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8" yWindow="-108" windowWidth="19416" windowHeight="10560"/>
  </bookViews>
  <sheets>
    <sheet name="Load" sheetId="2" r:id="rId1"/>
    <sheet name="Middle" sheetId="1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F13" i="1" l="1"/>
  <c r="AF25" i="1"/>
  <c r="AE4" i="1"/>
  <c r="AF4" i="1" s="1"/>
  <c r="AE5" i="1"/>
  <c r="AF5" i="1" s="1"/>
  <c r="AE6" i="1"/>
  <c r="AF6" i="1" s="1"/>
  <c r="AE7" i="1"/>
  <c r="AF7" i="1" s="1"/>
  <c r="AE8" i="1"/>
  <c r="AF8" i="1" s="1"/>
  <c r="AE9" i="1"/>
  <c r="AF9" i="1" s="1"/>
  <c r="AE10" i="1"/>
  <c r="AF10" i="1" s="1"/>
  <c r="AE11" i="1"/>
  <c r="AF11" i="1" s="1"/>
  <c r="AE12" i="1"/>
  <c r="AF12" i="1" s="1"/>
  <c r="AE13" i="1"/>
  <c r="AE14" i="1"/>
  <c r="AF14" i="1" s="1"/>
  <c r="AE15" i="1"/>
  <c r="AF15" i="1" s="1"/>
  <c r="AE16" i="1"/>
  <c r="AF16" i="1" s="1"/>
  <c r="AE17" i="1"/>
  <c r="AF17" i="1" s="1"/>
  <c r="AE18" i="1"/>
  <c r="AF18" i="1" s="1"/>
  <c r="AE19" i="1"/>
  <c r="AF19" i="1" s="1"/>
  <c r="AE20" i="1"/>
  <c r="AF20" i="1" s="1"/>
  <c r="AE21" i="1"/>
  <c r="AF21" i="1" s="1"/>
  <c r="AE22" i="1"/>
  <c r="AF22" i="1" s="1"/>
  <c r="AE23" i="1"/>
  <c r="AF23" i="1" s="1"/>
  <c r="AE24" i="1"/>
  <c r="AF24" i="1" s="1"/>
  <c r="AE25" i="1"/>
  <c r="AE26" i="1"/>
  <c r="AF26" i="1" s="1"/>
  <c r="AE3" i="1"/>
  <c r="AF3" i="1" s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3" i="1"/>
  <c r="F3" i="1"/>
  <c r="H4" i="1"/>
  <c r="H5" i="1"/>
  <c r="H6" i="1"/>
  <c r="H7" i="1"/>
  <c r="H8" i="1"/>
  <c r="H9" i="1"/>
  <c r="H12" i="1"/>
  <c r="H16" i="1"/>
  <c r="H17" i="1"/>
  <c r="H20" i="1"/>
  <c r="H21" i="1"/>
  <c r="H22" i="1"/>
  <c r="H23" i="1"/>
  <c r="H24" i="1"/>
  <c r="H25" i="1"/>
  <c r="H26" i="1"/>
  <c r="H3" i="1"/>
  <c r="G10" i="1"/>
  <c r="H10" i="1" s="1"/>
  <c r="G11" i="1"/>
  <c r="H11" i="1" s="1"/>
  <c r="G12" i="1"/>
  <c r="G13" i="1"/>
  <c r="H13" i="1" s="1"/>
  <c r="G14" i="1"/>
  <c r="H14" i="1" s="1"/>
  <c r="G15" i="1"/>
  <c r="H15" i="1" s="1"/>
  <c r="G16" i="1"/>
  <c r="G17" i="1"/>
  <c r="G18" i="1"/>
  <c r="H18" i="1" s="1"/>
  <c r="G19" i="1"/>
  <c r="H19" i="1" s="1"/>
  <c r="C29" i="1"/>
  <c r="C28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</calcChain>
</file>

<file path=xl/sharedStrings.xml><?xml version="1.0" encoding="utf-8"?>
<sst xmlns="http://schemas.openxmlformats.org/spreadsheetml/2006/main" count="20" uniqueCount="14">
  <si>
    <t>夏季</t>
    <phoneticPr fontId="2" type="noConversion"/>
  </si>
  <si>
    <t>冬季</t>
    <phoneticPr fontId="2" type="noConversion"/>
  </si>
  <si>
    <t>过度季</t>
    <phoneticPr fontId="2" type="noConversion"/>
  </si>
  <si>
    <t>电负荷</t>
    <phoneticPr fontId="2" type="noConversion"/>
  </si>
  <si>
    <t>热负荷</t>
    <phoneticPr fontId="2" type="noConversion"/>
  </si>
  <si>
    <t>光伏</t>
    <phoneticPr fontId="2" type="noConversion"/>
  </si>
  <si>
    <t>电10</t>
    <phoneticPr fontId="2" type="noConversion"/>
  </si>
  <si>
    <t>热11.6</t>
    <phoneticPr fontId="2" type="noConversion"/>
  </si>
  <si>
    <t>电（kW）</t>
    <phoneticPr fontId="2" type="noConversion"/>
  </si>
  <si>
    <t>热（kW）</t>
    <phoneticPr fontId="2" type="noConversion"/>
  </si>
  <si>
    <t>电（kW）</t>
    <phoneticPr fontId="2" type="noConversion"/>
  </si>
  <si>
    <t>冷（kW）</t>
    <phoneticPr fontId="2" type="noConversion"/>
  </si>
  <si>
    <t>热（kW）</t>
    <phoneticPr fontId="2" type="noConversion"/>
  </si>
  <si>
    <t>光照密度（kW/m2）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</si>
</sst>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3" borderId="0" xfId="0" applyFill="1"/>
    <xf numFmtId="0" fontId="1" fillId="2" borderId="1" xfId="1" applyBorder="1" applyAlignment="1">
      <alignment vertical="center"/>
    </xf>
    <xf numFmtId="0" fontId="0" fillId="0" borderId="1" xfId="0" applyBorder="1" applyAlignment="1">
      <alignment vertical="center"/>
    </xf>
    <xf numFmtId="0" fontId="1" fillId="2" borderId="1" xfId="1" applyBorder="1" applyAlignment="1">
      <alignment horizontal="center" vertical="center"/>
    </xf>
  </cellXfs>
  <cellStyles count="2">
    <cellStyle name="40% - 强调文字颜色 1" xfId="1" builtinId="3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冬季典型日</a:t>
            </a:r>
            <a:r>
              <a:rPr lang="en-US" altLang="zh-CN"/>
              <a:t>-</a:t>
            </a:r>
            <a:r>
              <a:rPr lang="zh-CN" altLang="en-US"/>
              <a:t>负荷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Load!$A$3:$A$26</c:f>
              <c:numCache>
                <c:formatCode>General</c:formatCode>
                <c:ptCount val="24"/>
                <c:pt idx="0">
                  <c:v>9790.7003906250011</c:v>
                </c:pt>
                <c:pt idx="1">
                  <c:v>9840.7203124999996</c:v>
                </c:pt>
                <c:pt idx="2">
                  <c:v>6814.8759765625</c:v>
                </c:pt>
                <c:pt idx="3">
                  <c:v>4343.1609374999998</c:v>
                </c:pt>
                <c:pt idx="4">
                  <c:v>4328.7234374999998</c:v>
                </c:pt>
                <c:pt idx="5">
                  <c:v>4387.8119140625004</c:v>
                </c:pt>
                <c:pt idx="6">
                  <c:v>4402.9712890625005</c:v>
                </c:pt>
                <c:pt idx="7">
                  <c:v>4391.8423828125005</c:v>
                </c:pt>
                <c:pt idx="8">
                  <c:v>8050.1394531249998</c:v>
                </c:pt>
                <c:pt idx="9">
                  <c:v>9536.4048828124996</c:v>
                </c:pt>
                <c:pt idx="10">
                  <c:v>9789.376953125</c:v>
                </c:pt>
                <c:pt idx="11">
                  <c:v>9980.1474609375</c:v>
                </c:pt>
                <c:pt idx="12">
                  <c:v>9746.2599609375011</c:v>
                </c:pt>
                <c:pt idx="13">
                  <c:v>9723.6863281250007</c:v>
                </c:pt>
                <c:pt idx="14">
                  <c:v>8261.8443359374996</c:v>
                </c:pt>
                <c:pt idx="15">
                  <c:v>8015.2488281249998</c:v>
                </c:pt>
                <c:pt idx="16">
                  <c:v>9009.2556640625007</c:v>
                </c:pt>
                <c:pt idx="17">
                  <c:v>8901.0646484375011</c:v>
                </c:pt>
                <c:pt idx="18">
                  <c:v>10071.6</c:v>
                </c:pt>
                <c:pt idx="19">
                  <c:v>11180.4</c:v>
                </c:pt>
                <c:pt idx="20">
                  <c:v>8698.443359375</c:v>
                </c:pt>
                <c:pt idx="21">
                  <c:v>5865.2042968750002</c:v>
                </c:pt>
                <c:pt idx="22">
                  <c:v>7026.4755859375</c:v>
                </c:pt>
                <c:pt idx="23">
                  <c:v>9389.7740234374996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B75-48A7-A733-7B1038494E9A}"/>
            </c:ext>
          </c:extLst>
        </c:ser>
        <c:ser>
          <c:idx val="1"/>
          <c:order val="1"/>
          <c:val>
            <c:numRef>
              <c:f>Load!$B$3:$B$26</c:f>
              <c:numCache>
                <c:formatCode>General</c:formatCode>
                <c:ptCount val="24"/>
                <c:pt idx="0">
                  <c:v>16800</c:v>
                </c:pt>
                <c:pt idx="1">
                  <c:v>14905.4814453125</c:v>
                </c:pt>
                <c:pt idx="2">
                  <c:v>14780.0283203125</c:v>
                </c:pt>
                <c:pt idx="3">
                  <c:v>14850.1376953125</c:v>
                </c:pt>
                <c:pt idx="4">
                  <c:v>19016.4501953125</c:v>
                </c:pt>
                <c:pt idx="5">
                  <c:v>28626.0283203125</c:v>
                </c:pt>
                <c:pt idx="6">
                  <c:v>30959.34912109375</c:v>
                </c:pt>
                <c:pt idx="7">
                  <c:v>33847.43359375</c:v>
                </c:pt>
                <c:pt idx="8">
                  <c:v>33271.47509765625</c:v>
                </c:pt>
                <c:pt idx="9">
                  <c:v>33950.24609375</c:v>
                </c:pt>
                <c:pt idx="10">
                  <c:v>32432.6474609375</c:v>
                </c:pt>
                <c:pt idx="11">
                  <c:v>21561.7158203125</c:v>
                </c:pt>
                <c:pt idx="12">
                  <c:v>16773.6064453125</c:v>
                </c:pt>
                <c:pt idx="13">
                  <c:v>16964.7939453125</c:v>
                </c:pt>
                <c:pt idx="14">
                  <c:v>16533.6240234375</c:v>
                </c:pt>
                <c:pt idx="15">
                  <c:v>16738.12109375</c:v>
                </c:pt>
                <c:pt idx="16">
                  <c:v>23786</c:v>
                </c:pt>
                <c:pt idx="17">
                  <c:v>28500.74951171875</c:v>
                </c:pt>
                <c:pt idx="18">
                  <c:v>27521.51171875</c:v>
                </c:pt>
                <c:pt idx="19">
                  <c:v>26817.232421875</c:v>
                </c:pt>
                <c:pt idx="20">
                  <c:v>26472.04150390625</c:v>
                </c:pt>
                <c:pt idx="21">
                  <c:v>26164.0517578125</c:v>
                </c:pt>
                <c:pt idx="22">
                  <c:v>22400</c:v>
                </c:pt>
                <c:pt idx="23">
                  <c:v>19600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B75-48A7-A733-7B1038494E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8527488"/>
        <c:axId val="248541568"/>
      </c:lineChart>
      <c:catAx>
        <c:axId val="248527488"/>
        <c:scaling>
          <c:orientation val="minMax"/>
        </c:scaling>
        <c:delete val="0"/>
        <c:axPos val="b"/>
        <c:majorTickMark val="none"/>
        <c:minorTickMark val="none"/>
        <c:tickLblPos val="nextTo"/>
        <c:crossAx val="248541568"/>
        <c:crosses val="autoZero"/>
        <c:auto val="1"/>
        <c:lblAlgn val="ctr"/>
        <c:lblOffset val="100"/>
        <c:noMultiLvlLbl val="0"/>
      </c:catAx>
      <c:valAx>
        <c:axId val="2485415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负荷</a:t>
                </a:r>
                <a:r>
                  <a:rPr lang="en-US" altLang="zh-CN"/>
                  <a:t>kw</a:t>
                </a:r>
                <a:endParaRPr lang="zh-CN" alt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485274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冬季典型日</a:t>
            </a:r>
            <a:r>
              <a:rPr lang="en-US" altLang="zh-CN"/>
              <a:t>-</a:t>
            </a:r>
            <a:r>
              <a:rPr lang="zh-CN" altLang="en-US"/>
              <a:t>光照密度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Load!$C$3:$C$26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5.8650374895862258E-3</c:v>
                </c:pt>
                <c:pt idx="8">
                  <c:v>4.3208830880311022E-2</c:v>
                </c:pt>
                <c:pt idx="9">
                  <c:v>0.21068314357123022</c:v>
                </c:pt>
                <c:pt idx="10">
                  <c:v>0.37609552901971671</c:v>
                </c:pt>
                <c:pt idx="11">
                  <c:v>0.495</c:v>
                </c:pt>
                <c:pt idx="12">
                  <c:v>0.41221133018605949</c:v>
                </c:pt>
                <c:pt idx="13">
                  <c:v>0.31602471535684529</c:v>
                </c:pt>
                <c:pt idx="14">
                  <c:v>0.2479902804776451</c:v>
                </c:pt>
                <c:pt idx="15">
                  <c:v>0.1752638156067759</c:v>
                </c:pt>
                <c:pt idx="16">
                  <c:v>7.8353235212440989E-2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452-4F4C-8B8C-B8EC0BFFA7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8566144"/>
        <c:axId val="248567680"/>
      </c:lineChart>
      <c:catAx>
        <c:axId val="248566144"/>
        <c:scaling>
          <c:orientation val="minMax"/>
        </c:scaling>
        <c:delete val="0"/>
        <c:axPos val="b"/>
        <c:majorTickMark val="none"/>
        <c:minorTickMark val="none"/>
        <c:tickLblPos val="nextTo"/>
        <c:crossAx val="248567680"/>
        <c:crosses val="autoZero"/>
        <c:auto val="1"/>
        <c:lblAlgn val="ctr"/>
        <c:lblOffset val="100"/>
        <c:noMultiLvlLbl val="0"/>
      </c:catAx>
      <c:valAx>
        <c:axId val="2485676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光照密度（</a:t>
                </a:r>
                <a:r>
                  <a:rPr lang="en-US" altLang="zh-CN"/>
                  <a:t>kW\m2</a:t>
                </a:r>
                <a:r>
                  <a:rPr lang="zh-CN" altLang="en-US"/>
                  <a:t>）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485661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夏季典型日</a:t>
            </a:r>
            <a:r>
              <a:rPr lang="en-US" altLang="zh-CN"/>
              <a:t>-</a:t>
            </a:r>
            <a:r>
              <a:rPr lang="zh-CN" altLang="en-US"/>
              <a:t>负荷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Load!$D$3:$D$26</c:f>
              <c:numCache>
                <c:formatCode>General</c:formatCode>
                <c:ptCount val="24"/>
                <c:pt idx="0">
                  <c:v>11292.296484375</c:v>
                </c:pt>
                <c:pt idx="1">
                  <c:v>11277.05625</c:v>
                </c:pt>
                <c:pt idx="2">
                  <c:v>11231.096484375001</c:v>
                </c:pt>
                <c:pt idx="3">
                  <c:v>10867.422656250001</c:v>
                </c:pt>
                <c:pt idx="4">
                  <c:v>9094.1765625000007</c:v>
                </c:pt>
                <c:pt idx="5">
                  <c:v>9094.2960937500011</c:v>
                </c:pt>
                <c:pt idx="6">
                  <c:v>9063.2777343750004</c:v>
                </c:pt>
                <c:pt idx="7">
                  <c:v>9375.6726562500007</c:v>
                </c:pt>
                <c:pt idx="8">
                  <c:v>6808.3804687500005</c:v>
                </c:pt>
                <c:pt idx="9">
                  <c:v>7139.1234375000004</c:v>
                </c:pt>
                <c:pt idx="10">
                  <c:v>8563.8761718750011</c:v>
                </c:pt>
                <c:pt idx="11">
                  <c:v>9151.9699218750011</c:v>
                </c:pt>
                <c:pt idx="12">
                  <c:v>11555.504296875</c:v>
                </c:pt>
                <c:pt idx="13">
                  <c:v>12853.075781250001</c:v>
                </c:pt>
                <c:pt idx="14">
                  <c:v>13608.75234375</c:v>
                </c:pt>
                <c:pt idx="15">
                  <c:v>13762.35</c:v>
                </c:pt>
                <c:pt idx="16">
                  <c:v>13092.018750000001</c:v>
                </c:pt>
                <c:pt idx="17">
                  <c:v>12673.778906250001</c:v>
                </c:pt>
                <c:pt idx="18">
                  <c:v>12749.32265625</c:v>
                </c:pt>
                <c:pt idx="19">
                  <c:v>12306.578906250001</c:v>
                </c:pt>
                <c:pt idx="20">
                  <c:v>11618.198437500001</c:v>
                </c:pt>
                <c:pt idx="21">
                  <c:v>11480.37890625</c:v>
                </c:pt>
                <c:pt idx="22">
                  <c:v>9979.06640625</c:v>
                </c:pt>
                <c:pt idx="23">
                  <c:v>9578.7562500000004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B8C-45E8-A915-1AC438D2AE6A}"/>
            </c:ext>
          </c:extLst>
        </c:ser>
        <c:ser>
          <c:idx val="1"/>
          <c:order val="1"/>
          <c:val>
            <c:numRef>
              <c:f>Load!$E$3:$E$26</c:f>
              <c:numCache>
                <c:formatCode>General</c:formatCode>
                <c:ptCount val="24"/>
                <c:pt idx="0">
                  <c:v>15521.443684895832</c:v>
                </c:pt>
                <c:pt idx="1">
                  <c:v>10763.888888888889</c:v>
                </c:pt>
                <c:pt idx="2">
                  <c:v>10763.888888888889</c:v>
                </c:pt>
                <c:pt idx="3">
                  <c:v>10763.888888888889</c:v>
                </c:pt>
                <c:pt idx="4">
                  <c:v>10648.261176215277</c:v>
                </c:pt>
                <c:pt idx="5">
                  <c:v>9695.9092881944434</c:v>
                </c:pt>
                <c:pt idx="6">
                  <c:v>9695.9092881944434</c:v>
                </c:pt>
                <c:pt idx="7">
                  <c:v>9709.5743815104179</c:v>
                </c:pt>
                <c:pt idx="8">
                  <c:v>16705.050998263887</c:v>
                </c:pt>
                <c:pt idx="9">
                  <c:v>16706.102159288195</c:v>
                </c:pt>
                <c:pt idx="10">
                  <c:v>21948</c:v>
                </c:pt>
                <c:pt idx="11">
                  <c:v>38229.67529296875</c:v>
                </c:pt>
                <c:pt idx="12">
                  <c:v>32550</c:v>
                </c:pt>
                <c:pt idx="13">
                  <c:v>30474.209255642363</c:v>
                </c:pt>
                <c:pt idx="14">
                  <c:v>28675</c:v>
                </c:pt>
                <c:pt idx="15">
                  <c:v>26461.927625868055</c:v>
                </c:pt>
                <c:pt idx="16">
                  <c:v>29785.698784722223</c:v>
                </c:pt>
                <c:pt idx="17">
                  <c:v>20404.086642795137</c:v>
                </c:pt>
                <c:pt idx="18">
                  <c:v>20714.179144965277</c:v>
                </c:pt>
                <c:pt idx="19">
                  <c:v>20201.212565104164</c:v>
                </c:pt>
                <c:pt idx="20">
                  <c:v>19793.362087673613</c:v>
                </c:pt>
                <c:pt idx="21">
                  <c:v>17200.147840711805</c:v>
                </c:pt>
                <c:pt idx="22">
                  <c:v>16589.423285590277</c:v>
                </c:pt>
                <c:pt idx="23">
                  <c:v>17558.59375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B8C-45E8-A915-1AC438D2AE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8926208"/>
        <c:axId val="248927744"/>
      </c:lineChart>
      <c:catAx>
        <c:axId val="248926208"/>
        <c:scaling>
          <c:orientation val="minMax"/>
        </c:scaling>
        <c:delete val="0"/>
        <c:axPos val="b"/>
        <c:majorTickMark val="none"/>
        <c:minorTickMark val="none"/>
        <c:tickLblPos val="nextTo"/>
        <c:crossAx val="248927744"/>
        <c:crosses val="autoZero"/>
        <c:auto val="1"/>
        <c:lblAlgn val="ctr"/>
        <c:lblOffset val="100"/>
        <c:noMultiLvlLbl val="0"/>
      </c:catAx>
      <c:valAx>
        <c:axId val="24892774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2489262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夏季典型日</a:t>
            </a:r>
            <a:r>
              <a:rPr lang="en-US" altLang="zh-CN"/>
              <a:t>-</a:t>
            </a:r>
            <a:r>
              <a:rPr lang="zh-CN" altLang="en-US"/>
              <a:t>光照密度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Load!$F$3:$F$26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3.2628398791540787E-2</c:v>
                </c:pt>
                <c:pt idx="7">
                  <c:v>0.26675658178679329</c:v>
                </c:pt>
                <c:pt idx="8">
                  <c:v>0.42096460940871816</c:v>
                </c:pt>
                <c:pt idx="9">
                  <c:v>0.58546611998273634</c:v>
                </c:pt>
                <c:pt idx="10">
                  <c:v>0.7376348726801899</c:v>
                </c:pt>
                <c:pt idx="11">
                  <c:v>0.84794993526111351</c:v>
                </c:pt>
                <c:pt idx="12">
                  <c:v>0.9</c:v>
                </c:pt>
                <c:pt idx="13">
                  <c:v>0.82066249460509277</c:v>
                </c:pt>
                <c:pt idx="14">
                  <c:v>0.75579413034095821</c:v>
                </c:pt>
                <c:pt idx="15">
                  <c:v>0.60760681916271042</c:v>
                </c:pt>
                <c:pt idx="16">
                  <c:v>0.36367069486404835</c:v>
                </c:pt>
                <c:pt idx="17">
                  <c:v>0.25588044885627964</c:v>
                </c:pt>
                <c:pt idx="18">
                  <c:v>0.10516832110487699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96E-44C8-9BD1-3ABA973BEA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8960128"/>
        <c:axId val="248961664"/>
      </c:lineChart>
      <c:catAx>
        <c:axId val="248960128"/>
        <c:scaling>
          <c:orientation val="minMax"/>
        </c:scaling>
        <c:delete val="0"/>
        <c:axPos val="b"/>
        <c:majorTickMark val="none"/>
        <c:minorTickMark val="none"/>
        <c:tickLblPos val="nextTo"/>
        <c:crossAx val="248961664"/>
        <c:crosses val="autoZero"/>
        <c:auto val="1"/>
        <c:lblAlgn val="ctr"/>
        <c:lblOffset val="100"/>
        <c:noMultiLvlLbl val="0"/>
      </c:catAx>
      <c:valAx>
        <c:axId val="24896166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2489601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过度季典型日</a:t>
            </a:r>
            <a:r>
              <a:rPr lang="en-US" altLang="zh-CN"/>
              <a:t>-</a:t>
            </a:r>
            <a:r>
              <a:rPr lang="zh-CN" altLang="en-US"/>
              <a:t>负荷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4516969413476783E-2"/>
          <c:y val="0.21740259831931585"/>
          <c:w val="0.84710019230269484"/>
          <c:h val="0.69271997656500917"/>
        </c:manualLayout>
      </c:layout>
      <c:lineChart>
        <c:grouping val="standard"/>
        <c:varyColors val="0"/>
        <c:ser>
          <c:idx val="0"/>
          <c:order val="0"/>
          <c:val>
            <c:numRef>
              <c:f>Load!$G$3:$G$26</c:f>
              <c:numCache>
                <c:formatCode>General</c:formatCode>
                <c:ptCount val="24"/>
                <c:pt idx="0">
                  <c:v>8582.1826171875</c:v>
                </c:pt>
                <c:pt idx="1">
                  <c:v>8592.31640625</c:v>
                </c:pt>
                <c:pt idx="2">
                  <c:v>7694.62353515625</c:v>
                </c:pt>
                <c:pt idx="3">
                  <c:v>6865.40625</c:v>
                </c:pt>
                <c:pt idx="4">
                  <c:v>7839.64453125</c:v>
                </c:pt>
                <c:pt idx="5">
                  <c:v>7320</c:v>
                </c:pt>
                <c:pt idx="6">
                  <c:v>7716</c:v>
                </c:pt>
                <c:pt idx="7">
                  <c:v>7940.88134765625</c:v>
                </c:pt>
                <c:pt idx="8">
                  <c:v>8254.7783203125</c:v>
                </c:pt>
                <c:pt idx="9">
                  <c:v>9012</c:v>
                </c:pt>
                <c:pt idx="10">
                  <c:v>9279.3193359375</c:v>
                </c:pt>
                <c:pt idx="11">
                  <c:v>9887</c:v>
                </c:pt>
                <c:pt idx="12">
                  <c:v>10245</c:v>
                </c:pt>
                <c:pt idx="13">
                  <c:v>11190</c:v>
                </c:pt>
                <c:pt idx="14">
                  <c:v>10578</c:v>
                </c:pt>
                <c:pt idx="15">
                  <c:v>10289.8681640625</c:v>
                </c:pt>
                <c:pt idx="16">
                  <c:v>10383.16845703125</c:v>
                </c:pt>
                <c:pt idx="17">
                  <c:v>10650</c:v>
                </c:pt>
                <c:pt idx="18">
                  <c:v>10680</c:v>
                </c:pt>
                <c:pt idx="19">
                  <c:v>10583.590332031201</c:v>
                </c:pt>
                <c:pt idx="20">
                  <c:v>8358.8701171875</c:v>
                </c:pt>
                <c:pt idx="21">
                  <c:v>7490.4404296875</c:v>
                </c:pt>
                <c:pt idx="22">
                  <c:v>7388.21044921875</c:v>
                </c:pt>
                <c:pt idx="23">
                  <c:v>7961.04638671875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874-4F0F-BC09-34B340D710B8}"/>
            </c:ext>
          </c:extLst>
        </c:ser>
        <c:ser>
          <c:idx val="2"/>
          <c:order val="1"/>
          <c:val>
            <c:numRef>
              <c:f>Load!$I$3:$I$26</c:f>
              <c:numCache>
                <c:formatCode>General</c:formatCode>
                <c:ptCount val="24"/>
                <c:pt idx="0">
                  <c:v>3434</c:v>
                </c:pt>
                <c:pt idx="1">
                  <c:v>2787.6</c:v>
                </c:pt>
                <c:pt idx="2">
                  <c:v>2626</c:v>
                </c:pt>
                <c:pt idx="3">
                  <c:v>2545.1999999999998</c:v>
                </c:pt>
                <c:pt idx="4">
                  <c:v>2484.6</c:v>
                </c:pt>
                <c:pt idx="5">
                  <c:v>2535.1</c:v>
                </c:pt>
                <c:pt idx="6">
                  <c:v>2777.5</c:v>
                </c:pt>
                <c:pt idx="7">
                  <c:v>3272.4</c:v>
                </c:pt>
                <c:pt idx="8">
                  <c:v>3959.2</c:v>
                </c:pt>
                <c:pt idx="9">
                  <c:v>4009.7</c:v>
                </c:pt>
                <c:pt idx="10">
                  <c:v>4322.8</c:v>
                </c:pt>
                <c:pt idx="11">
                  <c:v>5656</c:v>
                </c:pt>
                <c:pt idx="12">
                  <c:v>5050</c:v>
                </c:pt>
                <c:pt idx="13">
                  <c:v>6464</c:v>
                </c:pt>
                <c:pt idx="14">
                  <c:v>5656</c:v>
                </c:pt>
                <c:pt idx="15">
                  <c:v>5575.2</c:v>
                </c:pt>
                <c:pt idx="16">
                  <c:v>6807.4</c:v>
                </c:pt>
                <c:pt idx="17">
                  <c:v>5858</c:v>
                </c:pt>
                <c:pt idx="18">
                  <c:v>4666.2</c:v>
                </c:pt>
                <c:pt idx="19">
                  <c:v>3979.3999999999996</c:v>
                </c:pt>
                <c:pt idx="20">
                  <c:v>3737</c:v>
                </c:pt>
                <c:pt idx="21">
                  <c:v>3636</c:v>
                </c:pt>
                <c:pt idx="22">
                  <c:v>3840.2493760850693</c:v>
                </c:pt>
                <c:pt idx="23">
                  <c:v>4111.8046875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874-4F0F-BC09-34B340D710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8997760"/>
        <c:axId val="248999296"/>
      </c:lineChart>
      <c:catAx>
        <c:axId val="248997760"/>
        <c:scaling>
          <c:orientation val="minMax"/>
        </c:scaling>
        <c:delete val="0"/>
        <c:axPos val="b"/>
        <c:majorTickMark val="none"/>
        <c:minorTickMark val="none"/>
        <c:tickLblPos val="nextTo"/>
        <c:crossAx val="248999296"/>
        <c:crosses val="autoZero"/>
        <c:auto val="1"/>
        <c:lblAlgn val="ctr"/>
        <c:lblOffset val="100"/>
        <c:noMultiLvlLbl val="0"/>
      </c:catAx>
      <c:valAx>
        <c:axId val="2489992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负荷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489977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过度季典型日</a:t>
            </a:r>
            <a:r>
              <a:rPr lang="en-US" altLang="zh-CN"/>
              <a:t>-</a:t>
            </a:r>
            <a:r>
              <a:rPr lang="zh-CN" altLang="en-US"/>
              <a:t>光照密度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Load!$J$3:$J$26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9.5715694758622474E-2</c:v>
                </c:pt>
                <c:pt idx="8">
                  <c:v>0.17641802005203799</c:v>
                </c:pt>
                <c:pt idx="9">
                  <c:v>0.35780818525168723</c:v>
                </c:pt>
                <c:pt idx="10">
                  <c:v>0.53343457745434431</c:v>
                </c:pt>
                <c:pt idx="11">
                  <c:v>0.62</c:v>
                </c:pt>
                <c:pt idx="12">
                  <c:v>0.60550407275523299</c:v>
                </c:pt>
                <c:pt idx="13">
                  <c:v>0.51141059737103178</c:v>
                </c:pt>
                <c:pt idx="14">
                  <c:v>0.42470406469179678</c:v>
                </c:pt>
                <c:pt idx="15">
                  <c:v>0.32738990889756986</c:v>
                </c:pt>
                <c:pt idx="16">
                  <c:v>0.18303424224578219</c:v>
                </c:pt>
                <c:pt idx="17">
                  <c:v>8.921921459251568E-2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7A2-40D1-8B88-238B4950B1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9033856"/>
        <c:axId val="249035392"/>
      </c:lineChart>
      <c:catAx>
        <c:axId val="249033856"/>
        <c:scaling>
          <c:orientation val="minMax"/>
        </c:scaling>
        <c:delete val="0"/>
        <c:axPos val="b"/>
        <c:majorTickMark val="none"/>
        <c:minorTickMark val="none"/>
        <c:tickLblPos val="nextTo"/>
        <c:crossAx val="249035392"/>
        <c:crosses val="autoZero"/>
        <c:auto val="1"/>
        <c:lblAlgn val="ctr"/>
        <c:lblOffset val="100"/>
        <c:noMultiLvlLbl val="0"/>
      </c:catAx>
      <c:valAx>
        <c:axId val="2490353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光照密度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490338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</xdr:colOff>
      <xdr:row>27</xdr:row>
      <xdr:rowOff>110490</xdr:rowOff>
    </xdr:from>
    <xdr:to>
      <xdr:col>9</xdr:col>
      <xdr:colOff>426720</xdr:colOff>
      <xdr:row>43</xdr:row>
      <xdr:rowOff>129540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83820</xdr:colOff>
      <xdr:row>43</xdr:row>
      <xdr:rowOff>148590</xdr:rowOff>
    </xdr:from>
    <xdr:to>
      <xdr:col>9</xdr:col>
      <xdr:colOff>426720</xdr:colOff>
      <xdr:row>59</xdr:row>
      <xdr:rowOff>53340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464820</xdr:colOff>
      <xdr:row>27</xdr:row>
      <xdr:rowOff>99060</xdr:rowOff>
    </xdr:from>
    <xdr:to>
      <xdr:col>15</xdr:col>
      <xdr:colOff>129540</xdr:colOff>
      <xdr:row>43</xdr:row>
      <xdr:rowOff>129540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457200</xdr:colOff>
      <xdr:row>43</xdr:row>
      <xdr:rowOff>167640</xdr:rowOff>
    </xdr:from>
    <xdr:to>
      <xdr:col>15</xdr:col>
      <xdr:colOff>167640</xdr:colOff>
      <xdr:row>59</xdr:row>
      <xdr:rowOff>167640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175260</xdr:colOff>
      <xdr:row>27</xdr:row>
      <xdr:rowOff>152400</xdr:rowOff>
    </xdr:from>
    <xdr:to>
      <xdr:col>25</xdr:col>
      <xdr:colOff>236220</xdr:colOff>
      <xdr:row>43</xdr:row>
      <xdr:rowOff>140970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175260</xdr:colOff>
      <xdr:row>43</xdr:row>
      <xdr:rowOff>171450</xdr:rowOff>
    </xdr:from>
    <xdr:to>
      <xdr:col>25</xdr:col>
      <xdr:colOff>274320</xdr:colOff>
      <xdr:row>60</xdr:row>
      <xdr:rowOff>30480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topLeftCell="E1" zoomScale="85" zoomScaleNormal="85" workbookViewId="0">
      <selection activeCell="H12" sqref="H12"/>
    </sheetView>
  </sheetViews>
  <sheetFormatPr defaultRowHeight="14.4" x14ac:dyDescent="0.25"/>
  <cols>
    <col min="1" max="2" width="12.77734375" bestFit="1" customWidth="1"/>
    <col min="3" max="3" width="19.33203125" bestFit="1" customWidth="1"/>
    <col min="4" max="5" width="12.77734375" bestFit="1" customWidth="1"/>
    <col min="6" max="6" width="19.33203125" bestFit="1" customWidth="1"/>
    <col min="7" max="7" width="13.33203125" bestFit="1" customWidth="1"/>
    <col min="8" max="9" width="12.77734375" bestFit="1" customWidth="1"/>
    <col min="10" max="10" width="19.33203125" bestFit="1" customWidth="1"/>
  </cols>
  <sheetData>
    <row r="1" spans="1:10" x14ac:dyDescent="0.25">
      <c r="A1" s="4" t="s">
        <v>1</v>
      </c>
      <c r="B1" s="4"/>
      <c r="C1" s="4"/>
      <c r="D1" s="4" t="s">
        <v>0</v>
      </c>
      <c r="E1" s="4"/>
      <c r="F1" s="4"/>
      <c r="G1" s="4" t="s">
        <v>2</v>
      </c>
      <c r="H1" s="4"/>
      <c r="I1" s="4"/>
      <c r="J1" s="4"/>
    </row>
    <row r="2" spans="1:10" x14ac:dyDescent="0.25">
      <c r="A2" s="2" t="s">
        <v>8</v>
      </c>
      <c r="B2" s="2" t="s">
        <v>9</v>
      </c>
      <c r="C2" s="2" t="s">
        <v>13</v>
      </c>
      <c r="D2" s="2" t="s">
        <v>10</v>
      </c>
      <c r="E2" s="2" t="s">
        <v>11</v>
      </c>
      <c r="F2" s="2" t="s">
        <v>13</v>
      </c>
      <c r="G2" s="2" t="s">
        <v>10</v>
      </c>
      <c r="H2" s="2" t="s">
        <v>11</v>
      </c>
      <c r="I2" s="2" t="s">
        <v>12</v>
      </c>
      <c r="J2" s="2" t="s">
        <v>13</v>
      </c>
    </row>
    <row r="3" spans="1:10" x14ac:dyDescent="0.25">
      <c r="A3" s="3">
        <v>9790.7003906250011</v>
      </c>
      <c r="B3" s="3">
        <v>16800</v>
      </c>
      <c r="C3" s="3">
        <v>0</v>
      </c>
      <c r="D3" s="3">
        <v>11292.296484375</v>
      </c>
      <c r="E3" s="3">
        <v>15521.443684895832</v>
      </c>
      <c r="F3" s="3">
        <v>0</v>
      </c>
      <c r="G3" s="3">
        <v>8582.1826171875</v>
      </c>
      <c r="H3" s="3">
        <v>4200</v>
      </c>
      <c r="I3" s="3">
        <v>3434</v>
      </c>
      <c r="J3" s="3">
        <v>0</v>
      </c>
    </row>
    <row r="4" spans="1:10" x14ac:dyDescent="0.25">
      <c r="A4" s="3">
        <v>9840.7203124999996</v>
      </c>
      <c r="B4" s="3">
        <v>14905.4814453125</v>
      </c>
      <c r="C4" s="3">
        <v>0</v>
      </c>
      <c r="D4" s="3">
        <v>11277.05625</v>
      </c>
      <c r="E4" s="3">
        <v>10763.888888888889</v>
      </c>
      <c r="F4" s="3">
        <v>0</v>
      </c>
      <c r="G4" s="3">
        <v>8592.31640625</v>
      </c>
      <c r="H4" s="3">
        <v>3560</v>
      </c>
      <c r="I4" s="3">
        <v>2787.6</v>
      </c>
      <c r="J4" s="3">
        <v>0</v>
      </c>
    </row>
    <row r="5" spans="1:10" x14ac:dyDescent="0.25">
      <c r="A5" s="3">
        <v>6814.8759765625</v>
      </c>
      <c r="B5" s="3">
        <v>14780.0283203125</v>
      </c>
      <c r="C5" s="3">
        <v>0</v>
      </c>
      <c r="D5" s="3">
        <v>11231.096484375001</v>
      </c>
      <c r="E5" s="3">
        <v>10763.888888888889</v>
      </c>
      <c r="F5" s="3">
        <v>0</v>
      </c>
      <c r="G5" s="3">
        <v>7694.62353515625</v>
      </c>
      <c r="H5" s="3">
        <v>3420</v>
      </c>
      <c r="I5" s="3">
        <v>2626</v>
      </c>
      <c r="J5" s="3">
        <v>0</v>
      </c>
    </row>
    <row r="6" spans="1:10" x14ac:dyDescent="0.25">
      <c r="A6" s="3">
        <v>4343.1609374999998</v>
      </c>
      <c r="B6" s="3">
        <v>14850.1376953125</v>
      </c>
      <c r="C6" s="3">
        <v>0</v>
      </c>
      <c r="D6" s="3">
        <v>10867.422656250001</v>
      </c>
      <c r="E6" s="3">
        <v>10763.888888888889</v>
      </c>
      <c r="F6" s="3">
        <v>0</v>
      </c>
      <c r="G6" s="3">
        <v>6865.40625</v>
      </c>
      <c r="H6" s="3">
        <v>3320</v>
      </c>
      <c r="I6" s="3">
        <v>2545.1999999999998</v>
      </c>
      <c r="J6" s="3">
        <v>0</v>
      </c>
    </row>
    <row r="7" spans="1:10" x14ac:dyDescent="0.25">
      <c r="A7" s="3">
        <v>4328.7234374999998</v>
      </c>
      <c r="B7" s="3">
        <v>19016.4501953125</v>
      </c>
      <c r="C7" s="3">
        <v>0</v>
      </c>
      <c r="D7" s="3">
        <v>9094.1765625000007</v>
      </c>
      <c r="E7" s="3">
        <v>10648.261176215277</v>
      </c>
      <c r="F7" s="3">
        <v>0</v>
      </c>
      <c r="G7" s="3">
        <v>7839.64453125</v>
      </c>
      <c r="H7" s="3">
        <v>3260</v>
      </c>
      <c r="I7" s="3">
        <v>2484.6</v>
      </c>
      <c r="J7" s="3">
        <v>0</v>
      </c>
    </row>
    <row r="8" spans="1:10" x14ac:dyDescent="0.25">
      <c r="A8" s="3">
        <v>4387.8119140625004</v>
      </c>
      <c r="B8" s="3">
        <v>28626.0283203125</v>
      </c>
      <c r="C8" s="3">
        <v>0</v>
      </c>
      <c r="D8" s="3">
        <v>9094.2960937500011</v>
      </c>
      <c r="E8" s="3">
        <v>9695.9092881944434</v>
      </c>
      <c r="F8" s="3">
        <v>0</v>
      </c>
      <c r="G8" s="3">
        <v>7320</v>
      </c>
      <c r="H8" s="3">
        <v>3310</v>
      </c>
      <c r="I8" s="3">
        <v>2535.1</v>
      </c>
      <c r="J8" s="3">
        <v>0</v>
      </c>
    </row>
    <row r="9" spans="1:10" x14ac:dyDescent="0.25">
      <c r="A9" s="3">
        <v>4402.9712890625005</v>
      </c>
      <c r="B9" s="3">
        <v>30959.34912109375</v>
      </c>
      <c r="C9" s="3">
        <v>0</v>
      </c>
      <c r="D9" s="3">
        <v>9063.2777343750004</v>
      </c>
      <c r="E9" s="3">
        <v>9695.9092881944434</v>
      </c>
      <c r="F9" s="3">
        <v>3.2628398791540787E-2</v>
      </c>
      <c r="G9" s="3">
        <v>7716</v>
      </c>
      <c r="H9" s="3">
        <v>3210</v>
      </c>
      <c r="I9" s="3">
        <v>2777.5</v>
      </c>
      <c r="J9" s="3">
        <v>0</v>
      </c>
    </row>
    <row r="10" spans="1:10" x14ac:dyDescent="0.25">
      <c r="A10" s="3">
        <v>4391.8423828125005</v>
      </c>
      <c r="B10" s="3">
        <v>33847.43359375</v>
      </c>
      <c r="C10" s="3">
        <v>5.8650374895862258E-3</v>
      </c>
      <c r="D10" s="3">
        <v>9375.6726562500007</v>
      </c>
      <c r="E10" s="3">
        <v>9709.5743815104179</v>
      </c>
      <c r="F10" s="3">
        <v>0.26675658178679329</v>
      </c>
      <c r="G10" s="3">
        <v>7940.88134765625</v>
      </c>
      <c r="H10" s="3">
        <v>3650</v>
      </c>
      <c r="I10" s="3">
        <v>3272.4</v>
      </c>
      <c r="J10" s="3">
        <v>9.5715694758622474E-2</v>
      </c>
    </row>
    <row r="11" spans="1:10" x14ac:dyDescent="0.25">
      <c r="A11" s="3">
        <v>8050.1394531249998</v>
      </c>
      <c r="B11" s="3">
        <v>33271.47509765625</v>
      </c>
      <c r="C11" s="3">
        <v>4.3208830880311022E-2</v>
      </c>
      <c r="D11" s="3">
        <v>6808.3804687500005</v>
      </c>
      <c r="E11" s="3">
        <v>16705.050998263887</v>
      </c>
      <c r="F11" s="3">
        <v>0.42096460940871816</v>
      </c>
      <c r="G11" s="3">
        <v>8254.7783203125</v>
      </c>
      <c r="H11" s="3">
        <v>4634.3044704861113</v>
      </c>
      <c r="I11" s="3">
        <v>3959.2</v>
      </c>
      <c r="J11" s="3">
        <v>0.17641802005203799</v>
      </c>
    </row>
    <row r="12" spans="1:10" x14ac:dyDescent="0.25">
      <c r="A12" s="3">
        <v>9536.4048828124996</v>
      </c>
      <c r="B12" s="3">
        <v>33950.24609375</v>
      </c>
      <c r="C12" s="3">
        <v>0.21068314357123022</v>
      </c>
      <c r="D12" s="3">
        <v>7139.1234375000004</v>
      </c>
      <c r="E12" s="3">
        <v>16706.102159288195</v>
      </c>
      <c r="F12" s="3">
        <v>0.58546611998273634</v>
      </c>
      <c r="G12" s="3">
        <v>9012</v>
      </c>
      <c r="H12" s="3">
        <v>4634.5960828993057</v>
      </c>
      <c r="I12" s="3">
        <v>4009.7</v>
      </c>
      <c r="J12" s="3">
        <v>0.35780818525168723</v>
      </c>
    </row>
    <row r="13" spans="1:10" x14ac:dyDescent="0.25">
      <c r="A13" s="3">
        <v>9789.376953125</v>
      </c>
      <c r="B13" s="3">
        <v>32432.6474609375</v>
      </c>
      <c r="C13" s="3">
        <v>0.37609552901971671</v>
      </c>
      <c r="D13" s="3">
        <v>8563.8761718750011</v>
      </c>
      <c r="E13" s="3">
        <v>21948</v>
      </c>
      <c r="F13" s="3">
        <v>0.7376348726801899</v>
      </c>
      <c r="G13" s="3">
        <v>9279.3193359375</v>
      </c>
      <c r="H13" s="3">
        <v>5080</v>
      </c>
      <c r="I13" s="3">
        <v>4322.8</v>
      </c>
      <c r="J13" s="3">
        <v>0.53343457745434431</v>
      </c>
    </row>
    <row r="14" spans="1:10" x14ac:dyDescent="0.25">
      <c r="A14" s="3">
        <v>9980.1474609375</v>
      </c>
      <c r="B14" s="3">
        <v>21561.7158203125</v>
      </c>
      <c r="C14" s="3">
        <v>0.495</v>
      </c>
      <c r="D14" s="3">
        <v>9151.9699218750011</v>
      </c>
      <c r="E14" s="3">
        <v>38229.67529296875</v>
      </c>
      <c r="F14" s="3">
        <v>0.84794993526111351</v>
      </c>
      <c r="G14" s="3">
        <v>9887</v>
      </c>
      <c r="H14" s="3">
        <v>6500</v>
      </c>
      <c r="I14" s="3">
        <v>5656</v>
      </c>
      <c r="J14" s="3">
        <v>0.62</v>
      </c>
    </row>
    <row r="15" spans="1:10" x14ac:dyDescent="0.25">
      <c r="A15" s="3">
        <v>9746.2599609375011</v>
      </c>
      <c r="B15" s="3">
        <v>16773.6064453125</v>
      </c>
      <c r="C15" s="3">
        <v>0.41221133018605949</v>
      </c>
      <c r="D15" s="3">
        <v>11555.504296875</v>
      </c>
      <c r="E15" s="3">
        <v>32550</v>
      </c>
      <c r="F15" s="3">
        <v>0.9</v>
      </c>
      <c r="G15" s="3">
        <v>10245</v>
      </c>
      <c r="H15" s="3">
        <v>5800</v>
      </c>
      <c r="I15" s="3">
        <v>5050</v>
      </c>
      <c r="J15" s="3">
        <v>0.60550407275523299</v>
      </c>
    </row>
    <row r="16" spans="1:10" x14ac:dyDescent="0.25">
      <c r="A16" s="3">
        <v>9723.6863281250007</v>
      </c>
      <c r="B16" s="3">
        <v>16964.7939453125</v>
      </c>
      <c r="C16" s="3">
        <v>0.31602471535684529</v>
      </c>
      <c r="D16" s="3">
        <v>12853.075781250001</v>
      </c>
      <c r="E16" s="3">
        <v>30474.209255642363</v>
      </c>
      <c r="F16" s="3">
        <v>0.82066249460509277</v>
      </c>
      <c r="G16" s="3">
        <v>11190</v>
      </c>
      <c r="H16" s="3">
        <v>7400</v>
      </c>
      <c r="I16" s="3">
        <v>6464</v>
      </c>
      <c r="J16" s="3">
        <v>0.51141059737103178</v>
      </c>
    </row>
    <row r="17" spans="1:10" x14ac:dyDescent="0.25">
      <c r="A17" s="3">
        <v>8261.8443359374996</v>
      </c>
      <c r="B17" s="3">
        <v>16533.6240234375</v>
      </c>
      <c r="C17" s="3">
        <v>0.2479902804776451</v>
      </c>
      <c r="D17" s="3">
        <v>13608.75234375</v>
      </c>
      <c r="E17" s="3">
        <v>28675</v>
      </c>
      <c r="F17" s="3">
        <v>0.75579413034095821</v>
      </c>
      <c r="G17" s="3">
        <v>10578</v>
      </c>
      <c r="H17" s="3">
        <v>6400</v>
      </c>
      <c r="I17" s="3">
        <v>5656</v>
      </c>
      <c r="J17" s="3">
        <v>0.42470406469179678</v>
      </c>
    </row>
    <row r="18" spans="1:10" x14ac:dyDescent="0.25">
      <c r="A18" s="3">
        <v>8015.2488281249998</v>
      </c>
      <c r="B18" s="3">
        <v>16738.12109375</v>
      </c>
      <c r="C18" s="3">
        <v>0.1752638156067759</v>
      </c>
      <c r="D18" s="3">
        <v>13762.35</v>
      </c>
      <c r="E18" s="3">
        <v>26461.927625868055</v>
      </c>
      <c r="F18" s="3">
        <v>0.60760681916271042</v>
      </c>
      <c r="G18" s="3">
        <v>10289.8681640625</v>
      </c>
      <c r="H18" s="3">
        <v>6320</v>
      </c>
      <c r="I18" s="3">
        <v>5575.2</v>
      </c>
      <c r="J18" s="3">
        <v>0.32738990889756986</v>
      </c>
    </row>
    <row r="19" spans="1:10" x14ac:dyDescent="0.25">
      <c r="A19" s="3">
        <v>9009.2556640625007</v>
      </c>
      <c r="B19" s="3">
        <v>23786</v>
      </c>
      <c r="C19" s="3">
        <v>7.8353235212440989E-2</v>
      </c>
      <c r="D19" s="3">
        <v>13092.018750000001</v>
      </c>
      <c r="E19" s="3">
        <v>29785.698784722223</v>
      </c>
      <c r="F19" s="3">
        <v>0.36367069486404835</v>
      </c>
      <c r="G19" s="3">
        <v>10383.16845703125</v>
      </c>
      <c r="H19" s="3">
        <v>7260</v>
      </c>
      <c r="I19" s="3">
        <v>6807.4</v>
      </c>
      <c r="J19" s="3">
        <v>0.18303424224578219</v>
      </c>
    </row>
    <row r="20" spans="1:10" x14ac:dyDescent="0.25">
      <c r="A20" s="3">
        <v>8901.0646484375011</v>
      </c>
      <c r="B20" s="3">
        <v>28500.74951171875</v>
      </c>
      <c r="C20" s="3">
        <v>0</v>
      </c>
      <c r="D20" s="3">
        <v>12673.778906250001</v>
      </c>
      <c r="E20" s="3">
        <v>20404.086642795137</v>
      </c>
      <c r="F20" s="3">
        <v>0.25588044885627964</v>
      </c>
      <c r="G20" s="3">
        <v>10650</v>
      </c>
      <c r="H20" s="3">
        <v>5660.4885525173613</v>
      </c>
      <c r="I20" s="3">
        <v>5858</v>
      </c>
      <c r="J20" s="3">
        <v>8.921921459251568E-2</v>
      </c>
    </row>
    <row r="21" spans="1:10" x14ac:dyDescent="0.25">
      <c r="A21" s="3">
        <v>10071.6</v>
      </c>
      <c r="B21" s="3">
        <v>27521.51171875</v>
      </c>
      <c r="C21" s="3">
        <v>0</v>
      </c>
      <c r="D21" s="3">
        <v>12749.32265625</v>
      </c>
      <c r="E21" s="3">
        <v>20714.179144965277</v>
      </c>
      <c r="F21" s="3">
        <v>0.10516832110487699</v>
      </c>
      <c r="G21" s="3">
        <v>10680</v>
      </c>
      <c r="H21" s="3">
        <v>5746.5142144097217</v>
      </c>
      <c r="I21" s="3">
        <v>4666.2</v>
      </c>
      <c r="J21" s="3">
        <v>0</v>
      </c>
    </row>
    <row r="22" spans="1:10" x14ac:dyDescent="0.25">
      <c r="A22" s="3">
        <v>11180.4</v>
      </c>
      <c r="B22" s="3">
        <v>26817.232421875</v>
      </c>
      <c r="C22" s="3">
        <v>0</v>
      </c>
      <c r="D22" s="3">
        <v>12306.578906250001</v>
      </c>
      <c r="E22" s="3">
        <v>20201.212565104164</v>
      </c>
      <c r="F22" s="3">
        <v>0</v>
      </c>
      <c r="G22" s="3">
        <v>10583.590332031201</v>
      </c>
      <c r="H22" s="3">
        <v>5604.2073567708321</v>
      </c>
      <c r="I22" s="3">
        <v>3979.3999999999996</v>
      </c>
      <c r="J22" s="3">
        <v>0</v>
      </c>
    </row>
    <row r="23" spans="1:10" x14ac:dyDescent="0.25">
      <c r="A23" s="3">
        <v>8698.443359375</v>
      </c>
      <c r="B23" s="3">
        <v>26472.04150390625</v>
      </c>
      <c r="C23" s="3">
        <v>0</v>
      </c>
      <c r="D23" s="3">
        <v>11618.198437500001</v>
      </c>
      <c r="E23" s="3">
        <v>19793.362087673613</v>
      </c>
      <c r="F23" s="3">
        <v>0</v>
      </c>
      <c r="G23" s="3">
        <v>8358.8701171875</v>
      </c>
      <c r="H23" s="3">
        <v>5491.0617404513887</v>
      </c>
      <c r="I23" s="3">
        <v>3737</v>
      </c>
      <c r="J23" s="3">
        <v>0</v>
      </c>
    </row>
    <row r="24" spans="1:10" x14ac:dyDescent="0.25">
      <c r="A24" s="3">
        <v>5865.2042968750002</v>
      </c>
      <c r="B24" s="3">
        <v>26164.0517578125</v>
      </c>
      <c r="C24" s="3">
        <v>0</v>
      </c>
      <c r="D24" s="3">
        <v>11480.37890625</v>
      </c>
      <c r="E24" s="3">
        <v>17200.147840711805</v>
      </c>
      <c r="F24" s="3">
        <v>0</v>
      </c>
      <c r="G24" s="3">
        <v>7490.4404296875</v>
      </c>
      <c r="H24" s="3">
        <v>4771.6539171006943</v>
      </c>
      <c r="I24" s="3">
        <v>3636</v>
      </c>
      <c r="J24" s="3">
        <v>0</v>
      </c>
    </row>
    <row r="25" spans="1:10" x14ac:dyDescent="0.25">
      <c r="A25" s="3">
        <v>7026.4755859375</v>
      </c>
      <c r="B25" s="3">
        <v>22400</v>
      </c>
      <c r="C25" s="3">
        <v>0</v>
      </c>
      <c r="D25" s="3">
        <v>9979.06640625</v>
      </c>
      <c r="E25" s="3">
        <v>16589.423285590277</v>
      </c>
      <c r="F25" s="3">
        <v>0</v>
      </c>
      <c r="G25" s="3">
        <v>7388.21044921875</v>
      </c>
      <c r="H25" s="3">
        <v>4602.2271050347226</v>
      </c>
      <c r="I25" s="3">
        <v>3840.2493760850693</v>
      </c>
      <c r="J25" s="3">
        <v>0</v>
      </c>
    </row>
    <row r="26" spans="1:10" x14ac:dyDescent="0.25">
      <c r="A26" s="3">
        <v>9389.7740234374996</v>
      </c>
      <c r="B26" s="3">
        <v>19600</v>
      </c>
      <c r="C26" s="3">
        <v>0</v>
      </c>
      <c r="D26" s="3">
        <v>9578.7562500000004</v>
      </c>
      <c r="E26" s="3">
        <v>17558.59375</v>
      </c>
      <c r="F26" s="3">
        <v>0</v>
      </c>
      <c r="G26" s="3">
        <v>7961.04638671875</v>
      </c>
      <c r="H26" s="3">
        <v>4871.09375</v>
      </c>
      <c r="I26" s="3">
        <v>4111.8046875</v>
      </c>
      <c r="J26" s="3">
        <v>0</v>
      </c>
    </row>
    <row r="27" spans="1:10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</sheetData>
  <mergeCells count="3">
    <mergeCell ref="A1:C1"/>
    <mergeCell ref="D1:F1"/>
    <mergeCell ref="G1:J1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"/>
  <sheetViews>
    <sheetView topLeftCell="P1" workbookViewId="0">
      <selection activeCell="AG3" sqref="AG3:AG26"/>
    </sheetView>
  </sheetViews>
  <sheetFormatPr defaultRowHeight="14.4" x14ac:dyDescent="0.25"/>
  <cols>
    <col min="1" max="1" width="18.33203125" bestFit="1" customWidth="1"/>
  </cols>
  <sheetData>
    <row r="1" spans="1:34" x14ac:dyDescent="0.25">
      <c r="A1" t="s">
        <v>1</v>
      </c>
    </row>
    <row r="2" spans="1:34" x14ac:dyDescent="0.25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5</v>
      </c>
      <c r="X2" s="1"/>
      <c r="Z2" s="1"/>
      <c r="AB2" s="1"/>
    </row>
    <row r="3" spans="1:34" x14ac:dyDescent="0.25">
      <c r="A3">
        <v>635.759765625</v>
      </c>
      <c r="B3">
        <v>2400</v>
      </c>
      <c r="C3">
        <v>6.0546875E-2</v>
      </c>
      <c r="E3">
        <f>A3*15.4</f>
        <v>9790.7003906250011</v>
      </c>
      <c r="F3">
        <f>B3*7</f>
        <v>16800</v>
      </c>
      <c r="G3">
        <v>0</v>
      </c>
      <c r="H3">
        <f>G3*0.495</f>
        <v>0</v>
      </c>
      <c r="K3">
        <v>738.05859375</v>
      </c>
      <c r="L3">
        <f>K3*15.3</f>
        <v>11292.296484375</v>
      </c>
      <c r="N3">
        <v>1001.3834635416666</v>
      </c>
      <c r="O3">
        <f>N3*15.5</f>
        <v>15521.443684895832</v>
      </c>
      <c r="Q3" s="1">
        <v>5.859375E-2</v>
      </c>
      <c r="R3">
        <v>0</v>
      </c>
      <c r="S3">
        <v>0</v>
      </c>
      <c r="T3">
        <f>0.9*S3</f>
        <v>0</v>
      </c>
      <c r="U3">
        <v>36.26171875</v>
      </c>
      <c r="W3">
        <v>686.9091796875</v>
      </c>
      <c r="X3">
        <f>W3*9</f>
        <v>6182.1826171875</v>
      </c>
      <c r="Y3">
        <v>420</v>
      </c>
      <c r="Z3">
        <f>10*Y3</f>
        <v>4200</v>
      </c>
      <c r="AA3">
        <v>340</v>
      </c>
      <c r="AB3">
        <f>10.1*AA3</f>
        <v>3434</v>
      </c>
      <c r="AD3">
        <v>6.4101562500000001E-2</v>
      </c>
      <c r="AE3">
        <f>(AD3-0.04296875)/(27.1716015625-0.04296875)</f>
        <v>7.7898553333150943E-4</v>
      </c>
      <c r="AF3">
        <f>AE3*0.66</f>
        <v>5.1413045199879626E-4</v>
      </c>
      <c r="AG3">
        <v>0</v>
      </c>
      <c r="AH3">
        <v>27.171601562500001</v>
      </c>
    </row>
    <row r="4" spans="1:34" x14ac:dyDescent="0.25">
      <c r="A4">
        <v>639.0078125</v>
      </c>
      <c r="B4">
        <v>2129.3544921875</v>
      </c>
      <c r="C4">
        <v>6.0546875E-2</v>
      </c>
      <c r="E4">
        <f t="shared" ref="E4:E26" si="0">A4*15.4</f>
        <v>9840.7203124999996</v>
      </c>
      <c r="F4">
        <f t="shared" ref="F4:F26" si="1">B4*7</f>
        <v>14905.4814453125</v>
      </c>
      <c r="G4">
        <v>0</v>
      </c>
      <c r="H4">
        <f t="shared" ref="H4:H26" si="2">G4*0.495</f>
        <v>0</v>
      </c>
      <c r="K4">
        <v>737.0625</v>
      </c>
      <c r="L4">
        <f t="shared" ref="L4:L26" si="3">K4*15.3</f>
        <v>11277.05625</v>
      </c>
      <c r="N4">
        <v>694.44444444444446</v>
      </c>
      <c r="O4">
        <f t="shared" ref="O4:O26" si="4">N4*15.5</f>
        <v>10763.888888888889</v>
      </c>
      <c r="Q4">
        <v>6.25E-2</v>
      </c>
      <c r="R4">
        <f t="shared" ref="R4:R6" si="5">(Q4-0.05859375)/(36.26171875-0.05859375)</f>
        <v>1.0789814415192059E-4</v>
      </c>
      <c r="S4">
        <v>0</v>
      </c>
      <c r="T4">
        <f t="shared" ref="T4:T26" si="6">0.9*S4</f>
        <v>0</v>
      </c>
      <c r="U4">
        <v>5.859375E-2</v>
      </c>
      <c r="W4">
        <v>688.03515625</v>
      </c>
      <c r="X4">
        <f t="shared" ref="X4:X26" si="7">W4*9</f>
        <v>6192.31640625</v>
      </c>
      <c r="Y4">
        <v>356</v>
      </c>
      <c r="Z4">
        <f t="shared" ref="Z4:Z26" si="8">10*Y4</f>
        <v>3560</v>
      </c>
      <c r="AA4">
        <v>276</v>
      </c>
      <c r="AB4">
        <f t="shared" ref="AB4:AB26" si="9">10.1*AA4</f>
        <v>2787.6</v>
      </c>
      <c r="AD4">
        <v>6.5468749999999992E-2</v>
      </c>
      <c r="AE4">
        <f t="shared" ref="AE4:AE26" si="10">(AD4-0.04296875)/(27.1716015625-0.04296875)</f>
        <v>8.2938200960988779E-4</v>
      </c>
      <c r="AF4">
        <f t="shared" ref="AF4:AF26" si="11">AE4*0.66</f>
        <v>5.4739212634252602E-4</v>
      </c>
      <c r="AG4">
        <v>0</v>
      </c>
      <c r="AH4">
        <v>4.296875E-2</v>
      </c>
    </row>
    <row r="5" spans="1:34" x14ac:dyDescent="0.25">
      <c r="A5">
        <v>442.5244140625</v>
      </c>
      <c r="B5">
        <v>2111.4326171875</v>
      </c>
      <c r="C5">
        <v>4.8828125E-2</v>
      </c>
      <c r="E5">
        <f t="shared" si="0"/>
        <v>6814.8759765625</v>
      </c>
      <c r="F5">
        <f t="shared" si="1"/>
        <v>14780.0283203125</v>
      </c>
      <c r="G5">
        <v>0</v>
      </c>
      <c r="H5">
        <f t="shared" si="2"/>
        <v>0</v>
      </c>
      <c r="K5">
        <v>734.05859375</v>
      </c>
      <c r="L5">
        <f t="shared" si="3"/>
        <v>11231.096484375001</v>
      </c>
      <c r="N5">
        <v>694.44444444444446</v>
      </c>
      <c r="O5">
        <f t="shared" si="4"/>
        <v>10763.888888888889</v>
      </c>
      <c r="Q5">
        <v>5.859375E-2</v>
      </c>
      <c r="R5">
        <f t="shared" si="5"/>
        <v>0</v>
      </c>
      <c r="S5">
        <v>0</v>
      </c>
      <c r="T5">
        <f t="shared" si="6"/>
        <v>0</v>
      </c>
      <c r="W5">
        <v>588.29150390625</v>
      </c>
      <c r="X5">
        <f t="shared" si="7"/>
        <v>5294.62353515625</v>
      </c>
      <c r="Y5">
        <v>342</v>
      </c>
      <c r="Z5">
        <f t="shared" si="8"/>
        <v>3420</v>
      </c>
      <c r="AA5">
        <v>260</v>
      </c>
      <c r="AB5">
        <f t="shared" si="9"/>
        <v>2626</v>
      </c>
      <c r="AD5">
        <v>5.56640625E-2</v>
      </c>
      <c r="AE5">
        <f t="shared" si="10"/>
        <v>4.6796727972780143E-4</v>
      </c>
      <c r="AF5">
        <f t="shared" si="11"/>
        <v>3.0885840462034896E-4</v>
      </c>
      <c r="AG5">
        <v>0</v>
      </c>
    </row>
    <row r="6" spans="1:34" x14ac:dyDescent="0.25">
      <c r="A6">
        <v>282.0234375</v>
      </c>
      <c r="B6">
        <v>2121.4482421875</v>
      </c>
      <c r="C6">
        <v>5.078125E-2</v>
      </c>
      <c r="E6">
        <f t="shared" si="0"/>
        <v>4343.1609374999998</v>
      </c>
      <c r="F6">
        <f t="shared" si="1"/>
        <v>14850.1376953125</v>
      </c>
      <c r="G6">
        <v>0</v>
      </c>
      <c r="H6">
        <f t="shared" si="2"/>
        <v>0</v>
      </c>
      <c r="K6">
        <v>710.2890625</v>
      </c>
      <c r="L6">
        <f t="shared" si="3"/>
        <v>10867.422656250001</v>
      </c>
      <c r="N6">
        <v>694.44444444444446</v>
      </c>
      <c r="O6">
        <f t="shared" si="4"/>
        <v>10763.888888888889</v>
      </c>
      <c r="Q6">
        <v>0.2890625</v>
      </c>
      <c r="R6">
        <f t="shared" si="5"/>
        <v>6.3659905049633144E-3</v>
      </c>
      <c r="S6">
        <v>0</v>
      </c>
      <c r="T6">
        <f t="shared" si="6"/>
        <v>0</v>
      </c>
      <c r="W6">
        <v>496.15625</v>
      </c>
      <c r="X6">
        <f t="shared" si="7"/>
        <v>4465.40625</v>
      </c>
      <c r="Y6">
        <v>332</v>
      </c>
      <c r="Z6">
        <f t="shared" si="8"/>
        <v>3320</v>
      </c>
      <c r="AA6">
        <v>252</v>
      </c>
      <c r="AB6">
        <f t="shared" si="9"/>
        <v>2545.1999999999998</v>
      </c>
      <c r="AD6">
        <v>0.13773437499999999</v>
      </c>
      <c r="AE6">
        <f t="shared" si="10"/>
        <v>3.4931957557527574E-3</v>
      </c>
      <c r="AF6">
        <f t="shared" si="11"/>
        <v>2.30550919879682E-3</v>
      </c>
      <c r="AG6">
        <v>0</v>
      </c>
    </row>
    <row r="7" spans="1:34" x14ac:dyDescent="0.25">
      <c r="A7">
        <v>281.0859375</v>
      </c>
      <c r="B7">
        <v>2716.6357421875</v>
      </c>
      <c r="C7">
        <v>5.078125E-2</v>
      </c>
      <c r="E7">
        <f t="shared" si="0"/>
        <v>4328.7234374999998</v>
      </c>
      <c r="F7">
        <f t="shared" si="1"/>
        <v>19016.4501953125</v>
      </c>
      <c r="G7">
        <v>0</v>
      </c>
      <c r="H7">
        <f t="shared" si="2"/>
        <v>0</v>
      </c>
      <c r="K7">
        <v>594.390625</v>
      </c>
      <c r="L7">
        <f t="shared" si="3"/>
        <v>9094.1765625000007</v>
      </c>
      <c r="N7">
        <v>686.98459201388891</v>
      </c>
      <c r="O7">
        <f t="shared" si="4"/>
        <v>10648.261176215277</v>
      </c>
      <c r="Q7">
        <v>0.390625</v>
      </c>
      <c r="R7">
        <f t="shared" ref="R7:R9" si="12">(Q7-0.05859375)/(36.26171875-0.05859375)</f>
        <v>9.1713422529132501E-3</v>
      </c>
      <c r="S7">
        <v>0</v>
      </c>
      <c r="T7">
        <f t="shared" si="6"/>
        <v>0</v>
      </c>
      <c r="W7">
        <v>437.73828125</v>
      </c>
      <c r="X7">
        <f t="shared" si="7"/>
        <v>3939.64453125</v>
      </c>
      <c r="Y7">
        <v>326</v>
      </c>
      <c r="Z7">
        <f t="shared" si="8"/>
        <v>3260</v>
      </c>
      <c r="AA7">
        <v>246</v>
      </c>
      <c r="AB7">
        <f t="shared" si="9"/>
        <v>2484.6</v>
      </c>
      <c r="AD7">
        <v>0.17328125</v>
      </c>
      <c r="AE7">
        <f t="shared" si="10"/>
        <v>4.8035041389906013E-3</v>
      </c>
      <c r="AF7">
        <f t="shared" si="11"/>
        <v>3.170312731733797E-3</v>
      </c>
      <c r="AG7">
        <v>0</v>
      </c>
    </row>
    <row r="8" spans="1:34" x14ac:dyDescent="0.25">
      <c r="A8">
        <v>284.9228515625</v>
      </c>
      <c r="B8">
        <v>4089.4326171875</v>
      </c>
      <c r="C8">
        <v>5.859375E-2</v>
      </c>
      <c r="E8">
        <f t="shared" si="0"/>
        <v>4387.8119140625004</v>
      </c>
      <c r="F8">
        <f t="shared" si="1"/>
        <v>28626.0283203125</v>
      </c>
      <c r="G8">
        <v>0</v>
      </c>
      <c r="H8">
        <f t="shared" si="2"/>
        <v>0</v>
      </c>
      <c r="K8">
        <v>594.3984375</v>
      </c>
      <c r="L8">
        <f t="shared" si="3"/>
        <v>9094.2960937500011</v>
      </c>
      <c r="N8">
        <v>625.54253472222217</v>
      </c>
      <c r="O8">
        <f t="shared" si="4"/>
        <v>9695.9092881944434</v>
      </c>
      <c r="Q8">
        <v>0.3984375</v>
      </c>
      <c r="R8">
        <f t="shared" si="12"/>
        <v>9.3871385412170917E-3</v>
      </c>
      <c r="S8">
        <v>0</v>
      </c>
      <c r="T8">
        <f t="shared" si="6"/>
        <v>0</v>
      </c>
      <c r="W8">
        <v>380</v>
      </c>
      <c r="X8">
        <f t="shared" si="7"/>
        <v>3420</v>
      </c>
      <c r="Y8">
        <v>331</v>
      </c>
      <c r="Z8">
        <f t="shared" si="8"/>
        <v>3310</v>
      </c>
      <c r="AA8">
        <v>251</v>
      </c>
      <c r="AB8">
        <f t="shared" si="9"/>
        <v>2535.1</v>
      </c>
      <c r="AD8">
        <v>0.18164062499999997</v>
      </c>
      <c r="AE8">
        <f t="shared" si="10"/>
        <v>5.1116425939498299E-3</v>
      </c>
      <c r="AF8">
        <f t="shared" si="11"/>
        <v>3.3736841120068878E-3</v>
      </c>
      <c r="AG8">
        <v>0</v>
      </c>
    </row>
    <row r="9" spans="1:34" x14ac:dyDescent="0.25">
      <c r="A9">
        <v>285.9072265625</v>
      </c>
      <c r="B9">
        <v>4422.76416015625</v>
      </c>
      <c r="C9">
        <v>5.078125E-2</v>
      </c>
      <c r="E9">
        <f t="shared" si="0"/>
        <v>4402.9712890625005</v>
      </c>
      <c r="F9">
        <f t="shared" si="1"/>
        <v>30959.34912109375</v>
      </c>
      <c r="G9">
        <v>0</v>
      </c>
      <c r="H9">
        <f t="shared" si="2"/>
        <v>0</v>
      </c>
      <c r="K9">
        <v>592.37109375</v>
      </c>
      <c r="L9">
        <f t="shared" si="3"/>
        <v>9063.2777343750004</v>
      </c>
      <c r="N9">
        <v>625.54253472222217</v>
      </c>
      <c r="O9">
        <f t="shared" si="4"/>
        <v>9695.9092881944434</v>
      </c>
      <c r="Q9">
        <v>1.37109375</v>
      </c>
      <c r="R9">
        <f t="shared" si="12"/>
        <v>3.6253776435045321E-2</v>
      </c>
      <c r="S9">
        <v>3.6253776435045321E-2</v>
      </c>
      <c r="T9">
        <f t="shared" si="6"/>
        <v>3.2628398791540787E-2</v>
      </c>
      <c r="W9">
        <v>424</v>
      </c>
      <c r="X9">
        <f t="shared" si="7"/>
        <v>3816</v>
      </c>
      <c r="Y9">
        <v>321</v>
      </c>
      <c r="Z9">
        <f t="shared" si="8"/>
        <v>3210</v>
      </c>
      <c r="AA9">
        <v>275</v>
      </c>
      <c r="AB9">
        <f t="shared" si="9"/>
        <v>2777.5</v>
      </c>
      <c r="AD9">
        <v>0.51644531249999992</v>
      </c>
      <c r="AE9">
        <f t="shared" si="10"/>
        <v>1.7453019684863631E-2</v>
      </c>
      <c r="AF9">
        <f t="shared" si="11"/>
        <v>1.1518992992009997E-2</v>
      </c>
      <c r="AG9">
        <v>0</v>
      </c>
    </row>
    <row r="10" spans="1:34" x14ac:dyDescent="0.25">
      <c r="A10">
        <v>285.1845703125</v>
      </c>
      <c r="B10">
        <v>4835.34765625</v>
      </c>
      <c r="C10">
        <v>0.279296875</v>
      </c>
      <c r="E10">
        <f t="shared" si="0"/>
        <v>4391.8423828125005</v>
      </c>
      <c r="F10">
        <f t="shared" si="1"/>
        <v>33847.43359375</v>
      </c>
      <c r="G10">
        <f t="shared" ref="G10:G19" si="13">(C10-0.029296875)/(21.12890625-0.029296875)</f>
        <v>1.1848560585022679E-2</v>
      </c>
      <c r="H10">
        <f t="shared" si="2"/>
        <v>5.8650374895862258E-3</v>
      </c>
      <c r="K10">
        <v>612.7890625</v>
      </c>
      <c r="L10">
        <f t="shared" si="3"/>
        <v>9375.6726562500007</v>
      </c>
      <c r="N10">
        <v>626.42415364583337</v>
      </c>
      <c r="O10">
        <f t="shared" si="4"/>
        <v>9709.5743815104179</v>
      </c>
      <c r="Q10">
        <v>10.7890625</v>
      </c>
      <c r="R10">
        <f t="shared" ref="R10:R26" si="14">(Q10-0.05859375)/(36.26171875-0.05859375)</f>
        <v>0.29639620198532585</v>
      </c>
      <c r="S10">
        <v>0.29639620198532585</v>
      </c>
      <c r="T10">
        <f t="shared" si="6"/>
        <v>0.26675658178679329</v>
      </c>
      <c r="W10">
        <v>448.98681640625</v>
      </c>
      <c r="X10">
        <f t="shared" si="7"/>
        <v>4040.88134765625</v>
      </c>
      <c r="Y10">
        <v>365</v>
      </c>
      <c r="Z10">
        <f t="shared" si="8"/>
        <v>3650</v>
      </c>
      <c r="AA10">
        <v>324</v>
      </c>
      <c r="AB10">
        <f t="shared" si="9"/>
        <v>3272.4</v>
      </c>
      <c r="AD10">
        <v>3.9772656249999998</v>
      </c>
      <c r="AE10">
        <f t="shared" si="10"/>
        <v>0.14502377993730678</v>
      </c>
      <c r="AF10">
        <f t="shared" si="11"/>
        <v>9.5715694758622474E-2</v>
      </c>
      <c r="AG10">
        <v>9.5715694758622474E-2</v>
      </c>
    </row>
    <row r="11" spans="1:34" x14ac:dyDescent="0.25">
      <c r="A11">
        <v>522.736328125</v>
      </c>
      <c r="B11">
        <v>4753.06787109375</v>
      </c>
      <c r="C11">
        <v>1.87109375</v>
      </c>
      <c r="E11">
        <f t="shared" si="0"/>
        <v>8050.1394531249998</v>
      </c>
      <c r="F11">
        <f t="shared" si="1"/>
        <v>33271.47509765625</v>
      </c>
      <c r="G11">
        <f t="shared" si="13"/>
        <v>8.7290567434971766E-2</v>
      </c>
      <c r="H11">
        <f t="shared" si="2"/>
        <v>4.3208830880311022E-2</v>
      </c>
      <c r="K11">
        <v>444.9921875</v>
      </c>
      <c r="L11">
        <f t="shared" si="3"/>
        <v>6808.3804687500005</v>
      </c>
      <c r="N11">
        <v>1077.7452256944443</v>
      </c>
      <c r="O11">
        <f t="shared" si="4"/>
        <v>16705.050998263887</v>
      </c>
      <c r="Q11">
        <v>16.9921875</v>
      </c>
      <c r="R11">
        <f t="shared" si="14"/>
        <v>0.46773845489857574</v>
      </c>
      <c r="S11">
        <v>0.46773845489857574</v>
      </c>
      <c r="T11">
        <f t="shared" si="6"/>
        <v>0.42096460940871816</v>
      </c>
      <c r="W11">
        <v>483.8642578125</v>
      </c>
      <c r="X11">
        <f t="shared" si="7"/>
        <v>4354.7783203125</v>
      </c>
      <c r="Y11">
        <v>463.43044704861109</v>
      </c>
      <c r="Z11">
        <f t="shared" si="8"/>
        <v>4634.3044704861113</v>
      </c>
      <c r="AA11">
        <v>392</v>
      </c>
      <c r="AB11">
        <f t="shared" si="9"/>
        <v>3959.2</v>
      </c>
      <c r="AD11">
        <v>7.2944531250000004</v>
      </c>
      <c r="AE11">
        <f t="shared" si="10"/>
        <v>0.26730003038187572</v>
      </c>
      <c r="AF11">
        <f t="shared" si="11"/>
        <v>0.17641802005203799</v>
      </c>
      <c r="AG11">
        <v>0.17641802005203799</v>
      </c>
    </row>
    <row r="12" spans="1:34" x14ac:dyDescent="0.25">
      <c r="A12">
        <v>619.2470703125</v>
      </c>
      <c r="B12">
        <v>4850.03515625</v>
      </c>
      <c r="C12">
        <v>9.009765625</v>
      </c>
      <c r="E12">
        <f t="shared" si="0"/>
        <v>9536.4048828124996</v>
      </c>
      <c r="F12">
        <f t="shared" si="1"/>
        <v>33950.24609375</v>
      </c>
      <c r="G12">
        <f t="shared" si="13"/>
        <v>0.42562251226511155</v>
      </c>
      <c r="H12">
        <f t="shared" si="2"/>
        <v>0.21068314357123022</v>
      </c>
      <c r="K12">
        <v>466.609375</v>
      </c>
      <c r="L12">
        <f t="shared" si="3"/>
        <v>7139.1234375000004</v>
      </c>
      <c r="N12">
        <v>1077.8130425347222</v>
      </c>
      <c r="O12">
        <f t="shared" si="4"/>
        <v>16706.102159288195</v>
      </c>
      <c r="Q12">
        <v>23.609375</v>
      </c>
      <c r="R12">
        <f t="shared" si="14"/>
        <v>0.65051791109192925</v>
      </c>
      <c r="S12">
        <v>0.65051791109192925</v>
      </c>
      <c r="T12">
        <f t="shared" si="6"/>
        <v>0.58546611998273634</v>
      </c>
      <c r="W12">
        <v>568</v>
      </c>
      <c r="X12">
        <f t="shared" si="7"/>
        <v>5112</v>
      </c>
      <c r="Y12">
        <v>463.45960828993054</v>
      </c>
      <c r="Z12">
        <f t="shared" si="8"/>
        <v>4634.5960828993057</v>
      </c>
      <c r="AA12">
        <v>397</v>
      </c>
      <c r="AB12">
        <f t="shared" si="9"/>
        <v>4009.7</v>
      </c>
      <c r="AD12">
        <v>14.7503125</v>
      </c>
      <c r="AE12">
        <f t="shared" si="10"/>
        <v>0.54213361401770788</v>
      </c>
      <c r="AF12">
        <f t="shared" si="11"/>
        <v>0.35780818525168723</v>
      </c>
      <c r="AG12">
        <v>0.35780818525168723</v>
      </c>
    </row>
    <row r="13" spans="1:34" x14ac:dyDescent="0.25">
      <c r="A13">
        <v>635.673828125</v>
      </c>
      <c r="B13">
        <v>4633.2353515625</v>
      </c>
      <c r="C13">
        <v>16.060546875</v>
      </c>
      <c r="E13">
        <f t="shared" si="0"/>
        <v>9789.376953125</v>
      </c>
      <c r="F13">
        <f t="shared" si="1"/>
        <v>32432.6474609375</v>
      </c>
      <c r="G13">
        <f t="shared" si="13"/>
        <v>0.75978894751457926</v>
      </c>
      <c r="H13">
        <f t="shared" si="2"/>
        <v>0.37609552901971671</v>
      </c>
      <c r="K13">
        <v>559.73046875</v>
      </c>
      <c r="L13">
        <f t="shared" si="3"/>
        <v>8563.8761718750011</v>
      </c>
      <c r="N13">
        <v>1416</v>
      </c>
      <c r="O13">
        <f t="shared" si="4"/>
        <v>21948</v>
      </c>
      <c r="Q13">
        <v>29.73046875</v>
      </c>
      <c r="R13">
        <f t="shared" si="14"/>
        <v>0.81959430297798874</v>
      </c>
      <c r="S13">
        <v>0.81959430297798874</v>
      </c>
      <c r="T13">
        <f t="shared" si="6"/>
        <v>0.7376348726801899</v>
      </c>
      <c r="W13">
        <v>597.7021484375</v>
      </c>
      <c r="X13">
        <f t="shared" si="7"/>
        <v>5379.3193359375</v>
      </c>
      <c r="Y13">
        <v>508</v>
      </c>
      <c r="Z13">
        <f t="shared" si="8"/>
        <v>5080</v>
      </c>
      <c r="AA13">
        <v>428</v>
      </c>
      <c r="AB13">
        <f t="shared" si="9"/>
        <v>4322.8</v>
      </c>
      <c r="AD13">
        <v>21.969257812499997</v>
      </c>
      <c r="AE13">
        <f t="shared" si="10"/>
        <v>0.80823420826415804</v>
      </c>
      <c r="AF13">
        <f t="shared" si="11"/>
        <v>0.53343457745434431</v>
      </c>
      <c r="AG13">
        <v>0.53343457745434431</v>
      </c>
    </row>
    <row r="14" spans="1:34" x14ac:dyDescent="0.25">
      <c r="A14">
        <v>648.0615234375</v>
      </c>
      <c r="B14">
        <v>3080.2451171875</v>
      </c>
      <c r="C14">
        <v>21.12890625</v>
      </c>
      <c r="E14">
        <f t="shared" si="0"/>
        <v>9980.1474609375</v>
      </c>
      <c r="F14">
        <f t="shared" si="1"/>
        <v>21561.7158203125</v>
      </c>
      <c r="G14">
        <f t="shared" si="13"/>
        <v>1</v>
      </c>
      <c r="H14">
        <f t="shared" si="2"/>
        <v>0.495</v>
      </c>
      <c r="K14">
        <v>598.16796875</v>
      </c>
      <c r="L14">
        <f t="shared" si="3"/>
        <v>9151.9699218750011</v>
      </c>
      <c r="N14">
        <v>2466.4306640625</v>
      </c>
      <c r="O14">
        <f t="shared" si="4"/>
        <v>38229.67529296875</v>
      </c>
      <c r="Q14">
        <v>34.16796875</v>
      </c>
      <c r="R14">
        <f t="shared" si="14"/>
        <v>0.94216659473457054</v>
      </c>
      <c r="S14">
        <v>0.94216659473457054</v>
      </c>
      <c r="T14">
        <f t="shared" si="6"/>
        <v>0.84794993526111351</v>
      </c>
      <c r="W14">
        <v>643</v>
      </c>
      <c r="X14">
        <f t="shared" si="7"/>
        <v>5787</v>
      </c>
      <c r="Y14">
        <v>650</v>
      </c>
      <c r="Z14">
        <f t="shared" si="8"/>
        <v>6500</v>
      </c>
      <c r="AA14">
        <v>560</v>
      </c>
      <c r="AB14">
        <f t="shared" si="9"/>
        <v>5656</v>
      </c>
      <c r="AD14">
        <v>27.171601562500001</v>
      </c>
      <c r="AE14">
        <f t="shared" si="10"/>
        <v>1</v>
      </c>
      <c r="AF14">
        <f t="shared" si="11"/>
        <v>0.66</v>
      </c>
      <c r="AG14">
        <v>0.66</v>
      </c>
    </row>
    <row r="15" spans="1:34" x14ac:dyDescent="0.25">
      <c r="A15">
        <v>632.8740234375</v>
      </c>
      <c r="B15">
        <v>2396.2294921875</v>
      </c>
      <c r="C15">
        <v>17.600000000000001</v>
      </c>
      <c r="E15">
        <f t="shared" si="0"/>
        <v>9746.2599609375011</v>
      </c>
      <c r="F15">
        <f t="shared" si="1"/>
        <v>16773.6064453125</v>
      </c>
      <c r="G15">
        <f t="shared" si="13"/>
        <v>0.83275016199203933</v>
      </c>
      <c r="H15">
        <f t="shared" si="2"/>
        <v>0.41221133018605949</v>
      </c>
      <c r="K15">
        <v>755.26171875</v>
      </c>
      <c r="L15">
        <f t="shared" si="3"/>
        <v>11555.504296875</v>
      </c>
      <c r="N15">
        <v>2100</v>
      </c>
      <c r="O15">
        <f t="shared" si="4"/>
        <v>32550</v>
      </c>
      <c r="Q15">
        <v>36.26171875</v>
      </c>
      <c r="R15">
        <f t="shared" si="14"/>
        <v>1</v>
      </c>
      <c r="S15">
        <v>1</v>
      </c>
      <c r="T15">
        <f t="shared" si="6"/>
        <v>0.9</v>
      </c>
      <c r="W15">
        <v>705</v>
      </c>
      <c r="X15">
        <f t="shared" si="7"/>
        <v>6345</v>
      </c>
      <c r="Y15">
        <v>580</v>
      </c>
      <c r="Z15">
        <f t="shared" si="8"/>
        <v>5800</v>
      </c>
      <c r="AA15">
        <v>500</v>
      </c>
      <c r="AB15">
        <f t="shared" si="9"/>
        <v>5050</v>
      </c>
      <c r="AD15">
        <v>24.931601562499999</v>
      </c>
      <c r="AE15">
        <f t="shared" si="10"/>
        <v>0.91743041326550445</v>
      </c>
      <c r="AF15">
        <f t="shared" si="11"/>
        <v>0.60550407275523299</v>
      </c>
      <c r="AG15">
        <v>0.60550407275523299</v>
      </c>
    </row>
    <row r="16" spans="1:34" x14ac:dyDescent="0.25">
      <c r="A16">
        <v>631.408203125</v>
      </c>
      <c r="B16">
        <v>2423.5419921875</v>
      </c>
      <c r="C16">
        <v>13.5</v>
      </c>
      <c r="E16">
        <f t="shared" si="0"/>
        <v>9723.6863281250007</v>
      </c>
      <c r="F16">
        <f t="shared" si="1"/>
        <v>16964.7939453125</v>
      </c>
      <c r="G16">
        <f t="shared" si="13"/>
        <v>0.6384337683976673</v>
      </c>
      <c r="H16">
        <f t="shared" si="2"/>
        <v>0.31602471535684529</v>
      </c>
      <c r="K16">
        <v>840.0703125</v>
      </c>
      <c r="L16">
        <f t="shared" si="3"/>
        <v>12853.075781250001</v>
      </c>
      <c r="N16">
        <v>1966.0780164930557</v>
      </c>
      <c r="O16">
        <f t="shared" si="4"/>
        <v>30474.209255642363</v>
      </c>
      <c r="Q16">
        <v>33.0703125</v>
      </c>
      <c r="R16">
        <f t="shared" si="14"/>
        <v>0.9118472162278809</v>
      </c>
      <c r="S16">
        <v>0.9118472162278809</v>
      </c>
      <c r="T16">
        <f t="shared" si="6"/>
        <v>0.82066249460509277</v>
      </c>
      <c r="W16">
        <v>810</v>
      </c>
      <c r="X16">
        <f t="shared" si="7"/>
        <v>7290</v>
      </c>
      <c r="Y16">
        <v>740</v>
      </c>
      <c r="Z16">
        <f t="shared" si="8"/>
        <v>7400</v>
      </c>
      <c r="AA16">
        <v>640</v>
      </c>
      <c r="AB16">
        <f t="shared" si="9"/>
        <v>6464</v>
      </c>
      <c r="AD16">
        <v>21.063984374999997</v>
      </c>
      <c r="AE16">
        <f t="shared" si="10"/>
        <v>0.77486454147126016</v>
      </c>
      <c r="AF16">
        <f t="shared" si="11"/>
        <v>0.51141059737103178</v>
      </c>
      <c r="AG16">
        <v>0.51141059737103178</v>
      </c>
    </row>
    <row r="17" spans="1:33" x14ac:dyDescent="0.25">
      <c r="A17">
        <v>536.4833984375</v>
      </c>
      <c r="B17">
        <v>2361.9462890625</v>
      </c>
      <c r="C17">
        <v>10.6</v>
      </c>
      <c r="E17">
        <f t="shared" si="0"/>
        <v>8261.8443359374996</v>
      </c>
      <c r="F17">
        <f t="shared" si="1"/>
        <v>16533.6240234375</v>
      </c>
      <c r="G17">
        <f t="shared" si="13"/>
        <v>0.50099046561140426</v>
      </c>
      <c r="H17">
        <f t="shared" si="2"/>
        <v>0.2479902804776451</v>
      </c>
      <c r="K17">
        <v>889.4609375</v>
      </c>
      <c r="L17">
        <f t="shared" si="3"/>
        <v>13608.75234375</v>
      </c>
      <c r="N17">
        <v>1850</v>
      </c>
      <c r="O17">
        <f t="shared" si="4"/>
        <v>28675</v>
      </c>
      <c r="Q17">
        <v>30.4609375</v>
      </c>
      <c r="R17">
        <f t="shared" si="14"/>
        <v>0.83977125593439794</v>
      </c>
      <c r="S17">
        <v>0.83977125593439794</v>
      </c>
      <c r="T17">
        <f t="shared" si="6"/>
        <v>0.75579413034095821</v>
      </c>
      <c r="W17">
        <v>742</v>
      </c>
      <c r="X17">
        <f t="shared" si="7"/>
        <v>6678</v>
      </c>
      <c r="Y17">
        <v>640</v>
      </c>
      <c r="Z17">
        <f t="shared" si="8"/>
        <v>6400</v>
      </c>
      <c r="AA17">
        <v>560</v>
      </c>
      <c r="AB17">
        <f t="shared" si="9"/>
        <v>5656</v>
      </c>
      <c r="AD17">
        <v>17.5</v>
      </c>
      <c r="AE17">
        <f t="shared" si="10"/>
        <v>0.64349100710878293</v>
      </c>
      <c r="AF17">
        <f t="shared" si="11"/>
        <v>0.42470406469179678</v>
      </c>
      <c r="AG17">
        <v>0.42470406469179678</v>
      </c>
    </row>
    <row r="18" spans="1:33" x14ac:dyDescent="0.25">
      <c r="A18">
        <v>520.470703125</v>
      </c>
      <c r="B18">
        <v>2391.16015625</v>
      </c>
      <c r="C18">
        <v>7.5</v>
      </c>
      <c r="E18">
        <f t="shared" si="0"/>
        <v>8015.2488281249998</v>
      </c>
      <c r="F18">
        <f t="shared" si="1"/>
        <v>16738.12109375</v>
      </c>
      <c r="G18">
        <f t="shared" si="13"/>
        <v>0.35406831435712305</v>
      </c>
      <c r="H18">
        <f t="shared" si="2"/>
        <v>0.1752638156067759</v>
      </c>
      <c r="K18">
        <v>899.5</v>
      </c>
      <c r="L18">
        <f t="shared" si="3"/>
        <v>13762.35</v>
      </c>
      <c r="N18">
        <v>1707.2211371527778</v>
      </c>
      <c r="O18">
        <f t="shared" si="4"/>
        <v>26461.927625868055</v>
      </c>
      <c r="Q18">
        <v>24.5</v>
      </c>
      <c r="R18">
        <f t="shared" si="14"/>
        <v>0.67511868795856711</v>
      </c>
      <c r="S18">
        <v>0.67511868795856711</v>
      </c>
      <c r="T18">
        <f t="shared" si="6"/>
        <v>0.60760681916271042</v>
      </c>
      <c r="W18">
        <v>709.9853515625</v>
      </c>
      <c r="X18">
        <f t="shared" si="7"/>
        <v>6389.8681640625</v>
      </c>
      <c r="Y18">
        <v>632</v>
      </c>
      <c r="Z18">
        <f t="shared" si="8"/>
        <v>6320</v>
      </c>
      <c r="AA18">
        <v>552</v>
      </c>
      <c r="AB18">
        <f t="shared" si="9"/>
        <v>5575.2</v>
      </c>
      <c r="AD18">
        <v>13.5</v>
      </c>
      <c r="AE18">
        <f t="shared" si="10"/>
        <v>0.49604531651146949</v>
      </c>
      <c r="AF18">
        <f t="shared" si="11"/>
        <v>0.32738990889756986</v>
      </c>
      <c r="AG18">
        <v>0.32738990889756986</v>
      </c>
    </row>
    <row r="19" spans="1:33" x14ac:dyDescent="0.25">
      <c r="A19">
        <v>585.0166015625</v>
      </c>
      <c r="B19">
        <v>3398</v>
      </c>
      <c r="C19">
        <v>3.369140625</v>
      </c>
      <c r="E19">
        <f t="shared" si="0"/>
        <v>9009.2556640625007</v>
      </c>
      <c r="F19">
        <f t="shared" si="1"/>
        <v>23786</v>
      </c>
      <c r="G19">
        <f t="shared" si="13"/>
        <v>0.15828936406553734</v>
      </c>
      <c r="H19">
        <f t="shared" si="2"/>
        <v>7.8353235212440989E-2</v>
      </c>
      <c r="K19">
        <v>855.6875</v>
      </c>
      <c r="L19">
        <f t="shared" si="3"/>
        <v>13092.018750000001</v>
      </c>
      <c r="N19">
        <v>1921.6579861111111</v>
      </c>
      <c r="O19">
        <f t="shared" si="4"/>
        <v>29785.698784722223</v>
      </c>
      <c r="Q19">
        <v>14.6875</v>
      </c>
      <c r="R19">
        <f t="shared" si="14"/>
        <v>0.40407854984894259</v>
      </c>
      <c r="S19">
        <v>0.40407854984894259</v>
      </c>
      <c r="T19">
        <f t="shared" si="6"/>
        <v>0.36367069486404835</v>
      </c>
      <c r="W19">
        <v>720.35205078125</v>
      </c>
      <c r="X19">
        <f t="shared" si="7"/>
        <v>6483.16845703125</v>
      </c>
      <c r="Y19">
        <v>726</v>
      </c>
      <c r="Z19">
        <f t="shared" si="8"/>
        <v>7260</v>
      </c>
      <c r="AA19">
        <v>674</v>
      </c>
      <c r="AB19">
        <f t="shared" si="9"/>
        <v>6807.4</v>
      </c>
      <c r="AD19">
        <v>7.56640625</v>
      </c>
      <c r="AE19">
        <f t="shared" si="10"/>
        <v>0.27732460946330634</v>
      </c>
      <c r="AF19">
        <f t="shared" si="11"/>
        <v>0.18303424224578219</v>
      </c>
      <c r="AG19">
        <v>0.18303424224578219</v>
      </c>
    </row>
    <row r="20" spans="1:33" x14ac:dyDescent="0.25">
      <c r="A20">
        <v>577.9912109375</v>
      </c>
      <c r="B20">
        <v>4071.53564453125</v>
      </c>
      <c r="C20">
        <v>0.12109375</v>
      </c>
      <c r="E20">
        <f t="shared" si="0"/>
        <v>8901.0646484375011</v>
      </c>
      <c r="F20">
        <f t="shared" si="1"/>
        <v>28500.74951171875</v>
      </c>
      <c r="G20">
        <v>0</v>
      </c>
      <c r="H20">
        <f t="shared" si="2"/>
        <v>0</v>
      </c>
      <c r="K20">
        <v>828.3515625</v>
      </c>
      <c r="L20">
        <f t="shared" si="3"/>
        <v>12673.778906250001</v>
      </c>
      <c r="N20">
        <v>1316.3926866319443</v>
      </c>
      <c r="O20">
        <f t="shared" si="4"/>
        <v>20404.086642795137</v>
      </c>
      <c r="Q20">
        <v>10.3515625</v>
      </c>
      <c r="R20">
        <f t="shared" si="14"/>
        <v>0.28431160984031073</v>
      </c>
      <c r="S20">
        <v>0.28431160984031073</v>
      </c>
      <c r="T20">
        <f t="shared" si="6"/>
        <v>0.25588044885627964</v>
      </c>
      <c r="W20">
        <v>750</v>
      </c>
      <c r="X20">
        <f t="shared" si="7"/>
        <v>6750</v>
      </c>
      <c r="Y20">
        <v>566.04885525173609</v>
      </c>
      <c r="Z20">
        <f t="shared" si="8"/>
        <v>5660.4885525173613</v>
      </c>
      <c r="AA20">
        <v>580</v>
      </c>
      <c r="AB20">
        <f t="shared" si="9"/>
        <v>5858</v>
      </c>
      <c r="AD20">
        <v>3.7102343749999998</v>
      </c>
      <c r="AE20">
        <f t="shared" si="10"/>
        <v>0.1351806281704783</v>
      </c>
      <c r="AF20">
        <f t="shared" si="11"/>
        <v>8.921921459251568E-2</v>
      </c>
      <c r="AG20">
        <v>8.921921459251568E-2</v>
      </c>
    </row>
    <row r="21" spans="1:33" x14ac:dyDescent="0.25">
      <c r="A21">
        <v>654</v>
      </c>
      <c r="B21">
        <v>3931.64453125</v>
      </c>
      <c r="C21">
        <v>5.859375E-2</v>
      </c>
      <c r="E21">
        <f t="shared" si="0"/>
        <v>10071.6</v>
      </c>
      <c r="F21">
        <f t="shared" si="1"/>
        <v>27521.51171875</v>
      </c>
      <c r="G21">
        <v>0</v>
      </c>
      <c r="H21">
        <f t="shared" si="2"/>
        <v>0</v>
      </c>
      <c r="K21">
        <v>833.2890625</v>
      </c>
      <c r="L21">
        <f t="shared" si="3"/>
        <v>12749.32265625</v>
      </c>
      <c r="N21">
        <v>1336.3986545138889</v>
      </c>
      <c r="O21">
        <f t="shared" si="4"/>
        <v>20714.179144965277</v>
      </c>
      <c r="Q21">
        <v>4.2890625</v>
      </c>
      <c r="R21">
        <f t="shared" si="14"/>
        <v>0.11685369011652999</v>
      </c>
      <c r="S21">
        <v>0.11685369011652999</v>
      </c>
      <c r="T21">
        <f t="shared" si="6"/>
        <v>0.10516832110487699</v>
      </c>
      <c r="W21">
        <v>920</v>
      </c>
      <c r="X21">
        <f t="shared" si="7"/>
        <v>8280</v>
      </c>
      <c r="Y21">
        <v>574.65142144097217</v>
      </c>
      <c r="Z21">
        <f t="shared" si="8"/>
        <v>5746.5142144097217</v>
      </c>
      <c r="AA21">
        <v>462</v>
      </c>
      <c r="AB21">
        <f t="shared" si="9"/>
        <v>4666.2</v>
      </c>
      <c r="AD21">
        <v>1.5433593749999999</v>
      </c>
      <c r="AE21">
        <f t="shared" si="10"/>
        <v>5.5306532967214925E-2</v>
      </c>
      <c r="AF21">
        <f t="shared" si="11"/>
        <v>3.6502311758361855E-2</v>
      </c>
      <c r="AG21">
        <v>0</v>
      </c>
    </row>
    <row r="22" spans="1:33" x14ac:dyDescent="0.25">
      <c r="A22">
        <v>726</v>
      </c>
      <c r="B22">
        <v>3831.033203125</v>
      </c>
      <c r="C22">
        <v>6.0546875E-2</v>
      </c>
      <c r="E22">
        <f t="shared" si="0"/>
        <v>11180.4</v>
      </c>
      <c r="F22">
        <f t="shared" si="1"/>
        <v>26817.232421875</v>
      </c>
      <c r="G22">
        <v>0</v>
      </c>
      <c r="H22">
        <f t="shared" si="2"/>
        <v>0</v>
      </c>
      <c r="K22">
        <v>804.3515625</v>
      </c>
      <c r="L22">
        <f t="shared" si="3"/>
        <v>12306.578906250001</v>
      </c>
      <c r="N22">
        <v>1303.3040364583333</v>
      </c>
      <c r="O22">
        <f t="shared" si="4"/>
        <v>20201.212565104164</v>
      </c>
      <c r="Q22">
        <v>0.3515625</v>
      </c>
      <c r="R22">
        <f t="shared" si="14"/>
        <v>8.0923608113940438E-3</v>
      </c>
      <c r="S22">
        <v>0</v>
      </c>
      <c r="T22">
        <f t="shared" si="6"/>
        <v>0</v>
      </c>
      <c r="W22">
        <v>1020.39892578125</v>
      </c>
      <c r="X22">
        <f t="shared" si="7"/>
        <v>9183.59033203125</v>
      </c>
      <c r="Y22">
        <v>560.42073567708326</v>
      </c>
      <c r="Z22">
        <f t="shared" si="8"/>
        <v>5604.2073567708321</v>
      </c>
      <c r="AA22">
        <v>394</v>
      </c>
      <c r="AB22">
        <f t="shared" si="9"/>
        <v>3979.3999999999996</v>
      </c>
      <c r="AD22">
        <v>0.16664062499999999</v>
      </c>
      <c r="AE22">
        <f t="shared" si="10"/>
        <v>4.5587212542099048E-3</v>
      </c>
      <c r="AF22">
        <f t="shared" si="11"/>
        <v>3.0087560277785373E-3</v>
      </c>
      <c r="AG22">
        <v>0</v>
      </c>
    </row>
    <row r="23" spans="1:33" x14ac:dyDescent="0.25">
      <c r="A23">
        <v>564.833984375</v>
      </c>
      <c r="B23">
        <v>3781.72021484375</v>
      </c>
      <c r="C23">
        <v>6.0546875E-2</v>
      </c>
      <c r="E23">
        <f t="shared" si="0"/>
        <v>8698.443359375</v>
      </c>
      <c r="F23">
        <f t="shared" si="1"/>
        <v>26472.04150390625</v>
      </c>
      <c r="G23">
        <v>0</v>
      </c>
      <c r="H23">
        <f t="shared" si="2"/>
        <v>0</v>
      </c>
      <c r="K23">
        <v>759.359375</v>
      </c>
      <c r="L23">
        <f t="shared" si="3"/>
        <v>11618.198437500001</v>
      </c>
      <c r="N23">
        <v>1276.9911024305557</v>
      </c>
      <c r="O23">
        <f t="shared" si="4"/>
        <v>19793.362087673613</v>
      </c>
      <c r="Q23">
        <v>0.359375</v>
      </c>
      <c r="R23">
        <f t="shared" si="14"/>
        <v>8.3081570996978854E-3</v>
      </c>
      <c r="S23">
        <v>0</v>
      </c>
      <c r="T23">
        <f t="shared" si="6"/>
        <v>0</v>
      </c>
      <c r="W23">
        <v>662.0966796875</v>
      </c>
      <c r="X23">
        <f t="shared" si="7"/>
        <v>5958.8701171875</v>
      </c>
      <c r="Y23">
        <v>549.10617404513891</v>
      </c>
      <c r="Z23">
        <f t="shared" si="8"/>
        <v>5491.0617404513887</v>
      </c>
      <c r="AA23">
        <v>370</v>
      </c>
      <c r="AB23">
        <f t="shared" si="9"/>
        <v>3737</v>
      </c>
      <c r="AD23">
        <v>0.169375</v>
      </c>
      <c r="AE23">
        <f t="shared" si="10"/>
        <v>4.6595142067666628E-3</v>
      </c>
      <c r="AF23">
        <f t="shared" si="11"/>
        <v>3.0752793764659975E-3</v>
      </c>
      <c r="AG23">
        <v>0</v>
      </c>
    </row>
    <row r="24" spans="1:33" x14ac:dyDescent="0.25">
      <c r="A24">
        <v>380.857421875</v>
      </c>
      <c r="B24">
        <v>3737.7216796875</v>
      </c>
      <c r="C24">
        <v>3.90625E-2</v>
      </c>
      <c r="E24">
        <f t="shared" si="0"/>
        <v>5865.2042968750002</v>
      </c>
      <c r="F24">
        <f t="shared" si="1"/>
        <v>26164.0517578125</v>
      </c>
      <c r="G24">
        <v>0</v>
      </c>
      <c r="H24">
        <f t="shared" si="2"/>
        <v>0</v>
      </c>
      <c r="K24">
        <v>750.3515625</v>
      </c>
      <c r="L24">
        <f t="shared" si="3"/>
        <v>11480.37890625</v>
      </c>
      <c r="N24">
        <v>1109.6869574652778</v>
      </c>
      <c r="O24">
        <f t="shared" si="4"/>
        <v>17200.147840711805</v>
      </c>
      <c r="Q24">
        <v>0.3515625</v>
      </c>
      <c r="R24">
        <f t="shared" si="14"/>
        <v>8.0923608113940438E-3</v>
      </c>
      <c r="S24">
        <v>0</v>
      </c>
      <c r="T24">
        <f t="shared" si="6"/>
        <v>0</v>
      </c>
      <c r="W24">
        <v>565.6044921875</v>
      </c>
      <c r="X24">
        <f t="shared" si="7"/>
        <v>5090.4404296875</v>
      </c>
      <c r="Y24">
        <v>477.16539171006946</v>
      </c>
      <c r="Z24">
        <f t="shared" si="8"/>
        <v>4771.6539171006943</v>
      </c>
      <c r="AA24">
        <v>360</v>
      </c>
      <c r="AB24">
        <f t="shared" si="9"/>
        <v>3636</v>
      </c>
      <c r="AD24">
        <v>0.15117187499999998</v>
      </c>
      <c r="AE24">
        <f t="shared" si="10"/>
        <v>3.9885211226031066E-3</v>
      </c>
      <c r="AF24">
        <f t="shared" si="11"/>
        <v>2.6324239409180506E-3</v>
      </c>
      <c r="AG24">
        <v>0</v>
      </c>
    </row>
    <row r="25" spans="1:33" x14ac:dyDescent="0.25">
      <c r="A25">
        <v>456.2646484375</v>
      </c>
      <c r="B25">
        <v>3200</v>
      </c>
      <c r="C25">
        <v>8.0078125E-2</v>
      </c>
      <c r="E25">
        <f t="shared" si="0"/>
        <v>7026.4755859375</v>
      </c>
      <c r="F25">
        <f t="shared" si="1"/>
        <v>22400</v>
      </c>
      <c r="G25">
        <v>0</v>
      </c>
      <c r="H25">
        <f t="shared" si="2"/>
        <v>0</v>
      </c>
      <c r="K25">
        <v>652.2265625</v>
      </c>
      <c r="L25">
        <f t="shared" si="3"/>
        <v>9979.06640625</v>
      </c>
      <c r="N25">
        <v>1070.2853732638889</v>
      </c>
      <c r="O25">
        <f t="shared" si="4"/>
        <v>16589.423285590277</v>
      </c>
      <c r="Q25">
        <v>0.2265625</v>
      </c>
      <c r="R25">
        <f t="shared" si="14"/>
        <v>4.639620198532585E-3</v>
      </c>
      <c r="S25">
        <v>0</v>
      </c>
      <c r="T25">
        <f t="shared" si="6"/>
        <v>0</v>
      </c>
      <c r="W25">
        <v>554.24560546875</v>
      </c>
      <c r="X25">
        <f t="shared" si="7"/>
        <v>4988.21044921875</v>
      </c>
      <c r="Y25">
        <v>460.22271050347223</v>
      </c>
      <c r="Z25">
        <f t="shared" si="8"/>
        <v>4602.2271050347226</v>
      </c>
      <c r="AA25">
        <v>380.22271050347223</v>
      </c>
      <c r="AB25">
        <f t="shared" si="9"/>
        <v>3840.2493760850693</v>
      </c>
      <c r="AD25">
        <v>0.13695312499999998</v>
      </c>
      <c r="AE25">
        <f t="shared" si="10"/>
        <v>3.464397769307969E-3</v>
      </c>
      <c r="AF25">
        <f t="shared" si="11"/>
        <v>2.2865025277432598E-3</v>
      </c>
      <c r="AG25">
        <v>0</v>
      </c>
    </row>
    <row r="26" spans="1:33" x14ac:dyDescent="0.25">
      <c r="A26">
        <v>609.7255859375</v>
      </c>
      <c r="B26">
        <v>2800</v>
      </c>
      <c r="C26">
        <v>2.9296875E-2</v>
      </c>
      <c r="E26">
        <f t="shared" si="0"/>
        <v>9389.7740234374996</v>
      </c>
      <c r="F26">
        <f t="shared" si="1"/>
        <v>19600</v>
      </c>
      <c r="G26">
        <v>0</v>
      </c>
      <c r="H26">
        <f t="shared" si="2"/>
        <v>0</v>
      </c>
      <c r="K26">
        <v>626.0625</v>
      </c>
      <c r="L26">
        <f t="shared" si="3"/>
        <v>9578.7562500000004</v>
      </c>
      <c r="N26">
        <v>1132.8125</v>
      </c>
      <c r="O26">
        <f t="shared" si="4"/>
        <v>17558.59375</v>
      </c>
      <c r="Q26" s="1">
        <v>6.25E-2</v>
      </c>
      <c r="R26">
        <f t="shared" si="14"/>
        <v>1.0789814415192059E-4</v>
      </c>
      <c r="S26">
        <v>0</v>
      </c>
      <c r="T26">
        <f t="shared" si="6"/>
        <v>0</v>
      </c>
      <c r="W26">
        <v>617.89404296875</v>
      </c>
      <c r="X26">
        <f t="shared" si="7"/>
        <v>5561.04638671875</v>
      </c>
      <c r="Y26">
        <v>487.109375</v>
      </c>
      <c r="Z26">
        <f t="shared" si="8"/>
        <v>4871.09375</v>
      </c>
      <c r="AA26">
        <v>407.109375</v>
      </c>
      <c r="AB26">
        <f t="shared" si="9"/>
        <v>4111.8046875</v>
      </c>
      <c r="AD26">
        <v>4.296875E-2</v>
      </c>
      <c r="AE26">
        <f t="shared" si="10"/>
        <v>0</v>
      </c>
      <c r="AF26">
        <f t="shared" si="11"/>
        <v>0</v>
      </c>
      <c r="AG26">
        <v>0</v>
      </c>
    </row>
    <row r="28" spans="1:33" x14ac:dyDescent="0.25">
      <c r="C28">
        <f>MAX(C3:C26)</f>
        <v>21.12890625</v>
      </c>
    </row>
    <row r="29" spans="1:33" x14ac:dyDescent="0.25">
      <c r="C29">
        <f>MIN(C3:C26)</f>
        <v>2.9296875E-2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9" sqref="B29"/>
    </sheetView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Load</vt:lpstr>
      <vt:lpstr>Middle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2019-04-29T08:53:59Z</dcterms:modified>
</cp:coreProperties>
</file>