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Load" sheetId="2" r:id="rId1"/>
    <sheet name="Middle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<sst xmlns="http://schemas.openxmlformats.org/spreadsheetml/2006/main" count="20" uniqueCount="12">
  <si>
    <t>冬季</t>
  </si>
  <si>
    <t>夏季</t>
  </si>
  <si>
    <t>过度季</t>
  </si>
  <si>
    <t>电（kW）</t>
  </si>
  <si>
    <t>热（kW）</t>
  </si>
  <si>
    <t>光照密度（kW/m2）</t>
  </si>
  <si>
    <t>冷（kW）</t>
  </si>
  <si>
    <t>电负荷</t>
  </si>
  <si>
    <t>热负荷</t>
  </si>
  <si>
    <t>光伏</t>
  </si>
  <si>
    <t>电10</t>
  </si>
  <si>
    <t>热11.6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</si>
</sst>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1" xfId="36" applyBorder="1" applyAlignment="1">
      <alignment horizontal="center" vertical="center"/>
    </xf>
    <xf numFmtId="0" fontId="0" fillId="3" borderId="1" xfId="36" applyBorder="1" applyAlignment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</a:t>
            </a:r>
            <a:r>
              <a:rPr lang="en-US" altLang="zh-CN"/>
              <a:t>-</a:t>
            </a:r>
            <a:r>
              <a:rPr lang="zh-CN" altLang="en-US"/>
              <a:t>负荷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Load!$A$3:$A$26</c:f>
              <c:numCache>
                <c:formatCode>General</c:formatCode>
                <c:ptCount val="24"/>
                <c:pt idx="0">
                  <c:v>9790.700390625</c:v>
                </c:pt>
                <c:pt idx="1">
                  <c:v>9840.7203125</c:v>
                </c:pt>
                <c:pt idx="2">
                  <c:v>6814.8759765625</c:v>
                </c:pt>
                <c:pt idx="3">
                  <c:v>4343.1609375</c:v>
                </c:pt>
                <c:pt idx="4">
                  <c:v>4328.7234375</c:v>
                </c:pt>
                <c:pt idx="5">
                  <c:v>4387.8119140625</c:v>
                </c:pt>
                <c:pt idx="6">
                  <c:v>4402.9712890625</c:v>
                </c:pt>
                <c:pt idx="7">
                  <c:v>4391.8423828125</c:v>
                </c:pt>
                <c:pt idx="8">
                  <c:v>8050.139453125</c:v>
                </c:pt>
                <c:pt idx="9">
                  <c:v>9536.4048828125</c:v>
                </c:pt>
                <c:pt idx="10">
                  <c:v>9789.376953125</c:v>
                </c:pt>
                <c:pt idx="11">
                  <c:v>9980.1474609375</c:v>
                </c:pt>
                <c:pt idx="12">
                  <c:v>9746.2599609375</c:v>
                </c:pt>
                <c:pt idx="13">
                  <c:v>9723.686328125</c:v>
                </c:pt>
                <c:pt idx="14">
                  <c:v>8261.8443359375</c:v>
                </c:pt>
                <c:pt idx="15">
                  <c:v>8015.248828125</c:v>
                </c:pt>
                <c:pt idx="16">
                  <c:v>9009.2556640625</c:v>
                </c:pt>
                <c:pt idx="17">
                  <c:v>8901.0646484375</c:v>
                </c:pt>
                <c:pt idx="18">
                  <c:v>10071.6</c:v>
                </c:pt>
                <c:pt idx="19">
                  <c:v>11180.4</c:v>
                </c:pt>
                <c:pt idx="20">
                  <c:v>8698.443359375</c:v>
                </c:pt>
                <c:pt idx="21">
                  <c:v>5865.204296875</c:v>
                </c:pt>
                <c:pt idx="22">
                  <c:v>7026.4755859375</c:v>
                </c:pt>
                <c:pt idx="23">
                  <c:v>9389.7740234375</c:v>
                </c:pt>
              </c:numCache>
            </c:numRef>
          </c:val>
          <c:smooth val="0"/>
        </c:ser>
        <c:ser>
          <c:idx val="1"/>
          <c:order val="1"/>
          <c:dLbls>
            <c:delete val="1"/>
          </c:dLbls>
          <c:val>
            <c:numRef>
              <c:f>Load!$B$3:$B$26</c:f>
              <c:numCache>
                <c:formatCode>General</c:formatCode>
                <c:ptCount val="24"/>
                <c:pt idx="0">
                  <c:v>16800</c:v>
                </c:pt>
                <c:pt idx="1">
                  <c:v>14905.4814453125</c:v>
                </c:pt>
                <c:pt idx="2">
                  <c:v>14780.0283203125</c:v>
                </c:pt>
                <c:pt idx="3">
                  <c:v>14850.1376953125</c:v>
                </c:pt>
                <c:pt idx="4">
                  <c:v>19016.4501953125</c:v>
                </c:pt>
                <c:pt idx="5">
                  <c:v>28626.0283203125</c:v>
                </c:pt>
                <c:pt idx="6">
                  <c:v>30959.3491210937</c:v>
                </c:pt>
                <c:pt idx="7">
                  <c:v>33847.43359375</c:v>
                </c:pt>
                <c:pt idx="8">
                  <c:v>33271.4750976562</c:v>
                </c:pt>
                <c:pt idx="9">
                  <c:v>33950.24609375</c:v>
                </c:pt>
                <c:pt idx="10">
                  <c:v>32432.6474609375</c:v>
                </c:pt>
                <c:pt idx="11">
                  <c:v>21561.7158203125</c:v>
                </c:pt>
                <c:pt idx="12">
                  <c:v>16773.6064453125</c:v>
                </c:pt>
                <c:pt idx="13">
                  <c:v>16964.7939453125</c:v>
                </c:pt>
                <c:pt idx="14">
                  <c:v>16533.6240234375</c:v>
                </c:pt>
                <c:pt idx="15">
                  <c:v>16738.12109375</c:v>
                </c:pt>
                <c:pt idx="16">
                  <c:v>23786</c:v>
                </c:pt>
                <c:pt idx="17">
                  <c:v>28500.7495117187</c:v>
                </c:pt>
                <c:pt idx="18">
                  <c:v>27521.51171875</c:v>
                </c:pt>
                <c:pt idx="19">
                  <c:v>26817.232421875</c:v>
                </c:pt>
                <c:pt idx="20">
                  <c:v>26472.0415039062</c:v>
                </c:pt>
                <c:pt idx="21">
                  <c:v>26164.0517578125</c:v>
                </c:pt>
                <c:pt idx="22">
                  <c:v>22400</c:v>
                </c:pt>
                <c:pt idx="23">
                  <c:v>19600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39392"/>
        <c:axId val="289229440"/>
      </c:lineChart>
      <c:catAx>
        <c:axId val="2889393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9229440"/>
        <c:crosses val="autoZero"/>
        <c:auto val="1"/>
        <c:lblAlgn val="ctr"/>
        <c:lblOffset val="100"/>
        <c:noMultiLvlLbl val="0"/>
      </c:catAx>
      <c:valAx>
        <c:axId val="2892294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负荷</a:t>
                </a:r>
                <a:r>
                  <a:rPr lang="en-US" altLang="zh-CN"/>
                  <a:t>kw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8939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</a:t>
            </a:r>
            <a:r>
              <a:rPr lang="en-US" altLang="zh-CN"/>
              <a:t>-</a:t>
            </a:r>
            <a:r>
              <a:rPr lang="zh-CN" altLang="en-US"/>
              <a:t>光照密度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0.00586503748958623</c:v>
                </c:pt>
                <c:pt idx="8">
                  <c:v>0.043208830880311</c:v>
                </c:pt>
                <c:pt idx="9">
                  <c:v>0.21068314357123</c:v>
                </c:pt>
                <c:pt idx="10">
                  <c:v>0.376095529019717</c:v>
                </c:pt>
                <c:pt idx="11">
                  <c:v>0.495</c:v>
                </c:pt>
                <c:pt idx="12">
                  <c:v>0.412211330186059</c:v>
                </c:pt>
                <c:pt idx="13">
                  <c:v>0.316024715356845</c:v>
                </c:pt>
                <c:pt idx="14">
                  <c:v>0.247990280477645</c:v>
                </c:pt>
                <c:pt idx="15">
                  <c:v>0.175263815606776</c:v>
                </c:pt>
                <c:pt idx="16">
                  <c:v>0.078353235212441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0384"/>
        <c:axId val="50574464"/>
      </c:lineChart>
      <c:catAx>
        <c:axId val="505603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574464"/>
        <c:crosses val="autoZero"/>
        <c:auto val="1"/>
        <c:lblAlgn val="ctr"/>
        <c:lblOffset val="100"/>
        <c:noMultiLvlLbl val="0"/>
      </c:catAx>
      <c:valAx>
        <c:axId val="505744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光照密度（</a:t>
                </a:r>
                <a:r>
                  <a:rPr lang="en-US" altLang="zh-CN"/>
                  <a:t>kW\m2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560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</a:t>
            </a:r>
            <a:r>
              <a:rPr lang="en-US" altLang="zh-CN"/>
              <a:t>-</a:t>
            </a:r>
            <a:r>
              <a:rPr lang="zh-CN" altLang="en-US"/>
              <a:t>负荷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Load!$D$3:$D$26</c:f>
              <c:numCache>
                <c:formatCode>General</c:formatCode>
                <c:ptCount val="24"/>
                <c:pt idx="0">
                  <c:v>11292.296484375</c:v>
                </c:pt>
                <c:pt idx="1">
                  <c:v>11277.05625</c:v>
                </c:pt>
                <c:pt idx="2">
                  <c:v>11231.096484375</c:v>
                </c:pt>
                <c:pt idx="3">
                  <c:v>10867.42265625</c:v>
                </c:pt>
                <c:pt idx="4">
                  <c:v>9094.1765625</c:v>
                </c:pt>
                <c:pt idx="5">
                  <c:v>9094.29609375</c:v>
                </c:pt>
                <c:pt idx="6">
                  <c:v>9063.277734375</c:v>
                </c:pt>
                <c:pt idx="7">
                  <c:v>9375.67265625</c:v>
                </c:pt>
                <c:pt idx="8">
                  <c:v>6808.38046875</c:v>
                </c:pt>
                <c:pt idx="9">
                  <c:v>7139.1234375</c:v>
                </c:pt>
                <c:pt idx="10">
                  <c:v>8563.876171875</c:v>
                </c:pt>
                <c:pt idx="11">
                  <c:v>9151.969921875</c:v>
                </c:pt>
                <c:pt idx="12">
                  <c:v>11555.504296875</c:v>
                </c:pt>
                <c:pt idx="13">
                  <c:v>12853.07578125</c:v>
                </c:pt>
                <c:pt idx="14">
                  <c:v>13608.75234375</c:v>
                </c:pt>
                <c:pt idx="15">
                  <c:v>13762.35</c:v>
                </c:pt>
                <c:pt idx="16">
                  <c:v>13092.01875</c:v>
                </c:pt>
                <c:pt idx="17">
                  <c:v>12673.77890625</c:v>
                </c:pt>
                <c:pt idx="18">
                  <c:v>12749.32265625</c:v>
                </c:pt>
                <c:pt idx="19">
                  <c:v>12306.57890625</c:v>
                </c:pt>
                <c:pt idx="20">
                  <c:v>11618.1984375</c:v>
                </c:pt>
                <c:pt idx="21">
                  <c:v>11480.37890625</c:v>
                </c:pt>
                <c:pt idx="22">
                  <c:v>9979.06640625</c:v>
                </c:pt>
                <c:pt idx="23">
                  <c:v>9578.75625</c:v>
                </c:pt>
              </c:numCache>
            </c:numRef>
          </c:val>
          <c:smooth val="0"/>
        </c:ser>
        <c:ser>
          <c:idx val="1"/>
          <c:order val="1"/>
          <c:dLbls>
            <c:delete val="1"/>
          </c:dLbls>
          <c:val>
            <c:numRef>
              <c:f>Load!$E$3:$E$26</c:f>
              <c:numCache>
                <c:formatCode>General</c:formatCode>
                <c:ptCount val="24"/>
                <c:pt idx="0">
                  <c:v>15521.4436848958</c:v>
                </c:pt>
                <c:pt idx="1">
                  <c:v>10763.8888888889</c:v>
                </c:pt>
                <c:pt idx="2">
                  <c:v>10763.8888888889</c:v>
                </c:pt>
                <c:pt idx="3">
                  <c:v>10763.8888888889</c:v>
                </c:pt>
                <c:pt idx="4">
                  <c:v>10648.2611762153</c:v>
                </c:pt>
                <c:pt idx="5">
                  <c:v>9695.90928819444</c:v>
                </c:pt>
                <c:pt idx="6">
                  <c:v>9695.90928819444</c:v>
                </c:pt>
                <c:pt idx="7">
                  <c:v>9709.57438151042</c:v>
                </c:pt>
                <c:pt idx="8">
                  <c:v>16705.0509982639</c:v>
                </c:pt>
                <c:pt idx="9">
                  <c:v>16706.1021592882</c:v>
                </c:pt>
                <c:pt idx="10">
                  <c:v>21948</c:v>
                </c:pt>
                <c:pt idx="11">
                  <c:v>38229.6752929687</c:v>
                </c:pt>
                <c:pt idx="12">
                  <c:v>32550</c:v>
                </c:pt>
                <c:pt idx="13">
                  <c:v>30474.2092556424</c:v>
                </c:pt>
                <c:pt idx="14">
                  <c:v>28675</c:v>
                </c:pt>
                <c:pt idx="15">
                  <c:v>26461.9276258681</c:v>
                </c:pt>
                <c:pt idx="16">
                  <c:v>29785.6987847222</c:v>
                </c:pt>
                <c:pt idx="17">
                  <c:v>20404.0866427951</c:v>
                </c:pt>
                <c:pt idx="18">
                  <c:v>20714.1791449653</c:v>
                </c:pt>
                <c:pt idx="19">
                  <c:v>20201.2125651042</c:v>
                </c:pt>
                <c:pt idx="20">
                  <c:v>19793.3620876736</c:v>
                </c:pt>
                <c:pt idx="21">
                  <c:v>17200.1478407118</c:v>
                </c:pt>
                <c:pt idx="22">
                  <c:v>16589.4232855903</c:v>
                </c:pt>
                <c:pt idx="23">
                  <c:v>17558.59375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73952"/>
        <c:axId val="279775488"/>
      </c:lineChart>
      <c:catAx>
        <c:axId val="2797739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775488"/>
        <c:crosses val="autoZero"/>
        <c:auto val="1"/>
        <c:lblAlgn val="ctr"/>
        <c:lblOffset val="100"/>
        <c:noMultiLvlLbl val="0"/>
      </c:catAx>
      <c:valAx>
        <c:axId val="27977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77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</a:t>
            </a:r>
            <a:r>
              <a:rPr lang="en-US" altLang="zh-CN"/>
              <a:t>-</a:t>
            </a:r>
            <a:r>
              <a:rPr lang="zh-CN" altLang="en-US"/>
              <a:t>光照密度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0.0326283987915408</c:v>
                </c:pt>
                <c:pt idx="7">
                  <c:v>0.266756581786793</c:v>
                </c:pt>
                <c:pt idx="8">
                  <c:v>0.420964609408718</c:v>
                </c:pt>
                <c:pt idx="9">
                  <c:v>0.585466119982736</c:v>
                </c:pt>
                <c:pt idx="10">
                  <c:v>0.73763487268019</c:v>
                </c:pt>
                <c:pt idx="11">
                  <c:v>0.847949935261114</c:v>
                </c:pt>
                <c:pt idx="12">
                  <c:v>0.9</c:v>
                </c:pt>
                <c:pt idx="13">
                  <c:v>0.820662494605093</c:v>
                </c:pt>
                <c:pt idx="14">
                  <c:v>0.755794130340958</c:v>
                </c:pt>
                <c:pt idx="15">
                  <c:v>0.60760681916271</c:v>
                </c:pt>
                <c:pt idx="16">
                  <c:v>0.363670694864048</c:v>
                </c:pt>
                <c:pt idx="17">
                  <c:v>0.25588044885628</c:v>
                </c:pt>
                <c:pt idx="18">
                  <c:v>0.105168321104877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28800"/>
        <c:axId val="290443264"/>
      </c:lineChart>
      <c:catAx>
        <c:axId val="2904288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0443264"/>
        <c:crosses val="autoZero"/>
        <c:auto val="1"/>
        <c:lblAlgn val="ctr"/>
        <c:lblOffset val="100"/>
        <c:noMultiLvlLbl val="0"/>
      </c:catAx>
      <c:valAx>
        <c:axId val="290443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042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过度季典型日</a:t>
            </a:r>
            <a:r>
              <a:rPr lang="en-US" altLang="zh-CN"/>
              <a:t>-</a:t>
            </a:r>
            <a:r>
              <a:rPr lang="zh-CN" altLang="en-US"/>
              <a:t>负荷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Load!$G$3:$G$26</c:f>
              <c:numCache>
                <c:formatCode>General</c:formatCode>
                <c:ptCount val="24"/>
                <c:pt idx="0">
                  <c:v>6182.1826171875</c:v>
                </c:pt>
                <c:pt idx="1">
                  <c:v>6192.31640625</c:v>
                </c:pt>
                <c:pt idx="2">
                  <c:v>5294.62353515625</c:v>
                </c:pt>
                <c:pt idx="3">
                  <c:v>4465.40625</c:v>
                </c:pt>
                <c:pt idx="4">
                  <c:v>3939.64453125</c:v>
                </c:pt>
                <c:pt idx="5">
                  <c:v>3420</c:v>
                </c:pt>
                <c:pt idx="6">
                  <c:v>3816</c:v>
                </c:pt>
                <c:pt idx="7">
                  <c:v>4040.88134765625</c:v>
                </c:pt>
                <c:pt idx="8">
                  <c:v>4354.7783203125</c:v>
                </c:pt>
                <c:pt idx="9">
                  <c:v>5112</c:v>
                </c:pt>
                <c:pt idx="10">
                  <c:v>5379.3193359375</c:v>
                </c:pt>
                <c:pt idx="11">
                  <c:v>5787</c:v>
                </c:pt>
                <c:pt idx="12">
                  <c:v>6345</c:v>
                </c:pt>
                <c:pt idx="13">
                  <c:v>7290</c:v>
                </c:pt>
                <c:pt idx="14">
                  <c:v>6678</c:v>
                </c:pt>
                <c:pt idx="15">
                  <c:v>6389.8681640625</c:v>
                </c:pt>
                <c:pt idx="16">
                  <c:v>6483.16845703125</c:v>
                </c:pt>
                <c:pt idx="17">
                  <c:v>6750</c:v>
                </c:pt>
                <c:pt idx="18">
                  <c:v>8280</c:v>
                </c:pt>
                <c:pt idx="19">
                  <c:v>9183.59033203125</c:v>
                </c:pt>
                <c:pt idx="20">
                  <c:v>5958.8701171875</c:v>
                </c:pt>
                <c:pt idx="21">
                  <c:v>5090.4404296875</c:v>
                </c:pt>
                <c:pt idx="22">
                  <c:v>4988.21044921875</c:v>
                </c:pt>
                <c:pt idx="23">
                  <c:v>5561.04638671875</c:v>
                </c:pt>
              </c:numCache>
            </c:numRef>
          </c:val>
          <c:smooth val="0"/>
        </c:ser>
        <c:ser>
          <c:idx val="1"/>
          <c:order val="1"/>
          <c:dLbls>
            <c:delete val="1"/>
          </c:dLbls>
          <c:val>
            <c:numRef>
              <c:f>Load!$H$3:$H$26</c:f>
              <c:numCache>
                <c:formatCode>General</c:formatCode>
                <c:ptCount val="24"/>
                <c:pt idx="0">
                  <c:v>4200</c:v>
                </c:pt>
                <c:pt idx="1">
                  <c:v>3560</c:v>
                </c:pt>
                <c:pt idx="2">
                  <c:v>3420</c:v>
                </c:pt>
                <c:pt idx="3">
                  <c:v>3320</c:v>
                </c:pt>
                <c:pt idx="4">
                  <c:v>3260</c:v>
                </c:pt>
                <c:pt idx="5">
                  <c:v>3310</c:v>
                </c:pt>
                <c:pt idx="6">
                  <c:v>3210</c:v>
                </c:pt>
                <c:pt idx="7">
                  <c:v>3650</c:v>
                </c:pt>
                <c:pt idx="8">
                  <c:v>4634.30447048611</c:v>
                </c:pt>
                <c:pt idx="9">
                  <c:v>4634.59608289931</c:v>
                </c:pt>
                <c:pt idx="10">
                  <c:v>5080</c:v>
                </c:pt>
                <c:pt idx="11">
                  <c:v>6500</c:v>
                </c:pt>
                <c:pt idx="12">
                  <c:v>5800</c:v>
                </c:pt>
                <c:pt idx="13">
                  <c:v>7400</c:v>
                </c:pt>
                <c:pt idx="14">
                  <c:v>6400</c:v>
                </c:pt>
                <c:pt idx="15">
                  <c:v>6320</c:v>
                </c:pt>
                <c:pt idx="16">
                  <c:v>7260</c:v>
                </c:pt>
                <c:pt idx="17">
                  <c:v>5660.48855251736</c:v>
                </c:pt>
                <c:pt idx="18">
                  <c:v>5746.51421440972</c:v>
                </c:pt>
                <c:pt idx="19">
                  <c:v>5604.20735677083</c:v>
                </c:pt>
                <c:pt idx="20">
                  <c:v>5491.06174045139</c:v>
                </c:pt>
                <c:pt idx="21">
                  <c:v>4771.65391710069</c:v>
                </c:pt>
                <c:pt idx="22">
                  <c:v>4602.22710503472</c:v>
                </c:pt>
                <c:pt idx="23">
                  <c:v>4871.09375</c:v>
                </c:pt>
              </c:numCache>
            </c:numRef>
          </c:val>
          <c:smooth val="0"/>
        </c:ser>
        <c:ser>
          <c:idx val="2"/>
          <c:order val="2"/>
          <c:dLbls>
            <c:delete val="1"/>
          </c:dLbls>
          <c:val>
            <c:numRef>
              <c:f>Load!$I$3:$I$26</c:f>
              <c:numCache>
                <c:formatCode>General</c:formatCode>
                <c:ptCount val="24"/>
                <c:pt idx="0">
                  <c:v>3434</c:v>
                </c:pt>
                <c:pt idx="1">
                  <c:v>2787.6</c:v>
                </c:pt>
                <c:pt idx="2">
                  <c:v>2626</c:v>
                </c:pt>
                <c:pt idx="3">
                  <c:v>2545.2</c:v>
                </c:pt>
                <c:pt idx="4">
                  <c:v>2484.6</c:v>
                </c:pt>
                <c:pt idx="5">
                  <c:v>2535.1</c:v>
                </c:pt>
                <c:pt idx="6">
                  <c:v>2777.5</c:v>
                </c:pt>
                <c:pt idx="7">
                  <c:v>3272.4</c:v>
                </c:pt>
                <c:pt idx="8">
                  <c:v>3959.2</c:v>
                </c:pt>
                <c:pt idx="9">
                  <c:v>4009.7</c:v>
                </c:pt>
                <c:pt idx="10">
                  <c:v>4322.8</c:v>
                </c:pt>
                <c:pt idx="11">
                  <c:v>5656</c:v>
                </c:pt>
                <c:pt idx="12">
                  <c:v>5050</c:v>
                </c:pt>
                <c:pt idx="13">
                  <c:v>6464</c:v>
                </c:pt>
                <c:pt idx="14">
                  <c:v>5656</c:v>
                </c:pt>
                <c:pt idx="15">
                  <c:v>5575.2</c:v>
                </c:pt>
                <c:pt idx="16">
                  <c:v>6807.4</c:v>
                </c:pt>
                <c:pt idx="17">
                  <c:v>5858</c:v>
                </c:pt>
                <c:pt idx="18">
                  <c:v>4666.2</c:v>
                </c:pt>
                <c:pt idx="19">
                  <c:v>3979.4</c:v>
                </c:pt>
                <c:pt idx="20">
                  <c:v>3737</c:v>
                </c:pt>
                <c:pt idx="21">
                  <c:v>3636</c:v>
                </c:pt>
                <c:pt idx="22">
                  <c:v>3840.24937608507</c:v>
                </c:pt>
                <c:pt idx="23">
                  <c:v>4111.8046875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00736"/>
        <c:axId val="316511360"/>
      </c:lineChart>
      <c:catAx>
        <c:axId val="3157007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6511360"/>
        <c:crosses val="autoZero"/>
        <c:auto val="1"/>
        <c:lblAlgn val="ctr"/>
        <c:lblOffset val="100"/>
        <c:noMultiLvlLbl val="0"/>
      </c:catAx>
      <c:valAx>
        <c:axId val="3165113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负荷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570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过度季典型日</a:t>
            </a:r>
            <a:r>
              <a:rPr lang="en-US" altLang="zh-CN"/>
              <a:t>-</a:t>
            </a:r>
            <a:r>
              <a:rPr lang="zh-CN" altLang="en-US"/>
              <a:t>光照密度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Load!$J$3:$J$26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0.0957156947586225</c:v>
                </c:pt>
                <c:pt idx="8">
                  <c:v>0.176418020052038</c:v>
                </c:pt>
                <c:pt idx="9">
                  <c:v>0.357808185251687</c:v>
                </c:pt>
                <c:pt idx="10">
                  <c:v>0.533434577454344</c:v>
                </c:pt>
                <c:pt idx="11">
                  <c:v>0.66</c:v>
                </c:pt>
                <c:pt idx="12">
                  <c:v>0.605504072755233</c:v>
                </c:pt>
                <c:pt idx="13">
                  <c:v>0.511410597371032</c:v>
                </c:pt>
                <c:pt idx="14">
                  <c:v>0.424704064691797</c:v>
                </c:pt>
                <c:pt idx="15">
                  <c:v>0.32738990889757</c:v>
                </c:pt>
                <c:pt idx="16">
                  <c:v>0.183034242245782</c:v>
                </c:pt>
                <c:pt idx="17">
                  <c:v>0.0892192145925157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13888"/>
        <c:axId val="315815424"/>
      </c:lineChart>
      <c:catAx>
        <c:axId val="3158138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5815424"/>
        <c:crosses val="autoZero"/>
        <c:auto val="1"/>
        <c:lblAlgn val="ctr"/>
        <c:lblOffset val="100"/>
        <c:noMultiLvlLbl val="0"/>
      </c:catAx>
      <c:valAx>
        <c:axId val="3158154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光照密度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5813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27</xdr:row>
      <xdr:rowOff>110490</xdr:rowOff>
    </xdr:from>
    <xdr:to>
      <xdr:col>9</xdr:col>
      <xdr:colOff>426720</xdr:colOff>
      <xdr:row>43</xdr:row>
      <xdr:rowOff>129540</xdr:rowOff>
    </xdr:to>
    <xdr:graphicFrame>
      <xdr:nvGraphicFramePr>
        <xdr:cNvPr id="2" name="图表 1"/>
        <xdr:cNvGraphicFramePr/>
      </xdr:nvGraphicFramePr>
      <xdr:xfrm>
        <a:off x="60960" y="4739640"/>
        <a:ext cx="1012634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43</xdr:row>
      <xdr:rowOff>148590</xdr:rowOff>
    </xdr:from>
    <xdr:to>
      <xdr:col>9</xdr:col>
      <xdr:colOff>426720</xdr:colOff>
      <xdr:row>59</xdr:row>
      <xdr:rowOff>53340</xdr:rowOff>
    </xdr:to>
    <xdr:graphicFrame>
      <xdr:nvGraphicFramePr>
        <xdr:cNvPr id="3" name="图表 2"/>
        <xdr:cNvGraphicFramePr/>
      </xdr:nvGraphicFramePr>
      <xdr:xfrm>
        <a:off x="83820" y="7520940"/>
        <a:ext cx="1010348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27</xdr:row>
      <xdr:rowOff>99060</xdr:rowOff>
    </xdr:from>
    <xdr:to>
      <xdr:col>19</xdr:col>
      <xdr:colOff>129540</xdr:colOff>
      <xdr:row>43</xdr:row>
      <xdr:rowOff>129540</xdr:rowOff>
    </xdr:to>
    <xdr:graphicFrame>
      <xdr:nvGraphicFramePr>
        <xdr:cNvPr id="4" name="图表 3"/>
        <xdr:cNvGraphicFramePr/>
      </xdr:nvGraphicFramePr>
      <xdr:xfrm>
        <a:off x="10225405" y="4728210"/>
        <a:ext cx="731012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43</xdr:row>
      <xdr:rowOff>167640</xdr:rowOff>
    </xdr:from>
    <xdr:to>
      <xdr:col>19</xdr:col>
      <xdr:colOff>167640</xdr:colOff>
      <xdr:row>59</xdr:row>
      <xdr:rowOff>167640</xdr:rowOff>
    </xdr:to>
    <xdr:graphicFrame>
      <xdr:nvGraphicFramePr>
        <xdr:cNvPr id="5" name="图表 4"/>
        <xdr:cNvGraphicFramePr/>
      </xdr:nvGraphicFramePr>
      <xdr:xfrm>
        <a:off x="10217785" y="7539990"/>
        <a:ext cx="7355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175260</xdr:colOff>
      <xdr:row>27</xdr:row>
      <xdr:rowOff>152400</xdr:rowOff>
    </xdr:from>
    <xdr:to>
      <xdr:col>29</xdr:col>
      <xdr:colOff>236220</xdr:colOff>
      <xdr:row>43</xdr:row>
      <xdr:rowOff>140970</xdr:rowOff>
    </xdr:to>
    <xdr:graphicFrame>
      <xdr:nvGraphicFramePr>
        <xdr:cNvPr id="6" name="图表 5"/>
        <xdr:cNvGraphicFramePr/>
      </xdr:nvGraphicFramePr>
      <xdr:xfrm>
        <a:off x="17581245" y="4781550"/>
        <a:ext cx="6918960" cy="273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175260</xdr:colOff>
      <xdr:row>43</xdr:row>
      <xdr:rowOff>171450</xdr:rowOff>
    </xdr:from>
    <xdr:to>
      <xdr:col>29</xdr:col>
      <xdr:colOff>274320</xdr:colOff>
      <xdr:row>60</xdr:row>
      <xdr:rowOff>30480</xdr:rowOff>
    </xdr:to>
    <xdr:graphicFrame>
      <xdr:nvGraphicFramePr>
        <xdr:cNvPr id="7" name="图表 6"/>
        <xdr:cNvGraphicFramePr/>
      </xdr:nvGraphicFramePr>
      <xdr:xfrm>
        <a:off x="17581245" y="7543800"/>
        <a:ext cx="695706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I3" sqref="I3"/>
    </sheetView>
  </sheetViews>
  <sheetFormatPr defaultColWidth="9" defaultRowHeight="13.5"/>
  <cols>
    <col min="1" max="2" width="12.775" customWidth="1"/>
    <col min="3" max="3" width="19.3333333333333" customWidth="1"/>
    <col min="4" max="5" width="12.775" customWidth="1"/>
    <col min="6" max="6" width="19.3333333333333" customWidth="1"/>
    <col min="7" max="9" width="12.775" customWidth="1"/>
    <col min="10" max="10" width="19.3333333333333" customWidth="1"/>
  </cols>
  <sheetData>
    <row r="1" spans="1:10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/>
    </row>
    <row r="2" spans="1:10">
      <c r="A2" s="3" t="s">
        <v>3</v>
      </c>
      <c r="B2" s="3" t="s">
        <v>4</v>
      </c>
      <c r="C2" s="3" t="s">
        <v>5</v>
      </c>
      <c r="D2" s="3" t="s">
        <v>3</v>
      </c>
      <c r="E2" s="3" t="s">
        <v>6</v>
      </c>
      <c r="F2" s="3" t="s">
        <v>5</v>
      </c>
      <c r="G2" s="3" t="s">
        <v>3</v>
      </c>
      <c r="H2" s="3" t="s">
        <v>6</v>
      </c>
      <c r="I2" s="3" t="s">
        <v>4</v>
      </c>
      <c r="J2" s="3" t="s">
        <v>5</v>
      </c>
    </row>
    <row r="3" spans="1:10">
      <c r="A3" s="4">
        <v>9790.700390625</v>
      </c>
      <c r="B3" s="4">
        <v>16800</v>
      </c>
      <c r="C3" s="4">
        <v>0</v>
      </c>
      <c r="D3" s="4">
        <v>11292.296484375</v>
      </c>
      <c r="E3" s="4">
        <v>15521.4436848958</v>
      </c>
      <c r="F3" s="4">
        <v>0</v>
      </c>
      <c r="G3" s="4">
        <v>6182.1826171875</v>
      </c>
      <c r="H3" s="4">
        <v>4200</v>
      </c>
      <c r="I3" s="4">
        <v>3434</v>
      </c>
      <c r="J3" s="4">
        <v>0</v>
      </c>
    </row>
    <row r="4" spans="1:10">
      <c r="A4" s="4">
        <v>9840.7203125</v>
      </c>
      <c r="B4" s="4">
        <v>14905.4814453125</v>
      </c>
      <c r="C4" s="4">
        <v>0</v>
      </c>
      <c r="D4" s="4">
        <v>11277.05625</v>
      </c>
      <c r="E4" s="4">
        <v>10763.8888888889</v>
      </c>
      <c r="F4" s="4">
        <v>0</v>
      </c>
      <c r="G4" s="4">
        <v>6192.31640625</v>
      </c>
      <c r="H4" s="4">
        <v>3560</v>
      </c>
      <c r="I4" s="4">
        <v>2787.6</v>
      </c>
      <c r="J4" s="4">
        <v>0</v>
      </c>
    </row>
    <row r="5" spans="1:10">
      <c r="A5" s="4">
        <v>6814.8759765625</v>
      </c>
      <c r="B5" s="4">
        <v>14780.0283203125</v>
      </c>
      <c r="C5" s="4">
        <v>0</v>
      </c>
      <c r="D5" s="4">
        <v>11231.096484375</v>
      </c>
      <c r="E5" s="4">
        <v>10763.8888888889</v>
      </c>
      <c r="F5" s="4">
        <v>0</v>
      </c>
      <c r="G5" s="4">
        <v>5294.62353515625</v>
      </c>
      <c r="H5" s="4">
        <v>3420</v>
      </c>
      <c r="I5" s="4">
        <v>2626</v>
      </c>
      <c r="J5" s="4">
        <v>0</v>
      </c>
    </row>
    <row r="6" spans="1:10">
      <c r="A6" s="4">
        <v>4343.1609375</v>
      </c>
      <c r="B6" s="4">
        <v>14850.1376953125</v>
      </c>
      <c r="C6" s="4">
        <v>0</v>
      </c>
      <c r="D6" s="4">
        <v>10867.42265625</v>
      </c>
      <c r="E6" s="4">
        <v>10763.8888888889</v>
      </c>
      <c r="F6" s="4">
        <v>0</v>
      </c>
      <c r="G6" s="4">
        <v>4465.40625</v>
      </c>
      <c r="H6" s="4">
        <v>3320</v>
      </c>
      <c r="I6" s="4">
        <v>2545.2</v>
      </c>
      <c r="J6" s="4">
        <v>0</v>
      </c>
    </row>
    <row r="7" spans="1:10">
      <c r="A7" s="4">
        <v>4328.7234375</v>
      </c>
      <c r="B7" s="4">
        <v>19016.4501953125</v>
      </c>
      <c r="C7" s="4">
        <v>0</v>
      </c>
      <c r="D7" s="4">
        <v>9094.1765625</v>
      </c>
      <c r="E7" s="4">
        <v>10648.2611762153</v>
      </c>
      <c r="F7" s="4">
        <v>0</v>
      </c>
      <c r="G7" s="4">
        <v>3939.64453125</v>
      </c>
      <c r="H7" s="4">
        <v>3260</v>
      </c>
      <c r="I7" s="4">
        <v>2484.6</v>
      </c>
      <c r="J7" s="4">
        <v>0</v>
      </c>
    </row>
    <row r="8" spans="1:10">
      <c r="A8" s="4">
        <v>4387.8119140625</v>
      </c>
      <c r="B8" s="4">
        <v>28626.0283203125</v>
      </c>
      <c r="C8" s="4">
        <v>0</v>
      </c>
      <c r="D8" s="4">
        <v>9094.29609375</v>
      </c>
      <c r="E8" s="4">
        <v>9695.90928819444</v>
      </c>
      <c r="F8" s="4">
        <v>0</v>
      </c>
      <c r="G8" s="4">
        <v>3420</v>
      </c>
      <c r="H8" s="4">
        <v>3310</v>
      </c>
      <c r="I8" s="4">
        <v>2535.1</v>
      </c>
      <c r="J8" s="4">
        <v>0</v>
      </c>
    </row>
    <row r="9" spans="1:10">
      <c r="A9" s="4">
        <v>4402.9712890625</v>
      </c>
      <c r="B9" s="4">
        <v>30959.3491210937</v>
      </c>
      <c r="C9" s="4">
        <v>0</v>
      </c>
      <c r="D9" s="4">
        <v>9063.277734375</v>
      </c>
      <c r="E9" s="4">
        <v>9695.90928819444</v>
      </c>
      <c r="F9" s="4">
        <v>0.0326283987915408</v>
      </c>
      <c r="G9" s="4">
        <v>3816</v>
      </c>
      <c r="H9" s="4">
        <v>3210</v>
      </c>
      <c r="I9" s="4">
        <v>2777.5</v>
      </c>
      <c r="J9" s="4">
        <v>0</v>
      </c>
    </row>
    <row r="10" spans="1:10">
      <c r="A10" s="4">
        <v>4391.8423828125</v>
      </c>
      <c r="B10" s="4">
        <v>33847.43359375</v>
      </c>
      <c r="C10" s="4">
        <v>0.00586503748958623</v>
      </c>
      <c r="D10" s="4">
        <v>9375.67265625</v>
      </c>
      <c r="E10" s="4">
        <v>9709.57438151042</v>
      </c>
      <c r="F10" s="4">
        <v>0.266756581786793</v>
      </c>
      <c r="G10" s="4">
        <v>4040.88134765625</v>
      </c>
      <c r="H10" s="4">
        <v>3650</v>
      </c>
      <c r="I10" s="4">
        <v>3272.4</v>
      </c>
      <c r="J10" s="4">
        <v>0.0957156947586225</v>
      </c>
    </row>
    <row r="11" spans="1:10">
      <c r="A11" s="4">
        <v>8050.139453125</v>
      </c>
      <c r="B11" s="4">
        <v>33271.4750976562</v>
      </c>
      <c r="C11" s="4">
        <v>0.043208830880311</v>
      </c>
      <c r="D11" s="4">
        <v>6808.38046875</v>
      </c>
      <c r="E11" s="4">
        <v>16705.0509982639</v>
      </c>
      <c r="F11" s="4">
        <v>0.420964609408718</v>
      </c>
      <c r="G11" s="4">
        <v>4354.7783203125</v>
      </c>
      <c r="H11" s="4">
        <v>4634.30447048611</v>
      </c>
      <c r="I11" s="4">
        <v>3959.2</v>
      </c>
      <c r="J11" s="4">
        <v>0.176418020052038</v>
      </c>
    </row>
    <row r="12" spans="1:10">
      <c r="A12" s="4">
        <v>9536.4048828125</v>
      </c>
      <c r="B12" s="4">
        <v>33950.24609375</v>
      </c>
      <c r="C12" s="4">
        <v>0.21068314357123</v>
      </c>
      <c r="D12" s="4">
        <v>7139.1234375</v>
      </c>
      <c r="E12" s="4">
        <v>16706.1021592882</v>
      </c>
      <c r="F12" s="4">
        <v>0.585466119982736</v>
      </c>
      <c r="G12" s="4">
        <v>5112</v>
      </c>
      <c r="H12" s="4">
        <v>4634.59608289931</v>
      </c>
      <c r="I12" s="4">
        <v>4009.7</v>
      </c>
      <c r="J12" s="4">
        <v>0.357808185251687</v>
      </c>
    </row>
    <row r="13" spans="1:10">
      <c r="A13" s="4">
        <v>9789.376953125</v>
      </c>
      <c r="B13" s="4">
        <v>32432.6474609375</v>
      </c>
      <c r="C13" s="4">
        <v>0.376095529019717</v>
      </c>
      <c r="D13" s="4">
        <v>8563.876171875</v>
      </c>
      <c r="E13" s="4">
        <v>21948</v>
      </c>
      <c r="F13" s="4">
        <v>0.73763487268019</v>
      </c>
      <c r="G13" s="4">
        <v>5379.3193359375</v>
      </c>
      <c r="H13" s="4">
        <v>5080</v>
      </c>
      <c r="I13" s="4">
        <v>4322.8</v>
      </c>
      <c r="J13" s="4">
        <v>0.533434577454344</v>
      </c>
    </row>
    <row r="14" spans="1:10">
      <c r="A14" s="4">
        <v>9980.1474609375</v>
      </c>
      <c r="B14" s="4">
        <v>21561.7158203125</v>
      </c>
      <c r="C14" s="4">
        <v>0.495</v>
      </c>
      <c r="D14" s="4">
        <v>9151.969921875</v>
      </c>
      <c r="E14" s="4">
        <v>38229.6752929687</v>
      </c>
      <c r="F14" s="4">
        <v>0.847949935261114</v>
      </c>
      <c r="G14" s="4">
        <v>5787</v>
      </c>
      <c r="H14" s="4">
        <v>6500</v>
      </c>
      <c r="I14" s="4">
        <v>5656</v>
      </c>
      <c r="J14" s="4">
        <v>0.66</v>
      </c>
    </row>
    <row r="15" spans="1:10">
      <c r="A15" s="4">
        <v>9746.2599609375</v>
      </c>
      <c r="B15" s="4">
        <v>16773.6064453125</v>
      </c>
      <c r="C15" s="4">
        <v>0.412211330186059</v>
      </c>
      <c r="D15" s="4">
        <v>11555.504296875</v>
      </c>
      <c r="E15" s="4">
        <v>32550</v>
      </c>
      <c r="F15" s="4">
        <v>0.9</v>
      </c>
      <c r="G15" s="4">
        <v>6345</v>
      </c>
      <c r="H15" s="4">
        <v>5800</v>
      </c>
      <c r="I15" s="4">
        <v>5050</v>
      </c>
      <c r="J15" s="4">
        <v>0.605504072755233</v>
      </c>
    </row>
    <row r="16" spans="1:10">
      <c r="A16" s="4">
        <v>9723.686328125</v>
      </c>
      <c r="B16" s="4">
        <v>16964.7939453125</v>
      </c>
      <c r="C16" s="4">
        <v>0.316024715356845</v>
      </c>
      <c r="D16" s="4">
        <v>12853.07578125</v>
      </c>
      <c r="E16" s="4">
        <v>30474.2092556424</v>
      </c>
      <c r="F16" s="4">
        <v>0.820662494605093</v>
      </c>
      <c r="G16" s="4">
        <v>7290</v>
      </c>
      <c r="H16" s="4">
        <v>7400</v>
      </c>
      <c r="I16" s="4">
        <v>6464</v>
      </c>
      <c r="J16" s="4">
        <v>0.511410597371032</v>
      </c>
    </row>
    <row r="17" spans="1:10">
      <c r="A17" s="4">
        <v>8261.8443359375</v>
      </c>
      <c r="B17" s="4">
        <v>16533.6240234375</v>
      </c>
      <c r="C17" s="4">
        <v>0.247990280477645</v>
      </c>
      <c r="D17" s="4">
        <v>13608.75234375</v>
      </c>
      <c r="E17" s="4">
        <v>28675</v>
      </c>
      <c r="F17" s="4">
        <v>0.755794130340958</v>
      </c>
      <c r="G17" s="4">
        <v>6678</v>
      </c>
      <c r="H17" s="4">
        <v>6400</v>
      </c>
      <c r="I17" s="4">
        <v>5656</v>
      </c>
      <c r="J17" s="4">
        <v>0.424704064691797</v>
      </c>
    </row>
    <row r="18" spans="1:10">
      <c r="A18" s="4">
        <v>8015.248828125</v>
      </c>
      <c r="B18" s="4">
        <v>16738.12109375</v>
      </c>
      <c r="C18" s="4">
        <v>0.175263815606776</v>
      </c>
      <c r="D18" s="4">
        <v>13762.35</v>
      </c>
      <c r="E18" s="4">
        <v>26461.9276258681</v>
      </c>
      <c r="F18" s="4">
        <v>0.60760681916271</v>
      </c>
      <c r="G18" s="4">
        <v>6389.8681640625</v>
      </c>
      <c r="H18" s="4">
        <v>6320</v>
      </c>
      <c r="I18" s="4">
        <v>5575.2</v>
      </c>
      <c r="J18" s="4">
        <v>0.32738990889757</v>
      </c>
    </row>
    <row r="19" spans="1:10">
      <c r="A19" s="4">
        <v>9009.2556640625</v>
      </c>
      <c r="B19" s="4">
        <v>23786</v>
      </c>
      <c r="C19" s="4">
        <v>0.078353235212441</v>
      </c>
      <c r="D19" s="4">
        <v>13092.01875</v>
      </c>
      <c r="E19" s="4">
        <v>29785.6987847222</v>
      </c>
      <c r="F19" s="4">
        <v>0.363670694864048</v>
      </c>
      <c r="G19" s="4">
        <v>6483.16845703125</v>
      </c>
      <c r="H19" s="4">
        <v>7260</v>
      </c>
      <c r="I19" s="4">
        <v>6807.4</v>
      </c>
      <c r="J19" s="4">
        <v>0.183034242245782</v>
      </c>
    </row>
    <row r="20" spans="1:10">
      <c r="A20" s="4">
        <v>8901.0646484375</v>
      </c>
      <c r="B20" s="4">
        <v>28500.7495117187</v>
      </c>
      <c r="C20" s="4">
        <v>0</v>
      </c>
      <c r="D20" s="4">
        <v>12673.77890625</v>
      </c>
      <c r="E20" s="4">
        <v>20404.0866427951</v>
      </c>
      <c r="F20" s="4">
        <v>0.25588044885628</v>
      </c>
      <c r="G20" s="4">
        <v>6750</v>
      </c>
      <c r="H20" s="4">
        <v>5660.48855251736</v>
      </c>
      <c r="I20" s="4">
        <v>5858</v>
      </c>
      <c r="J20" s="4">
        <v>0.0892192145925157</v>
      </c>
    </row>
    <row r="21" spans="1:10">
      <c r="A21" s="4">
        <v>10071.6</v>
      </c>
      <c r="B21" s="4">
        <v>27521.51171875</v>
      </c>
      <c r="C21" s="4">
        <v>0</v>
      </c>
      <c r="D21" s="4">
        <v>12749.32265625</v>
      </c>
      <c r="E21" s="4">
        <v>20714.1791449653</v>
      </c>
      <c r="F21" s="4">
        <v>0.105168321104877</v>
      </c>
      <c r="G21" s="4">
        <v>8280</v>
      </c>
      <c r="H21" s="4">
        <v>5746.51421440972</v>
      </c>
      <c r="I21" s="4">
        <v>4666.2</v>
      </c>
      <c r="J21" s="4">
        <v>0</v>
      </c>
    </row>
    <row r="22" spans="1:10">
      <c r="A22" s="4">
        <v>11180.4</v>
      </c>
      <c r="B22" s="4">
        <v>26817.232421875</v>
      </c>
      <c r="C22" s="4">
        <v>0</v>
      </c>
      <c r="D22" s="4">
        <v>12306.57890625</v>
      </c>
      <c r="E22" s="4">
        <v>20201.2125651042</v>
      </c>
      <c r="F22" s="4">
        <v>0</v>
      </c>
      <c r="G22" s="4">
        <v>9183.59033203125</v>
      </c>
      <c r="H22" s="4">
        <v>5604.20735677083</v>
      </c>
      <c r="I22" s="4">
        <v>3979.4</v>
      </c>
      <c r="J22" s="4">
        <v>0</v>
      </c>
    </row>
    <row r="23" spans="1:10">
      <c r="A23" s="4">
        <v>8698.443359375</v>
      </c>
      <c r="B23" s="4">
        <v>26472.0415039062</v>
      </c>
      <c r="C23" s="4">
        <v>0</v>
      </c>
      <c r="D23" s="4">
        <v>11618.1984375</v>
      </c>
      <c r="E23" s="4">
        <v>19793.3620876736</v>
      </c>
      <c r="F23" s="4">
        <v>0</v>
      </c>
      <c r="G23" s="4">
        <v>5958.8701171875</v>
      </c>
      <c r="H23" s="4">
        <v>5491.06174045139</v>
      </c>
      <c r="I23" s="4">
        <v>3737</v>
      </c>
      <c r="J23" s="4">
        <v>0</v>
      </c>
    </row>
    <row r="24" spans="1:10">
      <c r="A24" s="4">
        <v>5865.204296875</v>
      </c>
      <c r="B24" s="4">
        <v>26164.0517578125</v>
      </c>
      <c r="C24" s="4">
        <v>0</v>
      </c>
      <c r="D24" s="4">
        <v>11480.37890625</v>
      </c>
      <c r="E24" s="4">
        <v>17200.1478407118</v>
      </c>
      <c r="F24" s="4">
        <v>0</v>
      </c>
      <c r="G24" s="4">
        <v>5090.4404296875</v>
      </c>
      <c r="H24" s="4">
        <v>4771.65391710069</v>
      </c>
      <c r="I24" s="4">
        <v>3636</v>
      </c>
      <c r="J24" s="4">
        <v>0</v>
      </c>
    </row>
    <row r="25" spans="1:10">
      <c r="A25" s="4">
        <v>7026.4755859375</v>
      </c>
      <c r="B25" s="4">
        <v>22400</v>
      </c>
      <c r="C25" s="4">
        <v>0</v>
      </c>
      <c r="D25" s="4">
        <v>9979.06640625</v>
      </c>
      <c r="E25" s="4">
        <v>16589.4232855903</v>
      </c>
      <c r="F25" s="4">
        <v>0</v>
      </c>
      <c r="G25" s="4">
        <v>4988.21044921875</v>
      </c>
      <c r="H25" s="4">
        <v>4602.22710503472</v>
      </c>
      <c r="I25" s="4">
        <v>3840.24937608507</v>
      </c>
      <c r="J25" s="4">
        <v>0</v>
      </c>
    </row>
    <row r="26" spans="1:10">
      <c r="A26" s="4">
        <v>9389.7740234375</v>
      </c>
      <c r="B26" s="4">
        <v>19600</v>
      </c>
      <c r="C26" s="4">
        <v>0</v>
      </c>
      <c r="D26" s="4">
        <v>9578.75625</v>
      </c>
      <c r="E26" s="4">
        <v>17558.59375</v>
      </c>
      <c r="F26" s="4">
        <v>0</v>
      </c>
      <c r="G26" s="4">
        <v>5561.04638671875</v>
      </c>
      <c r="H26" s="4">
        <v>4871.09375</v>
      </c>
      <c r="I26" s="4">
        <v>4111.8046875</v>
      </c>
      <c r="J26" s="4">
        <v>0</v>
      </c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</sheetData>
  <mergeCells count="3">
    <mergeCell ref="A1:C1"/>
    <mergeCell ref="D1:F1"/>
    <mergeCell ref="G1:J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9"/>
  <sheetViews>
    <sheetView topLeftCell="P1" workbookViewId="0">
      <selection activeCell="AG3" sqref="AG3:AG26"/>
    </sheetView>
  </sheetViews>
  <sheetFormatPr defaultColWidth="9" defaultRowHeight="13.5"/>
  <cols>
    <col min="1" max="1" width="18.3333333333333" customWidth="1"/>
  </cols>
  <sheetData>
    <row r="1" spans="1:1">
      <c r="A1" t="s">
        <v>0</v>
      </c>
    </row>
    <row r="2" spans="1:28">
      <c r="A2" t="s">
        <v>7</v>
      </c>
      <c r="B2" t="s">
        <v>8</v>
      </c>
      <c r="C2" t="s">
        <v>9</v>
      </c>
      <c r="E2" t="s">
        <v>10</v>
      </c>
      <c r="F2" t="s">
        <v>11</v>
      </c>
      <c r="G2" t="s">
        <v>9</v>
      </c>
      <c r="X2" s="1"/>
      <c r="Z2" s="1"/>
      <c r="AB2" s="1"/>
    </row>
    <row r="3" spans="1:34">
      <c r="A3">
        <v>635.759765625</v>
      </c>
      <c r="B3">
        <v>2400</v>
      </c>
      <c r="C3">
        <v>0.060546875</v>
      </c>
      <c r="E3">
        <f>A3*15.4</f>
        <v>9790.700390625</v>
      </c>
      <c r="F3">
        <f>B3*7</f>
        <v>16800</v>
      </c>
      <c r="G3">
        <v>0</v>
      </c>
      <c r="H3">
        <f>G3*0.495</f>
        <v>0</v>
      </c>
      <c r="K3">
        <v>738.05859375</v>
      </c>
      <c r="L3">
        <f>K3*15.3</f>
        <v>11292.296484375</v>
      </c>
      <c r="N3">
        <v>1001.38346354167</v>
      </c>
      <c r="O3">
        <f>N3*15.5</f>
        <v>15521.4436848958</v>
      </c>
      <c r="Q3" s="1">
        <v>0.05859375</v>
      </c>
      <c r="R3">
        <v>0</v>
      </c>
      <c r="S3">
        <v>0</v>
      </c>
      <c r="T3">
        <f>0.9*S3</f>
        <v>0</v>
      </c>
      <c r="U3">
        <v>36.26171875</v>
      </c>
      <c r="W3">
        <v>686.9091796875</v>
      </c>
      <c r="X3">
        <f>W3*9</f>
        <v>6182.1826171875</v>
      </c>
      <c r="Y3">
        <v>420</v>
      </c>
      <c r="Z3">
        <f>10*Y3</f>
        <v>4200</v>
      </c>
      <c r="AA3">
        <v>340</v>
      </c>
      <c r="AB3">
        <f>10.1*AA3</f>
        <v>3434</v>
      </c>
      <c r="AD3">
        <v>0.0641015625</v>
      </c>
      <c r="AE3">
        <f>(AD3-0.04296875)/(27.1716015625-0.04296875)</f>
        <v>0.000778985533331509</v>
      </c>
      <c r="AF3">
        <f>AE3*0.66</f>
        <v>0.000514130451998796</v>
      </c>
      <c r="AG3">
        <v>0</v>
      </c>
      <c r="AH3">
        <v>27.1716015625</v>
      </c>
    </row>
    <row r="4" spans="1:34">
      <c r="A4">
        <v>639.0078125</v>
      </c>
      <c r="B4">
        <v>2129.3544921875</v>
      </c>
      <c r="C4">
        <v>0.060546875</v>
      </c>
      <c r="E4">
        <f t="shared" ref="E4:E26" si="0">A4*15.4</f>
        <v>9840.7203125</v>
      </c>
      <c r="F4">
        <f t="shared" ref="F4:F26" si="1">B4*7</f>
        <v>14905.4814453125</v>
      </c>
      <c r="G4">
        <v>0</v>
      </c>
      <c r="H4">
        <f t="shared" ref="H4:H26" si="2">G4*0.495</f>
        <v>0</v>
      </c>
      <c r="K4">
        <v>737.0625</v>
      </c>
      <c r="L4">
        <f t="shared" ref="L4:L26" si="3">K4*15.3</f>
        <v>11277.05625</v>
      </c>
      <c r="N4">
        <v>694.444444444444</v>
      </c>
      <c r="O4">
        <f t="shared" ref="O4:O26" si="4">N4*15.5</f>
        <v>10763.8888888889</v>
      </c>
      <c r="Q4">
        <v>0.0625</v>
      </c>
      <c r="R4">
        <f t="shared" ref="R4:S6" si="5">(Q4-0.05859375)/(36.26171875-0.05859375)</f>
        <v>0.000107898144151921</v>
      </c>
      <c r="S4">
        <v>0</v>
      </c>
      <c r="T4">
        <f t="shared" ref="T4:T26" si="6">0.9*S4</f>
        <v>0</v>
      </c>
      <c r="U4">
        <v>0.05859375</v>
      </c>
      <c r="W4">
        <v>688.03515625</v>
      </c>
      <c r="X4">
        <f t="shared" ref="X4:X26" si="7">W4*9</f>
        <v>6192.31640625</v>
      </c>
      <c r="Y4">
        <v>356</v>
      </c>
      <c r="Z4">
        <f t="shared" ref="Z4:Z26" si="8">10*Y4</f>
        <v>3560</v>
      </c>
      <c r="AA4">
        <v>276</v>
      </c>
      <c r="AB4">
        <f t="shared" ref="AB4:AB26" si="9">10.1*AA4</f>
        <v>2787.6</v>
      </c>
      <c r="AD4">
        <v>0.06546875</v>
      </c>
      <c r="AE4">
        <f t="shared" ref="AE4:AE26" si="10">(AD4-0.04296875)/(27.1716015625-0.04296875)</f>
        <v>0.000829382009609888</v>
      </c>
      <c r="AF4">
        <f t="shared" ref="AF4:AG26" si="11">AE4*0.66</f>
        <v>0.000547392126342526</v>
      </c>
      <c r="AG4">
        <v>0</v>
      </c>
      <c r="AH4">
        <v>0.04296875</v>
      </c>
    </row>
    <row r="5" spans="1:33">
      <c r="A5">
        <v>442.5244140625</v>
      </c>
      <c r="B5">
        <v>2111.4326171875</v>
      </c>
      <c r="C5">
        <v>0.048828125</v>
      </c>
      <c r="E5">
        <f t="shared" si="0"/>
        <v>6814.8759765625</v>
      </c>
      <c r="F5">
        <f t="shared" si="1"/>
        <v>14780.0283203125</v>
      </c>
      <c r="G5">
        <v>0</v>
      </c>
      <c r="H5">
        <f t="shared" si="2"/>
        <v>0</v>
      </c>
      <c r="K5">
        <v>734.05859375</v>
      </c>
      <c r="L5">
        <f t="shared" si="3"/>
        <v>11231.096484375</v>
      </c>
      <c r="N5">
        <v>694.444444444444</v>
      </c>
      <c r="O5">
        <f t="shared" si="4"/>
        <v>10763.8888888889</v>
      </c>
      <c r="Q5">
        <v>0.05859375</v>
      </c>
      <c r="R5">
        <f t="shared" si="5"/>
        <v>0</v>
      </c>
      <c r="S5">
        <v>0</v>
      </c>
      <c r="T5">
        <f t="shared" si="6"/>
        <v>0</v>
      </c>
      <c r="W5">
        <v>588.29150390625</v>
      </c>
      <c r="X5">
        <f t="shared" si="7"/>
        <v>5294.62353515625</v>
      </c>
      <c r="Y5">
        <v>342</v>
      </c>
      <c r="Z5">
        <f t="shared" si="8"/>
        <v>3420</v>
      </c>
      <c r="AA5">
        <v>260</v>
      </c>
      <c r="AB5">
        <f t="shared" si="9"/>
        <v>2626</v>
      </c>
      <c r="AD5">
        <v>0.0556640625</v>
      </c>
      <c r="AE5">
        <f t="shared" si="10"/>
        <v>0.000467967279727801</v>
      </c>
      <c r="AF5">
        <f t="shared" si="11"/>
        <v>0.000308858404620349</v>
      </c>
      <c r="AG5">
        <v>0</v>
      </c>
    </row>
    <row r="6" spans="1:33">
      <c r="A6">
        <v>282.0234375</v>
      </c>
      <c r="B6">
        <v>2121.4482421875</v>
      </c>
      <c r="C6">
        <v>0.05078125</v>
      </c>
      <c r="E6">
        <f t="shared" si="0"/>
        <v>4343.1609375</v>
      </c>
      <c r="F6">
        <f t="shared" si="1"/>
        <v>14850.1376953125</v>
      </c>
      <c r="G6">
        <v>0</v>
      </c>
      <c r="H6">
        <f t="shared" si="2"/>
        <v>0</v>
      </c>
      <c r="K6">
        <v>710.2890625</v>
      </c>
      <c r="L6">
        <f t="shared" si="3"/>
        <v>10867.42265625</v>
      </c>
      <c r="N6">
        <v>694.444444444444</v>
      </c>
      <c r="O6">
        <f t="shared" si="4"/>
        <v>10763.8888888889</v>
      </c>
      <c r="Q6">
        <v>0.2890625</v>
      </c>
      <c r="R6">
        <f t="shared" si="5"/>
        <v>0.00636599050496331</v>
      </c>
      <c r="S6">
        <v>0</v>
      </c>
      <c r="T6">
        <f t="shared" si="6"/>
        <v>0</v>
      </c>
      <c r="W6">
        <v>496.15625</v>
      </c>
      <c r="X6">
        <f t="shared" si="7"/>
        <v>4465.40625</v>
      </c>
      <c r="Y6">
        <v>332</v>
      </c>
      <c r="Z6">
        <f t="shared" si="8"/>
        <v>3320</v>
      </c>
      <c r="AA6">
        <v>252</v>
      </c>
      <c r="AB6">
        <f t="shared" si="9"/>
        <v>2545.2</v>
      </c>
      <c r="AD6">
        <v>0.137734375</v>
      </c>
      <c r="AE6">
        <f t="shared" si="10"/>
        <v>0.00349319575575276</v>
      </c>
      <c r="AF6">
        <f t="shared" si="11"/>
        <v>0.00230550919879682</v>
      </c>
      <c r="AG6">
        <v>0</v>
      </c>
    </row>
    <row r="7" spans="1:33">
      <c r="A7">
        <v>281.0859375</v>
      </c>
      <c r="B7">
        <v>2716.6357421875</v>
      </c>
      <c r="C7">
        <v>0.05078125</v>
      </c>
      <c r="E7">
        <f t="shared" si="0"/>
        <v>4328.7234375</v>
      </c>
      <c r="F7">
        <f t="shared" si="1"/>
        <v>19016.4501953125</v>
      </c>
      <c r="G7">
        <v>0</v>
      </c>
      <c r="H7">
        <f t="shared" si="2"/>
        <v>0</v>
      </c>
      <c r="K7">
        <v>594.390625</v>
      </c>
      <c r="L7">
        <f t="shared" si="3"/>
        <v>9094.1765625</v>
      </c>
      <c r="N7">
        <v>686.984592013889</v>
      </c>
      <c r="O7">
        <f t="shared" si="4"/>
        <v>10648.2611762153</v>
      </c>
      <c r="Q7">
        <v>0.390625</v>
      </c>
      <c r="R7">
        <f t="shared" ref="R4:S9" si="12">(Q7-0.05859375)/(36.26171875-0.05859375)</f>
        <v>0.00917134225291325</v>
      </c>
      <c r="S7">
        <v>0</v>
      </c>
      <c r="T7">
        <f t="shared" si="6"/>
        <v>0</v>
      </c>
      <c r="W7">
        <v>437.73828125</v>
      </c>
      <c r="X7">
        <f t="shared" si="7"/>
        <v>3939.64453125</v>
      </c>
      <c r="Y7">
        <v>326</v>
      </c>
      <c r="Z7">
        <f t="shared" si="8"/>
        <v>3260</v>
      </c>
      <c r="AA7">
        <v>246</v>
      </c>
      <c r="AB7">
        <f t="shared" si="9"/>
        <v>2484.6</v>
      </c>
      <c r="AD7">
        <v>0.17328125</v>
      </c>
      <c r="AE7">
        <f t="shared" si="10"/>
        <v>0.0048035041389906</v>
      </c>
      <c r="AF7">
        <f t="shared" si="11"/>
        <v>0.0031703127317338</v>
      </c>
      <c r="AG7">
        <v>0</v>
      </c>
    </row>
    <row r="8" spans="1:33">
      <c r="A8">
        <v>284.9228515625</v>
      </c>
      <c r="B8">
        <v>4089.4326171875</v>
      </c>
      <c r="C8">
        <v>0.05859375</v>
      </c>
      <c r="E8">
        <f t="shared" si="0"/>
        <v>4387.8119140625</v>
      </c>
      <c r="F8">
        <f t="shared" si="1"/>
        <v>28626.0283203125</v>
      </c>
      <c r="G8">
        <v>0</v>
      </c>
      <c r="H8">
        <f t="shared" si="2"/>
        <v>0</v>
      </c>
      <c r="K8">
        <v>594.3984375</v>
      </c>
      <c r="L8">
        <f t="shared" si="3"/>
        <v>9094.29609375</v>
      </c>
      <c r="N8">
        <v>625.542534722222</v>
      </c>
      <c r="O8">
        <f t="shared" si="4"/>
        <v>9695.90928819444</v>
      </c>
      <c r="Q8">
        <v>0.3984375</v>
      </c>
      <c r="R8">
        <f t="shared" si="12"/>
        <v>0.00938713854121709</v>
      </c>
      <c r="S8">
        <v>0</v>
      </c>
      <c r="T8">
        <f t="shared" si="6"/>
        <v>0</v>
      </c>
      <c r="W8">
        <v>380</v>
      </c>
      <c r="X8">
        <f t="shared" si="7"/>
        <v>3420</v>
      </c>
      <c r="Y8">
        <v>331</v>
      </c>
      <c r="Z8">
        <f t="shared" si="8"/>
        <v>3310</v>
      </c>
      <c r="AA8">
        <v>251</v>
      </c>
      <c r="AB8">
        <f t="shared" si="9"/>
        <v>2535.1</v>
      </c>
      <c r="AD8">
        <v>0.181640625</v>
      </c>
      <c r="AE8">
        <f t="shared" si="10"/>
        <v>0.00511164259394983</v>
      </c>
      <c r="AF8">
        <f t="shared" si="11"/>
        <v>0.00337368411200689</v>
      </c>
      <c r="AG8">
        <v>0</v>
      </c>
    </row>
    <row r="9" spans="1:33">
      <c r="A9">
        <v>285.9072265625</v>
      </c>
      <c r="B9">
        <v>4422.76416015625</v>
      </c>
      <c r="C9">
        <v>0.05078125</v>
      </c>
      <c r="E9">
        <f t="shared" si="0"/>
        <v>4402.9712890625</v>
      </c>
      <c r="F9">
        <f t="shared" si="1"/>
        <v>30959.3491210937</v>
      </c>
      <c r="G9">
        <v>0</v>
      </c>
      <c r="H9">
        <f t="shared" si="2"/>
        <v>0</v>
      </c>
      <c r="K9">
        <v>592.37109375</v>
      </c>
      <c r="L9">
        <f t="shared" si="3"/>
        <v>9063.277734375</v>
      </c>
      <c r="N9">
        <v>625.542534722222</v>
      </c>
      <c r="O9">
        <f t="shared" si="4"/>
        <v>9695.90928819444</v>
      </c>
      <c r="Q9">
        <v>1.37109375</v>
      </c>
      <c r="R9">
        <f t="shared" si="12"/>
        <v>0.0362537764350453</v>
      </c>
      <c r="S9">
        <v>0.0362537764350453</v>
      </c>
      <c r="T9">
        <f t="shared" si="6"/>
        <v>0.0326283987915408</v>
      </c>
      <c r="W9">
        <v>424</v>
      </c>
      <c r="X9">
        <f t="shared" si="7"/>
        <v>3816</v>
      </c>
      <c r="Y9">
        <v>321</v>
      </c>
      <c r="Z9">
        <f t="shared" si="8"/>
        <v>3210</v>
      </c>
      <c r="AA9">
        <v>275</v>
      </c>
      <c r="AB9">
        <f t="shared" si="9"/>
        <v>2777.5</v>
      </c>
      <c r="AD9">
        <v>0.5164453125</v>
      </c>
      <c r="AE9">
        <f t="shared" si="10"/>
        <v>0.0174530196848636</v>
      </c>
      <c r="AF9">
        <f t="shared" si="11"/>
        <v>0.01151899299201</v>
      </c>
      <c r="AG9">
        <v>0</v>
      </c>
    </row>
    <row r="10" spans="1:33">
      <c r="A10">
        <v>285.1845703125</v>
      </c>
      <c r="B10">
        <v>4835.34765625</v>
      </c>
      <c r="C10">
        <v>0.279296875</v>
      </c>
      <c r="E10">
        <f t="shared" si="0"/>
        <v>4391.8423828125</v>
      </c>
      <c r="F10">
        <f t="shared" si="1"/>
        <v>33847.43359375</v>
      </c>
      <c r="G10">
        <f t="shared" ref="G4:G26" si="13">(C10-0.029296875)/(21.12890625-0.029296875)</f>
        <v>0.0118485605850227</v>
      </c>
      <c r="H10">
        <f t="shared" si="2"/>
        <v>0.00586503748958623</v>
      </c>
      <c r="K10">
        <v>612.7890625</v>
      </c>
      <c r="L10">
        <f t="shared" si="3"/>
        <v>9375.67265625</v>
      </c>
      <c r="N10">
        <v>626.424153645833</v>
      </c>
      <c r="O10">
        <f t="shared" si="4"/>
        <v>9709.57438151042</v>
      </c>
      <c r="Q10">
        <v>10.7890625</v>
      </c>
      <c r="R10">
        <f t="shared" ref="R4:S26" si="14">(Q10-0.05859375)/(36.26171875-0.05859375)</f>
        <v>0.296396201985326</v>
      </c>
      <c r="S10">
        <v>0.296396201985326</v>
      </c>
      <c r="T10">
        <f t="shared" si="6"/>
        <v>0.266756581786793</v>
      </c>
      <c r="W10">
        <v>448.98681640625</v>
      </c>
      <c r="X10">
        <f t="shared" si="7"/>
        <v>4040.88134765625</v>
      </c>
      <c r="Y10">
        <v>365</v>
      </c>
      <c r="Z10">
        <f t="shared" si="8"/>
        <v>3650</v>
      </c>
      <c r="AA10">
        <v>324</v>
      </c>
      <c r="AB10">
        <f t="shared" si="9"/>
        <v>3272.4</v>
      </c>
      <c r="AD10">
        <v>3.977265625</v>
      </c>
      <c r="AE10">
        <f t="shared" si="10"/>
        <v>0.145023779937307</v>
      </c>
      <c r="AF10">
        <f t="shared" si="11"/>
        <v>0.0957156947586225</v>
      </c>
      <c r="AG10">
        <v>0.0957156947586225</v>
      </c>
    </row>
    <row r="11" spans="1:33">
      <c r="A11">
        <v>522.736328125</v>
      </c>
      <c r="B11">
        <v>4753.06787109375</v>
      </c>
      <c r="C11">
        <v>1.87109375</v>
      </c>
      <c r="E11">
        <f t="shared" si="0"/>
        <v>8050.139453125</v>
      </c>
      <c r="F11">
        <f t="shared" si="1"/>
        <v>33271.4750976562</v>
      </c>
      <c r="G11">
        <f t="shared" si="13"/>
        <v>0.0872905674349718</v>
      </c>
      <c r="H11">
        <f t="shared" si="2"/>
        <v>0.043208830880311</v>
      </c>
      <c r="K11">
        <v>444.9921875</v>
      </c>
      <c r="L11">
        <f t="shared" si="3"/>
        <v>6808.38046875</v>
      </c>
      <c r="N11">
        <v>1077.74522569444</v>
      </c>
      <c r="O11">
        <f t="shared" si="4"/>
        <v>16705.0509982639</v>
      </c>
      <c r="Q11">
        <v>16.9921875</v>
      </c>
      <c r="R11">
        <f t="shared" si="14"/>
        <v>0.467738454898576</v>
      </c>
      <c r="S11">
        <v>0.467738454898576</v>
      </c>
      <c r="T11">
        <f t="shared" si="6"/>
        <v>0.420964609408718</v>
      </c>
      <c r="W11">
        <v>483.8642578125</v>
      </c>
      <c r="X11">
        <f t="shared" si="7"/>
        <v>4354.7783203125</v>
      </c>
      <c r="Y11">
        <v>463.430447048611</v>
      </c>
      <c r="Z11">
        <f t="shared" si="8"/>
        <v>4634.30447048611</v>
      </c>
      <c r="AA11">
        <v>392</v>
      </c>
      <c r="AB11">
        <f t="shared" si="9"/>
        <v>3959.2</v>
      </c>
      <c r="AD11">
        <v>7.294453125</v>
      </c>
      <c r="AE11">
        <f t="shared" si="10"/>
        <v>0.267300030381876</v>
      </c>
      <c r="AF11">
        <f t="shared" si="11"/>
        <v>0.176418020052038</v>
      </c>
      <c r="AG11">
        <v>0.176418020052038</v>
      </c>
    </row>
    <row r="12" spans="1:33">
      <c r="A12">
        <v>619.2470703125</v>
      </c>
      <c r="B12">
        <v>4850.03515625</v>
      </c>
      <c r="C12">
        <v>9.009765625</v>
      </c>
      <c r="E12">
        <f t="shared" si="0"/>
        <v>9536.4048828125</v>
      </c>
      <c r="F12">
        <f t="shared" si="1"/>
        <v>33950.24609375</v>
      </c>
      <c r="G12">
        <f t="shared" si="13"/>
        <v>0.425622512265112</v>
      </c>
      <c r="H12">
        <f t="shared" si="2"/>
        <v>0.21068314357123</v>
      </c>
      <c r="K12">
        <v>466.609375</v>
      </c>
      <c r="L12">
        <f t="shared" si="3"/>
        <v>7139.1234375</v>
      </c>
      <c r="N12">
        <v>1077.81304253472</v>
      </c>
      <c r="O12">
        <f t="shared" si="4"/>
        <v>16706.1021592882</v>
      </c>
      <c r="Q12">
        <v>23.609375</v>
      </c>
      <c r="R12">
        <f t="shared" si="14"/>
        <v>0.650517911091929</v>
      </c>
      <c r="S12">
        <v>0.650517911091929</v>
      </c>
      <c r="T12">
        <f t="shared" si="6"/>
        <v>0.585466119982736</v>
      </c>
      <c r="W12">
        <v>568</v>
      </c>
      <c r="X12">
        <f t="shared" si="7"/>
        <v>5112</v>
      </c>
      <c r="Y12">
        <v>463.459608289931</v>
      </c>
      <c r="Z12">
        <f t="shared" si="8"/>
        <v>4634.59608289931</v>
      </c>
      <c r="AA12">
        <v>397</v>
      </c>
      <c r="AB12">
        <f t="shared" si="9"/>
        <v>4009.7</v>
      </c>
      <c r="AD12">
        <v>14.7503125</v>
      </c>
      <c r="AE12">
        <f t="shared" si="10"/>
        <v>0.542133614017708</v>
      </c>
      <c r="AF12">
        <f t="shared" si="11"/>
        <v>0.357808185251687</v>
      </c>
      <c r="AG12">
        <v>0.357808185251687</v>
      </c>
    </row>
    <row r="13" spans="1:33">
      <c r="A13">
        <v>635.673828125</v>
      </c>
      <c r="B13">
        <v>4633.2353515625</v>
      </c>
      <c r="C13">
        <v>16.060546875</v>
      </c>
      <c r="E13">
        <f t="shared" si="0"/>
        <v>9789.376953125</v>
      </c>
      <c r="F13">
        <f t="shared" si="1"/>
        <v>32432.6474609375</v>
      </c>
      <c r="G13">
        <f t="shared" si="13"/>
        <v>0.759788947514579</v>
      </c>
      <c r="H13">
        <f t="shared" si="2"/>
        <v>0.376095529019717</v>
      </c>
      <c r="K13">
        <v>559.73046875</v>
      </c>
      <c r="L13">
        <f t="shared" si="3"/>
        <v>8563.876171875</v>
      </c>
      <c r="N13">
        <v>1416</v>
      </c>
      <c r="O13">
        <f t="shared" si="4"/>
        <v>21948</v>
      </c>
      <c r="Q13">
        <v>29.73046875</v>
      </c>
      <c r="R13">
        <f t="shared" si="14"/>
        <v>0.819594302977989</v>
      </c>
      <c r="S13">
        <v>0.819594302977989</v>
      </c>
      <c r="T13">
        <f t="shared" si="6"/>
        <v>0.73763487268019</v>
      </c>
      <c r="W13">
        <v>597.7021484375</v>
      </c>
      <c r="X13">
        <f t="shared" si="7"/>
        <v>5379.3193359375</v>
      </c>
      <c r="Y13">
        <v>508</v>
      </c>
      <c r="Z13">
        <f t="shared" si="8"/>
        <v>5080</v>
      </c>
      <c r="AA13">
        <v>428</v>
      </c>
      <c r="AB13">
        <f t="shared" si="9"/>
        <v>4322.8</v>
      </c>
      <c r="AD13">
        <v>21.9692578125</v>
      </c>
      <c r="AE13">
        <f t="shared" si="10"/>
        <v>0.808234208264158</v>
      </c>
      <c r="AF13">
        <f t="shared" si="11"/>
        <v>0.533434577454344</v>
      </c>
      <c r="AG13">
        <v>0.533434577454344</v>
      </c>
    </row>
    <row r="14" spans="1:33">
      <c r="A14">
        <v>648.0615234375</v>
      </c>
      <c r="B14">
        <v>3080.2451171875</v>
      </c>
      <c r="C14">
        <v>21.12890625</v>
      </c>
      <c r="E14">
        <f t="shared" si="0"/>
        <v>9980.1474609375</v>
      </c>
      <c r="F14">
        <f t="shared" si="1"/>
        <v>21561.7158203125</v>
      </c>
      <c r="G14">
        <f t="shared" si="13"/>
        <v>1</v>
      </c>
      <c r="H14">
        <f t="shared" si="2"/>
        <v>0.495</v>
      </c>
      <c r="K14">
        <v>598.16796875</v>
      </c>
      <c r="L14">
        <f t="shared" si="3"/>
        <v>9151.969921875</v>
      </c>
      <c r="N14">
        <v>2466.4306640625</v>
      </c>
      <c r="O14">
        <f t="shared" si="4"/>
        <v>38229.6752929687</v>
      </c>
      <c r="Q14">
        <v>34.16796875</v>
      </c>
      <c r="R14">
        <f t="shared" si="14"/>
        <v>0.942166594734571</v>
      </c>
      <c r="S14">
        <v>0.942166594734571</v>
      </c>
      <c r="T14">
        <f t="shared" si="6"/>
        <v>0.847949935261114</v>
      </c>
      <c r="W14">
        <v>643</v>
      </c>
      <c r="X14">
        <f t="shared" si="7"/>
        <v>5787</v>
      </c>
      <c r="Y14">
        <v>650</v>
      </c>
      <c r="Z14">
        <f t="shared" si="8"/>
        <v>6500</v>
      </c>
      <c r="AA14">
        <v>560</v>
      </c>
      <c r="AB14">
        <f t="shared" si="9"/>
        <v>5656</v>
      </c>
      <c r="AD14">
        <v>27.1716015625</v>
      </c>
      <c r="AE14">
        <f t="shared" si="10"/>
        <v>1</v>
      </c>
      <c r="AF14">
        <f t="shared" si="11"/>
        <v>0.66</v>
      </c>
      <c r="AG14">
        <v>0.66</v>
      </c>
    </row>
    <row r="15" spans="1:33">
      <c r="A15">
        <v>632.8740234375</v>
      </c>
      <c r="B15">
        <v>2396.2294921875</v>
      </c>
      <c r="C15">
        <v>17.6</v>
      </c>
      <c r="E15">
        <f t="shared" si="0"/>
        <v>9746.2599609375</v>
      </c>
      <c r="F15">
        <f t="shared" si="1"/>
        <v>16773.6064453125</v>
      </c>
      <c r="G15">
        <f t="shared" si="13"/>
        <v>0.832750161992039</v>
      </c>
      <c r="H15">
        <f t="shared" si="2"/>
        <v>0.412211330186059</v>
      </c>
      <c r="K15">
        <v>755.26171875</v>
      </c>
      <c r="L15">
        <f t="shared" si="3"/>
        <v>11555.504296875</v>
      </c>
      <c r="N15">
        <v>2100</v>
      </c>
      <c r="O15">
        <f t="shared" si="4"/>
        <v>32550</v>
      </c>
      <c r="Q15">
        <v>36.26171875</v>
      </c>
      <c r="R15">
        <f t="shared" si="14"/>
        <v>1</v>
      </c>
      <c r="S15">
        <v>1</v>
      </c>
      <c r="T15">
        <f t="shared" si="6"/>
        <v>0.9</v>
      </c>
      <c r="W15">
        <v>705</v>
      </c>
      <c r="X15">
        <f t="shared" si="7"/>
        <v>6345</v>
      </c>
      <c r="Y15">
        <v>580</v>
      </c>
      <c r="Z15">
        <f t="shared" si="8"/>
        <v>5800</v>
      </c>
      <c r="AA15">
        <v>500</v>
      </c>
      <c r="AB15">
        <f t="shared" si="9"/>
        <v>5050</v>
      </c>
      <c r="AD15">
        <v>24.9316015625</v>
      </c>
      <c r="AE15">
        <f t="shared" si="10"/>
        <v>0.917430413265504</v>
      </c>
      <c r="AF15">
        <f t="shared" si="11"/>
        <v>0.605504072755233</v>
      </c>
      <c r="AG15">
        <v>0.605504072755233</v>
      </c>
    </row>
    <row r="16" spans="1:33">
      <c r="A16">
        <v>631.408203125</v>
      </c>
      <c r="B16">
        <v>2423.5419921875</v>
      </c>
      <c r="C16">
        <v>13.5</v>
      </c>
      <c r="E16">
        <f t="shared" si="0"/>
        <v>9723.686328125</v>
      </c>
      <c r="F16">
        <f t="shared" si="1"/>
        <v>16964.7939453125</v>
      </c>
      <c r="G16">
        <f t="shared" si="13"/>
        <v>0.638433768397667</v>
      </c>
      <c r="H16">
        <f t="shared" si="2"/>
        <v>0.316024715356845</v>
      </c>
      <c r="K16">
        <v>840.0703125</v>
      </c>
      <c r="L16">
        <f t="shared" si="3"/>
        <v>12853.07578125</v>
      </c>
      <c r="N16">
        <v>1966.07801649306</v>
      </c>
      <c r="O16">
        <f t="shared" si="4"/>
        <v>30474.2092556424</v>
      </c>
      <c r="Q16">
        <v>33.0703125</v>
      </c>
      <c r="R16">
        <f t="shared" si="14"/>
        <v>0.911847216227881</v>
      </c>
      <c r="S16">
        <v>0.911847216227881</v>
      </c>
      <c r="T16">
        <f t="shared" si="6"/>
        <v>0.820662494605093</v>
      </c>
      <c r="W16">
        <v>810</v>
      </c>
      <c r="X16">
        <f t="shared" si="7"/>
        <v>7290</v>
      </c>
      <c r="Y16">
        <v>740</v>
      </c>
      <c r="Z16">
        <f t="shared" si="8"/>
        <v>7400</v>
      </c>
      <c r="AA16">
        <v>640</v>
      </c>
      <c r="AB16">
        <f t="shared" si="9"/>
        <v>6464</v>
      </c>
      <c r="AD16">
        <v>21.063984375</v>
      </c>
      <c r="AE16">
        <f t="shared" si="10"/>
        <v>0.77486454147126</v>
      </c>
      <c r="AF16">
        <f t="shared" si="11"/>
        <v>0.511410597371032</v>
      </c>
      <c r="AG16">
        <v>0.511410597371032</v>
      </c>
    </row>
    <row r="17" spans="1:33">
      <c r="A17">
        <v>536.4833984375</v>
      </c>
      <c r="B17">
        <v>2361.9462890625</v>
      </c>
      <c r="C17">
        <v>10.6</v>
      </c>
      <c r="E17">
        <f t="shared" si="0"/>
        <v>8261.8443359375</v>
      </c>
      <c r="F17">
        <f t="shared" si="1"/>
        <v>16533.6240234375</v>
      </c>
      <c r="G17">
        <f t="shared" si="13"/>
        <v>0.500990465611404</v>
      </c>
      <c r="H17">
        <f t="shared" si="2"/>
        <v>0.247990280477645</v>
      </c>
      <c r="K17">
        <v>889.4609375</v>
      </c>
      <c r="L17">
        <f t="shared" si="3"/>
        <v>13608.75234375</v>
      </c>
      <c r="N17">
        <v>1850</v>
      </c>
      <c r="O17">
        <f t="shared" si="4"/>
        <v>28675</v>
      </c>
      <c r="Q17">
        <v>30.4609375</v>
      </c>
      <c r="R17">
        <f t="shared" si="14"/>
        <v>0.839771255934398</v>
      </c>
      <c r="S17">
        <v>0.839771255934398</v>
      </c>
      <c r="T17">
        <f t="shared" si="6"/>
        <v>0.755794130340958</v>
      </c>
      <c r="W17">
        <v>742</v>
      </c>
      <c r="X17">
        <f t="shared" si="7"/>
        <v>6678</v>
      </c>
      <c r="Y17">
        <v>640</v>
      </c>
      <c r="Z17">
        <f t="shared" si="8"/>
        <v>6400</v>
      </c>
      <c r="AA17">
        <v>560</v>
      </c>
      <c r="AB17">
        <f t="shared" si="9"/>
        <v>5656</v>
      </c>
      <c r="AD17">
        <v>17.5</v>
      </c>
      <c r="AE17">
        <f t="shared" si="10"/>
        <v>0.643491007108783</v>
      </c>
      <c r="AF17">
        <f t="shared" si="11"/>
        <v>0.424704064691797</v>
      </c>
      <c r="AG17">
        <v>0.424704064691797</v>
      </c>
    </row>
    <row r="18" spans="1:33">
      <c r="A18">
        <v>520.470703125</v>
      </c>
      <c r="B18">
        <v>2391.16015625</v>
      </c>
      <c r="C18">
        <v>7.5</v>
      </c>
      <c r="E18">
        <f t="shared" si="0"/>
        <v>8015.248828125</v>
      </c>
      <c r="F18">
        <f t="shared" si="1"/>
        <v>16738.12109375</v>
      </c>
      <c r="G18">
        <f t="shared" si="13"/>
        <v>0.354068314357123</v>
      </c>
      <c r="H18">
        <f t="shared" si="2"/>
        <v>0.175263815606776</v>
      </c>
      <c r="K18">
        <v>899.5</v>
      </c>
      <c r="L18">
        <f t="shared" si="3"/>
        <v>13762.35</v>
      </c>
      <c r="N18">
        <v>1707.22113715278</v>
      </c>
      <c r="O18">
        <f t="shared" si="4"/>
        <v>26461.9276258681</v>
      </c>
      <c r="Q18">
        <v>24.5</v>
      </c>
      <c r="R18">
        <f t="shared" si="14"/>
        <v>0.675118687958567</v>
      </c>
      <c r="S18">
        <v>0.675118687958567</v>
      </c>
      <c r="T18">
        <f t="shared" si="6"/>
        <v>0.60760681916271</v>
      </c>
      <c r="W18">
        <v>709.9853515625</v>
      </c>
      <c r="X18">
        <f t="shared" si="7"/>
        <v>6389.8681640625</v>
      </c>
      <c r="Y18">
        <v>632</v>
      </c>
      <c r="Z18">
        <f t="shared" si="8"/>
        <v>6320</v>
      </c>
      <c r="AA18">
        <v>552</v>
      </c>
      <c r="AB18">
        <f t="shared" si="9"/>
        <v>5575.2</v>
      </c>
      <c r="AD18">
        <v>13.5</v>
      </c>
      <c r="AE18">
        <f t="shared" si="10"/>
        <v>0.496045316511469</v>
      </c>
      <c r="AF18">
        <f t="shared" si="11"/>
        <v>0.32738990889757</v>
      </c>
      <c r="AG18">
        <v>0.32738990889757</v>
      </c>
    </row>
    <row r="19" spans="1:33">
      <c r="A19">
        <v>585.0166015625</v>
      </c>
      <c r="B19">
        <v>3398</v>
      </c>
      <c r="C19">
        <v>3.369140625</v>
      </c>
      <c r="E19">
        <f t="shared" si="0"/>
        <v>9009.2556640625</v>
      </c>
      <c r="F19">
        <f t="shared" si="1"/>
        <v>23786</v>
      </c>
      <c r="G19">
        <f t="shared" si="13"/>
        <v>0.158289364065537</v>
      </c>
      <c r="H19">
        <f t="shared" si="2"/>
        <v>0.078353235212441</v>
      </c>
      <c r="K19">
        <v>855.6875</v>
      </c>
      <c r="L19">
        <f t="shared" si="3"/>
        <v>13092.01875</v>
      </c>
      <c r="N19">
        <v>1921.65798611111</v>
      </c>
      <c r="O19">
        <f t="shared" si="4"/>
        <v>29785.6987847222</v>
      </c>
      <c r="Q19">
        <v>14.6875</v>
      </c>
      <c r="R19">
        <f t="shared" si="14"/>
        <v>0.404078549848943</v>
      </c>
      <c r="S19">
        <v>0.404078549848943</v>
      </c>
      <c r="T19">
        <f t="shared" si="6"/>
        <v>0.363670694864048</v>
      </c>
      <c r="W19">
        <v>720.35205078125</v>
      </c>
      <c r="X19">
        <f t="shared" si="7"/>
        <v>6483.16845703125</v>
      </c>
      <c r="Y19">
        <v>726</v>
      </c>
      <c r="Z19">
        <f t="shared" si="8"/>
        <v>7260</v>
      </c>
      <c r="AA19">
        <v>674</v>
      </c>
      <c r="AB19">
        <f t="shared" si="9"/>
        <v>6807.4</v>
      </c>
      <c r="AD19">
        <v>7.56640625</v>
      </c>
      <c r="AE19">
        <f t="shared" si="10"/>
        <v>0.277324609463306</v>
      </c>
      <c r="AF19">
        <f t="shared" si="11"/>
        <v>0.183034242245782</v>
      </c>
      <c r="AG19">
        <v>0.183034242245782</v>
      </c>
    </row>
    <row r="20" spans="1:33">
      <c r="A20">
        <v>577.9912109375</v>
      </c>
      <c r="B20">
        <v>4071.53564453125</v>
      </c>
      <c r="C20">
        <v>0.12109375</v>
      </c>
      <c r="E20">
        <f t="shared" si="0"/>
        <v>8901.0646484375</v>
      </c>
      <c r="F20">
        <f t="shared" si="1"/>
        <v>28500.7495117187</v>
      </c>
      <c r="G20">
        <v>0</v>
      </c>
      <c r="H20">
        <f t="shared" si="2"/>
        <v>0</v>
      </c>
      <c r="K20">
        <v>828.3515625</v>
      </c>
      <c r="L20">
        <f t="shared" si="3"/>
        <v>12673.77890625</v>
      </c>
      <c r="N20">
        <v>1316.39268663194</v>
      </c>
      <c r="O20">
        <f t="shared" si="4"/>
        <v>20404.0866427951</v>
      </c>
      <c r="Q20">
        <v>10.3515625</v>
      </c>
      <c r="R20">
        <f t="shared" si="14"/>
        <v>0.284311609840311</v>
      </c>
      <c r="S20">
        <v>0.284311609840311</v>
      </c>
      <c r="T20">
        <f t="shared" si="6"/>
        <v>0.25588044885628</v>
      </c>
      <c r="W20">
        <v>750</v>
      </c>
      <c r="X20">
        <f t="shared" si="7"/>
        <v>6750</v>
      </c>
      <c r="Y20">
        <v>566.048855251736</v>
      </c>
      <c r="Z20">
        <f t="shared" si="8"/>
        <v>5660.48855251736</v>
      </c>
      <c r="AA20">
        <v>580</v>
      </c>
      <c r="AB20">
        <f t="shared" si="9"/>
        <v>5858</v>
      </c>
      <c r="AD20">
        <v>3.710234375</v>
      </c>
      <c r="AE20">
        <f t="shared" si="10"/>
        <v>0.135180628170478</v>
      </c>
      <c r="AF20">
        <f t="shared" si="11"/>
        <v>0.0892192145925157</v>
      </c>
      <c r="AG20">
        <v>0.0892192145925157</v>
      </c>
    </row>
    <row r="21" spans="1:33">
      <c r="A21">
        <v>654</v>
      </c>
      <c r="B21">
        <v>3931.64453125</v>
      </c>
      <c r="C21">
        <v>0.05859375</v>
      </c>
      <c r="E21">
        <f t="shared" si="0"/>
        <v>10071.6</v>
      </c>
      <c r="F21">
        <f t="shared" si="1"/>
        <v>27521.51171875</v>
      </c>
      <c r="G21">
        <v>0</v>
      </c>
      <c r="H21">
        <f t="shared" si="2"/>
        <v>0</v>
      </c>
      <c r="K21">
        <v>833.2890625</v>
      </c>
      <c r="L21">
        <f t="shared" si="3"/>
        <v>12749.32265625</v>
      </c>
      <c r="N21">
        <v>1336.39865451389</v>
      </c>
      <c r="O21">
        <f t="shared" si="4"/>
        <v>20714.1791449653</v>
      </c>
      <c r="Q21">
        <v>4.2890625</v>
      </c>
      <c r="R21">
        <f t="shared" si="14"/>
        <v>0.11685369011653</v>
      </c>
      <c r="S21">
        <v>0.11685369011653</v>
      </c>
      <c r="T21">
        <f t="shared" si="6"/>
        <v>0.105168321104877</v>
      </c>
      <c r="W21">
        <v>920</v>
      </c>
      <c r="X21">
        <f t="shared" si="7"/>
        <v>8280</v>
      </c>
      <c r="Y21">
        <v>574.651421440972</v>
      </c>
      <c r="Z21">
        <f t="shared" si="8"/>
        <v>5746.51421440972</v>
      </c>
      <c r="AA21">
        <v>462</v>
      </c>
      <c r="AB21">
        <f t="shared" si="9"/>
        <v>4666.2</v>
      </c>
      <c r="AD21">
        <v>1.543359375</v>
      </c>
      <c r="AE21">
        <f t="shared" si="10"/>
        <v>0.0553065329672149</v>
      </c>
      <c r="AF21">
        <f t="shared" si="11"/>
        <v>0.0365023117583619</v>
      </c>
      <c r="AG21">
        <v>0</v>
      </c>
    </row>
    <row r="22" spans="1:33">
      <c r="A22">
        <v>726</v>
      </c>
      <c r="B22">
        <v>3831.033203125</v>
      </c>
      <c r="C22">
        <v>0.060546875</v>
      </c>
      <c r="E22">
        <f t="shared" si="0"/>
        <v>11180.4</v>
      </c>
      <c r="F22">
        <f t="shared" si="1"/>
        <v>26817.232421875</v>
      </c>
      <c r="G22">
        <v>0</v>
      </c>
      <c r="H22">
        <f t="shared" si="2"/>
        <v>0</v>
      </c>
      <c r="K22">
        <v>804.3515625</v>
      </c>
      <c r="L22">
        <f t="shared" si="3"/>
        <v>12306.57890625</v>
      </c>
      <c r="N22">
        <v>1303.30403645833</v>
      </c>
      <c r="O22">
        <f t="shared" si="4"/>
        <v>20201.2125651042</v>
      </c>
      <c r="Q22">
        <v>0.3515625</v>
      </c>
      <c r="R22">
        <f t="shared" si="14"/>
        <v>0.00809236081139404</v>
      </c>
      <c r="S22">
        <v>0</v>
      </c>
      <c r="T22">
        <f t="shared" si="6"/>
        <v>0</v>
      </c>
      <c r="W22">
        <v>1020.39892578125</v>
      </c>
      <c r="X22">
        <f t="shared" si="7"/>
        <v>9183.59033203125</v>
      </c>
      <c r="Y22">
        <v>560.420735677083</v>
      </c>
      <c r="Z22">
        <f t="shared" si="8"/>
        <v>5604.20735677083</v>
      </c>
      <c r="AA22">
        <v>394</v>
      </c>
      <c r="AB22">
        <f t="shared" si="9"/>
        <v>3979.4</v>
      </c>
      <c r="AD22">
        <v>0.166640625</v>
      </c>
      <c r="AE22">
        <f t="shared" si="10"/>
        <v>0.0045587212542099</v>
      </c>
      <c r="AF22">
        <f t="shared" si="11"/>
        <v>0.00300875602777854</v>
      </c>
      <c r="AG22">
        <v>0</v>
      </c>
    </row>
    <row r="23" spans="1:33">
      <c r="A23">
        <v>564.833984375</v>
      </c>
      <c r="B23">
        <v>3781.72021484375</v>
      </c>
      <c r="C23">
        <v>0.060546875</v>
      </c>
      <c r="E23">
        <f t="shared" si="0"/>
        <v>8698.443359375</v>
      </c>
      <c r="F23">
        <f t="shared" si="1"/>
        <v>26472.0415039062</v>
      </c>
      <c r="G23">
        <v>0</v>
      </c>
      <c r="H23">
        <f t="shared" si="2"/>
        <v>0</v>
      </c>
      <c r="K23">
        <v>759.359375</v>
      </c>
      <c r="L23">
        <f t="shared" si="3"/>
        <v>11618.1984375</v>
      </c>
      <c r="N23">
        <v>1276.99110243056</v>
      </c>
      <c r="O23">
        <f t="shared" si="4"/>
        <v>19793.3620876736</v>
      </c>
      <c r="Q23">
        <v>0.359375</v>
      </c>
      <c r="R23">
        <f t="shared" si="14"/>
        <v>0.00830815709969789</v>
      </c>
      <c r="S23">
        <v>0</v>
      </c>
      <c r="T23">
        <f t="shared" si="6"/>
        <v>0</v>
      </c>
      <c r="W23">
        <v>662.0966796875</v>
      </c>
      <c r="X23">
        <f t="shared" si="7"/>
        <v>5958.8701171875</v>
      </c>
      <c r="Y23">
        <v>549.106174045139</v>
      </c>
      <c r="Z23">
        <f t="shared" si="8"/>
        <v>5491.06174045139</v>
      </c>
      <c r="AA23">
        <v>370</v>
      </c>
      <c r="AB23">
        <f t="shared" si="9"/>
        <v>3737</v>
      </c>
      <c r="AD23">
        <v>0.169375</v>
      </c>
      <c r="AE23">
        <f t="shared" si="10"/>
        <v>0.00465951420676666</v>
      </c>
      <c r="AF23">
        <f t="shared" si="11"/>
        <v>0.003075279376466</v>
      </c>
      <c r="AG23">
        <v>0</v>
      </c>
    </row>
    <row r="24" spans="1:33">
      <c r="A24">
        <v>380.857421875</v>
      </c>
      <c r="B24">
        <v>3737.7216796875</v>
      </c>
      <c r="C24">
        <v>0.0390625</v>
      </c>
      <c r="E24">
        <f t="shared" si="0"/>
        <v>5865.204296875</v>
      </c>
      <c r="F24">
        <f t="shared" si="1"/>
        <v>26164.0517578125</v>
      </c>
      <c r="G24">
        <v>0</v>
      </c>
      <c r="H24">
        <f t="shared" si="2"/>
        <v>0</v>
      </c>
      <c r="K24">
        <v>750.3515625</v>
      </c>
      <c r="L24">
        <f t="shared" si="3"/>
        <v>11480.37890625</v>
      </c>
      <c r="N24">
        <v>1109.68695746528</v>
      </c>
      <c r="O24">
        <f t="shared" si="4"/>
        <v>17200.1478407118</v>
      </c>
      <c r="Q24">
        <v>0.3515625</v>
      </c>
      <c r="R24">
        <f t="shared" si="14"/>
        <v>0.00809236081139404</v>
      </c>
      <c r="S24">
        <v>0</v>
      </c>
      <c r="T24">
        <f t="shared" si="6"/>
        <v>0</v>
      </c>
      <c r="W24">
        <v>565.6044921875</v>
      </c>
      <c r="X24">
        <f t="shared" si="7"/>
        <v>5090.4404296875</v>
      </c>
      <c r="Y24">
        <v>477.165391710069</v>
      </c>
      <c r="Z24">
        <f t="shared" si="8"/>
        <v>4771.65391710069</v>
      </c>
      <c r="AA24">
        <v>360</v>
      </c>
      <c r="AB24">
        <f t="shared" si="9"/>
        <v>3636</v>
      </c>
      <c r="AD24">
        <v>0.151171875</v>
      </c>
      <c r="AE24">
        <f t="shared" si="10"/>
        <v>0.00398852112260311</v>
      </c>
      <c r="AF24">
        <f t="shared" si="11"/>
        <v>0.00263242394091805</v>
      </c>
      <c r="AG24">
        <v>0</v>
      </c>
    </row>
    <row r="25" spans="1:33">
      <c r="A25">
        <v>456.2646484375</v>
      </c>
      <c r="B25">
        <v>3200</v>
      </c>
      <c r="C25">
        <v>0.080078125</v>
      </c>
      <c r="E25">
        <f t="shared" si="0"/>
        <v>7026.4755859375</v>
      </c>
      <c r="F25">
        <f t="shared" si="1"/>
        <v>22400</v>
      </c>
      <c r="G25">
        <v>0</v>
      </c>
      <c r="H25">
        <f t="shared" si="2"/>
        <v>0</v>
      </c>
      <c r="K25">
        <v>652.2265625</v>
      </c>
      <c r="L25">
        <f t="shared" si="3"/>
        <v>9979.06640625</v>
      </c>
      <c r="N25">
        <v>1070.28537326389</v>
      </c>
      <c r="O25">
        <f t="shared" si="4"/>
        <v>16589.4232855903</v>
      </c>
      <c r="Q25">
        <v>0.2265625</v>
      </c>
      <c r="R25">
        <f t="shared" si="14"/>
        <v>0.00463962019853259</v>
      </c>
      <c r="S25">
        <v>0</v>
      </c>
      <c r="T25">
        <f t="shared" si="6"/>
        <v>0</v>
      </c>
      <c r="W25">
        <v>554.24560546875</v>
      </c>
      <c r="X25">
        <f t="shared" si="7"/>
        <v>4988.21044921875</v>
      </c>
      <c r="Y25">
        <v>460.222710503472</v>
      </c>
      <c r="Z25">
        <f t="shared" si="8"/>
        <v>4602.22710503472</v>
      </c>
      <c r="AA25">
        <v>380.222710503472</v>
      </c>
      <c r="AB25">
        <f t="shared" si="9"/>
        <v>3840.24937608507</v>
      </c>
      <c r="AD25">
        <v>0.136953125</v>
      </c>
      <c r="AE25">
        <f t="shared" si="10"/>
        <v>0.00346439776930797</v>
      </c>
      <c r="AF25">
        <f t="shared" si="11"/>
        <v>0.00228650252774326</v>
      </c>
      <c r="AG25">
        <v>0</v>
      </c>
    </row>
    <row r="26" spans="1:33">
      <c r="A26">
        <v>609.7255859375</v>
      </c>
      <c r="B26">
        <v>2800</v>
      </c>
      <c r="C26">
        <v>0.029296875</v>
      </c>
      <c r="E26">
        <f t="shared" si="0"/>
        <v>9389.7740234375</v>
      </c>
      <c r="F26">
        <f t="shared" si="1"/>
        <v>19600</v>
      </c>
      <c r="G26">
        <v>0</v>
      </c>
      <c r="H26">
        <f t="shared" si="2"/>
        <v>0</v>
      </c>
      <c r="K26">
        <v>626.0625</v>
      </c>
      <c r="L26">
        <f t="shared" si="3"/>
        <v>9578.75625</v>
      </c>
      <c r="N26">
        <v>1132.8125</v>
      </c>
      <c r="O26">
        <f t="shared" si="4"/>
        <v>17558.59375</v>
      </c>
      <c r="Q26" s="1">
        <v>0.0625</v>
      </c>
      <c r="R26">
        <f t="shared" si="14"/>
        <v>0.000107898144151921</v>
      </c>
      <c r="S26">
        <v>0</v>
      </c>
      <c r="T26">
        <f t="shared" si="6"/>
        <v>0</v>
      </c>
      <c r="W26">
        <v>617.89404296875</v>
      </c>
      <c r="X26">
        <f t="shared" si="7"/>
        <v>5561.04638671875</v>
      </c>
      <c r="Y26">
        <v>487.109375</v>
      </c>
      <c r="Z26">
        <f t="shared" si="8"/>
        <v>4871.09375</v>
      </c>
      <c r="AA26">
        <v>407.109375</v>
      </c>
      <c r="AB26">
        <f t="shared" si="9"/>
        <v>4111.8046875</v>
      </c>
      <c r="AD26">
        <v>0.04296875</v>
      </c>
      <c r="AE26">
        <f t="shared" si="10"/>
        <v>0</v>
      </c>
      <c r="AF26">
        <f t="shared" si="11"/>
        <v>0</v>
      </c>
      <c r="AG26">
        <v>0</v>
      </c>
    </row>
    <row r="28" spans="3:3">
      <c r="C28">
        <f>MAX(C3:C26)</f>
        <v>21.12890625</v>
      </c>
    </row>
    <row r="29" spans="3:3">
      <c r="C29">
        <f>MIN(C3:C26)</f>
        <v>0.029296875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9" sqref="B29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</vt:lpstr>
      <vt:lpstr>Middle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2019-04-29T08:20:19Z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