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theme/themeOverride31.xml" ContentType="application/vnd.openxmlformats-officedocument.themeOverrid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theme/themeOverride32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33.xml" ContentType="application/vnd.openxmlformats-officedocument.drawingml.chart+xml"/>
  <Override PartName="/xl/theme/themeOverride33.xml" ContentType="application/vnd.openxmlformats-officedocument.themeOverride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theme/themeOverride34.xml" ContentType="application/vnd.openxmlformats-officedocument.themeOverride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theme/themeOverride35.xml" ContentType="application/vnd.openxmlformats-officedocument.themeOverride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theme/themeOverride36.xml" ContentType="application/vnd.openxmlformats-officedocument.themeOverride+xml"/>
  <Override PartName="/xl/drawings/drawing38.xml" ContentType="application/vnd.openxmlformats-officedocument.drawingml.chartshapes+xml"/>
  <Override PartName="/xl/charts/chart37.xml" ContentType="application/vnd.openxmlformats-officedocument.drawingml.chart+xml"/>
  <Override PartName="/xl/theme/themeOverride37.xml" ContentType="application/vnd.openxmlformats-officedocument.themeOverride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theme/themeOverride38.xml" ContentType="application/vnd.openxmlformats-officedocument.themeOverride+xml"/>
  <Override PartName="/xl/drawings/drawing40.xml" ContentType="application/vnd.openxmlformats-officedocument.drawingml.chartshapes+xml"/>
  <Override PartName="/xl/charts/chart39.xml" ContentType="application/vnd.openxmlformats-officedocument.drawingml.chart+xml"/>
  <Override PartName="/xl/theme/themeOverride39.xml" ContentType="application/vnd.openxmlformats-officedocument.themeOverride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theme/themeOverride40.xml" ContentType="application/vnd.openxmlformats-officedocument.themeOverride+xml"/>
  <Override PartName="/xl/drawings/drawing4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giang\Programming\Front-End\230719_PtOxOASvsSOA\"/>
    </mc:Choice>
  </mc:AlternateContent>
  <xr:revisionPtr revIDLastSave="0" documentId="13_ncr:1_{02B6ECA9-3F9A-4F47-B286-514ED00EFC8B}" xr6:coauthVersionLast="36" xr6:coauthVersionMax="36" xr10:uidLastSave="{00000000-0000-0000-0000-000000000000}"/>
  <bookViews>
    <workbookView xWindow="0" yWindow="0" windowWidth="38400" windowHeight="18900" xr2:uid="{D934E7A6-F750-4AAA-9760-6111D03AD12C}"/>
  </bookViews>
  <sheets>
    <sheet name="Summary" sheetId="2" r:id="rId1"/>
    <sheet name="HomoBarrHeigh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2" l="1"/>
  <c r="AC6" i="2"/>
  <c r="AC7" i="2"/>
  <c r="AC8" i="2"/>
  <c r="AC9" i="2"/>
  <c r="AC10" i="2"/>
  <c r="AB6" i="2"/>
  <c r="AB7" i="2"/>
  <c r="AB8" i="2"/>
  <c r="AB9" i="2"/>
  <c r="AB10" i="2"/>
  <c r="AB5" i="2"/>
  <c r="AT6" i="3" l="1"/>
  <c r="AT7" i="3"/>
  <c r="AT8" i="3"/>
  <c r="AT5" i="3"/>
  <c r="AS6" i="3"/>
  <c r="AS5" i="3"/>
  <c r="AD4" i="3"/>
  <c r="AE4" i="3"/>
  <c r="AN6" i="3"/>
  <c r="AN7" i="3"/>
  <c r="AN8" i="3"/>
  <c r="AN5" i="3"/>
  <c r="AM6" i="3"/>
  <c r="AM5" i="3"/>
  <c r="AM7" i="3" s="1"/>
  <c r="AS7" i="3" l="1"/>
  <c r="AC4" i="3" l="1"/>
  <c r="AB4" i="3"/>
  <c r="AG34" i="3"/>
  <c r="AG33" i="3"/>
  <c r="AG35" i="3" s="1"/>
  <c r="AG50" i="3"/>
  <c r="AG51" i="3" s="1"/>
  <c r="AG49" i="3"/>
  <c r="AG46" i="3"/>
  <c r="AG45" i="3"/>
  <c r="AG42" i="3"/>
  <c r="AG41" i="3"/>
  <c r="AG38" i="3"/>
  <c r="AG37" i="3"/>
  <c r="AH39" i="3" s="1"/>
  <c r="AG30" i="3"/>
  <c r="AG29" i="3"/>
  <c r="AG26" i="3"/>
  <c r="AG25" i="3"/>
  <c r="AG27" i="3" s="1"/>
  <c r="AG22" i="3"/>
  <c r="AG21" i="3"/>
  <c r="AG18" i="3"/>
  <c r="AG17" i="3"/>
  <c r="AG19" i="3" s="1"/>
  <c r="AG14" i="3"/>
  <c r="AG15" i="3" s="1"/>
  <c r="AG13" i="3"/>
  <c r="AG10" i="3"/>
  <c r="AG9" i="3"/>
  <c r="AG11" i="3" s="1"/>
  <c r="AG6" i="3"/>
  <c r="AG5" i="3"/>
  <c r="AH6" i="3" l="1"/>
  <c r="AG23" i="3"/>
  <c r="AG43" i="3"/>
  <c r="AH49" i="3"/>
  <c r="AH14" i="3"/>
  <c r="AH51" i="3"/>
  <c r="AH17" i="3"/>
  <c r="AH18" i="3"/>
  <c r="AH37" i="3"/>
  <c r="AH38" i="3"/>
  <c r="AH12" i="3"/>
  <c r="AH20" i="3"/>
  <c r="AH28" i="3"/>
  <c r="AH40" i="3"/>
  <c r="AH52" i="3"/>
  <c r="AG31" i="3"/>
  <c r="AH11" i="3"/>
  <c r="AH19" i="3"/>
  <c r="AH27" i="3"/>
  <c r="AH25" i="3"/>
  <c r="AH26" i="3"/>
  <c r="AH10" i="3"/>
  <c r="AH50" i="3"/>
  <c r="AH5" i="3"/>
  <c r="AH13" i="3"/>
  <c r="AH21" i="3"/>
  <c r="AH29" i="3"/>
  <c r="AH41" i="3"/>
  <c r="AH9" i="3"/>
  <c r="AG39" i="3"/>
  <c r="AH8" i="3"/>
  <c r="AH16" i="3"/>
  <c r="AH24" i="3"/>
  <c r="AH32" i="3"/>
  <c r="AH44" i="3"/>
  <c r="AH7" i="3"/>
  <c r="AH15" i="3"/>
  <c r="AH23" i="3"/>
  <c r="AH31" i="3"/>
  <c r="AH43" i="3"/>
  <c r="AG7" i="3"/>
  <c r="AH22" i="3"/>
  <c r="AH30" i="3"/>
  <c r="AH42" i="3"/>
  <c r="AG47" i="3"/>
  <c r="AH46" i="3"/>
  <c r="AH45" i="3"/>
  <c r="AH48" i="3"/>
  <c r="AH47" i="3"/>
  <c r="AH34" i="3"/>
  <c r="AH36" i="3"/>
  <c r="AH35" i="3"/>
  <c r="AH33" i="3"/>
  <c r="AC10" i="3" l="1"/>
  <c r="AE10" i="3" s="1"/>
  <c r="AB10" i="3"/>
  <c r="AD10" i="3" s="1"/>
  <c r="AC9" i="3"/>
  <c r="AE9" i="3" s="1"/>
  <c r="AB9" i="3"/>
  <c r="AD9" i="3" s="1"/>
  <c r="AC8" i="3"/>
  <c r="AE8" i="3" s="1"/>
  <c r="AB8" i="3"/>
  <c r="AD8" i="3" s="1"/>
  <c r="AC7" i="3"/>
  <c r="AE7" i="3" s="1"/>
  <c r="AB7" i="3"/>
  <c r="AD7" i="3" s="1"/>
  <c r="AC6" i="3"/>
  <c r="AE6" i="3" s="1"/>
  <c r="AB6" i="3"/>
  <c r="AD6" i="3" s="1"/>
  <c r="AC5" i="3"/>
  <c r="AE5" i="3" s="1"/>
  <c r="AB5" i="3"/>
  <c r="AD5" i="3" s="1"/>
  <c r="AF7" i="2" l="1"/>
  <c r="AF6" i="2"/>
  <c r="AF5" i="2"/>
  <c r="AF4" i="2"/>
  <c r="AF3" i="2"/>
  <c r="AF2" i="2"/>
</calcChain>
</file>

<file path=xl/sharedStrings.xml><?xml version="1.0" encoding="utf-8"?>
<sst xmlns="http://schemas.openxmlformats.org/spreadsheetml/2006/main" count="262" uniqueCount="88">
  <si>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</si>
  <si>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</si>
  <si>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</si>
  <si>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</si>
  <si>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</si>
  <si>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</si>
  <si>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</si>
  <si>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</si>
  <si>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</si>
  <si>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</si>
  <si>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After Rev 500</t>
  </si>
  <si>
    <t>CV b IV</t>
  </si>
  <si>
    <t>C @ 1.5 V</t>
  </si>
  <si>
    <t>Before</t>
  </si>
  <si>
    <t>After</t>
  </si>
  <si>
    <t>Aling rec height (um)</t>
  </si>
  <si>
    <t>Source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</si>
  <si>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</si>
  <si>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</si>
  <si>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</si>
  <si>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</si>
  <si>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</si>
  <si>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</si>
  <si>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</si>
  <si>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</si>
  <si>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</si>
  <si>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</si>
  <si>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</si>
  <si>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</si>
  <si>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</si>
  <si>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</si>
  <si>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</si>
  <si>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t>../230216_Fab230215/230414_Fab230215IrOxNonRecess/Dev07/A21/Fab230215IrOxNonRecess_Dev07_A21.xlsx</t>
  </si>
  <si>
    <t>V</t>
  </si>
  <si>
    <r>
      <rPr>
        <sz val="11"/>
        <color theme="1"/>
        <rFont val="Calibri"/>
        <family val="1"/>
        <scheme val="minor"/>
      </rPr>
      <t>Ohm.</t>
    </r>
    <r>
      <rPr>
        <sz val="11"/>
        <color theme="1"/>
        <rFont val="Calibri"/>
        <family val="2"/>
        <scheme val="minor"/>
      </rPr>
      <t>cm2</t>
    </r>
  </si>
  <si>
    <t>eV</t>
  </si>
  <si>
    <t>Acm-2</t>
  </si>
  <si>
    <t>cm-3</t>
  </si>
  <si>
    <t>F/cm2</t>
  </si>
  <si>
    <t>A</t>
  </si>
  <si>
    <t>MW/cm2</t>
  </si>
  <si>
    <t>B12</t>
  </si>
  <si>
    <t>C10</t>
  </si>
  <si>
    <t>C05</t>
  </si>
  <si>
    <t>C06</t>
  </si>
  <si>
    <t>C09</t>
  </si>
  <si>
    <t>D08</t>
  </si>
  <si>
    <t>D01</t>
  </si>
  <si>
    <t>D07</t>
  </si>
  <si>
    <t>E05</t>
  </si>
  <si>
    <t>F03</t>
  </si>
  <si>
    <t>F01</t>
  </si>
  <si>
    <t>F02</t>
  </si>
  <si>
    <t>A17</t>
  </si>
  <si>
    <t>A18</t>
  </si>
  <si>
    <t>B14</t>
  </si>
  <si>
    <t>B13</t>
  </si>
  <si>
    <t>E01</t>
  </si>
  <si>
    <t>E03</t>
  </si>
  <si>
    <t>D06</t>
  </si>
  <si>
    <t>D05</t>
  </si>
  <si>
    <t>C11</t>
  </si>
  <si>
    <t>E02</t>
  </si>
  <si>
    <t>E04</t>
  </si>
  <si>
    <t>D03</t>
  </si>
  <si>
    <t>D04</t>
  </si>
  <si>
    <t>C07</t>
  </si>
  <si>
    <t>C04</t>
  </si>
  <si>
    <t>B20</t>
  </si>
  <si>
    <t>B01</t>
  </si>
  <si>
    <t>B02</t>
  </si>
  <si>
    <t>B04</t>
  </si>
  <si>
    <t>B06</t>
  </si>
  <si>
    <t>A21</t>
  </si>
  <si>
    <t>A22</t>
  </si>
  <si>
    <t>A02</t>
  </si>
  <si>
    <t>A03</t>
  </si>
  <si>
    <t>A04</t>
  </si>
  <si>
    <t>A05</t>
  </si>
  <si>
    <t xml:space="preserve"> 50 um</t>
  </si>
  <si>
    <t xml:space="preserve"> 100 um</t>
  </si>
  <si>
    <t xml:space="preserve"> 200 um</t>
  </si>
  <si>
    <t xml:space="preserve"> 300 um</t>
  </si>
  <si>
    <t xml:space="preserve"> 500 um</t>
  </si>
  <si>
    <t xml:space="preserve"> 1000 um</t>
  </si>
  <si>
    <t>SLOPE</t>
  </si>
  <si>
    <t>Intercept</t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</si>
  <si>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alibri"/>
        <family val="2"/>
        <scheme val="minor"/>
      </rPr>
      <t>if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</si>
</sst>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1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2" borderId="1" xfId="1" applyFont="1" applyFill="1" applyBorder="1"/>
    <xf numFmtId="0" fontId="2" fillId="0" borderId="0" xfId="2" applyFont="1"/>
    <xf numFmtId="49" fontId="0" fillId="0" borderId="0" xfId="0" applyNumberFormat="1"/>
    <xf numFmtId="0" fontId="3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2" borderId="1" xfId="1"/>
    <xf numFmtId="0" fontId="5" fillId="0" borderId="0" xfId="0" applyFont="1"/>
  </cellXfs>
  <cellStyles count="3">
    <cellStyle name="Hyperlink" xfId="2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0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6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0.xml"/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31.xml"/></Relationships>
</file>

<file path=xl/charts/_rels/chart3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32.xml"/></Relationships>
</file>

<file path=xl/charts/_rels/chart3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36.xml"/></Relationships>
</file>

<file path=xl/charts/_rels/chart3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37.xml"/></Relationships>
</file>

<file path=xl/charts/_rels/chart3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38.xml"/></Relationships>
</file>

<file path=xl/charts/_rels/chart3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39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4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2.xml"/><Relationship Id="rId1" Type="http://schemas.openxmlformats.org/officeDocument/2006/relationships/themeOverride" Target="../theme/themeOverride40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Summary!$AC$5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Summary!$E$9:$E$12</c:f>
              <c:numCache>
                <c:formatCode>General</c:formatCode>
                <c:ptCount val="4"/>
                <c:pt idx="0">
                  <c:v>328</c:v>
                </c:pt>
                <c:pt idx="1">
                  <c:v>500</c:v>
                </c:pt>
                <c:pt idx="2">
                  <c:v>392</c:v>
                </c:pt>
                <c:pt idx="3">
                  <c:v>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B2-4796-B693-EF02DECCA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Summary!$AC$6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Summary!$E$17:$E$20</c:f>
              <c:numCache>
                <c:formatCode>General</c:formatCode>
                <c:ptCount val="4"/>
                <c:pt idx="0">
                  <c:v>380</c:v>
                </c:pt>
                <c:pt idx="1">
                  <c:v>315</c:v>
                </c:pt>
                <c:pt idx="2">
                  <c:v>348</c:v>
                </c:pt>
                <c:pt idx="3">
                  <c:v>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B2-4796-B693-EF02DECCA23B}"/>
            </c:ext>
          </c:extLst>
        </c:ser>
        <c:ser>
          <c:idx val="2"/>
          <c:order val="2"/>
          <c:tx>
            <c:strRef>
              <c:f>Summary!$AC$7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Summary!$E$25:$E$28</c:f>
              <c:numCache>
                <c:formatCode>General</c:formatCode>
                <c:ptCount val="4"/>
                <c:pt idx="0">
                  <c:v>307</c:v>
                </c:pt>
                <c:pt idx="1">
                  <c:v>242</c:v>
                </c:pt>
                <c:pt idx="2">
                  <c:v>369</c:v>
                </c:pt>
                <c:pt idx="3">
                  <c:v>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B2-4796-B693-EF02DECCA23B}"/>
            </c:ext>
          </c:extLst>
        </c:ser>
        <c:ser>
          <c:idx val="4"/>
          <c:order val="3"/>
          <c:tx>
            <c:strRef>
              <c:f>Summary!$AC$8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Summary!$E$33:$E$36</c:f>
              <c:numCache>
                <c:formatCode>General</c:formatCode>
                <c:ptCount val="4"/>
                <c:pt idx="0">
                  <c:v>367</c:v>
                </c:pt>
                <c:pt idx="1">
                  <c:v>382</c:v>
                </c:pt>
                <c:pt idx="2">
                  <c:v>350</c:v>
                </c:pt>
                <c:pt idx="3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B2-4796-B693-EF02DECCA23B}"/>
            </c:ext>
          </c:extLst>
        </c:ser>
        <c:ser>
          <c:idx val="5"/>
          <c:order val="4"/>
          <c:tx>
            <c:strRef>
              <c:f>Summary!$AC$9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Summary!$E$41:$E$44</c:f>
              <c:numCache>
                <c:formatCode>General</c:formatCode>
                <c:ptCount val="4"/>
                <c:pt idx="0">
                  <c:v>273</c:v>
                </c:pt>
                <c:pt idx="1">
                  <c:v>351</c:v>
                </c:pt>
                <c:pt idx="2">
                  <c:v>380</c:v>
                </c:pt>
                <c:pt idx="3">
                  <c:v>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B2-4796-B693-EF02DECCA23B}"/>
            </c:ext>
          </c:extLst>
        </c:ser>
        <c:ser>
          <c:idx val="1"/>
          <c:order val="5"/>
          <c:tx>
            <c:strRef>
              <c:f>Summary!$AC$10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Summary!$E$49:$E$52</c:f>
              <c:numCache>
                <c:formatCode>General</c:formatCode>
                <c:ptCount val="4"/>
                <c:pt idx="0">
                  <c:v>383</c:v>
                </c:pt>
                <c:pt idx="1">
                  <c:v>402</c:v>
                </c:pt>
                <c:pt idx="2">
                  <c:v>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B2-4796-B693-EF02DECCA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Diode number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60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096196967902634"/>
          <c:y val="0.64039045867785538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57766054480799267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Summary!$AC$5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Summary!$L$9:$L$12</c:f>
              <c:numCache>
                <c:formatCode>General</c:formatCode>
                <c:ptCount val="4"/>
                <c:pt idx="0">
                  <c:v>3.8699680856223986</c:v>
                </c:pt>
                <c:pt idx="1">
                  <c:v>3.5237973552456259</c:v>
                </c:pt>
                <c:pt idx="2">
                  <c:v>3.949336417231839</c:v>
                </c:pt>
                <c:pt idx="3">
                  <c:v>3.8359428571709073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4-4C47-8955-17A855D3A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Summary!$AC$6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Summary!$L$17:$L$20</c:f>
              <c:numCache>
                <c:formatCode>General</c:formatCode>
                <c:ptCount val="4"/>
                <c:pt idx="0">
                  <c:v>5.2464171255107175</c:v>
                </c:pt>
                <c:pt idx="1">
                  <c:v>4.7067207979914318</c:v>
                </c:pt>
                <c:pt idx="2">
                  <c:v>4.7175208060421658</c:v>
                </c:pt>
                <c:pt idx="3">
                  <c:v>4.58741377105759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4-4C47-8955-17A855D3ABF4}"/>
            </c:ext>
          </c:extLst>
        </c:ser>
        <c:ser>
          <c:idx val="2"/>
          <c:order val="2"/>
          <c:tx>
            <c:strRef>
              <c:f>Summary!$AC$7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Summary!$L$25:$L$28</c:f>
              <c:numCache>
                <c:formatCode>General</c:formatCode>
                <c:ptCount val="4"/>
                <c:pt idx="0">
                  <c:v>6.3109637265501615</c:v>
                </c:pt>
                <c:pt idx="1">
                  <c:v>6.5043489063225532</c:v>
                </c:pt>
                <c:pt idx="2">
                  <c:v>6.3570138201015896</c:v>
                </c:pt>
                <c:pt idx="3">
                  <c:v>6.7741941993133707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E4-4C47-8955-17A855D3ABF4}"/>
            </c:ext>
          </c:extLst>
        </c:ser>
        <c:ser>
          <c:idx val="4"/>
          <c:order val="3"/>
          <c:tx>
            <c:strRef>
              <c:f>Summary!$AC$8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Summary!$L$33:$L$36</c:f>
              <c:numCache>
                <c:formatCode>General</c:formatCode>
                <c:ptCount val="4"/>
                <c:pt idx="0">
                  <c:v>8.5402970464413741</c:v>
                </c:pt>
                <c:pt idx="1">
                  <c:v>8.4563976730458599</c:v>
                </c:pt>
                <c:pt idx="2">
                  <c:v>8.441253886921011</c:v>
                </c:pt>
                <c:pt idx="3">
                  <c:v>8.3823554478972238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E4-4C47-8955-17A855D3ABF4}"/>
            </c:ext>
          </c:extLst>
        </c:ser>
        <c:ser>
          <c:idx val="5"/>
          <c:order val="4"/>
          <c:tx>
            <c:strRef>
              <c:f>Summary!$AC$9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Summary!$L$41:$L$44</c:f>
              <c:numCache>
                <c:formatCode>General</c:formatCode>
                <c:ptCount val="4"/>
                <c:pt idx="0">
                  <c:v>13.965817621692056</c:v>
                </c:pt>
                <c:pt idx="1">
                  <c:v>15.115658622823105</c:v>
                </c:pt>
                <c:pt idx="2">
                  <c:v>14.359986685524975</c:v>
                </c:pt>
                <c:pt idx="3">
                  <c:v>17.428193422748819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E4-4C47-8955-17A855D3ABF4}"/>
            </c:ext>
          </c:extLst>
        </c:ser>
        <c:ser>
          <c:idx val="1"/>
          <c:order val="5"/>
          <c:tx>
            <c:strRef>
              <c:f>Summary!$AC$10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Summary!$L$49:$L$52</c:f>
              <c:numCache>
                <c:formatCode>General</c:formatCode>
                <c:ptCount val="4"/>
                <c:pt idx="0">
                  <c:v>84.81012281940275</c:v>
                </c:pt>
                <c:pt idx="1">
                  <c:v>119.55036333808226</c:v>
                </c:pt>
                <c:pt idx="2">
                  <c:v>77.060198385423405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E4-4C47-8955-17A855D3A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US" sz="3200" b="1" i="0" baseline="0">
                    <a:effectLst/>
                  </a:rPr>
                  <a:t>cm</a:t>
                </a:r>
                <a:r>
                  <a:rPr lang="en-US" sz="3200" b="1" i="0" baseline="30000">
                    <a:effectLst/>
                  </a:rPr>
                  <a:t>2</a:t>
                </a:r>
                <a:r>
                  <a:rPr lang="en-US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2757871880583309E-2"/>
              <c:y val="0.10732859522342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0641418321517166"/>
          <c:y val="8.7445221516461988E-2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Summary!$AB$5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Summary!$L$5:$L$8</c:f>
              <c:numCache>
                <c:formatCode>General</c:formatCode>
                <c:ptCount val="4"/>
                <c:pt idx="0">
                  <c:v>3.4446508094498287</c:v>
                </c:pt>
                <c:pt idx="1">
                  <c:v>3.7516929632780753</c:v>
                </c:pt>
                <c:pt idx="2">
                  <c:v>4.2328151231989501</c:v>
                </c:pt>
                <c:pt idx="3">
                  <c:v>3.3572586150756552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3C-4AE7-8FA8-7CD13225B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Summary!$AB$6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Summary!$L$13:$L$16</c:f>
              <c:numCache>
                <c:formatCode>General</c:formatCode>
                <c:ptCount val="4"/>
                <c:pt idx="0">
                  <c:v>5.2125801882291283</c:v>
                </c:pt>
                <c:pt idx="1">
                  <c:v>3.9699131012372506</c:v>
                </c:pt>
                <c:pt idx="2">
                  <c:v>4.0905888029241915</c:v>
                </c:pt>
                <c:pt idx="3">
                  <c:v>4.1502155134974981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3C-4AE7-8FA8-7CD13225B6F6}"/>
            </c:ext>
          </c:extLst>
        </c:ser>
        <c:ser>
          <c:idx val="2"/>
          <c:order val="2"/>
          <c:tx>
            <c:strRef>
              <c:f>Summary!$AB$7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Summary!$L$21:$L$24</c:f>
              <c:numCache>
                <c:formatCode>General</c:formatCode>
                <c:ptCount val="4"/>
                <c:pt idx="0">
                  <c:v>7.6175161184976545</c:v>
                </c:pt>
                <c:pt idx="1">
                  <c:v>6.3339797382417453</c:v>
                </c:pt>
                <c:pt idx="2">
                  <c:v>6.048409464948227</c:v>
                </c:pt>
                <c:pt idx="3">
                  <c:v>7.2223279021248175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3C-4AE7-8FA8-7CD13225B6F6}"/>
            </c:ext>
          </c:extLst>
        </c:ser>
        <c:ser>
          <c:idx val="4"/>
          <c:order val="3"/>
          <c:tx>
            <c:strRef>
              <c:f>Summary!$AB$8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Summary!$L$29:$L$32</c:f>
              <c:numCache>
                <c:formatCode>General</c:formatCode>
                <c:ptCount val="4"/>
                <c:pt idx="0">
                  <c:v>8.2808615298643566</c:v>
                </c:pt>
                <c:pt idx="1">
                  <c:v>10.225476772610007</c:v>
                </c:pt>
                <c:pt idx="2">
                  <c:v>8.9236752159926152</c:v>
                </c:pt>
                <c:pt idx="3">
                  <c:v>7.9597008688567676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3C-4AE7-8FA8-7CD13225B6F6}"/>
            </c:ext>
          </c:extLst>
        </c:ser>
        <c:ser>
          <c:idx val="5"/>
          <c:order val="4"/>
          <c:tx>
            <c:strRef>
              <c:f>Summary!$AB$10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Summary!$L$37:$L$40</c:f>
              <c:numCache>
                <c:formatCode>General</c:formatCode>
                <c:ptCount val="4"/>
                <c:pt idx="0">
                  <c:v>18.836134871634094</c:v>
                </c:pt>
                <c:pt idx="1">
                  <c:v>20.239133009988002</c:v>
                </c:pt>
                <c:pt idx="2">
                  <c:v>15.254596655351913</c:v>
                </c:pt>
                <c:pt idx="3">
                  <c:v>15.691082699947577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3C-4AE7-8FA8-7CD13225B6F6}"/>
            </c:ext>
          </c:extLst>
        </c:ser>
        <c:ser>
          <c:idx val="1"/>
          <c:order val="5"/>
          <c:tx>
            <c:v> 1000 um Non-recess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Summary!$L$45:$L$48</c:f>
              <c:numCache>
                <c:formatCode>General</c:formatCode>
                <c:ptCount val="4"/>
                <c:pt idx="0">
                  <c:v>55.135053025885234</c:v>
                </c:pt>
                <c:pt idx="1">
                  <c:v>56.9827902329286</c:v>
                </c:pt>
                <c:pt idx="2">
                  <c:v>65.022828749157824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3C-4AE7-8FA8-7CD13225B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/>
                  <a:t>Sample number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US" sz="3200" b="1" i="0" baseline="0">
                    <a:effectLst/>
                  </a:rPr>
                  <a:t>cm</a:t>
                </a:r>
                <a:r>
                  <a:rPr lang="en-US" sz="3200" b="1" i="0" baseline="30000">
                    <a:effectLst/>
                  </a:rPr>
                  <a:t>2</a:t>
                </a:r>
                <a:r>
                  <a:rPr lang="en-US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98622912921552E-2"/>
              <c:y val="0.1273516818058665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95294032384212"/>
          <c:y val="0.10438783324007014"/>
          <c:w val="0.5631647991057529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0488941935869978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Summary!$AC$5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Summary!$I$9:$I$12</c:f>
              <c:numCache>
                <c:formatCode>General</c:formatCode>
                <c:ptCount val="4"/>
                <c:pt idx="0">
                  <c:v>1.0345989374965239</c:v>
                </c:pt>
                <c:pt idx="1">
                  <c:v>1.0740340639184871</c:v>
                </c:pt>
                <c:pt idx="2">
                  <c:v>1.0698750025868724</c:v>
                </c:pt>
                <c:pt idx="3">
                  <c:v>1.1176178625031816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24-4528-AD14-2852A187B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Summary!$AC$6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Summary!$I$17:$I$20</c:f>
              <c:numCache>
                <c:formatCode>General</c:formatCode>
                <c:ptCount val="4"/>
                <c:pt idx="0">
                  <c:v>1.034563628133025</c:v>
                </c:pt>
                <c:pt idx="1">
                  <c:v>1.0693897547313371</c:v>
                </c:pt>
                <c:pt idx="2">
                  <c:v>1.0744025242499757</c:v>
                </c:pt>
                <c:pt idx="3">
                  <c:v>1.0688588697964021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24-4528-AD14-2852A187BE96}"/>
            </c:ext>
          </c:extLst>
        </c:ser>
        <c:ser>
          <c:idx val="2"/>
          <c:order val="2"/>
          <c:tx>
            <c:strRef>
              <c:f>Summary!$AC$7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Summary!$I$25:$I$28</c:f>
              <c:numCache>
                <c:formatCode>General</c:formatCode>
                <c:ptCount val="4"/>
                <c:pt idx="0">
                  <c:v>1.0301427328865997</c:v>
                </c:pt>
                <c:pt idx="1">
                  <c:v>1.0636726629919109</c:v>
                </c:pt>
                <c:pt idx="2">
                  <c:v>1.0724194296181551</c:v>
                </c:pt>
                <c:pt idx="3">
                  <c:v>1.014081795439417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24-4528-AD14-2852A187BE96}"/>
            </c:ext>
          </c:extLst>
        </c:ser>
        <c:ser>
          <c:idx val="4"/>
          <c:order val="3"/>
          <c:tx>
            <c:strRef>
              <c:f>Summary!$AC$8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Summary!$I$33:$I$36</c:f>
              <c:numCache>
                <c:formatCode>General</c:formatCode>
                <c:ptCount val="4"/>
                <c:pt idx="0">
                  <c:v>1.0709051037046144</c:v>
                </c:pt>
                <c:pt idx="1">
                  <c:v>1.0505895861995858</c:v>
                </c:pt>
                <c:pt idx="2">
                  <c:v>1.0524588050314412</c:v>
                </c:pt>
                <c:pt idx="3">
                  <c:v>1.0762902433219392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24-4528-AD14-2852A187BE96}"/>
            </c:ext>
          </c:extLst>
        </c:ser>
        <c:ser>
          <c:idx val="5"/>
          <c:order val="4"/>
          <c:tx>
            <c:strRef>
              <c:f>Summary!$AC$9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Summary!$I$41:$I$44</c:f>
              <c:numCache>
                <c:formatCode>General</c:formatCode>
                <c:ptCount val="4"/>
                <c:pt idx="0">
                  <c:v>1.0438832767359572</c:v>
                </c:pt>
                <c:pt idx="1">
                  <c:v>1.0401880541404733</c:v>
                </c:pt>
                <c:pt idx="2">
                  <c:v>1.0509015809095683</c:v>
                </c:pt>
                <c:pt idx="3">
                  <c:v>1.0694732471940362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24-4528-AD14-2852A187BE96}"/>
            </c:ext>
          </c:extLst>
        </c:ser>
        <c:ser>
          <c:idx val="1"/>
          <c:order val="5"/>
          <c:tx>
            <c:strRef>
              <c:f>Summary!$AC$10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Summary!$I$49:$I$52</c:f>
              <c:numCache>
                <c:formatCode>General</c:formatCode>
                <c:ptCount val="4"/>
                <c:pt idx="0">
                  <c:v>1.0557471902853131</c:v>
                </c:pt>
                <c:pt idx="1">
                  <c:v>1.0408044771439637</c:v>
                </c:pt>
                <c:pt idx="2">
                  <c:v>1.0589836301536604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24-4528-AD14-2852A187B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Diode number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orientation val="minMax"/>
          <c:max val="1.1200000000000001"/>
          <c:min val="1.02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53078695404591E-2"/>
              <c:y val="0.265973050453569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122131088633438"/>
          <c:y val="0.10746830809890798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Summary!$AB$5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Summary!$I$5:$I$8</c:f>
              <c:numCache>
                <c:formatCode>General</c:formatCode>
                <c:ptCount val="4"/>
                <c:pt idx="0">
                  <c:v>1.1579096364126429</c:v>
                </c:pt>
                <c:pt idx="1">
                  <c:v>1.2614112953255165</c:v>
                </c:pt>
                <c:pt idx="2">
                  <c:v>1.2463307280881322</c:v>
                </c:pt>
                <c:pt idx="3">
                  <c:v>1.2219284809833473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C-4F27-867E-BACE2CAC6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Summary!$AB$6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Summary!$I$13:$I$16</c:f>
              <c:numCache>
                <c:formatCode>General</c:formatCode>
                <c:ptCount val="4"/>
                <c:pt idx="0">
                  <c:v>1.2583987530571197</c:v>
                </c:pt>
                <c:pt idx="1">
                  <c:v>1.152475700381655</c:v>
                </c:pt>
                <c:pt idx="2">
                  <c:v>1.2157883580516173</c:v>
                </c:pt>
                <c:pt idx="3">
                  <c:v>1.124514254012668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0C-4F27-867E-BACE2CAC6CD7}"/>
            </c:ext>
          </c:extLst>
        </c:ser>
        <c:ser>
          <c:idx val="2"/>
          <c:order val="2"/>
          <c:tx>
            <c:strRef>
              <c:f>Summary!$AB$7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Summary!$I$21:$I$24</c:f>
              <c:numCache>
                <c:formatCode>General</c:formatCode>
                <c:ptCount val="4"/>
                <c:pt idx="0">
                  <c:v>1.5166552261908257</c:v>
                </c:pt>
                <c:pt idx="1">
                  <c:v>1.1639947619684656</c:v>
                </c:pt>
                <c:pt idx="2">
                  <c:v>1.1106423555253768</c:v>
                </c:pt>
                <c:pt idx="3">
                  <c:v>1.1218513635316421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0C-4F27-867E-BACE2CAC6CD7}"/>
            </c:ext>
          </c:extLst>
        </c:ser>
        <c:ser>
          <c:idx val="4"/>
          <c:order val="3"/>
          <c:tx>
            <c:strRef>
              <c:f>Summary!$AB$8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Summary!$I$29:$I$32</c:f>
              <c:numCache>
                <c:formatCode>General</c:formatCode>
                <c:ptCount val="4"/>
                <c:pt idx="0">
                  <c:v>1.1388731837312027</c:v>
                </c:pt>
                <c:pt idx="1">
                  <c:v>1.096353534754279</c:v>
                </c:pt>
                <c:pt idx="2">
                  <c:v>1.0888196554818326</c:v>
                </c:pt>
                <c:pt idx="3">
                  <c:v>1.0804383202245351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0C-4F27-867E-BACE2CAC6CD7}"/>
            </c:ext>
          </c:extLst>
        </c:ser>
        <c:ser>
          <c:idx val="5"/>
          <c:order val="4"/>
          <c:tx>
            <c:strRef>
              <c:f>Summary!$AB$9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Summary!$I$37:$I$40</c:f>
              <c:numCache>
                <c:formatCode>General</c:formatCode>
                <c:ptCount val="4"/>
                <c:pt idx="0">
                  <c:v>1.3253522030280998</c:v>
                </c:pt>
                <c:pt idx="1">
                  <c:v>1.4433399351146854</c:v>
                </c:pt>
                <c:pt idx="2">
                  <c:v>1.3560247506123206</c:v>
                </c:pt>
                <c:pt idx="3">
                  <c:v>1.1032032790003445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0C-4F27-867E-BACE2CAC6CD7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Summary!$I$45:$I$48</c:f>
              <c:numCache>
                <c:formatCode>General</c:formatCode>
                <c:ptCount val="4"/>
                <c:pt idx="0">
                  <c:v>1.3198637641013895</c:v>
                </c:pt>
                <c:pt idx="1">
                  <c:v>1.378617809395654</c:v>
                </c:pt>
                <c:pt idx="2">
                  <c:v>1.1562175727687616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0C-4F27-867E-BACE2CAC6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200" b="1" i="0" baseline="0">
                    <a:effectLst/>
                  </a:rPr>
                  <a:t>Diode number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orientation val="minMax"/>
          <c:max val="1.6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8577135574922162E-2"/>
              <c:y val="0.2721340001712452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40069798955190417"/>
          <c:y val="6.4341660075178136E-2"/>
          <c:w val="0.40928605714090432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6493900154075924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Summary!$AC$5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Summary!$J$9:$J$12</c:f>
              <c:numCache>
                <c:formatCode>0.00E+00</c:formatCode>
                <c:ptCount val="4"/>
                <c:pt idx="0">
                  <c:v>328.32264196358801</c:v>
                </c:pt>
                <c:pt idx="1">
                  <c:v>329.75885617004928</c:v>
                </c:pt>
                <c:pt idx="2" formatCode="General">
                  <c:v>326.27017981747491</c:v>
                </c:pt>
                <c:pt idx="3" formatCode="General">
                  <c:v>326.58594322456923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F-479B-8E89-7533825C9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Summary!$AC$6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Summary!$J$17:$J$20</c:f>
              <c:numCache>
                <c:formatCode>0.00E+00</c:formatCode>
                <c:ptCount val="4"/>
                <c:pt idx="0">
                  <c:v>262.13455747007526</c:v>
                </c:pt>
                <c:pt idx="1">
                  <c:v>215.19021545568984</c:v>
                </c:pt>
                <c:pt idx="2" formatCode="General">
                  <c:v>262.10909267918061</c:v>
                </c:pt>
                <c:pt idx="3" formatCode="General">
                  <c:v>262.04543070194381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CF-479B-8E89-7533825C95CC}"/>
            </c:ext>
          </c:extLst>
        </c:ser>
        <c:ser>
          <c:idx val="2"/>
          <c:order val="2"/>
          <c:tx>
            <c:strRef>
              <c:f>Summary!$AC$7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Summary!$J$25:$J$28</c:f>
              <c:numCache>
                <c:formatCode>0.00E+00</c:formatCode>
                <c:ptCount val="4"/>
                <c:pt idx="0">
                  <c:v>188.86280476942852</c:v>
                </c:pt>
                <c:pt idx="1">
                  <c:v>168.79973264326421</c:v>
                </c:pt>
                <c:pt idx="2" formatCode="General">
                  <c:v>184.59108609684205</c:v>
                </c:pt>
                <c:pt idx="3" formatCode="General">
                  <c:v>171.40032441338576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CF-479B-8E89-7533825C95CC}"/>
            </c:ext>
          </c:extLst>
        </c:ser>
        <c:ser>
          <c:idx val="4"/>
          <c:order val="3"/>
          <c:tx>
            <c:strRef>
              <c:f>Summary!$AC$8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Summary!$J$33:$J$36</c:f>
              <c:numCache>
                <c:formatCode>0.00E+00</c:formatCode>
                <c:ptCount val="4"/>
                <c:pt idx="0">
                  <c:v>136.94681601050357</c:v>
                </c:pt>
                <c:pt idx="1">
                  <c:v>138.01633722808111</c:v>
                </c:pt>
                <c:pt idx="2" formatCode="General">
                  <c:v>141.4738899473397</c:v>
                </c:pt>
                <c:pt idx="3" formatCode="General">
                  <c:v>141.04806205515604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CF-479B-8E89-7533825C95CC}"/>
            </c:ext>
          </c:extLst>
        </c:ser>
        <c:ser>
          <c:idx val="5"/>
          <c:order val="4"/>
          <c:tx>
            <c:strRef>
              <c:f>Summary!$AC$9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Summary!$J$41:$J$44</c:f>
              <c:numCache>
                <c:formatCode>0.00E+00</c:formatCode>
                <c:ptCount val="4"/>
                <c:pt idx="0">
                  <c:v>92.565024198064208</c:v>
                </c:pt>
                <c:pt idx="1">
                  <c:v>78.614240365564612</c:v>
                </c:pt>
                <c:pt idx="2" formatCode="General">
                  <c:v>75.360909610439123</c:v>
                </c:pt>
                <c:pt idx="3" formatCode="General">
                  <c:v>73.144912577200245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CF-479B-8E89-7533825C95CC}"/>
            </c:ext>
          </c:extLst>
        </c:ser>
        <c:ser>
          <c:idx val="1"/>
          <c:order val="5"/>
          <c:tx>
            <c:strRef>
              <c:f>Summary!$AC$10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Summary!$G$49:$G$52</c:f>
              <c:numCache>
                <c:formatCode>General</c:formatCode>
                <c:ptCount val="4"/>
                <c:pt idx="0">
                  <c:v>58.363673865110989</c:v>
                </c:pt>
                <c:pt idx="1">
                  <c:v>61.301570592408069</c:v>
                </c:pt>
                <c:pt idx="2">
                  <c:v>58.160892331873526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CF-479B-8E89-7533825C9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ajorUnit val="1"/>
        <c:minorUnit val="1"/>
      </c:valAx>
      <c:valAx>
        <c:axId val="463754064"/>
        <c:scaling>
          <c:logBase val="10"/>
          <c:orientation val="minMax"/>
          <c:max val="1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Current density @ 3V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4038811876714259E-2"/>
              <c:y val="0.1227309695176097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264404980492667"/>
          <c:y val="0.62498808438366615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71250940444937849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Summary!$AB$5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Summary!$J$5:$J$8</c:f>
              <c:numCache>
                <c:formatCode>0.00E+00</c:formatCode>
                <c:ptCount val="4"/>
                <c:pt idx="0">
                  <c:v>351.45485801233644</c:v>
                </c:pt>
                <c:pt idx="1">
                  <c:v>311.07788556969496</c:v>
                </c:pt>
                <c:pt idx="2">
                  <c:v>336.11486797736717</c:v>
                </c:pt>
                <c:pt idx="3">
                  <c:v>272.61586540233515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63-4D49-84D4-F80C18BBB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Summary!$AB$6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Summary!$J$13:$J$16</c:f>
              <c:numCache>
                <c:formatCode>0.00E+00</c:formatCode>
                <c:ptCount val="4"/>
                <c:pt idx="0">
                  <c:v>235.95675243032036</c:v>
                </c:pt>
                <c:pt idx="1">
                  <c:v>253.2091482614818</c:v>
                </c:pt>
                <c:pt idx="2">
                  <c:v>251.80858476227314</c:v>
                </c:pt>
                <c:pt idx="3">
                  <c:v>241.08790779560306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63-4D49-84D4-F80C18BBBF65}"/>
            </c:ext>
          </c:extLst>
        </c:ser>
        <c:ser>
          <c:idx val="2"/>
          <c:order val="2"/>
          <c:tx>
            <c:strRef>
              <c:f>Summary!$AB$7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Summary!$J$21:$J$24</c:f>
              <c:numCache>
                <c:formatCode>0.00E+00</c:formatCode>
                <c:ptCount val="4"/>
                <c:pt idx="0">
                  <c:v>176.01900086191259</c:v>
                </c:pt>
                <c:pt idx="1">
                  <c:v>146.04375887998501</c:v>
                </c:pt>
                <c:pt idx="2">
                  <c:v>176.43598681281333</c:v>
                </c:pt>
                <c:pt idx="3">
                  <c:v>155.72674561769591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63-4D49-84D4-F80C18BBBF65}"/>
            </c:ext>
          </c:extLst>
        </c:ser>
        <c:ser>
          <c:idx val="4"/>
          <c:order val="3"/>
          <c:tx>
            <c:strRef>
              <c:f>Summary!$AB$8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Summary!$J$29:$J$32</c:f>
              <c:numCache>
                <c:formatCode>0.00E+00</c:formatCode>
                <c:ptCount val="4"/>
                <c:pt idx="0">
                  <c:v>128.30576363356758</c:v>
                </c:pt>
                <c:pt idx="1">
                  <c:v>122.07113399618109</c:v>
                </c:pt>
                <c:pt idx="2">
                  <c:v>98.779338591159174</c:v>
                </c:pt>
                <c:pt idx="3">
                  <c:v>122.41490867325957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63-4D49-84D4-F80C18BBBF65}"/>
            </c:ext>
          </c:extLst>
        </c:ser>
        <c:ser>
          <c:idx val="5"/>
          <c:order val="4"/>
          <c:tx>
            <c:strRef>
              <c:f>Summary!$AB$9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Summary!$J$37:$J$40</c:f>
              <c:numCache>
                <c:formatCode>0.00E+00</c:formatCode>
                <c:ptCount val="4"/>
                <c:pt idx="0">
                  <c:v>60.513765138445962</c:v>
                </c:pt>
                <c:pt idx="1">
                  <c:v>59.036450759480651</c:v>
                </c:pt>
                <c:pt idx="2">
                  <c:v>72.257464614519847</c:v>
                </c:pt>
                <c:pt idx="3">
                  <c:v>70.71852544158935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63-4D49-84D4-F80C18BBBF65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Summary!$J$45:$J$48</c:f>
              <c:numCache>
                <c:formatCode>0.00E+00</c:formatCode>
                <c:ptCount val="4"/>
                <c:pt idx="0">
                  <c:v>20.127739962641424</c:v>
                </c:pt>
                <c:pt idx="1">
                  <c:v>20.243935803493958</c:v>
                </c:pt>
                <c:pt idx="2">
                  <c:v>20.757140466790357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63-4D49-84D4-F80C18BBB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200" b="1" i="0" baseline="0">
                    <a:effectLst/>
                  </a:rPr>
                  <a:t>Sample number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Current density @ 3V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98622912921552E-2"/>
              <c:y val="9.6546933217488085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420061616103053"/>
          <c:y val="0.64193069610727427"/>
          <c:w val="0.615231923600838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5894897572440947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Summary!$AC$5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Summary!$O$9:$O$12</c:f>
              <c:numCache>
                <c:formatCode>0.00E+00</c:formatCode>
                <c:ptCount val="4"/>
                <c:pt idx="0" formatCode="General">
                  <c:v>306.84054436481637</c:v>
                </c:pt>
                <c:pt idx="1">
                  <c:v>331.36823095459448</c:v>
                </c:pt>
                <c:pt idx="2" formatCode="General">
                  <c:v>297.82091542991242</c:v>
                </c:pt>
                <c:pt idx="3" formatCode="General">
                  <c:v>312.11684903819884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7-434A-BDFB-6F09201B5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Summary!$AC$6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Summary!$O$17:$O$20</c:f>
              <c:numCache>
                <c:formatCode>0.00E+00</c:formatCode>
                <c:ptCount val="4"/>
                <c:pt idx="0" formatCode="General">
                  <c:v>224.80317401844036</c:v>
                </c:pt>
                <c:pt idx="1">
                  <c:v>250.30616209948565</c:v>
                </c:pt>
                <c:pt idx="2" formatCode="General">
                  <c:v>249.60588034988132</c:v>
                </c:pt>
                <c:pt idx="3" formatCode="General">
                  <c:v>256.6596274277141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C7-434A-BDFB-6F09201B5A96}"/>
            </c:ext>
          </c:extLst>
        </c:ser>
        <c:ser>
          <c:idx val="2"/>
          <c:order val="2"/>
          <c:tx>
            <c:strRef>
              <c:f>Summary!$AC$7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Summary!$O$25:$O$28</c:f>
              <c:numCache>
                <c:formatCode>0.00E+00</c:formatCode>
                <c:ptCount val="4"/>
                <c:pt idx="0" formatCode="General">
                  <c:v>186.15398763800448</c:v>
                </c:pt>
                <c:pt idx="1">
                  <c:v>180.81274774784046</c:v>
                </c:pt>
                <c:pt idx="2" formatCode="General">
                  <c:v>184.91576218074951</c:v>
                </c:pt>
                <c:pt idx="3" formatCode="General">
                  <c:v>174.41153593668443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C7-434A-BDFB-6F09201B5A96}"/>
            </c:ext>
          </c:extLst>
        </c:ser>
        <c:ser>
          <c:idx val="4"/>
          <c:order val="3"/>
          <c:tx>
            <c:strRef>
              <c:f>Summary!$AC$8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Summary!$O$33:$O$36</c:f>
              <c:numCache>
                <c:formatCode>0.00E+00</c:formatCode>
                <c:ptCount val="4"/>
                <c:pt idx="0" formatCode="General">
                  <c:v>138.06868152047576</c:v>
                </c:pt>
                <c:pt idx="1">
                  <c:v>139.70833111197359</c:v>
                </c:pt>
                <c:pt idx="2" formatCode="General">
                  <c:v>139.84414333007868</c:v>
                </c:pt>
                <c:pt idx="3" formatCode="General">
                  <c:v>139.84414333007868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C7-434A-BDFB-6F09201B5A96}"/>
            </c:ext>
          </c:extLst>
        </c:ser>
        <c:ser>
          <c:idx val="5"/>
          <c:order val="4"/>
          <c:tx>
            <c:strRef>
              <c:f>Summary!$AC$9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Summary!$O$41:$O$44</c:f>
              <c:numCache>
                <c:formatCode>0.00E+00</c:formatCode>
                <c:ptCount val="4"/>
                <c:pt idx="0" formatCode="General">
                  <c:v>91.030057532513297</c:v>
                </c:pt>
                <c:pt idx="1">
                  <c:v>84.861619374925752</c:v>
                </c:pt>
                <c:pt idx="2" formatCode="General">
                  <c:v>83.925228084145729</c:v>
                </c:pt>
                <c:pt idx="3" formatCode="General">
                  <c:v>75.999872143569021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C7-434A-BDFB-6F09201B5A96}"/>
            </c:ext>
          </c:extLst>
        </c:ser>
        <c:ser>
          <c:idx val="1"/>
          <c:order val="5"/>
          <c:tx>
            <c:strRef>
              <c:f>Summary!$AC$10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Summary!$O$49:$O$52</c:f>
              <c:numCache>
                <c:formatCode>0.00E+00</c:formatCode>
                <c:ptCount val="4"/>
                <c:pt idx="0" formatCode="General">
                  <c:v>24.737516466750527</c:v>
                </c:pt>
                <c:pt idx="1">
                  <c:v>29.094835033929542</c:v>
                </c:pt>
                <c:pt idx="2" formatCode="General">
                  <c:v>24.969233331496881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C7-434A-BDFB-6F09201B5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Current density @ 3V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2757871880583309E-2"/>
              <c:y val="0.10732859522342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697343022316167"/>
          <c:y val="0.64963188325436882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Summary!$AB$5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Summary!$O$5:$O$8</c:f>
              <c:numCache>
                <c:formatCode>General</c:formatCode>
                <c:ptCount val="4"/>
                <c:pt idx="0" formatCode="0.00E+00">
                  <c:v>316.54772265387726</c:v>
                </c:pt>
                <c:pt idx="1">
                  <c:v>288.27671180257767</c:v>
                </c:pt>
                <c:pt idx="2">
                  <c:v>258.95145860823737</c:v>
                </c:pt>
                <c:pt idx="3">
                  <c:v>327.88464756019914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EE0-AA3B-52449D23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Summary!$AB$6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Summary!$O$13:$O$16</c:f>
              <c:numCache>
                <c:formatCode>General</c:formatCode>
                <c:ptCount val="4"/>
                <c:pt idx="0" formatCode="0.00E+00">
                  <c:v>208.16193316875174</c:v>
                </c:pt>
                <c:pt idx="1">
                  <c:v>269.81219192482837</c:v>
                </c:pt>
                <c:pt idx="2">
                  <c:v>264.79562811857181</c:v>
                </c:pt>
                <c:pt idx="3">
                  <c:v>256.23945837795151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EE0-AA3B-52449D232AC7}"/>
            </c:ext>
          </c:extLst>
        </c:ser>
        <c:ser>
          <c:idx val="2"/>
          <c:order val="2"/>
          <c:tx>
            <c:strRef>
              <c:f>Summary!$AB$7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Summary!$O$21:$O$24</c:f>
              <c:numCache>
                <c:formatCode>General</c:formatCode>
                <c:ptCount val="4"/>
                <c:pt idx="0" formatCode="0.00E+00">
                  <c:v>139.82716680281558</c:v>
                </c:pt>
                <c:pt idx="1">
                  <c:v>163.0797039885415</c:v>
                </c:pt>
                <c:pt idx="2">
                  <c:v>168.7392537648893</c:v>
                </c:pt>
                <c:pt idx="3">
                  <c:v>142.66649098757497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FB-4EE0-AA3B-52449D232AC7}"/>
            </c:ext>
          </c:extLst>
        </c:ser>
        <c:ser>
          <c:idx val="4"/>
          <c:order val="3"/>
          <c:tx>
            <c:strRef>
              <c:f>Summary!$AB$8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Summary!$O$29:$O$32</c:f>
              <c:numCache>
                <c:formatCode>General</c:formatCode>
                <c:ptCount val="4"/>
                <c:pt idx="0" formatCode="0.00E+00">
                  <c:v>123.18309653191646</c:v>
                </c:pt>
                <c:pt idx="1">
                  <c:v>99.353711096895253</c:v>
                </c:pt>
                <c:pt idx="2" formatCode="0.00E+00">
                  <c:v>114.00728354619173</c:v>
                </c:pt>
                <c:pt idx="3" formatCode="0.00E+00">
                  <c:v>126.03373840151797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FB-4EE0-AA3B-52449D232AC7}"/>
            </c:ext>
          </c:extLst>
        </c:ser>
        <c:ser>
          <c:idx val="5"/>
          <c:order val="4"/>
          <c:tx>
            <c:strRef>
              <c:f>Summary!$AB$9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Summary!$O$37:$O$40</c:f>
              <c:numCache>
                <c:formatCode>General</c:formatCode>
                <c:ptCount val="4"/>
                <c:pt idx="0" formatCode="0.00E+00">
                  <c:v>57.269092412224666</c:v>
                </c:pt>
                <c:pt idx="1">
                  <c:v>53.351181544329201</c:v>
                </c:pt>
                <c:pt idx="2">
                  <c:v>78.514265596512018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FB-4EE0-AA3B-52449D232AC7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Summary!$O$45:$O$48</c:f>
              <c:numCache>
                <c:formatCode>0.00E+00</c:formatCode>
                <c:ptCount val="4"/>
                <c:pt idx="0">
                  <c:v>22.154113430482884</c:v>
                </c:pt>
                <c:pt idx="1">
                  <c:v>21.406569028977973</c:v>
                </c:pt>
                <c:pt idx="2" formatCode="General">
                  <c:v>19.958806539845963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FB-4EE0-AA3B-52449D23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200" b="1" i="0" baseline="0">
                    <a:effectLst/>
                  </a:rPr>
                  <a:t>Sample number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Current density @ 3V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98622912921552E-2"/>
              <c:y val="0.1273516818058665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73156065580183"/>
          <c:y val="0.61112594751889582"/>
          <c:w val="0.5631647991057529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Summary!$AB$5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Summary!$K$5:$K$8</c:f>
              <c:numCache>
                <c:formatCode>General</c:formatCode>
                <c:ptCount val="4"/>
                <c:pt idx="0" formatCode="0.00E+00">
                  <c:v>571.60987722444474</c:v>
                </c:pt>
                <c:pt idx="1">
                  <c:v>579622.1391633813</c:v>
                </c:pt>
                <c:pt idx="2">
                  <c:v>1929.0158585628651</c:v>
                </c:pt>
                <c:pt idx="3">
                  <c:v>2215.8738899979348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6-49A9-BE51-68ABBC51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Summary!$AB$6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Summary!$K$13:$K$16</c:f>
              <c:numCache>
                <c:formatCode>General</c:formatCode>
                <c:ptCount val="4"/>
                <c:pt idx="0" formatCode="0.00E+00">
                  <c:v>298.87936235169377</c:v>
                </c:pt>
                <c:pt idx="1">
                  <c:v>55098.803952158094</c:v>
                </c:pt>
                <c:pt idx="2">
                  <c:v>865.06384925751843</c:v>
                </c:pt>
                <c:pt idx="3">
                  <c:v>570.88959491660046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86-49A9-BE51-68ABBC5195C7}"/>
            </c:ext>
          </c:extLst>
        </c:ser>
        <c:ser>
          <c:idx val="2"/>
          <c:order val="2"/>
          <c:tx>
            <c:strRef>
              <c:f>Summary!$AB$7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Summary!$K$21:$K$24</c:f>
              <c:numCache>
                <c:formatCode>General</c:formatCode>
                <c:ptCount val="4"/>
                <c:pt idx="0" formatCode="0.00E+00">
                  <c:v>271966.31996037642</c:v>
                </c:pt>
                <c:pt idx="1">
                  <c:v>18711.833455076699</c:v>
                </c:pt>
                <c:pt idx="2">
                  <c:v>3726.6080843585237</c:v>
                </c:pt>
                <c:pt idx="3">
                  <c:v>5107.1684955389192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86-49A9-BE51-68ABBC5195C7}"/>
            </c:ext>
          </c:extLst>
        </c:ser>
        <c:ser>
          <c:idx val="4"/>
          <c:order val="3"/>
          <c:tx>
            <c:strRef>
              <c:f>Summary!$AB$8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Summary!$K$29:$K$32</c:f>
              <c:numCache>
                <c:formatCode>General</c:formatCode>
                <c:ptCount val="4"/>
                <c:pt idx="0" formatCode="0.00E+00">
                  <c:v>1645.7124496777485</c:v>
                </c:pt>
                <c:pt idx="1">
                  <c:v>6574.517880546714</c:v>
                </c:pt>
                <c:pt idx="2" formatCode="0.00E+00">
                  <c:v>493.88367959796534</c:v>
                </c:pt>
                <c:pt idx="3" formatCode="0.00E+00">
                  <c:v>5219.5922193578626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86-49A9-BE51-68ABBC5195C7}"/>
            </c:ext>
          </c:extLst>
        </c:ser>
        <c:ser>
          <c:idx val="5"/>
          <c:order val="4"/>
          <c:tx>
            <c:strRef>
              <c:f>Summary!$AB$9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Summary!$K$37:$K$40</c:f>
              <c:numCache>
                <c:formatCode>General</c:formatCode>
                <c:ptCount val="4"/>
                <c:pt idx="0" formatCode="0.00E+00">
                  <c:v>4324907692307.6924</c:v>
                </c:pt>
                <c:pt idx="1">
                  <c:v>4285203.5327276373</c:v>
                </c:pt>
                <c:pt idx="2">
                  <c:v>1809.0568783224007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86-49A9-BE51-68ABBC5195C7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Summary!$K$45:$K$48</c:f>
              <c:numCache>
                <c:formatCode>0.00E+00</c:formatCode>
                <c:ptCount val="4"/>
                <c:pt idx="0">
                  <c:v>4641184315.8175516</c:v>
                </c:pt>
                <c:pt idx="1">
                  <c:v>111845.92868547098</c:v>
                </c:pt>
                <c:pt idx="2" formatCode="General">
                  <c:v>115729.86341823553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86-49A9-BE51-68ABBC51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200" b="1" i="0" baseline="0">
                    <a:effectLst/>
                  </a:rPr>
                  <a:t>Diode number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logBase val="10"/>
          <c:orientation val="minMax"/>
          <c:max val="100000000000000"/>
          <c:min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Rectification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2902275140800907E-2"/>
              <c:y val="0.21668545271216408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00000000000"/>
          <c:min val="1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7032023890686666"/>
          <c:y val="0.1151694952460026"/>
          <c:w val="0.42699436341114444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9122122051470969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Summary!$AC$5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Summary!$Y$9:$Y$12</c:f>
              <c:numCache>
                <c:formatCode>0.00E+00</c:formatCode>
                <c:ptCount val="4"/>
                <c:pt idx="0">
                  <c:v>6.4466000000000002E-3</c:v>
                </c:pt>
                <c:pt idx="1">
                  <c:v>6.4748000000000002E-3</c:v>
                </c:pt>
                <c:pt idx="2">
                  <c:v>6.4062999999999993E-3</c:v>
                </c:pt>
                <c:pt idx="3">
                  <c:v>6.4124999999999998E-3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B9-4D14-878B-787066DE2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Summary!$AC$6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Summary!$Y$17:$Y$20</c:f>
              <c:numCache>
                <c:formatCode>0.00E+00</c:formatCode>
                <c:ptCount val="4"/>
                <c:pt idx="0">
                  <c:v>2.0587999999999995E-2</c:v>
                </c:pt>
                <c:pt idx="1">
                  <c:v>1.6900999999999999E-2</c:v>
                </c:pt>
                <c:pt idx="2">
                  <c:v>2.0586E-2</c:v>
                </c:pt>
                <c:pt idx="3">
                  <c:v>2.0580999999999999E-2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B9-4D14-878B-787066DE2B02}"/>
            </c:ext>
          </c:extLst>
        </c:ser>
        <c:ser>
          <c:idx val="2"/>
          <c:order val="2"/>
          <c:tx>
            <c:strRef>
              <c:f>Summary!$AC$7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Summary!$Y$25:$Y$28</c:f>
              <c:numCache>
                <c:formatCode>0.00E+00</c:formatCode>
                <c:ptCount val="4"/>
                <c:pt idx="0">
                  <c:v>5.9332999999999997E-2</c:v>
                </c:pt>
                <c:pt idx="1">
                  <c:v>5.3030000000000001E-2</c:v>
                </c:pt>
                <c:pt idx="2">
                  <c:v>5.7990999999999994E-2</c:v>
                </c:pt>
                <c:pt idx="3">
                  <c:v>5.3846999999999999E-2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9-4D14-878B-787066DE2B02}"/>
            </c:ext>
          </c:extLst>
        </c:ser>
        <c:ser>
          <c:idx val="4"/>
          <c:order val="3"/>
          <c:tx>
            <c:strRef>
              <c:f>Summary!$AC$8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Summary!$Y$33:$Y$36</c:f>
              <c:numCache>
                <c:formatCode>0.00E+00</c:formatCode>
                <c:ptCount val="4"/>
                <c:pt idx="0">
                  <c:v>9.6801999999999999E-2</c:v>
                </c:pt>
                <c:pt idx="1">
                  <c:v>9.7558000000000006E-2</c:v>
                </c:pt>
                <c:pt idx="2">
                  <c:v>0.10000199999999999</c:v>
                </c:pt>
                <c:pt idx="3">
                  <c:v>9.9700999999999984E-2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B9-4D14-878B-787066DE2B02}"/>
            </c:ext>
          </c:extLst>
        </c:ser>
        <c:ser>
          <c:idx val="5"/>
          <c:order val="4"/>
          <c:tx>
            <c:strRef>
              <c:f>Summary!$AC$9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Summary!$Y$41:$Y$44</c:f>
              <c:numCache>
                <c:formatCode>0.00E+00</c:formatCode>
                <c:ptCount val="4"/>
                <c:pt idx="0">
                  <c:v>0.181751</c:v>
                </c:pt>
                <c:pt idx="1">
                  <c:v>0.15435869999999999</c:v>
                </c:pt>
                <c:pt idx="2">
                  <c:v>0.14797080000000001</c:v>
                </c:pt>
                <c:pt idx="3">
                  <c:v>0.14361969999999999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B9-4D14-878B-787066DE2B02}"/>
            </c:ext>
          </c:extLst>
        </c:ser>
        <c:ser>
          <c:idx val="1"/>
          <c:order val="5"/>
          <c:tx>
            <c:strRef>
              <c:f>Summary!$AC$10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Summary!$Y$49:$Y$52</c:f>
              <c:numCache>
                <c:formatCode>0.00E+00</c:formatCode>
                <c:ptCount val="4"/>
                <c:pt idx="0">
                  <c:v>0.203515</c:v>
                </c:pt>
                <c:pt idx="1">
                  <c:v>0.21689</c:v>
                </c:pt>
                <c:pt idx="2">
                  <c:v>0.20088639999999999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0B9-4D14-878B-787066DE2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logBase val="1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Current @ 3V (A)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8244141522032621E-2"/>
              <c:y val="0.2551913884476371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.0000000000000002E-3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963143109964094"/>
          <c:y val="0.65887330783088238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59169958882891527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Summary!$AB$5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Summary!$E$5:$E$8</c:f>
              <c:numCache>
                <c:formatCode>General</c:formatCode>
                <c:ptCount val="4"/>
                <c:pt idx="0">
                  <c:v>390</c:v>
                </c:pt>
                <c:pt idx="1">
                  <c:v>459</c:v>
                </c:pt>
                <c:pt idx="2">
                  <c:v>348</c:v>
                </c:pt>
                <c:pt idx="3">
                  <c:v>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0-4708-9DD1-9C8C460F4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Summary!$AB$6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</c:numCache>
            </c:numRef>
          </c:xVal>
          <c:yVal>
            <c:numRef>
              <c:f>Summary!$E$13:$E$16</c:f>
              <c:numCache>
                <c:formatCode>General</c:formatCode>
                <c:ptCount val="4"/>
                <c:pt idx="0">
                  <c:v>326</c:v>
                </c:pt>
                <c:pt idx="1">
                  <c:v>339</c:v>
                </c:pt>
                <c:pt idx="2">
                  <c:v>394</c:v>
                </c:pt>
                <c:pt idx="3">
                  <c:v>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70-4708-9DD1-9C8C460F4C00}"/>
            </c:ext>
          </c:extLst>
        </c:ser>
        <c:ser>
          <c:idx val="2"/>
          <c:order val="2"/>
          <c:tx>
            <c:strRef>
              <c:f>Summary!$AB$7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Summary!$E$21:$E$24</c:f>
              <c:numCache>
                <c:formatCode>General</c:formatCode>
                <c:ptCount val="4"/>
                <c:pt idx="0">
                  <c:v>373</c:v>
                </c:pt>
                <c:pt idx="1">
                  <c:v>351</c:v>
                </c:pt>
                <c:pt idx="2">
                  <c:v>347</c:v>
                </c:pt>
                <c:pt idx="3">
                  <c:v>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70-4708-9DD1-9C8C460F4C00}"/>
            </c:ext>
          </c:extLst>
        </c:ser>
        <c:ser>
          <c:idx val="4"/>
          <c:order val="3"/>
          <c:tx>
            <c:strRef>
              <c:f>Summary!$AB$8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Summary!$E$29:$E$32</c:f>
              <c:numCache>
                <c:formatCode>General</c:formatCode>
                <c:ptCount val="4"/>
                <c:pt idx="0">
                  <c:v>391</c:v>
                </c:pt>
                <c:pt idx="1">
                  <c:v>392</c:v>
                </c:pt>
                <c:pt idx="2">
                  <c:v>257</c:v>
                </c:pt>
                <c:pt idx="3">
                  <c:v>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70-4708-9DD1-9C8C460F4C00}"/>
            </c:ext>
          </c:extLst>
        </c:ser>
        <c:ser>
          <c:idx val="5"/>
          <c:order val="4"/>
          <c:tx>
            <c:strRef>
              <c:f>Summary!$AB$9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Summary!$E$37:$E$40</c:f>
              <c:numCache>
                <c:formatCode>General</c:formatCode>
                <c:ptCount val="4"/>
                <c:pt idx="0">
                  <c:v>500</c:v>
                </c:pt>
                <c:pt idx="1">
                  <c:v>419</c:v>
                </c:pt>
                <c:pt idx="2">
                  <c:v>300</c:v>
                </c:pt>
                <c:pt idx="3">
                  <c:v>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70-4708-9DD1-9C8C460F4C00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Summary!$E$45:$E$48</c:f>
              <c:numCache>
                <c:formatCode>General</c:formatCode>
                <c:ptCount val="4"/>
                <c:pt idx="0">
                  <c:v>260</c:v>
                </c:pt>
                <c:pt idx="1">
                  <c:v>370</c:v>
                </c:pt>
                <c:pt idx="2">
                  <c:v>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70-4708-9DD1-9C8C460F4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200"/>
                  <a:t>Diode number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orientation val="minMax"/>
          <c:max val="6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123722308183634"/>
          <c:y val="0.6142064223777336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Summary!$AC$5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Summary!$S$9:$S$12</c:f>
              <c:numCache>
                <c:formatCode>General</c:formatCode>
                <c:ptCount val="4"/>
                <c:pt idx="0">
                  <c:v>3.110576949723884</c:v>
                </c:pt>
                <c:pt idx="1">
                  <c:v>3.0493046479800854</c:v>
                </c:pt>
                <c:pt idx="2">
                  <c:v>2.9713389747836643</c:v>
                </c:pt>
                <c:pt idx="3">
                  <c:v>3.0547226968065111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F3-4754-96C3-D4F4AD8CE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Summary!$AC$6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Summary!$S$17:$S$20</c:f>
              <c:numCache>
                <c:formatCode>General</c:formatCode>
                <c:ptCount val="4"/>
                <c:pt idx="0">
                  <c:v>2.2362809448240646</c:v>
                </c:pt>
                <c:pt idx="1">
                  <c:v>2.2279436034088658</c:v>
                </c:pt>
                <c:pt idx="2">
                  <c:v>2.1996005470865958</c:v>
                </c:pt>
                <c:pt idx="3">
                  <c:v>2.200562864683135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F3-4754-96C3-D4F4AD8CE43E}"/>
            </c:ext>
          </c:extLst>
        </c:ser>
        <c:ser>
          <c:idx val="2"/>
          <c:order val="2"/>
          <c:tx>
            <c:strRef>
              <c:f>Summary!$AC$7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Summary!$S$25:$S$28</c:f>
              <c:numCache>
                <c:formatCode>General</c:formatCode>
                <c:ptCount val="4"/>
                <c:pt idx="0">
                  <c:v>1.9751914136899698</c:v>
                </c:pt>
                <c:pt idx="1">
                  <c:v>1.9838421150034793</c:v>
                </c:pt>
                <c:pt idx="2">
                  <c:v>1.9634252700191386</c:v>
                </c:pt>
                <c:pt idx="3">
                  <c:v>1.9416474541448918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F3-4754-96C3-D4F4AD8CE43E}"/>
            </c:ext>
          </c:extLst>
        </c:ser>
        <c:ser>
          <c:idx val="4"/>
          <c:order val="3"/>
          <c:tx>
            <c:strRef>
              <c:f>Summary!$AC$8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Summary!$S$33:$S$36</c:f>
              <c:numCache>
                <c:formatCode>General</c:formatCode>
                <c:ptCount val="4"/>
                <c:pt idx="0">
                  <c:v>1.9333378615513759</c:v>
                </c:pt>
                <c:pt idx="1">
                  <c:v>1.9287284596232639</c:v>
                </c:pt>
                <c:pt idx="2">
                  <c:v>1.9245716339817183</c:v>
                </c:pt>
                <c:pt idx="3">
                  <c:v>1.9202055615533147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F3-4754-96C3-D4F4AD8CE43E}"/>
            </c:ext>
          </c:extLst>
        </c:ser>
        <c:ser>
          <c:idx val="5"/>
          <c:order val="4"/>
          <c:tx>
            <c:strRef>
              <c:f>Summary!$AC$9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Summary!$S$41:$S$44</c:f>
              <c:numCache>
                <c:formatCode>General</c:formatCode>
                <c:ptCount val="4"/>
                <c:pt idx="0">
                  <c:v>1.9036660977152153</c:v>
                </c:pt>
                <c:pt idx="1">
                  <c:v>1.8966729781296396</c:v>
                </c:pt>
                <c:pt idx="2">
                  <c:v>1.9017503883768596</c:v>
                </c:pt>
                <c:pt idx="3">
                  <c:v>1.9067299286514838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F3-4754-96C3-D4F4AD8CE43E}"/>
            </c:ext>
          </c:extLst>
        </c:ser>
        <c:ser>
          <c:idx val="1"/>
          <c:order val="5"/>
          <c:tx>
            <c:strRef>
              <c:f>Summary!$AC$10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Summary!$S$49:$S$52</c:f>
              <c:numCache>
                <c:formatCode>General</c:formatCode>
                <c:ptCount val="4"/>
                <c:pt idx="0">
                  <c:v>1.8808170058471207</c:v>
                </c:pt>
                <c:pt idx="1">
                  <c:v>1.8848365058176044</c:v>
                </c:pt>
                <c:pt idx="2">
                  <c:v>1.886246786650519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F3-4754-96C3-D4F4AD8CE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Diode number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Built-in Potential (eV)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277639261314168"/>
          <c:y val="9.0525696375299836E-2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Summary!$AB$5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Summary!$S$5:$S$8</c:f>
              <c:numCache>
                <c:formatCode>General</c:formatCode>
                <c:ptCount val="4"/>
                <c:pt idx="0">
                  <c:v>3.3325646045294222</c:v>
                </c:pt>
                <c:pt idx="1">
                  <c:v>3.2418916507361768</c:v>
                </c:pt>
                <c:pt idx="2">
                  <c:v>3.3331727237922433</c:v>
                </c:pt>
                <c:pt idx="3">
                  <c:v>3.1975589087290817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10-495E-AA2A-DB8B87BB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Summary!$AB$6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Summary!$S$13:$S$16</c:f>
              <c:numCache>
                <c:formatCode>General</c:formatCode>
                <c:ptCount val="4"/>
                <c:pt idx="0">
                  <c:v>2.3703042100367209</c:v>
                </c:pt>
                <c:pt idx="1">
                  <c:v>2.3402805551346142</c:v>
                </c:pt>
                <c:pt idx="2">
                  <c:v>2.3144755395527215</c:v>
                </c:pt>
                <c:pt idx="3">
                  <c:v>2.3773143642568684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10-495E-AA2A-DB8B87BB19FA}"/>
            </c:ext>
          </c:extLst>
        </c:ser>
        <c:ser>
          <c:idx val="2"/>
          <c:order val="2"/>
          <c:tx>
            <c:strRef>
              <c:f>Summary!$AB$7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Summary!$S$21:$S$24</c:f>
              <c:numCache>
                <c:formatCode>General</c:formatCode>
                <c:ptCount val="4"/>
                <c:pt idx="0">
                  <c:v>2.047556249121985</c:v>
                </c:pt>
                <c:pt idx="1">
                  <c:v>2.143766853366265</c:v>
                </c:pt>
                <c:pt idx="2">
                  <c:v>2.1615460506158994</c:v>
                </c:pt>
                <c:pt idx="3">
                  <c:v>2.1605746531144341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10-495E-AA2A-DB8B87BB19FA}"/>
            </c:ext>
          </c:extLst>
        </c:ser>
        <c:ser>
          <c:idx val="4"/>
          <c:order val="3"/>
          <c:tx>
            <c:strRef>
              <c:f>Summary!$AB$8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Summary!$S$29:$S$32</c:f>
              <c:numCache>
                <c:formatCode>General</c:formatCode>
                <c:ptCount val="4"/>
                <c:pt idx="0">
                  <c:v>2.1201582482370411</c:v>
                </c:pt>
                <c:pt idx="1">
                  <c:v>2.137347172726066</c:v>
                </c:pt>
                <c:pt idx="2">
                  <c:v>2.1486832673225118</c:v>
                </c:pt>
                <c:pt idx="3">
                  <c:v>2.1547211599305438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10-495E-AA2A-DB8B87BB19FA}"/>
            </c:ext>
          </c:extLst>
        </c:ser>
        <c:ser>
          <c:idx val="5"/>
          <c:order val="4"/>
          <c:tx>
            <c:strRef>
              <c:f>Summary!$AB$9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Summary!$S$37:$S$40</c:f>
              <c:numCache>
                <c:formatCode>General</c:formatCode>
                <c:ptCount val="4"/>
                <c:pt idx="0">
                  <c:v>2.0794656457050262</c:v>
                </c:pt>
                <c:pt idx="1">
                  <c:v>2.0468592366212115</c:v>
                </c:pt>
                <c:pt idx="2">
                  <c:v>2.1184515666504722</c:v>
                </c:pt>
                <c:pt idx="3">
                  <c:v>2.0955965215412053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10-495E-AA2A-DB8B87BB19FA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Summary!$S$45:$S$48</c:f>
              <c:numCache>
                <c:formatCode>General</c:formatCode>
                <c:ptCount val="4"/>
                <c:pt idx="0">
                  <c:v>2.0949614212086427</c:v>
                </c:pt>
                <c:pt idx="1">
                  <c:v>2.086728053869606</c:v>
                </c:pt>
                <c:pt idx="2">
                  <c:v>2.1119351693552426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10-495E-AA2A-DB8B87BB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200" b="1" i="0" baseline="0">
                    <a:effectLst/>
                  </a:rPr>
                  <a:t>Diode number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Built-in Potential (eV)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669024057015296"/>
          <c:y val="0.64193069610727427"/>
          <c:w val="0.5631647991057529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Summary!$AC$5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Summary!$T$9:$T$11</c:f>
              <c:numCache>
                <c:formatCode>General</c:formatCode>
                <c:ptCount val="3"/>
                <c:pt idx="0">
                  <c:v>5.1487737289758784E+16</c:v>
                </c:pt>
                <c:pt idx="1">
                  <c:v>5.0476654144571408E+16</c:v>
                </c:pt>
                <c:pt idx="2">
                  <c:v>5.0094828157247816E+16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4-4D5C-B9ED-0DE42B3D6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Summary!$AC$6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Summary!$T$17:$T$20</c:f>
              <c:numCache>
                <c:formatCode>General</c:formatCode>
                <c:ptCount val="4"/>
                <c:pt idx="0">
                  <c:v>2.3338247490500376E+16</c:v>
                </c:pt>
                <c:pt idx="1">
                  <c:v>2.3623681056928288E+16</c:v>
                </c:pt>
                <c:pt idx="2">
                  <c:v>2.3632769990863408E+16</c:v>
                </c:pt>
                <c:pt idx="3">
                  <c:v>2.3498217089999672E+16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C4-4D5C-B9ED-0DE42B3D61A5}"/>
            </c:ext>
          </c:extLst>
        </c:ser>
        <c:ser>
          <c:idx val="2"/>
          <c:order val="2"/>
          <c:tx>
            <c:strRef>
              <c:f>Summary!$AC$7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Summary!$T$25:$T$28</c:f>
              <c:numCache>
                <c:formatCode>General</c:formatCode>
                <c:ptCount val="4"/>
                <c:pt idx="0">
                  <c:v>1.7540098800347006E+16</c:v>
                </c:pt>
                <c:pt idx="1">
                  <c:v>1.7490305305911872E+16</c:v>
                </c:pt>
                <c:pt idx="2">
                  <c:v>1.7532755471205684E+16</c:v>
                </c:pt>
                <c:pt idx="3">
                  <c:v>1.7743256299829292E+16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C4-4D5C-B9ED-0DE42B3D61A5}"/>
            </c:ext>
          </c:extLst>
        </c:ser>
        <c:ser>
          <c:idx val="4"/>
          <c:order val="3"/>
          <c:tx>
            <c:strRef>
              <c:f>Summary!$AC$8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Summary!$T$33:$T$36</c:f>
              <c:numCache>
                <c:formatCode>General</c:formatCode>
                <c:ptCount val="4"/>
                <c:pt idx="0">
                  <c:v>1.621042079967525E+16</c:v>
                </c:pt>
                <c:pt idx="1">
                  <c:v>1.632399398071686E+16</c:v>
                </c:pt>
                <c:pt idx="2">
                  <c:v>1.6242347843395314E+16</c:v>
                </c:pt>
                <c:pt idx="3">
                  <c:v>1.638499443816393E+16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C4-4D5C-B9ED-0DE42B3D61A5}"/>
            </c:ext>
          </c:extLst>
        </c:ser>
        <c:ser>
          <c:idx val="5"/>
          <c:order val="4"/>
          <c:tx>
            <c:strRef>
              <c:f>Summary!$AC$9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Summary!$T$41:$T$44</c:f>
              <c:numCache>
                <c:formatCode>General</c:formatCode>
                <c:ptCount val="4"/>
                <c:pt idx="0">
                  <c:v>1.5526177916809178E+16</c:v>
                </c:pt>
                <c:pt idx="1">
                  <c:v>1.558860582983102E+16</c:v>
                </c:pt>
                <c:pt idx="2">
                  <c:v>1.5522667462249722E+16</c:v>
                </c:pt>
                <c:pt idx="3">
                  <c:v>1.5556799612391896E+16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C4-4D5C-B9ED-0DE42B3D61A5}"/>
            </c:ext>
          </c:extLst>
        </c:ser>
        <c:ser>
          <c:idx val="1"/>
          <c:order val="5"/>
          <c:tx>
            <c:strRef>
              <c:f>Summary!$AC$10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Summary!$T$49:$T$52</c:f>
              <c:numCache>
                <c:formatCode>General</c:formatCode>
                <c:ptCount val="4"/>
                <c:pt idx="0">
                  <c:v>1.5040137137663764E+16</c:v>
                </c:pt>
                <c:pt idx="1">
                  <c:v>1.5127392645528768E+16</c:v>
                </c:pt>
                <c:pt idx="2">
                  <c:v>1.5119361603424934E+16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C4-4D5C-B9ED-0DE42B3D6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Diode number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orientation val="minMax"/>
          <c:max val="2.4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Carrier concentration (10</a:t>
                </a:r>
                <a:r>
                  <a:rPr lang="en-NZ" sz="3200" b="1" i="0" baseline="30000">
                    <a:effectLst/>
                  </a:rPr>
                  <a:t>16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5294841849383751E-2"/>
              <c:y val="0.12581144437644759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00000000000000"/>
      </c:valAx>
      <c:valAx>
        <c:axId val="472613984"/>
        <c:scaling>
          <c:orientation val="minMax"/>
          <c:max val="2.4E+16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00000000000000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539170068849017"/>
          <c:y val="0.17677899242275952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59995472176172948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Summary!$AB$5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Summary!$T$5:$T$8</c:f>
              <c:numCache>
                <c:formatCode>General</c:formatCode>
                <c:ptCount val="4"/>
                <c:pt idx="0">
                  <c:v>5.5697143322888648E+16</c:v>
                </c:pt>
                <c:pt idx="1">
                  <c:v>5.2786186928051408E+16</c:v>
                </c:pt>
                <c:pt idx="2">
                  <c:v>5.3622108277012504E+16</c:v>
                </c:pt>
                <c:pt idx="3">
                  <c:v>5.3559844377811744E+16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A-4CB2-9E61-5C9D3E138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Summary!$AB$6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Summary!$T$13:$T$16</c:f>
              <c:numCache>
                <c:formatCode>General</c:formatCode>
                <c:ptCount val="4"/>
                <c:pt idx="0">
                  <c:v>2.4276359404670996E+16</c:v>
                </c:pt>
                <c:pt idx="1">
                  <c:v>2.400290559072786E+16</c:v>
                </c:pt>
                <c:pt idx="2">
                  <c:v>2.4163568378835628E+16</c:v>
                </c:pt>
                <c:pt idx="3">
                  <c:v>2.3145903501706936E+16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9A-4CB2-9E61-5C9D3E138FEE}"/>
            </c:ext>
          </c:extLst>
        </c:ser>
        <c:ser>
          <c:idx val="2"/>
          <c:order val="2"/>
          <c:tx>
            <c:strRef>
              <c:f>Summary!$AB$7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Summary!$T$21:$T$24</c:f>
              <c:numCache>
                <c:formatCode>General</c:formatCode>
                <c:ptCount val="4"/>
                <c:pt idx="0">
                  <c:v>1.8193152731260044E+16</c:v>
                </c:pt>
                <c:pt idx="1">
                  <c:v>1.7754730866598552E+16</c:v>
                </c:pt>
                <c:pt idx="2">
                  <c:v>1.77877560880027E+16</c:v>
                </c:pt>
                <c:pt idx="3">
                  <c:v>1.7477897099299492E+16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9A-4CB2-9E61-5C9D3E138FEE}"/>
            </c:ext>
          </c:extLst>
        </c:ser>
        <c:ser>
          <c:idx val="4"/>
          <c:order val="3"/>
          <c:tx>
            <c:strRef>
              <c:f>Summary!$AB$8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Summary!$T$29:$T$32</c:f>
              <c:numCache>
                <c:formatCode>General</c:formatCode>
                <c:ptCount val="4"/>
                <c:pt idx="0">
                  <c:v>1.6611199023601346E+16</c:v>
                </c:pt>
                <c:pt idx="1">
                  <c:v>1.6580350955477652E+16</c:v>
                </c:pt>
                <c:pt idx="2">
                  <c:v>1.6646249502976534E+16</c:v>
                </c:pt>
                <c:pt idx="3">
                  <c:v>1.672471530823038E+16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9A-4CB2-9E61-5C9D3E138FEE}"/>
            </c:ext>
          </c:extLst>
        </c:ser>
        <c:ser>
          <c:idx val="5"/>
          <c:order val="4"/>
          <c:tx>
            <c:strRef>
              <c:f>Summary!$AB$9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Summary!$T$37:$T$40</c:f>
              <c:numCache>
                <c:formatCode>General</c:formatCode>
                <c:ptCount val="4"/>
                <c:pt idx="0">
                  <c:v>1.6067453666091824E+16</c:v>
                </c:pt>
                <c:pt idx="1">
                  <c:v>1.6131164628420218E+16</c:v>
                </c:pt>
                <c:pt idx="2">
                  <c:v>1.6199578048769376E+16</c:v>
                </c:pt>
                <c:pt idx="3">
                  <c:v>1.5644405259362956E+16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9A-4CB2-9E61-5C9D3E138FEE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Summary!$T$45:$T$48</c:f>
              <c:numCache>
                <c:formatCode>General</c:formatCode>
                <c:ptCount val="4"/>
                <c:pt idx="0">
                  <c:v>1.5302084792752012E+16</c:v>
                </c:pt>
                <c:pt idx="1">
                  <c:v>1.5423706671854536E+16</c:v>
                </c:pt>
                <c:pt idx="2">
                  <c:v>1.552187714983467E+16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9A-4CB2-9E61-5C9D3E138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200" b="1" i="0" baseline="0">
                    <a:effectLst/>
                  </a:rPr>
                  <a:t>Diode number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orientation val="minMax"/>
          <c:max val="2.4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Carrier concentration (10</a:t>
                </a:r>
                <a:r>
                  <a:rPr lang="en-NZ" sz="3200" b="1" i="0" baseline="30000">
                    <a:effectLst/>
                  </a:rPr>
                  <a:t>16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2902279262231347E-2"/>
              <c:y val="0.12735168180586656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00000000000000"/>
      </c:valAx>
      <c:valAx>
        <c:axId val="472613984"/>
        <c:scaling>
          <c:orientation val="minMax"/>
          <c:max val="2.4E+16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00000000000000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558496048387391"/>
          <c:y val="0.207583741011138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287941125369059"/>
          <c:y val="6.7012946880838808E-2"/>
          <c:w val="0.60952836822444367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Summary!$AC$5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Summary!$X$9:$X$12</c:f>
              <c:numCache>
                <c:formatCode>0.00E+00</c:formatCode>
                <c:ptCount val="4"/>
                <c:pt idx="0" formatCode="General">
                  <c:v>29.141162474409487</c:v>
                </c:pt>
                <c:pt idx="1">
                  <c:v>67.965185831080362</c:v>
                </c:pt>
                <c:pt idx="2" formatCode="General">
                  <c:v>41.421340374520568</c:v>
                </c:pt>
                <c:pt idx="3" formatCode="General">
                  <c:v>43.699510215547228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A2-48AE-BF18-DBCC4BA4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Summary!$AC$6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Summary!$X$17:$X$20</c:f>
              <c:numCache>
                <c:formatCode>0.00E+00</c:formatCode>
                <c:ptCount val="4"/>
                <c:pt idx="0" formatCode="General">
                  <c:v>31.362689740339913</c:v>
                </c:pt>
                <c:pt idx="1">
                  <c:v>17.625497418950193</c:v>
                </c:pt>
                <c:pt idx="2" formatCode="General">
                  <c:v>26.314442641805257</c:v>
                </c:pt>
                <c:pt idx="3" formatCode="General">
                  <c:v>30.552248505972692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A2-48AE-BF18-DBCC4BA4AB0A}"/>
            </c:ext>
          </c:extLst>
        </c:ser>
        <c:ser>
          <c:idx val="2"/>
          <c:order val="2"/>
          <c:tx>
            <c:strRef>
              <c:f>Summary!$AC$7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Summary!$X$25:$X$28</c:f>
              <c:numCache>
                <c:formatCode>0.00E+00</c:formatCode>
                <c:ptCount val="4"/>
                <c:pt idx="0" formatCode="General">
                  <c:v>14.821563230664415</c:v>
                </c:pt>
                <c:pt idx="1">
                  <c:v>8.176921976143948</c:v>
                </c:pt>
                <c:pt idx="2" formatCode="General">
                  <c:v>20.876917235212776</c:v>
                </c:pt>
                <c:pt idx="3" formatCode="General">
                  <c:v>20.166070386686247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A2-48AE-BF18-DBCC4BA4AB0A}"/>
            </c:ext>
          </c:extLst>
        </c:ser>
        <c:ser>
          <c:idx val="4"/>
          <c:order val="3"/>
          <c:tx>
            <c:strRef>
              <c:f>Summary!$AC$8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Summary!$X$33:$X$36</c:f>
              <c:numCache>
                <c:formatCode>0.00E+00</c:formatCode>
                <c:ptCount val="4"/>
                <c:pt idx="0" formatCode="General">
                  <c:v>15.346204056856505</c:v>
                </c:pt>
                <c:pt idx="1">
                  <c:v>16.698868031549527</c:v>
                </c:pt>
                <c:pt idx="2" formatCode="General">
                  <c:v>14.469430356177774</c:v>
                </c:pt>
                <c:pt idx="3" formatCode="General">
                  <c:v>14.484268461942092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A2-48AE-BF18-DBCC4BA4AB0A}"/>
            </c:ext>
          </c:extLst>
        </c:ser>
        <c:ser>
          <c:idx val="5"/>
          <c:order val="4"/>
          <c:tx>
            <c:strRef>
              <c:f>Summary!$AC$9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Summary!$X$41:$X$44</c:f>
              <c:numCache>
                <c:formatCode>0.00E+00</c:formatCode>
                <c:ptCount val="4"/>
                <c:pt idx="0" formatCode="General">
                  <c:v>5.3994758423994398</c:v>
                </c:pt>
                <c:pt idx="1">
                  <c:v>8.7344815259446591</c:v>
                </c:pt>
                <c:pt idx="2" formatCode="General">
                  <c:v>9.048160728259008</c:v>
                </c:pt>
                <c:pt idx="3" formatCode="General">
                  <c:v>2.6171518111782115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A2-48AE-BF18-DBCC4BA4AB0A}"/>
            </c:ext>
          </c:extLst>
        </c:ser>
        <c:ser>
          <c:idx val="1"/>
          <c:order val="5"/>
          <c:tx>
            <c:strRef>
              <c:f>Summary!$AC$10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Summary!$X$49:$X$52</c:f>
              <c:numCache>
                <c:formatCode>0.00E+00</c:formatCode>
                <c:ptCount val="4"/>
                <c:pt idx="0" formatCode="General">
                  <c:v>2.5133613133920396</c:v>
                </c:pt>
                <c:pt idx="1">
                  <c:v>2.6362130437815234</c:v>
                </c:pt>
                <c:pt idx="2" formatCode="General">
                  <c:v>1.1983309953758217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A2-48AE-BF18-DBCC4BA4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Diode number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Power Performance (MW/cm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4041634024224721E-2"/>
              <c:y val="0.1381333438117990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028965129812142"/>
          <c:y val="9.6686646092975531E-2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59178376013371992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Summary!$AB$5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Summary!$X$5:$X$8</c:f>
              <c:numCache>
                <c:formatCode>General</c:formatCode>
                <c:ptCount val="4"/>
                <c:pt idx="0" formatCode="0.00E+00">
                  <c:v>47.232715492393403</c:v>
                </c:pt>
                <c:pt idx="1">
                  <c:v>58.2611258379386</c:v>
                </c:pt>
                <c:pt idx="2">
                  <c:v>35.527819653427372</c:v>
                </c:pt>
                <c:pt idx="3">
                  <c:v>29.78087953287941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C-4CCB-B94C-64A07E3F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Summary!$AB$6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Summary!$X$13:$X$16</c:f>
              <c:numCache>
                <c:formatCode>General</c:formatCode>
                <c:ptCount val="4"/>
                <c:pt idx="0" formatCode="0.00E+00">
                  <c:v>22.672019967672618</c:v>
                </c:pt>
                <c:pt idx="1">
                  <c:v>26.438696773471779</c:v>
                </c:pt>
                <c:pt idx="2">
                  <c:v>35.651633352154477</c:v>
                </c:pt>
                <c:pt idx="3">
                  <c:v>38.453975637051641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C-4CCB-B94C-64A07E3FD2E0}"/>
            </c:ext>
          </c:extLst>
        </c:ser>
        <c:ser>
          <c:idx val="2"/>
          <c:order val="2"/>
          <c:tx>
            <c:strRef>
              <c:f>Summary!$AB$7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Summary!$X$21:$X$24</c:f>
              <c:numCache>
                <c:formatCode>General</c:formatCode>
                <c:ptCount val="4"/>
                <c:pt idx="0" formatCode="0.00E+00">
                  <c:v>22.189836641888917</c:v>
                </c:pt>
                <c:pt idx="1">
                  <c:v>16.559692255219652</c:v>
                </c:pt>
                <c:pt idx="2">
                  <c:v>19.672031669581774</c:v>
                </c:pt>
                <c:pt idx="3">
                  <c:v>20.612602962413494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7C-4CCB-B94C-64A07E3FD2E0}"/>
            </c:ext>
          </c:extLst>
        </c:ser>
        <c:ser>
          <c:idx val="4"/>
          <c:order val="3"/>
          <c:tx>
            <c:strRef>
              <c:f>Summary!$AB$8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Summary!$X$29:$X$32</c:f>
              <c:numCache>
                <c:formatCode>General</c:formatCode>
                <c:ptCount val="4"/>
                <c:pt idx="0" formatCode="0.00E+00">
                  <c:v>18.241614815312882</c:v>
                </c:pt>
                <c:pt idx="1">
                  <c:v>17.54768363918777</c:v>
                </c:pt>
                <c:pt idx="2" formatCode="0.00E+00">
                  <c:v>6.0738648203771213</c:v>
                </c:pt>
                <c:pt idx="3" formatCode="0.00E+00">
                  <c:v>16.766194273755957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7C-4CCB-B94C-64A07E3FD2E0}"/>
            </c:ext>
          </c:extLst>
        </c:ser>
        <c:ser>
          <c:idx val="5"/>
          <c:order val="4"/>
          <c:tx>
            <c:strRef>
              <c:f>Summary!$AB$10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Summary!$X$37:$X$40</c:f>
              <c:numCache>
                <c:formatCode>General</c:formatCode>
                <c:ptCount val="4"/>
                <c:pt idx="0" formatCode="0.00E+00">
                  <c:v>13.359192493501141</c:v>
                </c:pt>
                <c:pt idx="1">
                  <c:v>9.0683345997597993</c:v>
                </c:pt>
                <c:pt idx="2">
                  <c:v>5.5184630080665356</c:v>
                </c:pt>
                <c:pt idx="3">
                  <c:v>4.0030558365419244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7C-4CCB-B94C-64A07E3FD2E0}"/>
            </c:ext>
          </c:extLst>
        </c:ser>
        <c:ser>
          <c:idx val="1"/>
          <c:order val="5"/>
          <c:tx>
            <c:v> 1000 um Non-recess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Summary!$X$45:$X$48</c:f>
              <c:numCache>
                <c:formatCode>0.00E+00</c:formatCode>
                <c:ptCount val="4"/>
                <c:pt idx="0">
                  <c:v>1.2861822973304502</c:v>
                </c:pt>
                <c:pt idx="1">
                  <c:v>2.824707556792621</c:v>
                </c:pt>
                <c:pt idx="2" formatCode="General">
                  <c:v>1.7835091113305479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7C-4CCB-B94C-64A07E3F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200"/>
                  <a:t>Diode number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Power Performance (MW/cm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5391787308978039E-2"/>
              <c:y val="0.1458345309588936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098592849682033"/>
          <c:y val="9.6686646092975531E-2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614290453114753"/>
          <c:y val="6.7012946880838808E-2"/>
          <c:w val="0.76022100594608177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Summary!$AB$5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Summary!$Y$5:$Y$8</c:f>
              <c:numCache>
                <c:formatCode>0.00E+00</c:formatCode>
                <c:ptCount val="4"/>
                <c:pt idx="0">
                  <c:v>6.9008000000000003E-3</c:v>
                </c:pt>
                <c:pt idx="1">
                  <c:v>6.1079999999999997E-3</c:v>
                </c:pt>
                <c:pt idx="2">
                  <c:v>6.5995999999999997E-3</c:v>
                </c:pt>
                <c:pt idx="3">
                  <c:v>5.3527999999999996E-3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92-4D2B-AD8C-4329F879A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Summary!$AB$6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Summary!$Y$13:$Y$16</c:f>
              <c:numCache>
                <c:formatCode>0.00E+00</c:formatCode>
                <c:ptCount val="4"/>
                <c:pt idx="0">
                  <c:v>1.8532E-2</c:v>
                </c:pt>
                <c:pt idx="1">
                  <c:v>1.9886999999999998E-2</c:v>
                </c:pt>
                <c:pt idx="2">
                  <c:v>1.9776999999999999E-2</c:v>
                </c:pt>
                <c:pt idx="3">
                  <c:v>1.8935E-2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92-4D2B-AD8C-4329F879A7B9}"/>
            </c:ext>
          </c:extLst>
        </c:ser>
        <c:ser>
          <c:idx val="2"/>
          <c:order val="2"/>
          <c:tx>
            <c:strRef>
              <c:f>Summary!$AB$7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Summary!$Y$21:$Y$24</c:f>
              <c:numCache>
                <c:formatCode>0.00E+00</c:formatCode>
                <c:ptCount val="4"/>
                <c:pt idx="0">
                  <c:v>5.5298000000000007E-2</c:v>
                </c:pt>
                <c:pt idx="1">
                  <c:v>4.5880999999999998E-2</c:v>
                </c:pt>
                <c:pt idx="2">
                  <c:v>5.5428999999999992E-2</c:v>
                </c:pt>
                <c:pt idx="3">
                  <c:v>4.8923000000000001E-2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92-4D2B-AD8C-4329F879A7B9}"/>
            </c:ext>
          </c:extLst>
        </c:ser>
        <c:ser>
          <c:idx val="4"/>
          <c:order val="3"/>
          <c:tx>
            <c:strRef>
              <c:f>Summary!$AB$8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Summary!$Y$29:$Y$32</c:f>
              <c:numCache>
                <c:formatCode>0.00E+00</c:formatCode>
                <c:ptCount val="4"/>
                <c:pt idx="0">
                  <c:v>9.0693999999999983E-2</c:v>
                </c:pt>
                <c:pt idx="1">
                  <c:v>8.6287000000000003E-2</c:v>
                </c:pt>
                <c:pt idx="2">
                  <c:v>6.9822999999999996E-2</c:v>
                </c:pt>
                <c:pt idx="3">
                  <c:v>8.6529999999999996E-2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92-4D2B-AD8C-4329F879A7B9}"/>
            </c:ext>
          </c:extLst>
        </c:ser>
        <c:ser>
          <c:idx val="5"/>
          <c:order val="4"/>
          <c:tx>
            <c:strRef>
              <c:f>Summary!$AB$9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Summary!$Y$37:$Y$40</c:f>
              <c:numCache>
                <c:formatCode>0.00E+00</c:formatCode>
                <c:ptCount val="4"/>
                <c:pt idx="0">
                  <c:v>0.11881849999999999</c:v>
                </c:pt>
                <c:pt idx="1">
                  <c:v>0.1159178</c:v>
                </c:pt>
                <c:pt idx="2">
                  <c:v>0.14187720000000001</c:v>
                </c:pt>
                <c:pt idx="3">
                  <c:v>0.13885549999999999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92-4D2B-AD8C-4329F879A7B9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Summary!$Y$45:$Y$48</c:f>
              <c:numCache>
                <c:formatCode>0.00E+00</c:formatCode>
                <c:ptCount val="4"/>
                <c:pt idx="0">
                  <c:v>0.1580829</c:v>
                </c:pt>
                <c:pt idx="1">
                  <c:v>0.15899550000000001</c:v>
                </c:pt>
                <c:pt idx="2">
                  <c:v>0.16302620000000001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92-4D2B-AD8C-4329F879A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/>
                  <a:t>Sample</a:t>
                </a:r>
                <a:r>
                  <a:rPr lang="en-NZ" sz="3200" baseline="0"/>
                  <a:t> number</a:t>
                </a:r>
                <a:endParaRPr lang="en-NZ" sz="3200"/>
              </a:p>
            </c:rich>
          </c:tx>
          <c:layout>
            <c:manualLayout>
              <c:xMode val="edge"/>
              <c:yMode val="edge"/>
              <c:x val="0.37278219198600809"/>
              <c:y val="0.8932445671459837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logBase val="10"/>
          <c:orientation val="minMax"/>
          <c:max val="1"/>
          <c:min val="1.0000000000000002E-3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Current @ 3V (A)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55237697713169E-2"/>
              <c:y val="0.2197659275710019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"/>
          <c:min val="1.0000000000000002E-3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033933721441226"/>
          <c:y val="0.67119520726623383"/>
          <c:w val="0.63830312037831438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9122122051470969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Summary!$AC$5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Summary!$Z$9:$Z$12</c:f>
              <c:numCache>
                <c:formatCode>0.00E+00</c:formatCode>
                <c:ptCount val="4"/>
                <c:pt idx="0">
                  <c:v>6.0248000000000003E-3</c:v>
                </c:pt>
                <c:pt idx="1">
                  <c:v>6.506399999999999E-3</c:v>
                </c:pt>
                <c:pt idx="2">
                  <c:v>5.8476999999999991E-3</c:v>
                </c:pt>
                <c:pt idx="3">
                  <c:v>6.1284E-3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F-49E1-A63D-5625B0DE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Summary!$AC$6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Summary!$Z$17:$Z$20</c:f>
              <c:numCache>
                <c:formatCode>0.00E+00</c:formatCode>
                <c:ptCount val="4"/>
                <c:pt idx="0">
                  <c:v>1.7656000000000002E-2</c:v>
                </c:pt>
                <c:pt idx="1">
                  <c:v>1.9658999999999999E-2</c:v>
                </c:pt>
                <c:pt idx="2">
                  <c:v>1.9604E-2</c:v>
                </c:pt>
                <c:pt idx="3">
                  <c:v>2.0157999999999999E-2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F-49E1-A63D-5625B0DE43D4}"/>
            </c:ext>
          </c:extLst>
        </c:ser>
        <c:ser>
          <c:idx val="2"/>
          <c:order val="2"/>
          <c:tx>
            <c:strRef>
              <c:f>Summary!$AC$7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Summary!$Z$25:$Z$28</c:f>
              <c:numCache>
                <c:formatCode>0.00E+00</c:formatCode>
                <c:ptCount val="4"/>
                <c:pt idx="0">
                  <c:v>5.8482000000000006E-2</c:v>
                </c:pt>
                <c:pt idx="1">
                  <c:v>5.6804E-2</c:v>
                </c:pt>
                <c:pt idx="2">
                  <c:v>5.8092999999999999E-2</c:v>
                </c:pt>
                <c:pt idx="3">
                  <c:v>5.4793000000000001E-2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CF-49E1-A63D-5625B0DE43D4}"/>
            </c:ext>
          </c:extLst>
        </c:ser>
        <c:ser>
          <c:idx val="4"/>
          <c:order val="3"/>
          <c:tx>
            <c:strRef>
              <c:f>Summary!$AC$8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Summary!$Z$33:$Z$36</c:f>
              <c:numCache>
                <c:formatCode>0.00E+00</c:formatCode>
                <c:ptCount val="4"/>
                <c:pt idx="0">
                  <c:v>9.7595000000000001E-2</c:v>
                </c:pt>
                <c:pt idx="1">
                  <c:v>9.8753999999999995E-2</c:v>
                </c:pt>
                <c:pt idx="2">
                  <c:v>9.8849999999999993E-2</c:v>
                </c:pt>
                <c:pt idx="3">
                  <c:v>9.8849999999999993E-2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CF-49E1-A63D-5625B0DE43D4}"/>
            </c:ext>
          </c:extLst>
        </c:ser>
        <c:ser>
          <c:idx val="5"/>
          <c:order val="4"/>
          <c:tx>
            <c:strRef>
              <c:f>Summary!$AC$9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Summary!$Z$41:$Z$44</c:f>
              <c:numCache>
                <c:formatCode>0.00E+00</c:formatCode>
                <c:ptCount val="4"/>
                <c:pt idx="0">
                  <c:v>0.17873710000000001</c:v>
                </c:pt>
                <c:pt idx="1">
                  <c:v>0.16662540000000001</c:v>
                </c:pt>
                <c:pt idx="2">
                  <c:v>0.16478680000000001</c:v>
                </c:pt>
                <c:pt idx="3">
                  <c:v>0.14922540000000001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CF-49E1-A63D-5625B0DE43D4}"/>
            </c:ext>
          </c:extLst>
        </c:ser>
        <c:ser>
          <c:idx val="1"/>
          <c:order val="5"/>
          <c:tx>
            <c:strRef>
              <c:f>Summary!$AC$10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Summary!$Z$49:$Z$52</c:f>
              <c:numCache>
                <c:formatCode>0.00E+00</c:formatCode>
                <c:ptCount val="4"/>
                <c:pt idx="0">
                  <c:v>0.19428799999999999</c:v>
                </c:pt>
                <c:pt idx="1">
                  <c:v>0.2285103</c:v>
                </c:pt>
                <c:pt idx="2">
                  <c:v>0.1961079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CF-49E1-A63D-5625B0DE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logBase val="1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Current @ 3V (A)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8244141522032621E-2"/>
              <c:y val="0.2551913884476371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.0000000000000002E-3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963143109964094"/>
          <c:y val="0.65887330783088238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614290453114753"/>
          <c:y val="6.7012946880838808E-2"/>
          <c:w val="0.76022100594608177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Summary!$AB$5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Summary!$Z$5:$Z$8</c:f>
              <c:numCache>
                <c:formatCode>0.00E+00</c:formatCode>
                <c:ptCount val="4"/>
                <c:pt idx="0">
                  <c:v>6.2154000000000011E-3</c:v>
                </c:pt>
                <c:pt idx="1">
                  <c:v>5.6603000000000001E-3</c:v>
                </c:pt>
                <c:pt idx="2">
                  <c:v>5.0844999999999996E-3</c:v>
                </c:pt>
                <c:pt idx="3">
                  <c:v>6.438000000000001E-3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C-4F14-B230-A16F61C0C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Summary!$AB$6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Summary!$Z$13:$Z$16</c:f>
              <c:numCache>
                <c:formatCode>0.00E+00</c:formatCode>
                <c:ptCount val="4"/>
                <c:pt idx="0">
                  <c:v>1.6348999999999999E-2</c:v>
                </c:pt>
                <c:pt idx="1">
                  <c:v>2.1191000000000002E-2</c:v>
                </c:pt>
                <c:pt idx="2">
                  <c:v>2.0797000000000003E-2</c:v>
                </c:pt>
                <c:pt idx="3">
                  <c:v>2.0125000000000001E-2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AC-4F14-B230-A16F61C0CDB0}"/>
            </c:ext>
          </c:extLst>
        </c:ser>
        <c:ser>
          <c:idx val="2"/>
          <c:order val="2"/>
          <c:tx>
            <c:strRef>
              <c:f>Summary!$AB$7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Summary!$Z$21:$Z$24</c:f>
              <c:numCache>
                <c:formatCode>0.00E+00</c:formatCode>
                <c:ptCount val="4"/>
                <c:pt idx="0">
                  <c:v>4.3928000000000002E-2</c:v>
                </c:pt>
                <c:pt idx="1">
                  <c:v>5.1233000000000008E-2</c:v>
                </c:pt>
                <c:pt idx="2">
                  <c:v>5.3011000000000003E-2</c:v>
                </c:pt>
                <c:pt idx="3">
                  <c:v>4.4819999999999999E-2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AC-4F14-B230-A16F61C0CDB0}"/>
            </c:ext>
          </c:extLst>
        </c:ser>
        <c:ser>
          <c:idx val="4"/>
          <c:order val="3"/>
          <c:tx>
            <c:strRef>
              <c:f>Summary!$AB$8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Summary!$Z$29:$Z$32</c:f>
              <c:numCache>
                <c:formatCode>0.00E+00</c:formatCode>
                <c:ptCount val="4"/>
                <c:pt idx="0">
                  <c:v>8.7072999999999998E-2</c:v>
                </c:pt>
                <c:pt idx="1">
                  <c:v>7.0229E-2</c:v>
                </c:pt>
                <c:pt idx="2">
                  <c:v>8.0587000000000006E-2</c:v>
                </c:pt>
                <c:pt idx="3">
                  <c:v>8.9088000000000001E-2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AC-4F14-B230-A16F61C0CDB0}"/>
            </c:ext>
          </c:extLst>
        </c:ser>
        <c:ser>
          <c:idx val="5"/>
          <c:order val="4"/>
          <c:tx>
            <c:strRef>
              <c:f>Summary!$AB$9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Summary!$Z$37:$Z$40</c:f>
              <c:numCache>
                <c:formatCode>0.00E+00</c:formatCode>
                <c:ptCount val="4"/>
                <c:pt idx="0">
                  <c:v>0.11244759999999999</c:v>
                </c:pt>
                <c:pt idx="1">
                  <c:v>0.1047548</c:v>
                </c:pt>
                <c:pt idx="2">
                  <c:v>0.1541624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AC-4F14-B230-A16F61C0CDB0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Summary!$Z$45:$Z$48</c:f>
              <c:numCache>
                <c:formatCode>0.00E+00</c:formatCode>
                <c:ptCount val="4"/>
                <c:pt idx="0">
                  <c:v>0.17399800000000001</c:v>
                </c:pt>
                <c:pt idx="1">
                  <c:v>0.16812679999999999</c:v>
                </c:pt>
                <c:pt idx="2">
                  <c:v>0.15675610000000001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AC-4F14-B230-A16F61C0C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/>
                  <a:t>Sample</a:t>
                </a:r>
                <a:r>
                  <a:rPr lang="en-NZ" sz="3200" baseline="0"/>
                  <a:t> number</a:t>
                </a:r>
                <a:endParaRPr lang="en-NZ" sz="3200"/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logBase val="10"/>
          <c:orientation val="minMax"/>
          <c:max val="1"/>
          <c:min val="1.0000000000000002E-3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Current @ 3V (A)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"/>
          <c:min val="1.0000000000000002E-3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033933721441226"/>
          <c:y val="0.67119520726623383"/>
          <c:w val="0.63830312037831438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1035313424689308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Summary!$AC$5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Summary!$H$9:$H$12</c:f>
              <c:numCache>
                <c:formatCode>General</c:formatCode>
                <c:ptCount val="4"/>
                <c:pt idx="0">
                  <c:v>1.9750885034887466</c:v>
                </c:pt>
                <c:pt idx="1">
                  <c:v>1.9299891585604747</c:v>
                </c:pt>
                <c:pt idx="2">
                  <c:v>1.9319104343311992</c:v>
                </c:pt>
                <c:pt idx="3">
                  <c:v>1.8548491698336154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70-40B4-81A0-BF8275DD0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Summary!$AC$6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Summary!$H$17:$H$20</c:f>
              <c:numCache>
                <c:formatCode>General</c:formatCode>
                <c:ptCount val="4"/>
                <c:pt idx="0">
                  <c:v>1.9831225120369871</c:v>
                </c:pt>
                <c:pt idx="1">
                  <c:v>1.9335854021597396</c:v>
                </c:pt>
                <c:pt idx="2">
                  <c:v>1.9500092361359327</c:v>
                </c:pt>
                <c:pt idx="3">
                  <c:v>1.9611375519964072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70-40B4-81A0-BF8275DD0871}"/>
            </c:ext>
          </c:extLst>
        </c:ser>
        <c:ser>
          <c:idx val="2"/>
          <c:order val="2"/>
          <c:tx>
            <c:strRef>
              <c:f>Summary!$AC$7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Summary!$H$25:$H$28</c:f>
              <c:numCache>
                <c:formatCode>General</c:formatCode>
                <c:ptCount val="4"/>
                <c:pt idx="0">
                  <c:v>1.9988295630959318</c:v>
                </c:pt>
                <c:pt idx="1">
                  <c:v>1.9755177175697323</c:v>
                </c:pt>
                <c:pt idx="2">
                  <c:v>1.9494240012101762</c:v>
                </c:pt>
                <c:pt idx="3">
                  <c:v>2.0305048026761989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70-40B4-81A0-BF8275DD0871}"/>
            </c:ext>
          </c:extLst>
        </c:ser>
        <c:ser>
          <c:idx val="4"/>
          <c:order val="3"/>
          <c:tx>
            <c:strRef>
              <c:f>Summary!$AC$8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Summary!$H$33:$H$36</c:f>
              <c:numCache>
                <c:formatCode>General</c:formatCode>
                <c:ptCount val="4"/>
                <c:pt idx="0">
                  <c:v>1.9406268365529618</c:v>
                </c:pt>
                <c:pt idx="1">
                  <c:v>1.9836415104606648</c:v>
                </c:pt>
                <c:pt idx="2">
                  <c:v>1.9685189026405312</c:v>
                </c:pt>
                <c:pt idx="3">
                  <c:v>1.8926650152514382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70-40B4-81A0-BF8275DD0871}"/>
            </c:ext>
          </c:extLst>
        </c:ser>
        <c:ser>
          <c:idx val="5"/>
          <c:order val="4"/>
          <c:tx>
            <c:strRef>
              <c:f>Summary!$AC$9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Summary!$H$41:$H$44</c:f>
              <c:numCache>
                <c:formatCode>General</c:formatCode>
                <c:ptCount val="4"/>
                <c:pt idx="0">
                  <c:v>1.9842173956238076</c:v>
                </c:pt>
                <c:pt idx="1">
                  <c:v>1.9763599300800416</c:v>
                </c:pt>
                <c:pt idx="2">
                  <c:v>1.9501240388033065</c:v>
                </c:pt>
                <c:pt idx="3">
                  <c:v>1.8948919414237297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70-40B4-81A0-BF8275DD0871}"/>
            </c:ext>
          </c:extLst>
        </c:ser>
        <c:ser>
          <c:idx val="1"/>
          <c:order val="5"/>
          <c:tx>
            <c:strRef>
              <c:f>Summary!$AC$10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Summary!$H$49:$H$52</c:f>
              <c:numCache>
                <c:formatCode>General</c:formatCode>
                <c:ptCount val="4"/>
                <c:pt idx="0">
                  <c:v>1.9657761335895365</c:v>
                </c:pt>
                <c:pt idx="1">
                  <c:v>1.9799444871868468</c:v>
                </c:pt>
                <c:pt idx="2">
                  <c:v>1.9263277427550103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70-40B4-81A0-BF8275DD0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Diode number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470994968001205"/>
          <c:y val="0.61112594751889582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Summary!$AC$5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Summary!$F$9:$F$11</c:f>
              <c:numCache>
                <c:formatCode>0.00E+00</c:formatCode>
                <c:ptCount val="3"/>
                <c:pt idx="0">
                  <c:v>107443333333.33334</c:v>
                </c:pt>
                <c:pt idx="1">
                  <c:v>71942222222.222229</c:v>
                </c:pt>
                <c:pt idx="2" formatCode="General">
                  <c:v>25024609375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C-4200-94B1-7A2E08768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Summary!$AC$6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Summary!$F$17:$F$20</c:f>
              <c:numCache>
                <c:formatCode>0.00E+00</c:formatCode>
                <c:ptCount val="4"/>
                <c:pt idx="0">
                  <c:v>187163636363.63635</c:v>
                </c:pt>
                <c:pt idx="1">
                  <c:v>120721428571.42856</c:v>
                </c:pt>
                <c:pt idx="2" formatCode="General">
                  <c:v>311909090909.09094</c:v>
                </c:pt>
                <c:pt idx="3" formatCode="General">
                  <c:v>151330882352.94116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C-4200-94B1-7A2E087682BD}"/>
            </c:ext>
          </c:extLst>
        </c:ser>
        <c:ser>
          <c:idx val="2"/>
          <c:order val="2"/>
          <c:tx>
            <c:strRef>
              <c:f>Summary!$AC$7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Summary!$F$25:$F$28</c:f>
              <c:numCache>
                <c:formatCode>0.00E+00</c:formatCode>
                <c:ptCount val="4"/>
                <c:pt idx="0">
                  <c:v>706345238095.23804</c:v>
                </c:pt>
                <c:pt idx="1">
                  <c:v>757571428571.42859</c:v>
                </c:pt>
                <c:pt idx="2" formatCode="General">
                  <c:v>1260630434782.6086</c:v>
                </c:pt>
                <c:pt idx="3" formatCode="General">
                  <c:v>261330097087.37863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C-4200-94B1-7A2E087682BD}"/>
            </c:ext>
          </c:extLst>
        </c:ser>
        <c:ser>
          <c:idx val="4"/>
          <c:order val="3"/>
          <c:tx>
            <c:strRef>
              <c:f>Summary!$AC$8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Summary!$F$33:$F$36</c:f>
              <c:numCache>
                <c:formatCode>0.00E+00</c:formatCode>
                <c:ptCount val="4"/>
                <c:pt idx="0">
                  <c:v>1029734042553.1915</c:v>
                </c:pt>
                <c:pt idx="1">
                  <c:v>1318270270270.2703</c:v>
                </c:pt>
                <c:pt idx="2" formatCode="General">
                  <c:v>757560606060.60608</c:v>
                </c:pt>
                <c:pt idx="3" formatCode="General">
                  <c:v>755272727272.72742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6C-4200-94B1-7A2E087682BD}"/>
            </c:ext>
          </c:extLst>
        </c:ser>
        <c:ser>
          <c:idx val="5"/>
          <c:order val="4"/>
          <c:tx>
            <c:strRef>
              <c:f>Summary!$AC$9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Summary!$F$41:$F$44</c:f>
              <c:numCache>
                <c:formatCode>0.00E+00</c:formatCode>
                <c:ptCount val="4"/>
                <c:pt idx="0">
                  <c:v>927301020408.16321</c:v>
                </c:pt>
                <c:pt idx="1">
                  <c:v>1265235245901.6392</c:v>
                </c:pt>
                <c:pt idx="2" formatCode="General">
                  <c:v>850406896551.72424</c:v>
                </c:pt>
                <c:pt idx="3" formatCode="General">
                  <c:v>579111693548.38708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6C-4200-94B1-7A2E087682BD}"/>
            </c:ext>
          </c:extLst>
        </c:ser>
        <c:ser>
          <c:idx val="1"/>
          <c:order val="5"/>
          <c:tx>
            <c:strRef>
              <c:f>Summary!$AC$10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Summary!$F$49:$F$52</c:f>
              <c:numCache>
                <c:formatCode>0.00E+00</c:formatCode>
                <c:ptCount val="4"/>
                <c:pt idx="0">
                  <c:v>3282500000000</c:v>
                </c:pt>
                <c:pt idx="1">
                  <c:v>1971727272727.2727</c:v>
                </c:pt>
                <c:pt idx="2" formatCode="General">
                  <c:v>3720118518518.5186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6C-4200-94B1-7A2E08768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Diode number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logBase val="10"/>
          <c:orientation val="minMax"/>
          <c:max val="100000000000000"/>
          <c:min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Rectification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493561306880947"/>
          <c:y val="0.61112594751889582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Summary!$AB$5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Summary!$N$5:$N$8</c:f>
              <c:numCache>
                <c:formatCode>General</c:formatCode>
                <c:ptCount val="4"/>
                <c:pt idx="0">
                  <c:v>16.185220615941731</c:v>
                </c:pt>
                <c:pt idx="1">
                  <c:v>7.8522105176235835</c:v>
                </c:pt>
                <c:pt idx="2">
                  <c:v>18.436680383524404</c:v>
                </c:pt>
                <c:pt idx="3">
                  <c:v>14.643963116363169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4-484D-94FA-4C69867CE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Summary!$AB$6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Summary!$N$13:$N$16</c:f>
              <c:numCache>
                <c:formatCode>General</c:formatCode>
                <c:ptCount val="4"/>
                <c:pt idx="0">
                  <c:v>30.486458649237463</c:v>
                </c:pt>
                <c:pt idx="1">
                  <c:v>15.393008840718503</c:v>
                </c:pt>
                <c:pt idx="2">
                  <c:v>21.781941329536842</c:v>
                </c:pt>
                <c:pt idx="3">
                  <c:v>22.699566333360622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4-484D-94FA-4C69867CEBCE}"/>
            </c:ext>
          </c:extLst>
        </c:ser>
        <c:ser>
          <c:idx val="2"/>
          <c:order val="2"/>
          <c:tx>
            <c:strRef>
              <c:f>Summary!$AB$7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Summary!$N$21:$N$24</c:f>
              <c:numCache>
                <c:formatCode>General</c:formatCode>
                <c:ptCount val="4"/>
                <c:pt idx="0">
                  <c:v>12.290087558121453</c:v>
                </c:pt>
                <c:pt idx="1">
                  <c:v>12.390923581063543</c:v>
                </c:pt>
                <c:pt idx="2">
                  <c:v>20.042296465544947</c:v>
                </c:pt>
                <c:pt idx="3">
                  <c:v>17.515951351459929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04-484D-94FA-4C69867CEBCE}"/>
            </c:ext>
          </c:extLst>
        </c:ser>
        <c:ser>
          <c:idx val="4"/>
          <c:order val="3"/>
          <c:tx>
            <c:strRef>
              <c:f>Summary!$AB$8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Summary!$N$29:$N$32</c:f>
              <c:numCache>
                <c:formatCode>General</c:formatCode>
                <c:ptCount val="4"/>
                <c:pt idx="0">
                  <c:v>27.595823718175705</c:v>
                </c:pt>
                <c:pt idx="1">
                  <c:v>22.366420884464652</c:v>
                </c:pt>
                <c:pt idx="2">
                  <c:v>36.165517317444632</c:v>
                </c:pt>
                <c:pt idx="3">
                  <c:v>24.39103214440615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04-484D-94FA-4C69867CEBCE}"/>
            </c:ext>
          </c:extLst>
        </c:ser>
        <c:ser>
          <c:idx val="5"/>
          <c:order val="4"/>
          <c:tx>
            <c:strRef>
              <c:f>Summary!$AB$9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Summary!$N$37:$N$40</c:f>
              <c:numCache>
                <c:formatCode>General</c:formatCode>
                <c:ptCount val="4"/>
                <c:pt idx="0">
                  <c:v>1.3712049036011651</c:v>
                </c:pt>
                <c:pt idx="1">
                  <c:v>7.1149752574671217</c:v>
                </c:pt>
                <c:pt idx="2">
                  <c:v>31.333082243990241</c:v>
                </c:pt>
                <c:pt idx="3">
                  <c:v>10.697415683491661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04-484D-94FA-4C69867CEBCE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Summary!$N$45:$N$48</c:f>
              <c:numCache>
                <c:formatCode>General</c:formatCode>
                <c:ptCount val="4"/>
                <c:pt idx="0">
                  <c:v>4.7906709447914722</c:v>
                </c:pt>
                <c:pt idx="1">
                  <c:v>22.448469388676802</c:v>
                </c:pt>
                <c:pt idx="2">
                  <c:v>13.632306777055717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04-484D-94FA-4C69867CE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200" b="1" i="0" baseline="0">
                    <a:effectLst/>
                  </a:rPr>
                  <a:t>Diode number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orientation val="minMax"/>
          <c:max val="3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2679034204750913E-2"/>
              <c:y val="0.2628925755947318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7376297447184998"/>
          <c:y val="8.1284271798786292E-2"/>
          <c:w val="0.23610810835019969"/>
          <c:h val="0.20866627323909021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57956458015987056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Summary!$AC$5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Summary!$N$9:$N$12</c:f>
              <c:numCache>
                <c:formatCode>General</c:formatCode>
                <c:ptCount val="4"/>
                <c:pt idx="0">
                  <c:v>21.390922489627307</c:v>
                </c:pt>
                <c:pt idx="1">
                  <c:v>1.9520302343759652</c:v>
                </c:pt>
                <c:pt idx="2">
                  <c:v>16.336520242166369</c:v>
                </c:pt>
                <c:pt idx="3">
                  <c:v>19.726425021584955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2-4F77-8C19-270CC959E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Summary!$AC$6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Summary!$N$17:$N$20</c:f>
              <c:numCache>
                <c:formatCode>General</c:formatCode>
                <c:ptCount val="4"/>
                <c:pt idx="0">
                  <c:v>18.201543257373949</c:v>
                </c:pt>
                <c:pt idx="1">
                  <c:v>21.559869191616322</c:v>
                </c:pt>
                <c:pt idx="2">
                  <c:v>19.952739941525117</c:v>
                </c:pt>
                <c:pt idx="3">
                  <c:v>16.497613854168762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72-4F77-8C19-270CC959E459}"/>
            </c:ext>
          </c:extLst>
        </c:ser>
        <c:ser>
          <c:idx val="2"/>
          <c:order val="2"/>
          <c:tx>
            <c:strRef>
              <c:f>Summary!$AC$7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Summary!$N$25:$N$28</c:f>
              <c:numCache>
                <c:formatCode>General</c:formatCode>
                <c:ptCount val="4"/>
                <c:pt idx="0">
                  <c:v>25.997359860969905</c:v>
                </c:pt>
                <c:pt idx="1">
                  <c:v>15.046871860141547</c:v>
                </c:pt>
                <c:pt idx="2">
                  <c:v>20.431952831640533</c:v>
                </c:pt>
                <c:pt idx="3">
                  <c:v>19.052819750181079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72-4F77-8C19-270CC959E459}"/>
            </c:ext>
          </c:extLst>
        </c:ser>
        <c:ser>
          <c:idx val="4"/>
          <c:order val="3"/>
          <c:tx>
            <c:strRef>
              <c:f>Summary!$AC$8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Summary!$N$33:$N$36</c:f>
              <c:numCache>
                <c:formatCode>General</c:formatCode>
                <c:ptCount val="4"/>
                <c:pt idx="0">
                  <c:v>19.684492196387399</c:v>
                </c:pt>
                <c:pt idx="1">
                  <c:v>42.043180701726051</c:v>
                </c:pt>
                <c:pt idx="2">
                  <c:v>22.409202233976831</c:v>
                </c:pt>
                <c:pt idx="3">
                  <c:v>19.313555914858714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72-4F77-8C19-270CC959E459}"/>
            </c:ext>
          </c:extLst>
        </c:ser>
        <c:ser>
          <c:idx val="5"/>
          <c:order val="4"/>
          <c:tx>
            <c:strRef>
              <c:f>Summary!$AC$9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Summary!$N$41:$N$44</c:f>
              <c:numCache>
                <c:formatCode>General</c:formatCode>
                <c:ptCount val="4"/>
                <c:pt idx="0">
                  <c:v>11.277922397897258</c:v>
                </c:pt>
                <c:pt idx="1">
                  <c:v>28.501919857178081</c:v>
                </c:pt>
                <c:pt idx="2">
                  <c:v>5.7865577397493748</c:v>
                </c:pt>
                <c:pt idx="3">
                  <c:v>9.3029790429509607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72-4F77-8C19-270CC959E459}"/>
            </c:ext>
          </c:extLst>
        </c:ser>
        <c:ser>
          <c:idx val="1"/>
          <c:order val="5"/>
          <c:tx>
            <c:strRef>
              <c:f>Summary!$AC$10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Summary!$N$49:$N$52</c:f>
              <c:numCache>
                <c:formatCode>General</c:formatCode>
                <c:ptCount val="4"/>
                <c:pt idx="0">
                  <c:v>26.149338545862438</c:v>
                </c:pt>
                <c:pt idx="1">
                  <c:v>7.1466809824475499</c:v>
                </c:pt>
                <c:pt idx="2">
                  <c:v>18.603318215403934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72-4F77-8C19-270CC959E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Diode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orientation val="minMax"/>
          <c:max val="3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914593387197645E-2"/>
              <c:y val="0.2397890141534479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35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49520540089150411"/>
          <c:y val="8.2824509228205209E-2"/>
          <c:w val="0.23795989522590819"/>
          <c:h val="0.18248223693896851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582349837527061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Summary!$AC$5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Summary!$K$9:$K$12</c:f>
              <c:numCache>
                <c:formatCode>0.00E+00</c:formatCode>
                <c:ptCount val="4"/>
                <c:pt idx="0" formatCode="General">
                  <c:v>1558.6485227919491</c:v>
                </c:pt>
                <c:pt idx="1">
                  <c:v>36146666666.666664</c:v>
                </c:pt>
                <c:pt idx="2" formatCode="General">
                  <c:v>2321.9901524777638</c:v>
                </c:pt>
                <c:pt idx="3" formatCode="General">
                  <c:v>916.19076095081482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73-41F9-B691-CE04BE1B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Summary!$AC$6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Summary!$K$17:$K$20</c:f>
              <c:numCache>
                <c:formatCode>0.00E+00</c:formatCode>
                <c:ptCount val="4"/>
                <c:pt idx="0" formatCode="General">
                  <c:v>23205.015311419826</c:v>
                </c:pt>
                <c:pt idx="1">
                  <c:v>1114.2031285422806</c:v>
                </c:pt>
                <c:pt idx="2" formatCode="General">
                  <c:v>22326.238227020625</c:v>
                </c:pt>
                <c:pt idx="3" formatCode="General">
                  <c:v>2775.2460934811038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73-41F9-B691-CE04BE1B6930}"/>
            </c:ext>
          </c:extLst>
        </c:ser>
        <c:ser>
          <c:idx val="2"/>
          <c:order val="2"/>
          <c:tx>
            <c:strRef>
              <c:f>Summary!$AC$7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Summary!$K$25:$K$28</c:f>
              <c:numCache>
                <c:formatCode>0.00E+00</c:formatCode>
                <c:ptCount val="4"/>
                <c:pt idx="0" formatCode="General">
                  <c:v>7167.3509406213616</c:v>
                </c:pt>
                <c:pt idx="1">
                  <c:v>4150458.1257032631</c:v>
                </c:pt>
                <c:pt idx="2" formatCode="General">
                  <c:v>19898.270251755435</c:v>
                </c:pt>
                <c:pt idx="3" formatCode="General">
                  <c:v>41031.151714841995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73-41F9-B691-CE04BE1B6930}"/>
            </c:ext>
          </c:extLst>
        </c:ser>
        <c:ser>
          <c:idx val="4"/>
          <c:order val="3"/>
          <c:tx>
            <c:strRef>
              <c:f>Summary!$AC$8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Summary!$K$33:$K$36</c:f>
              <c:numCache>
                <c:formatCode>0.00E+00</c:formatCode>
                <c:ptCount val="4"/>
                <c:pt idx="0" formatCode="General">
                  <c:v>38036.86959232988</c:v>
                </c:pt>
                <c:pt idx="1">
                  <c:v>2066.3723295181103</c:v>
                </c:pt>
                <c:pt idx="2" formatCode="General">
                  <c:v>35119.195651401569</c:v>
                </c:pt>
                <c:pt idx="3" formatCode="General">
                  <c:v>6184.6962397547395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73-41F9-B691-CE04BE1B6930}"/>
            </c:ext>
          </c:extLst>
        </c:ser>
        <c:ser>
          <c:idx val="5"/>
          <c:order val="4"/>
          <c:tx>
            <c:strRef>
              <c:f>Summary!$AC$9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Summary!$K$41:$K$44</c:f>
              <c:numCache>
                <c:formatCode>0.00E+00</c:formatCode>
                <c:ptCount val="4"/>
                <c:pt idx="0" formatCode="General">
                  <c:v>1522592.213987563</c:v>
                </c:pt>
                <c:pt idx="1">
                  <c:v>48690.979223283954</c:v>
                </c:pt>
                <c:pt idx="2" formatCode="General">
                  <c:v>28401723543.605656</c:v>
                </c:pt>
                <c:pt idx="3" formatCode="General">
                  <c:v>5638807436.5175333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73-41F9-B691-CE04BE1B6930}"/>
            </c:ext>
          </c:extLst>
        </c:ser>
        <c:ser>
          <c:idx val="1"/>
          <c:order val="5"/>
          <c:tx>
            <c:strRef>
              <c:f>Summary!$AC$10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Summary!$K$49:$K$52</c:f>
              <c:numCache>
                <c:formatCode>0.00E+00</c:formatCode>
                <c:ptCount val="4"/>
                <c:pt idx="0" formatCode="General">
                  <c:v>12865.050986624286</c:v>
                </c:pt>
                <c:pt idx="1">
                  <c:v>123907.5479882876</c:v>
                </c:pt>
                <c:pt idx="2" formatCode="General">
                  <c:v>28588.82442124905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73-41F9-B691-CE04BE1B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Diode number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logBase val="10"/>
          <c:orientation val="minMax"/>
          <c:max val="100000000000000"/>
          <c:min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Rectification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40568270033141168"/>
          <c:y val="0.35852700909419244"/>
          <c:w val="0.34873231939522015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HomoBarrHeight!$AB$5</c:f>
              <c:strCache>
                <c:ptCount val="1"/>
                <c:pt idx="0">
                  <c:v> 50 um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HomoBarrHeight!$I$5:$I$8</c:f>
              <c:numCache>
                <c:formatCode>General</c:formatCode>
                <c:ptCount val="4"/>
                <c:pt idx="0">
                  <c:v>1.1579096364126429</c:v>
                </c:pt>
                <c:pt idx="1">
                  <c:v>1.2614112953255165</c:v>
                </c:pt>
                <c:pt idx="2">
                  <c:v>1.2463307280881322</c:v>
                </c:pt>
                <c:pt idx="3">
                  <c:v>1.2219284809833473</c:v>
                </c:pt>
              </c:numCache>
            </c:numRef>
          </c:xVal>
          <c:yVal>
            <c:numRef>
              <c:f>HomoBarrHeight!$H$5:$H$8</c:f>
              <c:numCache>
                <c:formatCode>General</c:formatCode>
                <c:ptCount val="4"/>
                <c:pt idx="0">
                  <c:v>1.85617223940967</c:v>
                </c:pt>
                <c:pt idx="1">
                  <c:v>1.7758413957235815</c:v>
                </c:pt>
                <c:pt idx="2">
                  <c:v>1.7735621878184555</c:v>
                </c:pt>
                <c:pt idx="3">
                  <c:v>1.800148588021361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E-4180-B54D-28A276D99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HomoBarrHeight!$AB$6</c:f>
              <c:strCache>
                <c:ptCount val="1"/>
                <c:pt idx="0">
                  <c:v> 100 um OAS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HomoBarrHeight!$I$13:$I$16</c:f>
              <c:numCache>
                <c:formatCode>General</c:formatCode>
                <c:ptCount val="4"/>
                <c:pt idx="0">
                  <c:v>1.2583987530571197</c:v>
                </c:pt>
                <c:pt idx="1">
                  <c:v>1.152475700381655</c:v>
                </c:pt>
                <c:pt idx="2">
                  <c:v>1.2157883580516173</c:v>
                </c:pt>
                <c:pt idx="3">
                  <c:v>1.124514254012668</c:v>
                </c:pt>
              </c:numCache>
            </c:numRef>
          </c:xVal>
          <c:yVal>
            <c:numRef>
              <c:f>HomoBarrHeight!$H$13:$H$16</c:f>
              <c:numCache>
                <c:formatCode>General</c:formatCode>
                <c:ptCount val="4"/>
                <c:pt idx="0">
                  <c:v>1.77954716783038</c:v>
                </c:pt>
                <c:pt idx="1">
                  <c:v>1.8800685920256706</c:v>
                </c:pt>
                <c:pt idx="2">
                  <c:v>1.827397383437773</c:v>
                </c:pt>
                <c:pt idx="3">
                  <c:v>1.9390586272135388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0E-4180-B54D-28A276D9951B}"/>
            </c:ext>
          </c:extLst>
        </c:ser>
        <c:ser>
          <c:idx val="2"/>
          <c:order val="2"/>
          <c:tx>
            <c:strRef>
              <c:f>HomoBarrHeight!$AB$7</c:f>
              <c:strCache>
                <c:ptCount val="1"/>
                <c:pt idx="0">
                  <c:v> 200 um OAS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HomoBarrHeight!$I$21:$I$24</c:f>
              <c:numCache>
                <c:formatCode>General</c:formatCode>
                <c:ptCount val="4"/>
                <c:pt idx="0">
                  <c:v>1.5166552261908257</c:v>
                </c:pt>
                <c:pt idx="1">
                  <c:v>1.1639947619684656</c:v>
                </c:pt>
                <c:pt idx="2">
                  <c:v>1.1106423555253768</c:v>
                </c:pt>
                <c:pt idx="3">
                  <c:v>1.1218513635316421</c:v>
                </c:pt>
              </c:numCache>
            </c:numRef>
          </c:xVal>
          <c:yVal>
            <c:numRef>
              <c:f>HomoBarrHeight!$H$21:$H$24</c:f>
              <c:numCache>
                <c:formatCode>General</c:formatCode>
                <c:ptCount val="4"/>
                <c:pt idx="0">
                  <c:v>1.5285206084604774</c:v>
                </c:pt>
                <c:pt idx="1">
                  <c:v>1.8807061119615376</c:v>
                </c:pt>
                <c:pt idx="2">
                  <c:v>1.9448827072726853</c:v>
                </c:pt>
                <c:pt idx="3">
                  <c:v>1.9597947382701824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0E-4180-B54D-28A276D9951B}"/>
            </c:ext>
          </c:extLst>
        </c:ser>
        <c:ser>
          <c:idx val="4"/>
          <c:order val="3"/>
          <c:tx>
            <c:strRef>
              <c:f>HomoBarrHeight!$AB$8</c:f>
              <c:strCache>
                <c:ptCount val="1"/>
                <c:pt idx="0">
                  <c:v> 300 um OAS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HomoBarrHeight!$I$29:$I$32</c:f>
              <c:numCache>
                <c:formatCode>General</c:formatCode>
                <c:ptCount val="4"/>
                <c:pt idx="0">
                  <c:v>1.1388731837312027</c:v>
                </c:pt>
                <c:pt idx="1">
                  <c:v>1.096353534754279</c:v>
                </c:pt>
                <c:pt idx="2">
                  <c:v>1.0888196554818326</c:v>
                </c:pt>
                <c:pt idx="3">
                  <c:v>1.0804383202245351</c:v>
                </c:pt>
              </c:numCache>
            </c:numRef>
          </c:xVal>
          <c:yVal>
            <c:numRef>
              <c:f>HomoBarrHeight!$H$29:$H$32</c:f>
              <c:numCache>
                <c:formatCode>General</c:formatCode>
                <c:ptCount val="4"/>
                <c:pt idx="0">
                  <c:v>1.9196979016614193</c:v>
                </c:pt>
                <c:pt idx="1">
                  <c:v>1.9893487296650061</c:v>
                </c:pt>
                <c:pt idx="2">
                  <c:v>2.0122029396889514</c:v>
                </c:pt>
                <c:pt idx="3">
                  <c:v>1.9965460237219519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0E-4180-B54D-28A276D9951B}"/>
            </c:ext>
          </c:extLst>
        </c:ser>
        <c:ser>
          <c:idx val="5"/>
          <c:order val="4"/>
          <c:tx>
            <c:strRef>
              <c:f>HomoBarrHeight!$AB$9</c:f>
              <c:strCache>
                <c:ptCount val="1"/>
                <c:pt idx="0">
                  <c:v> 500 um OAS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HomoBarrHeight!$I$37:$I$40</c:f>
              <c:numCache>
                <c:formatCode>General</c:formatCode>
                <c:ptCount val="4"/>
                <c:pt idx="0">
                  <c:v>1.3253522030280998</c:v>
                </c:pt>
                <c:pt idx="1">
                  <c:v>1.4433399351146854</c:v>
                </c:pt>
                <c:pt idx="2">
                  <c:v>1.3560247506123206</c:v>
                </c:pt>
                <c:pt idx="3">
                  <c:v>1.1032032790003445</c:v>
                </c:pt>
              </c:numCache>
            </c:numRef>
          </c:xVal>
          <c:yVal>
            <c:numRef>
              <c:f>HomoBarrHeight!$H$37:$H$40</c:f>
              <c:numCache>
                <c:formatCode>General</c:formatCode>
                <c:ptCount val="4"/>
                <c:pt idx="0">
                  <c:v>1.7424194961199866</c:v>
                </c:pt>
                <c:pt idx="1">
                  <c:v>1.6085633161620294</c:v>
                </c:pt>
                <c:pt idx="2">
                  <c:v>1.7393578625564818</c:v>
                </c:pt>
                <c:pt idx="3">
                  <c:v>1.9541859245034403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0E-4180-B54D-28A276D9951B}"/>
            </c:ext>
          </c:extLst>
        </c:ser>
        <c:ser>
          <c:idx val="1"/>
          <c:order val="5"/>
          <c:tx>
            <c:strRef>
              <c:f>HomoBarrHeight!$AB$10</c:f>
              <c:strCache>
                <c:ptCount val="1"/>
                <c:pt idx="0">
                  <c:v> 1000 um OAS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HomoBarrHeight!$I$45:$I$48</c:f>
              <c:numCache>
                <c:formatCode>General</c:formatCode>
                <c:ptCount val="4"/>
                <c:pt idx="0">
                  <c:v>1.3198637641013895</c:v>
                </c:pt>
                <c:pt idx="1">
                  <c:v>1.378617809395654</c:v>
                </c:pt>
                <c:pt idx="2">
                  <c:v>1.1562175727687616</c:v>
                </c:pt>
              </c:numCache>
            </c:numRef>
          </c:xVal>
          <c:yVal>
            <c:numRef>
              <c:f>HomoBarrHeight!$H$45:$H$48</c:f>
              <c:numCache>
                <c:formatCode>General</c:formatCode>
                <c:ptCount val="4"/>
                <c:pt idx="0">
                  <c:v>1.7899961882651705</c:v>
                </c:pt>
                <c:pt idx="1">
                  <c:v>1.7172428001394826</c:v>
                </c:pt>
                <c:pt idx="2">
                  <c:v>1.9478446579542523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0E-4180-B54D-28A276D9951B}"/>
            </c:ext>
          </c:extLst>
        </c:ser>
        <c:ser>
          <c:idx val="6"/>
          <c:order val="6"/>
          <c:tx>
            <c:strRef>
              <c:f>HomoBarrHeight!$AD$4</c:f>
              <c:strCache>
                <c:ptCount val="1"/>
                <c:pt idx="0">
                  <c:v> OAS fit</c:v>
                </c:pt>
              </c:strCache>
            </c:strRef>
          </c:tx>
          <c:spPr>
            <a:ln w="28575">
              <a:solidFill>
                <a:srgbClr val="FFC000">
                  <a:lumMod val="75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HomoBarrHeight!$AO$5:$AO$8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</c:numCache>
            </c:numRef>
          </c:xVal>
          <c:yVal>
            <c:numRef>
              <c:f>HomoBarrHeight!$AN$5:$AN$8</c:f>
              <c:numCache>
                <c:formatCode>General</c:formatCode>
                <c:ptCount val="4"/>
                <c:pt idx="0">
                  <c:v>2.0626247484641045</c:v>
                </c:pt>
                <c:pt idx="1">
                  <c:v>1.8611062698897443</c:v>
                </c:pt>
                <c:pt idx="2">
                  <c:v>1.659587791315384</c:v>
                </c:pt>
                <c:pt idx="3">
                  <c:v>1.4580693127410234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0E-4180-B54D-28A276D99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.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ajorUnit val="0.1"/>
        <c:minorUnit val="1.0000000000000002E-2"/>
      </c:valAx>
      <c:valAx>
        <c:axId val="463754064"/>
        <c:scaling>
          <c:orientation val="minMax"/>
          <c:max val="2.2000000000000002"/>
          <c:min val="1.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Barrier Height (eV)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4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.6"/>
          <c:min val="1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0.1"/>
        <c:minorUnit val="1.0000000000000002E-2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4872587900754719"/>
          <c:y val="8.8985458945880891E-2"/>
          <c:w val="0.27076199344370483"/>
          <c:h val="0.21482722295676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HomoBarrHeight!$AC$5</c:f>
              <c:strCache>
                <c:ptCount val="1"/>
                <c:pt idx="0">
                  <c:v> 50 um SOA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HomoBarrHeight!$A$9:$A$12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HomoBarrHeight!$M$9:$M$12</c:f>
              <c:numCache>
                <c:formatCode>General</c:formatCode>
                <c:ptCount val="4"/>
                <c:pt idx="0">
                  <c:v>0.42984190170767861</c:v>
                </c:pt>
                <c:pt idx="1">
                  <c:v>1.3011061259658312</c:v>
                </c:pt>
                <c:pt idx="2">
                  <c:v>0.46542451975527394</c:v>
                </c:pt>
                <c:pt idx="3">
                  <c:v>0.4188625223966243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C-47CB-B822-96D096864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HomoBarrHeight!$AC$6</c:f>
              <c:strCache>
                <c:ptCount val="1"/>
                <c:pt idx="0">
                  <c:v> 100 um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HomoBarrHeight!$A$17:$A$20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HomoBarrHeight!$M$17:$M$20</c:f>
              <c:numCache>
                <c:formatCode>General</c:formatCode>
                <c:ptCount val="4"/>
                <c:pt idx="0">
                  <c:v>0.53047039591156708</c:v>
                </c:pt>
                <c:pt idx="1">
                  <c:v>0.45397935385223093</c:v>
                </c:pt>
                <c:pt idx="2">
                  <c:v>0.49425417966470236</c:v>
                </c:pt>
                <c:pt idx="3">
                  <c:v>0.50772053785341176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C-47CB-B822-96D096864F59}"/>
            </c:ext>
          </c:extLst>
        </c:ser>
        <c:ser>
          <c:idx val="2"/>
          <c:order val="2"/>
          <c:tx>
            <c:strRef>
              <c:f>HomoBarrHeight!$AC$7</c:f>
              <c:strCache>
                <c:ptCount val="1"/>
                <c:pt idx="0">
                  <c:v> 200 um SOA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HomoBarrHeight!$A$25:$A$28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HomoBarrHeight!$M$25:$M$28</c:f>
              <c:numCache>
                <c:formatCode>General</c:formatCode>
                <c:ptCount val="4"/>
                <c:pt idx="0">
                  <c:v>0.47500722653417898</c:v>
                </c:pt>
                <c:pt idx="1">
                  <c:v>0.55006584966882455</c:v>
                </c:pt>
                <c:pt idx="2">
                  <c:v>0.5308095288500958</c:v>
                </c:pt>
                <c:pt idx="3">
                  <c:v>0.55320267770523313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C-47CB-B822-96D096864F59}"/>
            </c:ext>
          </c:extLst>
        </c:ser>
        <c:ser>
          <c:idx val="4"/>
          <c:order val="3"/>
          <c:tx>
            <c:strRef>
              <c:f>HomoBarrHeight!$AC$8</c:f>
              <c:strCache>
                <c:ptCount val="1"/>
                <c:pt idx="0">
                  <c:v> 300 um SOA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HomoBarrHeight!$A$33:$A$36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HomoBarrHeight!$M$33:$M$36</c:f>
              <c:numCache>
                <c:formatCode>General</c:formatCode>
                <c:ptCount val="4"/>
                <c:pt idx="0">
                  <c:v>0.55532311753612662</c:v>
                </c:pt>
                <c:pt idx="1">
                  <c:v>0.49391273541420871</c:v>
                </c:pt>
                <c:pt idx="2">
                  <c:v>0.52605250026706274</c:v>
                </c:pt>
                <c:pt idx="3">
                  <c:v>0.52762817570159759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C-47CB-B822-96D096864F59}"/>
            </c:ext>
          </c:extLst>
        </c:ser>
        <c:ser>
          <c:idx val="5"/>
          <c:order val="4"/>
          <c:tx>
            <c:strRef>
              <c:f>HomoBarrHeight!$AC$9</c:f>
              <c:strCache>
                <c:ptCount val="1"/>
                <c:pt idx="0">
                  <c:v> 500 um SOA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HomoBarrHeight!$A$41:$A$44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HomoBarrHeight!$M$41:$M$44</c:f>
              <c:numCache>
                <c:formatCode>General</c:formatCode>
                <c:ptCount val="4"/>
                <c:pt idx="0">
                  <c:v>0.63320365099192655</c:v>
                </c:pt>
                <c:pt idx="1">
                  <c:v>0.55535138803418382</c:v>
                </c:pt>
                <c:pt idx="2">
                  <c:v>0.81946825292137004</c:v>
                </c:pt>
                <c:pt idx="3">
                  <c:v>0.67281997991726772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2C-47CB-B822-96D096864F59}"/>
            </c:ext>
          </c:extLst>
        </c:ser>
        <c:ser>
          <c:idx val="1"/>
          <c:order val="5"/>
          <c:tx>
            <c:strRef>
              <c:f>HomoBarrHeight!$AC$10</c:f>
              <c:strCache>
                <c:ptCount val="1"/>
                <c:pt idx="0">
                  <c:v> 1000 um SOA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HomoBarrHeight!$A$49:$A$52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HomoBarrHeight!$M$49:$M$52</c:f>
              <c:numCache>
                <c:formatCode>General</c:formatCode>
                <c:ptCount val="4"/>
                <c:pt idx="0">
                  <c:v>0.57457113013494565</c:v>
                </c:pt>
                <c:pt idx="1">
                  <c:v>0.80939987281739378</c:v>
                </c:pt>
                <c:pt idx="2">
                  <c:v>0.61069722896553447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2C-47CB-B822-96D096864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Diode number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657616628873449"/>
          <c:y val="0.12441091982251615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HomoBarrHeight!$AB$4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(HomoBarrHeight!$C$5,HomoBarrHeight!$C$13,HomoBarrHeight!$C$21,HomoBarrHeight!$C$29,HomoBarrHeight!$C$37,HomoBarrHeight!$C$45)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(HomoBarrHeight!$AG$7,HomoBarrHeight!$AG$15,HomoBarrHeight!$AG$23,HomoBarrHeight!$AG$31,HomoBarrHeight!$AG$39,HomoBarrHeight!$AG$47)</c:f>
              <c:numCache>
                <c:formatCode>General</c:formatCode>
                <c:ptCount val="6"/>
                <c:pt idx="0">
                  <c:v>1.9782773956354824</c:v>
                </c:pt>
                <c:pt idx="1">
                  <c:v>2.0561073060519028</c:v>
                </c:pt>
                <c:pt idx="2">
                  <c:v>2.057608235712908</c:v>
                </c:pt>
                <c:pt idx="3">
                  <c:v>2.1184349201957917</c:v>
                </c:pt>
                <c:pt idx="4">
                  <c:v>2.0528857193341659</c:v>
                </c:pt>
                <c:pt idx="5">
                  <c:v>2.1001022032546448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B0-4233-B1C1-439B27084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HomoBarrHeight!$AC$4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(HomoBarrHeight!$C$5,HomoBarrHeight!$C$13,HomoBarrHeight!$C$21,HomoBarrHeight!$C$29,HomoBarrHeight!$C$37,HomoBarrHeight!$C$45)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(HomoBarrHeight!$AG$11,HomoBarrHeight!$AG$19,HomoBarrHeight!$AG$27,HomoBarrHeight!$AG$35,HomoBarrHeight!$AG$43,HomoBarrHeight!$AG$51)</c:f>
              <c:numCache>
                <c:formatCode>General</c:formatCode>
                <c:ptCount val="6"/>
                <c:pt idx="0">
                  <c:v>2.0177102427827101</c:v>
                </c:pt>
                <c:pt idx="1">
                  <c:v>2.00659161134752</c:v>
                </c:pt>
                <c:pt idx="2">
                  <c:v>2.0323512616098158</c:v>
                </c:pt>
                <c:pt idx="3">
                  <c:v>2.1010641309795099</c:v>
                </c:pt>
                <c:pt idx="4">
                  <c:v>2.0793525944413962</c:v>
                </c:pt>
                <c:pt idx="5">
                  <c:v>2.0570507729483349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B0-4233-B1C1-439B27084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200" b="1" i="0" baseline="0">
                    <a:effectLst/>
                  </a:rPr>
                  <a:t>Diameter (</a:t>
                </a:r>
                <a:r>
                  <a:rPr lang="en-US" sz="3200" b="1" i="0" baseline="0">
                    <a:effectLst/>
                    <a:latin typeface="Symbol" panose="05050102010706020507" pitchFamily="18" charset="2"/>
                  </a:rPr>
                  <a:t>m</a:t>
                </a:r>
                <a:r>
                  <a:rPr lang="en-US" sz="3200" b="1" i="0" baseline="0">
                    <a:effectLst/>
                  </a:rPr>
                  <a:t>m)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8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Homo. Barrier Height (eV)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11203863375124E-2"/>
              <c:y val="0.1720185672590153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8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295137392437551"/>
          <c:y val="0.64501117096611216"/>
          <c:w val="0.43163831507565303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HomoBarrHeight!$AC$5</c:f>
              <c:strCache>
                <c:ptCount val="1"/>
                <c:pt idx="0">
                  <c:v> 50 um SOA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HomoBarrHeight!$A$9:$A$12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HomoBarrHeight!$S$9:$S$12</c:f>
              <c:numCache>
                <c:formatCode>General</c:formatCode>
                <c:ptCount val="4"/>
                <c:pt idx="0">
                  <c:v>3.110576949723884</c:v>
                </c:pt>
                <c:pt idx="1">
                  <c:v>3.0493046479800854</c:v>
                </c:pt>
                <c:pt idx="2">
                  <c:v>2.9713389747836643</c:v>
                </c:pt>
                <c:pt idx="3">
                  <c:v>3.0547226968065111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4A-4D8C-97C3-1B65AA5A1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HomoBarrHeight!$AC$6</c:f>
              <c:strCache>
                <c:ptCount val="1"/>
                <c:pt idx="0">
                  <c:v> 100 um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HomoBarrHeight!$A$17:$A$20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HomoBarrHeight!$S$17:$S$20</c:f>
              <c:numCache>
                <c:formatCode>General</c:formatCode>
                <c:ptCount val="4"/>
                <c:pt idx="0">
                  <c:v>2.2362809448240646</c:v>
                </c:pt>
                <c:pt idx="1">
                  <c:v>2.2279436034088658</c:v>
                </c:pt>
                <c:pt idx="2">
                  <c:v>2.1996005470865958</c:v>
                </c:pt>
                <c:pt idx="3">
                  <c:v>2.200562864683135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4A-4D8C-97C3-1B65AA5A1AA9}"/>
            </c:ext>
          </c:extLst>
        </c:ser>
        <c:ser>
          <c:idx val="2"/>
          <c:order val="2"/>
          <c:tx>
            <c:strRef>
              <c:f>HomoBarrHeight!$AC$7</c:f>
              <c:strCache>
                <c:ptCount val="1"/>
                <c:pt idx="0">
                  <c:v> 200 um SOA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HomoBarrHeight!$A$25:$A$28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HomoBarrHeight!$S$25:$S$28</c:f>
              <c:numCache>
                <c:formatCode>General</c:formatCode>
                <c:ptCount val="4"/>
                <c:pt idx="0">
                  <c:v>1.9751914136899698</c:v>
                </c:pt>
                <c:pt idx="1">
                  <c:v>1.9838421150034793</c:v>
                </c:pt>
                <c:pt idx="2">
                  <c:v>1.9634252700191386</c:v>
                </c:pt>
                <c:pt idx="3">
                  <c:v>1.9416474541448918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4A-4D8C-97C3-1B65AA5A1AA9}"/>
            </c:ext>
          </c:extLst>
        </c:ser>
        <c:ser>
          <c:idx val="4"/>
          <c:order val="3"/>
          <c:tx>
            <c:strRef>
              <c:f>HomoBarrHeight!$AC$8</c:f>
              <c:strCache>
                <c:ptCount val="1"/>
                <c:pt idx="0">
                  <c:v> 300 um SOA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HomoBarrHeight!$A$33:$A$36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HomoBarrHeight!$S$33:$S$36</c:f>
              <c:numCache>
                <c:formatCode>General</c:formatCode>
                <c:ptCount val="4"/>
                <c:pt idx="0">
                  <c:v>1.9333378615513759</c:v>
                </c:pt>
                <c:pt idx="1">
                  <c:v>1.9287284596232639</c:v>
                </c:pt>
                <c:pt idx="2">
                  <c:v>1.9245716339817183</c:v>
                </c:pt>
                <c:pt idx="3">
                  <c:v>1.9202055615533147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4A-4D8C-97C3-1B65AA5A1AA9}"/>
            </c:ext>
          </c:extLst>
        </c:ser>
        <c:ser>
          <c:idx val="5"/>
          <c:order val="4"/>
          <c:tx>
            <c:strRef>
              <c:f>HomoBarrHeight!$AC$9</c:f>
              <c:strCache>
                <c:ptCount val="1"/>
                <c:pt idx="0">
                  <c:v> 500 um SOA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HomoBarrHeight!$A$41:$A$44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HomoBarrHeight!$S$41:$S$44</c:f>
              <c:numCache>
                <c:formatCode>General</c:formatCode>
                <c:ptCount val="4"/>
                <c:pt idx="0">
                  <c:v>1.9036660977152153</c:v>
                </c:pt>
                <c:pt idx="1">
                  <c:v>1.8966729781296396</c:v>
                </c:pt>
                <c:pt idx="2">
                  <c:v>1.9017503883768596</c:v>
                </c:pt>
                <c:pt idx="3">
                  <c:v>1.9067299286514838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4A-4D8C-97C3-1B65AA5A1AA9}"/>
            </c:ext>
          </c:extLst>
        </c:ser>
        <c:ser>
          <c:idx val="1"/>
          <c:order val="5"/>
          <c:tx>
            <c:strRef>
              <c:f>HomoBarrHeight!$AC$10</c:f>
              <c:strCache>
                <c:ptCount val="1"/>
                <c:pt idx="0">
                  <c:v> 1000 um SOA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HomoBarrHeight!$A$49:$A$52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HomoBarrHeight!$S$49:$S$52</c:f>
              <c:numCache>
                <c:formatCode>General</c:formatCode>
                <c:ptCount val="4"/>
                <c:pt idx="0">
                  <c:v>1.8808170058471207</c:v>
                </c:pt>
                <c:pt idx="1">
                  <c:v>1.8848365058176044</c:v>
                </c:pt>
                <c:pt idx="2">
                  <c:v>1.886246786650519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4A-4D8C-97C3-1B65AA5A1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Diode number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Built-in Potential (eV)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277639261314168"/>
          <c:y val="9.0525696375299836E-2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HomoBarrHeight!$AB$5</c:f>
              <c:strCache>
                <c:ptCount val="1"/>
                <c:pt idx="0">
                  <c:v> 50 um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HomoBarrHeight!$A$5:$A$8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HomoBarrHeight!$S$5:$S$8</c:f>
              <c:numCache>
                <c:formatCode>General</c:formatCode>
                <c:ptCount val="4"/>
                <c:pt idx="0">
                  <c:v>3.3325646045294222</c:v>
                </c:pt>
                <c:pt idx="1">
                  <c:v>3.2418916507361768</c:v>
                </c:pt>
                <c:pt idx="2">
                  <c:v>3.3331727237922433</c:v>
                </c:pt>
                <c:pt idx="3">
                  <c:v>3.1975589087290817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6-43CF-9136-3D9C9A1C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HomoBarrHeight!$AB$6</c:f>
              <c:strCache>
                <c:ptCount val="1"/>
                <c:pt idx="0">
                  <c:v> 100 um OAS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HomoBarrHeight!$A$13:$A$16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HomoBarrHeight!$S$13:$S$16</c:f>
              <c:numCache>
                <c:formatCode>General</c:formatCode>
                <c:ptCount val="4"/>
                <c:pt idx="0">
                  <c:v>2.3703042100367209</c:v>
                </c:pt>
                <c:pt idx="1">
                  <c:v>2.3402805551346142</c:v>
                </c:pt>
                <c:pt idx="2">
                  <c:v>2.3144755395527215</c:v>
                </c:pt>
                <c:pt idx="3">
                  <c:v>2.3773143642568684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D6-43CF-9136-3D9C9A1C7AAD}"/>
            </c:ext>
          </c:extLst>
        </c:ser>
        <c:ser>
          <c:idx val="2"/>
          <c:order val="2"/>
          <c:tx>
            <c:strRef>
              <c:f>HomoBarrHeight!$AB$7</c:f>
              <c:strCache>
                <c:ptCount val="1"/>
                <c:pt idx="0">
                  <c:v> 200 um OAS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HomoBarrHeight!$A$21:$A$24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HomoBarrHeight!$S$21:$S$24</c:f>
              <c:numCache>
                <c:formatCode>General</c:formatCode>
                <c:ptCount val="4"/>
                <c:pt idx="0">
                  <c:v>2.047556249121985</c:v>
                </c:pt>
                <c:pt idx="1">
                  <c:v>2.143766853366265</c:v>
                </c:pt>
                <c:pt idx="2">
                  <c:v>2.1615460506158994</c:v>
                </c:pt>
                <c:pt idx="3">
                  <c:v>2.1605746531144341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D6-43CF-9136-3D9C9A1C7AAD}"/>
            </c:ext>
          </c:extLst>
        </c:ser>
        <c:ser>
          <c:idx val="4"/>
          <c:order val="3"/>
          <c:tx>
            <c:strRef>
              <c:f>HomoBarrHeight!$AB$8</c:f>
              <c:strCache>
                <c:ptCount val="1"/>
                <c:pt idx="0">
                  <c:v> 300 um OAS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HomoBarrHeight!$A$29:$A$32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HomoBarrHeight!$S$29:$S$32</c:f>
              <c:numCache>
                <c:formatCode>General</c:formatCode>
                <c:ptCount val="4"/>
                <c:pt idx="0">
                  <c:v>2.1201582482370411</c:v>
                </c:pt>
                <c:pt idx="1">
                  <c:v>2.137347172726066</c:v>
                </c:pt>
                <c:pt idx="2">
                  <c:v>2.1486832673225118</c:v>
                </c:pt>
                <c:pt idx="3">
                  <c:v>2.1547211599305438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D6-43CF-9136-3D9C9A1C7AAD}"/>
            </c:ext>
          </c:extLst>
        </c:ser>
        <c:ser>
          <c:idx val="5"/>
          <c:order val="4"/>
          <c:tx>
            <c:strRef>
              <c:f>HomoBarrHeight!$AB$9</c:f>
              <c:strCache>
                <c:ptCount val="1"/>
                <c:pt idx="0">
                  <c:v> 500 um OAS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HomoBarrHeight!$A$37:$A$40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HomoBarrHeight!$S$37:$S$40</c:f>
              <c:numCache>
                <c:formatCode>General</c:formatCode>
                <c:ptCount val="4"/>
                <c:pt idx="0">
                  <c:v>2.0794656457050262</c:v>
                </c:pt>
                <c:pt idx="1">
                  <c:v>2.0468592366212115</c:v>
                </c:pt>
                <c:pt idx="2">
                  <c:v>2.1184515666504722</c:v>
                </c:pt>
                <c:pt idx="3">
                  <c:v>2.0955965215412053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D6-43CF-9136-3D9C9A1C7AAD}"/>
            </c:ext>
          </c:extLst>
        </c:ser>
        <c:ser>
          <c:idx val="1"/>
          <c:order val="5"/>
          <c:tx>
            <c:strRef>
              <c:f>HomoBarrHeight!$AB$10</c:f>
              <c:strCache>
                <c:ptCount val="1"/>
                <c:pt idx="0">
                  <c:v> 1000 um OAS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HomoBarrHeight!$A$45:$A$48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HomoBarrHeight!$S$45:$S$48</c:f>
              <c:numCache>
                <c:formatCode>General</c:formatCode>
                <c:ptCount val="4"/>
                <c:pt idx="0">
                  <c:v>2.0949614212086427</c:v>
                </c:pt>
                <c:pt idx="1">
                  <c:v>2.086728053869606</c:v>
                </c:pt>
                <c:pt idx="2">
                  <c:v>2.1119351693552426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D6-43CF-9136-3D9C9A1C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200" b="1" i="0" baseline="0">
                    <a:effectLst/>
                  </a:rPr>
                  <a:t>Diode number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Built-in Potential (eV)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669024057015296"/>
          <c:y val="0.64193069610727427"/>
          <c:w val="0.5631647991057529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1035313424689308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HomoBarrHeight!$AC$5</c:f>
              <c:strCache>
                <c:ptCount val="1"/>
                <c:pt idx="0">
                  <c:v> 50 um SOA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HomoBarrHeight!$I$9:$I$12</c:f>
              <c:numCache>
                <c:formatCode>General</c:formatCode>
                <c:ptCount val="4"/>
                <c:pt idx="0">
                  <c:v>1.0345989374965239</c:v>
                </c:pt>
                <c:pt idx="1">
                  <c:v>1.0740340639184871</c:v>
                </c:pt>
                <c:pt idx="2">
                  <c:v>1.0698750025868724</c:v>
                </c:pt>
                <c:pt idx="3">
                  <c:v>1.1176178625031816</c:v>
                </c:pt>
              </c:numCache>
            </c:numRef>
          </c:xVal>
          <c:yVal>
            <c:numRef>
              <c:f>HomoBarrHeight!$H$9:$H$12</c:f>
              <c:numCache>
                <c:formatCode>General</c:formatCode>
                <c:ptCount val="4"/>
                <c:pt idx="0">
                  <c:v>1.9750885034887466</c:v>
                </c:pt>
                <c:pt idx="1">
                  <c:v>1.9299891585604747</c:v>
                </c:pt>
                <c:pt idx="2">
                  <c:v>1.9319104343311992</c:v>
                </c:pt>
                <c:pt idx="3">
                  <c:v>1.8548491698336154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E40-4655-A3BA-F03BA17A5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HomoBarrHeight!$AC$6</c:f>
              <c:strCache>
                <c:ptCount val="1"/>
                <c:pt idx="0">
                  <c:v> 100 um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HomoBarrHeight!$I$17:$I$20</c:f>
              <c:numCache>
                <c:formatCode>General</c:formatCode>
                <c:ptCount val="4"/>
                <c:pt idx="0">
                  <c:v>1.034563628133025</c:v>
                </c:pt>
                <c:pt idx="1">
                  <c:v>1.0693897547313371</c:v>
                </c:pt>
                <c:pt idx="2">
                  <c:v>1.0744025242499757</c:v>
                </c:pt>
                <c:pt idx="3">
                  <c:v>1.0688588697964021</c:v>
                </c:pt>
              </c:numCache>
            </c:numRef>
          </c:xVal>
          <c:yVal>
            <c:numRef>
              <c:f>HomoBarrHeight!$H$17:$H$20</c:f>
              <c:numCache>
                <c:formatCode>General</c:formatCode>
                <c:ptCount val="4"/>
                <c:pt idx="0">
                  <c:v>1.9831225120369871</c:v>
                </c:pt>
                <c:pt idx="1">
                  <c:v>1.9335854021597396</c:v>
                </c:pt>
                <c:pt idx="2">
                  <c:v>1.9500092361359327</c:v>
                </c:pt>
                <c:pt idx="3">
                  <c:v>1.9611375519964072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E40-4655-A3BA-F03BA17A5A93}"/>
            </c:ext>
          </c:extLst>
        </c:ser>
        <c:ser>
          <c:idx val="2"/>
          <c:order val="2"/>
          <c:tx>
            <c:strRef>
              <c:f>HomoBarrHeight!$AC$7</c:f>
              <c:strCache>
                <c:ptCount val="1"/>
                <c:pt idx="0">
                  <c:v> 200 um SOA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HomoBarrHeight!$I$25:$I$28</c:f>
              <c:numCache>
                <c:formatCode>General</c:formatCode>
                <c:ptCount val="4"/>
                <c:pt idx="0">
                  <c:v>1.0301427328865997</c:v>
                </c:pt>
                <c:pt idx="1">
                  <c:v>1.0636726629919109</c:v>
                </c:pt>
                <c:pt idx="2">
                  <c:v>1.0724194296181551</c:v>
                </c:pt>
                <c:pt idx="3">
                  <c:v>1.014081795439417</c:v>
                </c:pt>
              </c:numCache>
            </c:numRef>
          </c:xVal>
          <c:yVal>
            <c:numRef>
              <c:f>HomoBarrHeight!$H$25:$H$28</c:f>
              <c:numCache>
                <c:formatCode>General</c:formatCode>
                <c:ptCount val="4"/>
                <c:pt idx="0">
                  <c:v>1.9988295630959318</c:v>
                </c:pt>
                <c:pt idx="1">
                  <c:v>1.9755177175697323</c:v>
                </c:pt>
                <c:pt idx="2">
                  <c:v>1.9494240012101762</c:v>
                </c:pt>
                <c:pt idx="3">
                  <c:v>2.0305048026761989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E40-4655-A3BA-F03BA17A5A93}"/>
            </c:ext>
          </c:extLst>
        </c:ser>
        <c:ser>
          <c:idx val="4"/>
          <c:order val="3"/>
          <c:tx>
            <c:strRef>
              <c:f>HomoBarrHeight!$AC$8</c:f>
              <c:strCache>
                <c:ptCount val="1"/>
                <c:pt idx="0">
                  <c:v> 300 um SOA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HomoBarrHeight!$I$33:$I$36</c:f>
              <c:numCache>
                <c:formatCode>General</c:formatCode>
                <c:ptCount val="4"/>
                <c:pt idx="0">
                  <c:v>1.0709051037046144</c:v>
                </c:pt>
                <c:pt idx="1">
                  <c:v>1.0505895861995858</c:v>
                </c:pt>
                <c:pt idx="2">
                  <c:v>1.0524588050314412</c:v>
                </c:pt>
                <c:pt idx="3">
                  <c:v>1.0762902433219392</c:v>
                </c:pt>
              </c:numCache>
            </c:numRef>
          </c:xVal>
          <c:yVal>
            <c:numRef>
              <c:f>HomoBarrHeight!$H$33:$H$36</c:f>
              <c:numCache>
                <c:formatCode>General</c:formatCode>
                <c:ptCount val="4"/>
                <c:pt idx="0">
                  <c:v>1.9406268365529618</c:v>
                </c:pt>
                <c:pt idx="1">
                  <c:v>1.9836415104606648</c:v>
                </c:pt>
                <c:pt idx="2">
                  <c:v>1.9685189026405312</c:v>
                </c:pt>
                <c:pt idx="3">
                  <c:v>1.8926650152514382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E40-4655-A3BA-F03BA17A5A93}"/>
            </c:ext>
          </c:extLst>
        </c:ser>
        <c:ser>
          <c:idx val="5"/>
          <c:order val="4"/>
          <c:tx>
            <c:strRef>
              <c:f>HomoBarrHeight!$AC$9</c:f>
              <c:strCache>
                <c:ptCount val="1"/>
                <c:pt idx="0">
                  <c:v> 500 um SOA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HomoBarrHeight!$I$41:$I$44</c:f>
              <c:numCache>
                <c:formatCode>General</c:formatCode>
                <c:ptCount val="4"/>
                <c:pt idx="0">
                  <c:v>1.0438832767359572</c:v>
                </c:pt>
                <c:pt idx="1">
                  <c:v>1.0401880541404733</c:v>
                </c:pt>
                <c:pt idx="2">
                  <c:v>1.0509015809095683</c:v>
                </c:pt>
                <c:pt idx="3">
                  <c:v>1.0694732471940362</c:v>
                </c:pt>
              </c:numCache>
            </c:numRef>
          </c:xVal>
          <c:yVal>
            <c:numRef>
              <c:f>HomoBarrHeight!$H$41:$H$44</c:f>
              <c:numCache>
                <c:formatCode>General</c:formatCode>
                <c:ptCount val="4"/>
                <c:pt idx="0">
                  <c:v>1.9842173956238076</c:v>
                </c:pt>
                <c:pt idx="1">
                  <c:v>1.9763599300800416</c:v>
                </c:pt>
                <c:pt idx="2">
                  <c:v>1.9501240388033065</c:v>
                </c:pt>
                <c:pt idx="3">
                  <c:v>1.8948919414237297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E40-4655-A3BA-F03BA17A5A93}"/>
            </c:ext>
          </c:extLst>
        </c:ser>
        <c:ser>
          <c:idx val="1"/>
          <c:order val="5"/>
          <c:tx>
            <c:strRef>
              <c:f>HomoBarrHeight!$AC$10</c:f>
              <c:strCache>
                <c:ptCount val="1"/>
                <c:pt idx="0">
                  <c:v> 1000 um SOA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HomoBarrHeight!$I$49:$I$52</c:f>
              <c:numCache>
                <c:formatCode>General</c:formatCode>
                <c:ptCount val="4"/>
                <c:pt idx="0">
                  <c:v>1.0557471902853131</c:v>
                </c:pt>
                <c:pt idx="1">
                  <c:v>1.0408044771439637</c:v>
                </c:pt>
                <c:pt idx="2">
                  <c:v>1.0589836301536604</c:v>
                </c:pt>
              </c:numCache>
            </c:numRef>
          </c:xVal>
          <c:yVal>
            <c:numRef>
              <c:f>HomoBarrHeight!$H$49:$H$52</c:f>
              <c:numCache>
                <c:formatCode>General</c:formatCode>
                <c:ptCount val="4"/>
                <c:pt idx="0">
                  <c:v>1.9657761335895365</c:v>
                </c:pt>
                <c:pt idx="1">
                  <c:v>1.9799444871868468</c:v>
                </c:pt>
                <c:pt idx="2">
                  <c:v>1.9263277427550103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E40-4655-A3BA-F03BA17A5A93}"/>
            </c:ext>
          </c:extLst>
        </c:ser>
        <c:ser>
          <c:idx val="6"/>
          <c:order val="6"/>
          <c:tx>
            <c:strRef>
              <c:f>HomoBarrHeight!$AE$4</c:f>
              <c:strCache>
                <c:ptCount val="1"/>
                <c:pt idx="0">
                  <c:v> SOA fit</c:v>
                </c:pt>
              </c:strCache>
            </c:strRef>
          </c:tx>
          <c:spPr>
            <a:ln w="28575">
              <a:solidFill>
                <a:srgbClr val="FFC000">
                  <a:lumMod val="75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HomoBarrHeight!$AU$5:$AU$8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</c:numCache>
            </c:numRef>
          </c:xVal>
          <c:yVal>
            <c:numRef>
              <c:f>HomoBarrHeight!$AT$5:$AT$8</c:f>
              <c:numCache>
                <c:formatCode>General</c:formatCode>
                <c:ptCount val="4"/>
                <c:pt idx="0">
                  <c:v>2.0461232114735166</c:v>
                </c:pt>
                <c:pt idx="1">
                  <c:v>1.7276885755243381</c:v>
                </c:pt>
                <c:pt idx="2">
                  <c:v>1.4092539395751595</c:v>
                </c:pt>
                <c:pt idx="3">
                  <c:v>1.0908193036259801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E40-4655-A3BA-F03BA17A5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.6"/>
          <c:min val="1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ajorUnit val="0.1"/>
        <c:minorUnit val="1.0000000000000002E-2"/>
      </c:valAx>
      <c:valAx>
        <c:axId val="463754064"/>
        <c:scaling>
          <c:orientation val="minMax"/>
          <c:max val="2.2000000000000002"/>
          <c:min val="1.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4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.6"/>
          <c:min val="1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0.1"/>
        <c:minorUnit val="1.0000000000000002E-2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033799322155772"/>
          <c:y val="7.9744034369367375E-2"/>
          <c:w val="0.26931319652811286"/>
          <c:h val="0.2702757704158470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1035313424689308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HomoBarrHeight!$AC$5</c:f>
              <c:strCache>
                <c:ptCount val="1"/>
                <c:pt idx="0">
                  <c:v> 50 um SOA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HomoBarrHeight!$I$9:$I$12</c:f>
              <c:numCache>
                <c:formatCode>General</c:formatCode>
                <c:ptCount val="4"/>
                <c:pt idx="0">
                  <c:v>1.0345989374965239</c:v>
                </c:pt>
                <c:pt idx="1">
                  <c:v>1.0740340639184871</c:v>
                </c:pt>
                <c:pt idx="2">
                  <c:v>1.0698750025868724</c:v>
                </c:pt>
                <c:pt idx="3">
                  <c:v>1.1176178625031816</c:v>
                </c:pt>
              </c:numCache>
            </c:numRef>
          </c:xVal>
          <c:yVal>
            <c:numRef>
              <c:f>HomoBarrHeight!$H$9:$H$12</c:f>
              <c:numCache>
                <c:formatCode>General</c:formatCode>
                <c:ptCount val="4"/>
                <c:pt idx="0">
                  <c:v>1.9750885034887466</c:v>
                </c:pt>
                <c:pt idx="1">
                  <c:v>1.9299891585604747</c:v>
                </c:pt>
                <c:pt idx="2">
                  <c:v>1.9319104343311992</c:v>
                </c:pt>
                <c:pt idx="3">
                  <c:v>1.8548491698336154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28-4429-9BBC-24E8B623A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HomoBarrHeight!$AC$6</c:f>
              <c:strCache>
                <c:ptCount val="1"/>
                <c:pt idx="0">
                  <c:v> 100 um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HomoBarrHeight!$I$17:$I$20</c:f>
              <c:numCache>
                <c:formatCode>General</c:formatCode>
                <c:ptCount val="4"/>
                <c:pt idx="0">
                  <c:v>1.034563628133025</c:v>
                </c:pt>
                <c:pt idx="1">
                  <c:v>1.0693897547313371</c:v>
                </c:pt>
                <c:pt idx="2">
                  <c:v>1.0744025242499757</c:v>
                </c:pt>
                <c:pt idx="3">
                  <c:v>1.0688588697964021</c:v>
                </c:pt>
              </c:numCache>
            </c:numRef>
          </c:xVal>
          <c:yVal>
            <c:numRef>
              <c:f>HomoBarrHeight!$H$17:$H$20</c:f>
              <c:numCache>
                <c:formatCode>General</c:formatCode>
                <c:ptCount val="4"/>
                <c:pt idx="0">
                  <c:v>1.9831225120369871</c:v>
                </c:pt>
                <c:pt idx="1">
                  <c:v>1.9335854021597396</c:v>
                </c:pt>
                <c:pt idx="2">
                  <c:v>1.9500092361359327</c:v>
                </c:pt>
                <c:pt idx="3">
                  <c:v>1.9611375519964072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28-4429-9BBC-24E8B623A4A6}"/>
            </c:ext>
          </c:extLst>
        </c:ser>
        <c:ser>
          <c:idx val="2"/>
          <c:order val="2"/>
          <c:tx>
            <c:strRef>
              <c:f>HomoBarrHeight!$AC$7</c:f>
              <c:strCache>
                <c:ptCount val="1"/>
                <c:pt idx="0">
                  <c:v> 200 um SOA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HomoBarrHeight!$I$25:$I$28</c:f>
              <c:numCache>
                <c:formatCode>General</c:formatCode>
                <c:ptCount val="4"/>
                <c:pt idx="0">
                  <c:v>1.0301427328865997</c:v>
                </c:pt>
                <c:pt idx="1">
                  <c:v>1.0636726629919109</c:v>
                </c:pt>
                <c:pt idx="2">
                  <c:v>1.0724194296181551</c:v>
                </c:pt>
                <c:pt idx="3">
                  <c:v>1.014081795439417</c:v>
                </c:pt>
              </c:numCache>
            </c:numRef>
          </c:xVal>
          <c:yVal>
            <c:numRef>
              <c:f>HomoBarrHeight!$H$25:$H$28</c:f>
              <c:numCache>
                <c:formatCode>General</c:formatCode>
                <c:ptCount val="4"/>
                <c:pt idx="0">
                  <c:v>1.9988295630959318</c:v>
                </c:pt>
                <c:pt idx="1">
                  <c:v>1.9755177175697323</c:v>
                </c:pt>
                <c:pt idx="2">
                  <c:v>1.9494240012101762</c:v>
                </c:pt>
                <c:pt idx="3">
                  <c:v>2.0305048026761989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28-4429-9BBC-24E8B623A4A6}"/>
            </c:ext>
          </c:extLst>
        </c:ser>
        <c:ser>
          <c:idx val="4"/>
          <c:order val="3"/>
          <c:tx>
            <c:strRef>
              <c:f>HomoBarrHeight!$AC$8</c:f>
              <c:strCache>
                <c:ptCount val="1"/>
                <c:pt idx="0">
                  <c:v> 300 um SOA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HomoBarrHeight!$I$33:$I$36</c:f>
              <c:numCache>
                <c:formatCode>General</c:formatCode>
                <c:ptCount val="4"/>
                <c:pt idx="0">
                  <c:v>1.0709051037046144</c:v>
                </c:pt>
                <c:pt idx="1">
                  <c:v>1.0505895861995858</c:v>
                </c:pt>
                <c:pt idx="2">
                  <c:v>1.0524588050314412</c:v>
                </c:pt>
                <c:pt idx="3">
                  <c:v>1.0762902433219392</c:v>
                </c:pt>
              </c:numCache>
            </c:numRef>
          </c:xVal>
          <c:yVal>
            <c:numRef>
              <c:f>HomoBarrHeight!$H$33:$H$36</c:f>
              <c:numCache>
                <c:formatCode>General</c:formatCode>
                <c:ptCount val="4"/>
                <c:pt idx="0">
                  <c:v>1.9406268365529618</c:v>
                </c:pt>
                <c:pt idx="1">
                  <c:v>1.9836415104606648</c:v>
                </c:pt>
                <c:pt idx="2">
                  <c:v>1.9685189026405312</c:v>
                </c:pt>
                <c:pt idx="3">
                  <c:v>1.8926650152514382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28-4429-9BBC-24E8B623A4A6}"/>
            </c:ext>
          </c:extLst>
        </c:ser>
        <c:ser>
          <c:idx val="5"/>
          <c:order val="4"/>
          <c:tx>
            <c:strRef>
              <c:f>HomoBarrHeight!$AC$9</c:f>
              <c:strCache>
                <c:ptCount val="1"/>
                <c:pt idx="0">
                  <c:v> 500 um SOA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HomoBarrHeight!$I$41:$I$44</c:f>
              <c:numCache>
                <c:formatCode>General</c:formatCode>
                <c:ptCount val="4"/>
                <c:pt idx="0">
                  <c:v>1.0438832767359572</c:v>
                </c:pt>
                <c:pt idx="1">
                  <c:v>1.0401880541404733</c:v>
                </c:pt>
                <c:pt idx="2">
                  <c:v>1.0509015809095683</c:v>
                </c:pt>
                <c:pt idx="3">
                  <c:v>1.0694732471940362</c:v>
                </c:pt>
              </c:numCache>
            </c:numRef>
          </c:xVal>
          <c:yVal>
            <c:numRef>
              <c:f>HomoBarrHeight!$H$41:$H$44</c:f>
              <c:numCache>
                <c:formatCode>General</c:formatCode>
                <c:ptCount val="4"/>
                <c:pt idx="0">
                  <c:v>1.9842173956238076</c:v>
                </c:pt>
                <c:pt idx="1">
                  <c:v>1.9763599300800416</c:v>
                </c:pt>
                <c:pt idx="2">
                  <c:v>1.9501240388033065</c:v>
                </c:pt>
                <c:pt idx="3">
                  <c:v>1.8948919414237297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28-4429-9BBC-24E8B623A4A6}"/>
            </c:ext>
          </c:extLst>
        </c:ser>
        <c:ser>
          <c:idx val="1"/>
          <c:order val="5"/>
          <c:tx>
            <c:strRef>
              <c:f>HomoBarrHeight!$AC$10</c:f>
              <c:strCache>
                <c:ptCount val="1"/>
                <c:pt idx="0">
                  <c:v> 1000 um SOA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HomoBarrHeight!$I$49:$I$52</c:f>
              <c:numCache>
                <c:formatCode>General</c:formatCode>
                <c:ptCount val="4"/>
                <c:pt idx="0">
                  <c:v>1.0557471902853131</c:v>
                </c:pt>
                <c:pt idx="1">
                  <c:v>1.0408044771439637</c:v>
                </c:pt>
                <c:pt idx="2">
                  <c:v>1.0589836301536604</c:v>
                </c:pt>
              </c:numCache>
            </c:numRef>
          </c:xVal>
          <c:yVal>
            <c:numRef>
              <c:f>HomoBarrHeight!$H$49:$H$52</c:f>
              <c:numCache>
                <c:formatCode>General</c:formatCode>
                <c:ptCount val="4"/>
                <c:pt idx="0">
                  <c:v>1.9657761335895365</c:v>
                </c:pt>
                <c:pt idx="1">
                  <c:v>1.9799444871868468</c:v>
                </c:pt>
                <c:pt idx="2">
                  <c:v>1.9263277427550103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28-4429-9BBC-24E8B623A4A6}"/>
            </c:ext>
          </c:extLst>
        </c:ser>
        <c:ser>
          <c:idx val="6"/>
          <c:order val="6"/>
          <c:tx>
            <c:strRef>
              <c:f>HomoBarrHeight!$AE$5</c:f>
              <c:strCache>
                <c:ptCount val="1"/>
                <c:pt idx="0">
                  <c:v> 50 um SOA fit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HomoBarrHeight!$AI$9:$AI$12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</c:numCache>
            </c:numRef>
          </c:xVal>
          <c:yVal>
            <c:numRef>
              <c:f>HomoBarrHeight!$AH$9:$AH$12</c:f>
              <c:numCache>
                <c:formatCode>General</c:formatCode>
                <c:ptCount val="4"/>
                <c:pt idx="0">
                  <c:v>2.030882471216354</c:v>
                </c:pt>
                <c:pt idx="1">
                  <c:v>1.7393222480272745</c:v>
                </c:pt>
                <c:pt idx="2">
                  <c:v>1.447762024838195</c:v>
                </c:pt>
                <c:pt idx="3">
                  <c:v>1.1562018016491153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228-4429-9BBC-24E8B623A4A6}"/>
            </c:ext>
          </c:extLst>
        </c:ser>
        <c:ser>
          <c:idx val="7"/>
          <c:order val="7"/>
          <c:tx>
            <c:strRef>
              <c:f>HomoBarrHeight!$AE$6</c:f>
              <c:strCache>
                <c:ptCount val="1"/>
                <c:pt idx="0">
                  <c:v> 100 um SOA fit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HomoBarrHeight!$AI$17:$AI$20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</c:numCache>
            </c:numRef>
          </c:xVal>
          <c:yVal>
            <c:numRef>
              <c:f>HomoBarrHeight!$AH$17:$AH$20</c:f>
              <c:numCache>
                <c:formatCode>General</c:formatCode>
                <c:ptCount val="4"/>
                <c:pt idx="0">
                  <c:v>2.0150896060993535</c:v>
                </c:pt>
                <c:pt idx="1">
                  <c:v>1.8269910425961724</c:v>
                </c:pt>
                <c:pt idx="2">
                  <c:v>1.6388924790929913</c:v>
                </c:pt>
                <c:pt idx="3">
                  <c:v>1.4507939155898102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228-4429-9BBC-24E8B623A4A6}"/>
            </c:ext>
          </c:extLst>
        </c:ser>
        <c:ser>
          <c:idx val="8"/>
          <c:order val="8"/>
          <c:tx>
            <c:strRef>
              <c:f>HomoBarrHeight!$AE$7</c:f>
              <c:strCache>
                <c:ptCount val="1"/>
                <c:pt idx="0">
                  <c:v> 200 um SOA fit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HomoBarrHeight!$AI$25:$AI$28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</c:numCache>
            </c:numRef>
          </c:xVal>
          <c:yVal>
            <c:numRef>
              <c:f>HomoBarrHeight!$AH$25:$AH$28</c:f>
              <c:numCache>
                <c:formatCode>General</c:formatCode>
                <c:ptCount val="4"/>
                <c:pt idx="0">
                  <c:v>2.0433269642579539</c:v>
                </c:pt>
                <c:pt idx="1">
                  <c:v>1.8003856631813131</c:v>
                </c:pt>
                <c:pt idx="2">
                  <c:v>1.5574443621046723</c:v>
                </c:pt>
                <c:pt idx="3">
                  <c:v>1.3145030610280311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228-4429-9BBC-24E8B623A4A6}"/>
            </c:ext>
          </c:extLst>
        </c:ser>
        <c:ser>
          <c:idx val="9"/>
          <c:order val="9"/>
          <c:tx>
            <c:strRef>
              <c:f>HomoBarrHeight!$AE$8</c:f>
              <c:strCache>
                <c:ptCount val="1"/>
                <c:pt idx="0">
                  <c:v> 300 um SOA fit</c:v>
                </c:pt>
              </c:strCache>
            </c:strRef>
          </c:tx>
          <c:spPr>
            <a:ln w="28575"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HomoBarrHeight!$AI$33:$AI$36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</c:numCache>
            </c:numRef>
          </c:xVal>
          <c:yVal>
            <c:numRef>
              <c:f>HomoBarrHeight!$AH$33:$AH$36</c:f>
              <c:numCache>
                <c:formatCode>General</c:formatCode>
                <c:ptCount val="4"/>
                <c:pt idx="0">
                  <c:v>2.1271794634524528</c:v>
                </c:pt>
                <c:pt idx="1">
                  <c:v>1.5491305628563894</c:v>
                </c:pt>
                <c:pt idx="2">
                  <c:v>0.97108166226032644</c:v>
                </c:pt>
                <c:pt idx="3">
                  <c:v>0.39303276166426304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228-4429-9BBC-24E8B623A4A6}"/>
            </c:ext>
          </c:extLst>
        </c:ser>
        <c:ser>
          <c:idx val="10"/>
          <c:order val="10"/>
          <c:tx>
            <c:strRef>
              <c:f>HomoBarrHeight!$AE$9</c:f>
              <c:strCache>
                <c:ptCount val="1"/>
                <c:pt idx="0">
                  <c:v> 500 um SOA fit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HomoBarrHeight!$AI$41:$AI$44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</c:numCache>
            </c:numRef>
          </c:xVal>
          <c:yVal>
            <c:numRef>
              <c:f>HomoBarrHeight!$AH$41:$AH$44</c:f>
              <c:numCache>
                <c:formatCode>General</c:formatCode>
                <c:ptCount val="4"/>
                <c:pt idx="0">
                  <c:v>2.1068304465479897</c:v>
                </c:pt>
                <c:pt idx="1">
                  <c:v>1.4986229034346104</c:v>
                </c:pt>
                <c:pt idx="2">
                  <c:v>0.89041536032123147</c:v>
                </c:pt>
                <c:pt idx="3">
                  <c:v>0.28220781720785126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228-4429-9BBC-24E8B623A4A6}"/>
            </c:ext>
          </c:extLst>
        </c:ser>
        <c:ser>
          <c:idx val="11"/>
          <c:order val="11"/>
          <c:tx>
            <c:strRef>
              <c:f>HomoBarrHeight!$AE$10</c:f>
              <c:strCache>
                <c:ptCount val="1"/>
                <c:pt idx="0">
                  <c:v> 1000 um SOA fit</c:v>
                </c:pt>
              </c:strCache>
            </c:strRef>
          </c:tx>
          <c:spPr>
            <a:ln w="28575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HomoBarrHeight!$AI$49:$AI$52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</c:numCache>
            </c:numRef>
          </c:xVal>
          <c:yVal>
            <c:numRef>
              <c:f>HomoBarrHeight!$AH$49:$AH$52</c:f>
              <c:numCache>
                <c:formatCode>General</c:formatCode>
                <c:ptCount val="4"/>
                <c:pt idx="0">
                  <c:v>2.078094495593517</c:v>
                </c:pt>
                <c:pt idx="1">
                  <c:v>1.612302962895289</c:v>
                </c:pt>
                <c:pt idx="2">
                  <c:v>1.1465114301970614</c:v>
                </c:pt>
                <c:pt idx="3">
                  <c:v>0.68071989749883288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228-4429-9BBC-24E8B623A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.6"/>
          <c:min val="1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ajorUnit val="0.1"/>
        <c:minorUnit val="1.0000000000000002E-2"/>
      </c:valAx>
      <c:valAx>
        <c:axId val="463754064"/>
        <c:scaling>
          <c:orientation val="minMax"/>
          <c:max val="2.2000000000000002"/>
          <c:min val="1.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4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.6"/>
          <c:min val="1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.0000000000000002E-2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49656089789607555"/>
          <c:y val="0.11362925781658367"/>
          <c:w val="0.2522325118032907"/>
          <c:h val="0.5161051834204477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59674116448957537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Summary!$AB$5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Summary!$F$5:$F$8</c:f>
              <c:numCache>
                <c:formatCode>0.00E+00</c:formatCode>
                <c:ptCount val="4"/>
                <c:pt idx="0">
                  <c:v>172520000000</c:v>
                </c:pt>
                <c:pt idx="1">
                  <c:v>43628571428.571426</c:v>
                </c:pt>
                <c:pt idx="2">
                  <c:v>40241463414.63414</c:v>
                </c:pt>
                <c:pt idx="3">
                  <c:v>19117142857.142853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F-46E4-BE34-CA4BC3BAC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Summary!$AB$6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Summary!$F$13:$F$16</c:f>
              <c:numCache>
                <c:formatCode>0.00E+00</c:formatCode>
                <c:ptCount val="4"/>
                <c:pt idx="0">
                  <c:v>71265384615.384613</c:v>
                </c:pt>
                <c:pt idx="1">
                  <c:v>66734899328.859055</c:v>
                </c:pt>
                <c:pt idx="2">
                  <c:v>4944249999999.999</c:v>
                </c:pt>
                <c:pt idx="3">
                  <c:v>2366875000000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1F-46E4-BE34-CA4BC3BAC1A5}"/>
            </c:ext>
          </c:extLst>
        </c:ser>
        <c:ser>
          <c:idx val="2"/>
          <c:order val="2"/>
          <c:tx>
            <c:strRef>
              <c:f>Summary!$AB$7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Summary!$F$21:$F$24</c:f>
              <c:numCache>
                <c:formatCode>0.00E+00</c:formatCode>
                <c:ptCount val="4"/>
                <c:pt idx="0">
                  <c:v>1256772727272.7273</c:v>
                </c:pt>
                <c:pt idx="1">
                  <c:v>327721428571.42853</c:v>
                </c:pt>
                <c:pt idx="2">
                  <c:v>6928624999999.999</c:v>
                </c:pt>
                <c:pt idx="3">
                  <c:v>436812500000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1F-46E4-BE34-CA4BC3BAC1A5}"/>
            </c:ext>
          </c:extLst>
        </c:ser>
        <c:ser>
          <c:idx val="4"/>
          <c:order val="3"/>
          <c:tx>
            <c:strRef>
              <c:f>Summary!$AB$8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Summary!$F$29:$F$32</c:f>
              <c:numCache>
                <c:formatCode>0.00E+00</c:formatCode>
                <c:ptCount val="4"/>
                <c:pt idx="0">
                  <c:v>1225594594594.5945</c:v>
                </c:pt>
                <c:pt idx="1">
                  <c:v>238298342541.43643</c:v>
                </c:pt>
                <c:pt idx="2">
                  <c:v>1163716666666.6667</c:v>
                </c:pt>
                <c:pt idx="3">
                  <c:v>332807692307.69226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1F-46E4-BE34-CA4BC3BAC1A5}"/>
            </c:ext>
          </c:extLst>
        </c:ser>
        <c:ser>
          <c:idx val="5"/>
          <c:order val="4"/>
          <c:tx>
            <c:strRef>
              <c:f>Summary!$AB$9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Summary!$F$37:$F$40</c:f>
              <c:numCache>
                <c:formatCode>0.00E+00</c:formatCode>
                <c:ptCount val="4"/>
                <c:pt idx="0">
                  <c:v>2376370000000</c:v>
                </c:pt>
                <c:pt idx="1">
                  <c:v>386392666666.66669</c:v>
                </c:pt>
                <c:pt idx="2">
                  <c:v>1043214705882.353</c:v>
                </c:pt>
                <c:pt idx="3">
                  <c:v>2041992647058.8235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1F-46E4-BE34-CA4BC3BAC1A5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Summary!$F$45:$F$48</c:f>
              <c:numCache>
                <c:formatCode>0.00E+00</c:formatCode>
                <c:ptCount val="4"/>
                <c:pt idx="0">
                  <c:v>1386692105263.158</c:v>
                </c:pt>
                <c:pt idx="1">
                  <c:v>957804216867.46997</c:v>
                </c:pt>
                <c:pt idx="2">
                  <c:v>702699137931.03442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1F-46E4-BE34-CA4BC3BAC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200" b="1" i="0" baseline="0">
                    <a:effectLst/>
                  </a:rPr>
                  <a:t>Diode number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logBase val="10"/>
          <c:orientation val="minMax"/>
          <c:max val="100000000000000"/>
          <c:min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Rectification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2902275140800907E-2"/>
              <c:y val="0.21668545271216408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00000000000"/>
          <c:min val="1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067323536091776"/>
          <c:y val="0.63114903410134182"/>
          <c:w val="0.42861028592731604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HomoBarrHeight!$AB$5</c:f>
              <c:strCache>
                <c:ptCount val="1"/>
                <c:pt idx="0">
                  <c:v> 50 um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HomoBarrHeight!$I$5:$I$8</c:f>
              <c:numCache>
                <c:formatCode>General</c:formatCode>
                <c:ptCount val="4"/>
                <c:pt idx="0">
                  <c:v>1.1579096364126429</c:v>
                </c:pt>
                <c:pt idx="1">
                  <c:v>1.2614112953255165</c:v>
                </c:pt>
                <c:pt idx="2">
                  <c:v>1.2463307280881322</c:v>
                </c:pt>
                <c:pt idx="3">
                  <c:v>1.2219284809833473</c:v>
                </c:pt>
              </c:numCache>
            </c:numRef>
          </c:xVal>
          <c:yVal>
            <c:numRef>
              <c:f>HomoBarrHeight!$H$5:$H$8</c:f>
              <c:numCache>
                <c:formatCode>General</c:formatCode>
                <c:ptCount val="4"/>
                <c:pt idx="0">
                  <c:v>1.85617223940967</c:v>
                </c:pt>
                <c:pt idx="1">
                  <c:v>1.7758413957235815</c:v>
                </c:pt>
                <c:pt idx="2">
                  <c:v>1.7735621878184555</c:v>
                </c:pt>
                <c:pt idx="3">
                  <c:v>1.800148588021361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EE-4478-8157-8A2FCC39A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HomoBarrHeight!$AB$6</c:f>
              <c:strCache>
                <c:ptCount val="1"/>
                <c:pt idx="0">
                  <c:v> 100 um OAS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HomoBarrHeight!$I$13:$I$16</c:f>
              <c:numCache>
                <c:formatCode>General</c:formatCode>
                <c:ptCount val="4"/>
                <c:pt idx="0">
                  <c:v>1.2583987530571197</c:v>
                </c:pt>
                <c:pt idx="1">
                  <c:v>1.152475700381655</c:v>
                </c:pt>
                <c:pt idx="2">
                  <c:v>1.2157883580516173</c:v>
                </c:pt>
                <c:pt idx="3">
                  <c:v>1.124514254012668</c:v>
                </c:pt>
              </c:numCache>
            </c:numRef>
          </c:xVal>
          <c:yVal>
            <c:numRef>
              <c:f>HomoBarrHeight!$H$13:$H$16</c:f>
              <c:numCache>
                <c:formatCode>General</c:formatCode>
                <c:ptCount val="4"/>
                <c:pt idx="0">
                  <c:v>1.77954716783038</c:v>
                </c:pt>
                <c:pt idx="1">
                  <c:v>1.8800685920256706</c:v>
                </c:pt>
                <c:pt idx="2">
                  <c:v>1.827397383437773</c:v>
                </c:pt>
                <c:pt idx="3">
                  <c:v>1.9390586272135388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EE-4478-8157-8A2FCC39AF10}"/>
            </c:ext>
          </c:extLst>
        </c:ser>
        <c:ser>
          <c:idx val="2"/>
          <c:order val="2"/>
          <c:tx>
            <c:strRef>
              <c:f>HomoBarrHeight!$AB$7</c:f>
              <c:strCache>
                <c:ptCount val="1"/>
                <c:pt idx="0">
                  <c:v> 200 um OAS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HomoBarrHeight!$I$21:$I$24</c:f>
              <c:numCache>
                <c:formatCode>General</c:formatCode>
                <c:ptCount val="4"/>
                <c:pt idx="0">
                  <c:v>1.5166552261908257</c:v>
                </c:pt>
                <c:pt idx="1">
                  <c:v>1.1639947619684656</c:v>
                </c:pt>
                <c:pt idx="2">
                  <c:v>1.1106423555253768</c:v>
                </c:pt>
                <c:pt idx="3">
                  <c:v>1.1218513635316421</c:v>
                </c:pt>
              </c:numCache>
            </c:numRef>
          </c:xVal>
          <c:yVal>
            <c:numRef>
              <c:f>HomoBarrHeight!$H$21:$H$24</c:f>
              <c:numCache>
                <c:formatCode>General</c:formatCode>
                <c:ptCount val="4"/>
                <c:pt idx="0">
                  <c:v>1.5285206084604774</c:v>
                </c:pt>
                <c:pt idx="1">
                  <c:v>1.8807061119615376</c:v>
                </c:pt>
                <c:pt idx="2">
                  <c:v>1.9448827072726853</c:v>
                </c:pt>
                <c:pt idx="3">
                  <c:v>1.9597947382701824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EE-4478-8157-8A2FCC39AF10}"/>
            </c:ext>
          </c:extLst>
        </c:ser>
        <c:ser>
          <c:idx val="4"/>
          <c:order val="3"/>
          <c:tx>
            <c:strRef>
              <c:f>HomoBarrHeight!$AB$8</c:f>
              <c:strCache>
                <c:ptCount val="1"/>
                <c:pt idx="0">
                  <c:v> 300 um OAS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HomoBarrHeight!$I$29:$I$32</c:f>
              <c:numCache>
                <c:formatCode>General</c:formatCode>
                <c:ptCount val="4"/>
                <c:pt idx="0">
                  <c:v>1.1388731837312027</c:v>
                </c:pt>
                <c:pt idx="1">
                  <c:v>1.096353534754279</c:v>
                </c:pt>
                <c:pt idx="2">
                  <c:v>1.0888196554818326</c:v>
                </c:pt>
                <c:pt idx="3">
                  <c:v>1.0804383202245351</c:v>
                </c:pt>
              </c:numCache>
            </c:numRef>
          </c:xVal>
          <c:yVal>
            <c:numRef>
              <c:f>HomoBarrHeight!$H$29:$H$32</c:f>
              <c:numCache>
                <c:formatCode>General</c:formatCode>
                <c:ptCount val="4"/>
                <c:pt idx="0">
                  <c:v>1.9196979016614193</c:v>
                </c:pt>
                <c:pt idx="1">
                  <c:v>1.9893487296650061</c:v>
                </c:pt>
                <c:pt idx="2">
                  <c:v>2.0122029396889514</c:v>
                </c:pt>
                <c:pt idx="3">
                  <c:v>1.9965460237219519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EE-4478-8157-8A2FCC39AF10}"/>
            </c:ext>
          </c:extLst>
        </c:ser>
        <c:ser>
          <c:idx val="5"/>
          <c:order val="4"/>
          <c:tx>
            <c:strRef>
              <c:f>HomoBarrHeight!$AB$9</c:f>
              <c:strCache>
                <c:ptCount val="1"/>
                <c:pt idx="0">
                  <c:v> 500 um OAS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HomoBarrHeight!$I$37:$I$40</c:f>
              <c:numCache>
                <c:formatCode>General</c:formatCode>
                <c:ptCount val="4"/>
                <c:pt idx="0">
                  <c:v>1.3253522030280998</c:v>
                </c:pt>
                <c:pt idx="1">
                  <c:v>1.4433399351146854</c:v>
                </c:pt>
                <c:pt idx="2">
                  <c:v>1.3560247506123206</c:v>
                </c:pt>
                <c:pt idx="3">
                  <c:v>1.1032032790003445</c:v>
                </c:pt>
              </c:numCache>
            </c:numRef>
          </c:xVal>
          <c:yVal>
            <c:numRef>
              <c:f>HomoBarrHeight!$H$37:$H$40</c:f>
              <c:numCache>
                <c:formatCode>General</c:formatCode>
                <c:ptCount val="4"/>
                <c:pt idx="0">
                  <c:v>1.7424194961199866</c:v>
                </c:pt>
                <c:pt idx="1">
                  <c:v>1.6085633161620294</c:v>
                </c:pt>
                <c:pt idx="2">
                  <c:v>1.7393578625564818</c:v>
                </c:pt>
                <c:pt idx="3">
                  <c:v>1.9541859245034403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EE-4478-8157-8A2FCC39AF10}"/>
            </c:ext>
          </c:extLst>
        </c:ser>
        <c:ser>
          <c:idx val="1"/>
          <c:order val="5"/>
          <c:tx>
            <c:strRef>
              <c:f>HomoBarrHeight!$AB$10</c:f>
              <c:strCache>
                <c:ptCount val="1"/>
                <c:pt idx="0">
                  <c:v> 1000 um OAS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HomoBarrHeight!$I$45:$I$48</c:f>
              <c:numCache>
                <c:formatCode>General</c:formatCode>
                <c:ptCount val="4"/>
                <c:pt idx="0">
                  <c:v>1.3198637641013895</c:v>
                </c:pt>
                <c:pt idx="1">
                  <c:v>1.378617809395654</c:v>
                </c:pt>
                <c:pt idx="2">
                  <c:v>1.1562175727687616</c:v>
                </c:pt>
              </c:numCache>
            </c:numRef>
          </c:xVal>
          <c:yVal>
            <c:numRef>
              <c:f>HomoBarrHeight!$H$45:$H$48</c:f>
              <c:numCache>
                <c:formatCode>General</c:formatCode>
                <c:ptCount val="4"/>
                <c:pt idx="0">
                  <c:v>1.7899961882651705</c:v>
                </c:pt>
                <c:pt idx="1">
                  <c:v>1.7172428001394826</c:v>
                </c:pt>
                <c:pt idx="2">
                  <c:v>1.9478446579542523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EE-4478-8157-8A2FCC39AF10}"/>
            </c:ext>
          </c:extLst>
        </c:ser>
        <c:ser>
          <c:idx val="6"/>
          <c:order val="6"/>
          <c:tx>
            <c:strRef>
              <c:f>HomoBarrHeight!$AD$5</c:f>
              <c:strCache>
                <c:ptCount val="1"/>
                <c:pt idx="0">
                  <c:v> 50 um OAS fit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HomoBarrHeight!$AI$5:$AI$8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</c:numCache>
            </c:numRef>
          </c:xVal>
          <c:yVal>
            <c:numRef>
              <c:f>HomoBarrHeight!$AH$5:$AH$8</c:f>
              <c:numCache>
                <c:formatCode>General</c:formatCode>
                <c:ptCount val="4"/>
                <c:pt idx="0">
                  <c:v>1.9857843573188791</c:v>
                </c:pt>
                <c:pt idx="1">
                  <c:v>1.8196217801278689</c:v>
                </c:pt>
                <c:pt idx="2">
                  <c:v>1.6534592029368587</c:v>
                </c:pt>
                <c:pt idx="3">
                  <c:v>1.4872966257458482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EE-4478-8157-8A2FCC39AF10}"/>
            </c:ext>
          </c:extLst>
        </c:ser>
        <c:ser>
          <c:idx val="7"/>
          <c:order val="7"/>
          <c:tx>
            <c:strRef>
              <c:f>HomoBarrHeight!$AD$6</c:f>
              <c:strCache>
                <c:ptCount val="1"/>
                <c:pt idx="0">
                  <c:v> 100 um OAS fit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HomoBarrHeight!$AI$13:$AI$16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</c:numCache>
            </c:numRef>
          </c:xVal>
          <c:yVal>
            <c:numRef>
              <c:f>HomoBarrHeight!$AH$13:$AH$16</c:f>
              <c:numCache>
                <c:formatCode>General</c:formatCode>
                <c:ptCount val="4"/>
                <c:pt idx="0">
                  <c:v>2.0661959190682886</c:v>
                </c:pt>
                <c:pt idx="1">
                  <c:v>1.8428898719902647</c:v>
                </c:pt>
                <c:pt idx="2">
                  <c:v>1.6195838249122403</c:v>
                </c:pt>
                <c:pt idx="3">
                  <c:v>1.3962777778342159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7EE-4478-8157-8A2FCC39AF10}"/>
            </c:ext>
          </c:extLst>
        </c:ser>
        <c:ser>
          <c:idx val="8"/>
          <c:order val="8"/>
          <c:tx>
            <c:strRef>
              <c:f>HomoBarrHeight!$AD$7</c:f>
              <c:strCache>
                <c:ptCount val="1"/>
                <c:pt idx="0">
                  <c:v> 200 um OAS fit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xVal>
            <c:numRef>
              <c:f>HomoBarrHeight!$AI$21:$AI$24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</c:numCache>
            </c:numRef>
          </c:xVal>
          <c:yVal>
            <c:numRef>
              <c:f>HomoBarrHeight!$AH$21:$AH$24</c:f>
              <c:numCache>
                <c:formatCode>General</c:formatCode>
                <c:ptCount val="4"/>
                <c:pt idx="0">
                  <c:v>2.0670511707930759</c:v>
                </c:pt>
                <c:pt idx="1">
                  <c:v>1.8580368590991203</c:v>
                </c:pt>
                <c:pt idx="2">
                  <c:v>1.6490225474051652</c:v>
                </c:pt>
                <c:pt idx="3">
                  <c:v>1.4400082357112096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7EE-4478-8157-8A2FCC39AF10}"/>
            </c:ext>
          </c:extLst>
        </c:ser>
        <c:ser>
          <c:idx val="9"/>
          <c:order val="9"/>
          <c:tx>
            <c:strRef>
              <c:f>HomoBarrHeight!$AD$8</c:f>
              <c:strCache>
                <c:ptCount val="1"/>
                <c:pt idx="0">
                  <c:v> 300 um OAS fit</c:v>
                </c:pt>
              </c:strCache>
            </c:strRef>
          </c:tx>
          <c:spPr>
            <a:ln w="28575"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HomoBarrHeight!$AI$29:$AI$32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</c:numCache>
            </c:numRef>
          </c:xVal>
          <c:yVal>
            <c:numRef>
              <c:f>HomoBarrHeight!$AH$29:$AH$32</c:f>
              <c:numCache>
                <c:formatCode>General</c:formatCode>
                <c:ptCount val="4"/>
                <c:pt idx="0">
                  <c:v>2.1320726126280287</c:v>
                </c:pt>
                <c:pt idx="1">
                  <c:v>1.8302095930670332</c:v>
                </c:pt>
                <c:pt idx="2">
                  <c:v>1.5283465735060378</c:v>
                </c:pt>
                <c:pt idx="3">
                  <c:v>1.2264835539450418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7EE-4478-8157-8A2FCC39AF10}"/>
            </c:ext>
          </c:extLst>
        </c:ser>
        <c:ser>
          <c:idx val="10"/>
          <c:order val="10"/>
          <c:tx>
            <c:strRef>
              <c:f>HomoBarrHeight!$AD$9</c:f>
              <c:strCache>
                <c:ptCount val="1"/>
                <c:pt idx="0">
                  <c:v> 500 um OAS fit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HomoBarrHeight!$AI$37:$AI$40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</c:numCache>
            </c:numRef>
          </c:xVal>
          <c:yVal>
            <c:numRef>
              <c:f>HomoBarrHeight!$AH$37:$AH$40</c:f>
              <c:numCache>
                <c:formatCode>General</c:formatCode>
                <c:ptCount val="4"/>
                <c:pt idx="0">
                  <c:v>2.0617336707701095</c:v>
                </c:pt>
                <c:pt idx="1">
                  <c:v>1.8658890034516444</c:v>
                </c:pt>
                <c:pt idx="2">
                  <c:v>1.6700443361331792</c:v>
                </c:pt>
                <c:pt idx="3">
                  <c:v>1.4741996688147136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7EE-4478-8157-8A2FCC39AF10}"/>
            </c:ext>
          </c:extLst>
        </c:ser>
        <c:ser>
          <c:idx val="11"/>
          <c:order val="11"/>
          <c:tx>
            <c:strRef>
              <c:f>HomoBarrHeight!$AD$10</c:f>
              <c:strCache>
                <c:ptCount val="1"/>
                <c:pt idx="0">
                  <c:v> 1000 um OAS fit</c:v>
                </c:pt>
              </c:strCache>
            </c:strRef>
          </c:tx>
          <c:spPr>
            <a:ln w="28575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HomoBarrHeight!$AI$45:$AI$48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</c:numCache>
            </c:numRef>
          </c:xVal>
          <c:yVal>
            <c:numRef>
              <c:f>HomoBarrHeight!$AH$45:$AH$48</c:f>
              <c:numCache>
                <c:formatCode>General</c:formatCode>
                <c:ptCount val="4"/>
                <c:pt idx="0">
                  <c:v>2.1093303805064902</c:v>
                </c:pt>
                <c:pt idx="1">
                  <c:v>1.9050696183484113</c:v>
                </c:pt>
                <c:pt idx="2">
                  <c:v>1.7008088561903321</c:v>
                </c:pt>
                <c:pt idx="3">
                  <c:v>1.4965480940322524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7EE-4478-8157-8A2FCC39A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.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ajorUnit val="0.1"/>
        <c:minorUnit val="1.0000000000000002E-2"/>
      </c:valAx>
      <c:valAx>
        <c:axId val="463754064"/>
        <c:scaling>
          <c:orientation val="minMax"/>
          <c:max val="2.2000000000000002"/>
          <c:min val="1.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Barrier Height (eV)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4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.6"/>
          <c:min val="1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0.1"/>
        <c:minorUnit val="1.0000000000000002E-2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2392608467215462"/>
          <c:y val="8.2824509228205209E-2"/>
          <c:w val="0.25450739406380263"/>
          <c:h val="0.18957484838363603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Summary!$AB$5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Summary!$H$5:$H$8</c:f>
              <c:numCache>
                <c:formatCode>General</c:formatCode>
                <c:ptCount val="4"/>
                <c:pt idx="0">
                  <c:v>1.85617223940967</c:v>
                </c:pt>
                <c:pt idx="1">
                  <c:v>1.7758413957235815</c:v>
                </c:pt>
                <c:pt idx="2">
                  <c:v>1.7735621878184555</c:v>
                </c:pt>
                <c:pt idx="3">
                  <c:v>1.800148588021361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2-45E5-AE5F-0954EE679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Summary!$AB$6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Summary!$H$13:$H$16</c:f>
              <c:numCache>
                <c:formatCode>General</c:formatCode>
                <c:ptCount val="4"/>
                <c:pt idx="0">
                  <c:v>1.77954716783038</c:v>
                </c:pt>
                <c:pt idx="1">
                  <c:v>1.8800685920256706</c:v>
                </c:pt>
                <c:pt idx="2">
                  <c:v>1.827397383437773</c:v>
                </c:pt>
                <c:pt idx="3">
                  <c:v>1.9390586272135388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D2-45E5-AE5F-0954EE679031}"/>
            </c:ext>
          </c:extLst>
        </c:ser>
        <c:ser>
          <c:idx val="2"/>
          <c:order val="2"/>
          <c:tx>
            <c:strRef>
              <c:f>Summary!$AB$7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Summary!$H$21:$H$24</c:f>
              <c:numCache>
                <c:formatCode>General</c:formatCode>
                <c:ptCount val="4"/>
                <c:pt idx="0">
                  <c:v>1.5285206084604774</c:v>
                </c:pt>
                <c:pt idx="1">
                  <c:v>1.8807061119615376</c:v>
                </c:pt>
                <c:pt idx="2">
                  <c:v>1.9448827072726853</c:v>
                </c:pt>
                <c:pt idx="3">
                  <c:v>1.9597947382701824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D2-45E5-AE5F-0954EE679031}"/>
            </c:ext>
          </c:extLst>
        </c:ser>
        <c:ser>
          <c:idx val="4"/>
          <c:order val="3"/>
          <c:tx>
            <c:strRef>
              <c:f>Summary!$AB$8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Summary!$H$29:$H$32</c:f>
              <c:numCache>
                <c:formatCode>General</c:formatCode>
                <c:ptCount val="4"/>
                <c:pt idx="0">
                  <c:v>1.9196979016614193</c:v>
                </c:pt>
                <c:pt idx="1">
                  <c:v>1.9893487296650061</c:v>
                </c:pt>
                <c:pt idx="2">
                  <c:v>2.0122029396889514</c:v>
                </c:pt>
                <c:pt idx="3">
                  <c:v>1.9965460237219519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D2-45E5-AE5F-0954EE679031}"/>
            </c:ext>
          </c:extLst>
        </c:ser>
        <c:ser>
          <c:idx val="5"/>
          <c:order val="4"/>
          <c:tx>
            <c:strRef>
              <c:f>Summary!$AB$9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Summary!$H$37:$H$40</c:f>
              <c:numCache>
                <c:formatCode>General</c:formatCode>
                <c:ptCount val="4"/>
                <c:pt idx="0">
                  <c:v>1.7424194961199866</c:v>
                </c:pt>
                <c:pt idx="1">
                  <c:v>1.6085633161620294</c:v>
                </c:pt>
                <c:pt idx="2">
                  <c:v>1.7393578625564818</c:v>
                </c:pt>
                <c:pt idx="3">
                  <c:v>1.9541859245034403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D2-45E5-AE5F-0954EE679031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Summary!$H$45:$H$48</c:f>
              <c:numCache>
                <c:formatCode>General</c:formatCode>
                <c:ptCount val="4"/>
                <c:pt idx="0">
                  <c:v>1.7899961882651705</c:v>
                </c:pt>
                <c:pt idx="1">
                  <c:v>1.7172428001394826</c:v>
                </c:pt>
                <c:pt idx="2">
                  <c:v>1.9478446579542523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D2-45E5-AE5F-0954EE679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200" b="1" i="0" baseline="0">
                    <a:effectLst/>
                  </a:rPr>
                  <a:t>Diode number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Barrier Height (eV)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515879628652758"/>
          <c:y val="9.6686646092975517E-2"/>
          <c:w val="0.5631647991057529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Summary!$AC$5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Summary!$M$9:$M$12</c:f>
              <c:numCache>
                <c:formatCode>General</c:formatCode>
                <c:ptCount val="4"/>
                <c:pt idx="0">
                  <c:v>0.42984190170767861</c:v>
                </c:pt>
                <c:pt idx="1">
                  <c:v>1.3011061259658312</c:v>
                </c:pt>
                <c:pt idx="2">
                  <c:v>0.46542451975527394</c:v>
                </c:pt>
                <c:pt idx="3">
                  <c:v>0.4188625223966243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6-45D4-B3CB-28C0E4791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Summary!$AC$6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Summary!$M$17:$M$20</c:f>
              <c:numCache>
                <c:formatCode>General</c:formatCode>
                <c:ptCount val="4"/>
                <c:pt idx="0">
                  <c:v>0.53047039591156708</c:v>
                </c:pt>
                <c:pt idx="1">
                  <c:v>0.45397935385223093</c:v>
                </c:pt>
                <c:pt idx="2">
                  <c:v>0.49425417966470236</c:v>
                </c:pt>
                <c:pt idx="3">
                  <c:v>0.50772053785341176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C6-45D4-B3CB-28C0E4791960}"/>
            </c:ext>
          </c:extLst>
        </c:ser>
        <c:ser>
          <c:idx val="2"/>
          <c:order val="2"/>
          <c:tx>
            <c:strRef>
              <c:f>Summary!$AC$7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Summary!$M$25:$M$28</c:f>
              <c:numCache>
                <c:formatCode>General</c:formatCode>
                <c:ptCount val="4"/>
                <c:pt idx="0">
                  <c:v>0.47500722653417898</c:v>
                </c:pt>
                <c:pt idx="1">
                  <c:v>0.55006584966882455</c:v>
                </c:pt>
                <c:pt idx="2">
                  <c:v>0.5308095288500958</c:v>
                </c:pt>
                <c:pt idx="3">
                  <c:v>0.55320267770523313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C6-45D4-B3CB-28C0E4791960}"/>
            </c:ext>
          </c:extLst>
        </c:ser>
        <c:ser>
          <c:idx val="4"/>
          <c:order val="3"/>
          <c:tx>
            <c:strRef>
              <c:f>Summary!$AC$8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Summary!$M$33:$M$36</c:f>
              <c:numCache>
                <c:formatCode>General</c:formatCode>
                <c:ptCount val="4"/>
                <c:pt idx="0">
                  <c:v>0.55532311753612662</c:v>
                </c:pt>
                <c:pt idx="1">
                  <c:v>0.49391273541420871</c:v>
                </c:pt>
                <c:pt idx="2">
                  <c:v>0.52605250026706274</c:v>
                </c:pt>
                <c:pt idx="3">
                  <c:v>0.52762817570159759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C6-45D4-B3CB-28C0E4791960}"/>
            </c:ext>
          </c:extLst>
        </c:ser>
        <c:ser>
          <c:idx val="5"/>
          <c:order val="4"/>
          <c:tx>
            <c:strRef>
              <c:f>Summary!$AC$9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Summary!$M$41:$M$44</c:f>
              <c:numCache>
                <c:formatCode>General</c:formatCode>
                <c:ptCount val="4"/>
                <c:pt idx="0">
                  <c:v>0.63320365099192655</c:v>
                </c:pt>
                <c:pt idx="1">
                  <c:v>0.55535138803418382</c:v>
                </c:pt>
                <c:pt idx="2">
                  <c:v>0.81946825292137004</c:v>
                </c:pt>
                <c:pt idx="3">
                  <c:v>0.67281997991726772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C6-45D4-B3CB-28C0E4791960}"/>
            </c:ext>
          </c:extLst>
        </c:ser>
        <c:ser>
          <c:idx val="1"/>
          <c:order val="5"/>
          <c:tx>
            <c:strRef>
              <c:f>Summary!$AC$10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Summary!$M$49:$M$52</c:f>
              <c:numCache>
                <c:formatCode>General</c:formatCode>
                <c:ptCount val="4"/>
                <c:pt idx="0">
                  <c:v>0.57457113013494565</c:v>
                </c:pt>
                <c:pt idx="1">
                  <c:v>0.80939987281739378</c:v>
                </c:pt>
                <c:pt idx="2">
                  <c:v>0.61069722896553447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C6-45D4-B3CB-28C0E4791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Diode number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657616628873449"/>
          <c:y val="0.12441091982251615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Summary!$AB$5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Summary!$M$5:$M$8</c:f>
              <c:numCache>
                <c:formatCode>General</c:formatCode>
                <c:ptCount val="4"/>
                <c:pt idx="0">
                  <c:v>0.45711926196362423</c:v>
                </c:pt>
                <c:pt idx="1">
                  <c:v>0.60835983811585659</c:v>
                </c:pt>
                <c:pt idx="2">
                  <c:v>0.43965333544731117</c:v>
                </c:pt>
                <c:pt idx="3">
                  <c:v>0.47331783622376122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56-4011-B956-5E2BE6FF6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Summary!$AB$6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Summary!$M$13:$M$16</c:f>
              <c:numCache>
                <c:formatCode>General</c:formatCode>
                <c:ptCount val="4"/>
                <c:pt idx="0">
                  <c:v>0.41246514382862559</c:v>
                </c:pt>
                <c:pt idx="1">
                  <c:v>0.50181585254863736</c:v>
                </c:pt>
                <c:pt idx="2">
                  <c:v>0.44272708116890008</c:v>
                </c:pt>
                <c:pt idx="3">
                  <c:v>0.44452106284164244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56-4011-B956-5E2BE6FF6D1B}"/>
            </c:ext>
          </c:extLst>
        </c:ser>
        <c:ser>
          <c:idx val="2"/>
          <c:order val="2"/>
          <c:tx>
            <c:strRef>
              <c:f>Summary!$AB$7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Summary!$M$21:$M$24</c:f>
              <c:numCache>
                <c:formatCode>General</c:formatCode>
                <c:ptCount val="4"/>
                <c:pt idx="0">
                  <c:v>0.56094409852337235</c:v>
                </c:pt>
                <c:pt idx="1">
                  <c:v>0.73374632223501746</c:v>
                </c:pt>
                <c:pt idx="2">
                  <c:v>0.54216532379864912</c:v>
                </c:pt>
                <c:pt idx="3">
                  <c:v>0.52844111392821336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56-4011-B956-5E2BE6FF6D1B}"/>
            </c:ext>
          </c:extLst>
        </c:ser>
        <c:ser>
          <c:idx val="4"/>
          <c:order val="3"/>
          <c:tx>
            <c:strRef>
              <c:f>Summary!$AB$8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Summary!$M$29:$M$32</c:f>
              <c:numCache>
                <c:formatCode>General</c:formatCode>
                <c:ptCount val="4"/>
                <c:pt idx="0">
                  <c:v>0.47166412790251994</c:v>
                </c:pt>
                <c:pt idx="1">
                  <c:v>0.5052956537676685</c:v>
                </c:pt>
                <c:pt idx="2">
                  <c:v>0.44324730341409552</c:v>
                </c:pt>
                <c:pt idx="3">
                  <c:v>0.50100128616389406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56-4011-B956-5E2BE6FF6D1B}"/>
            </c:ext>
          </c:extLst>
        </c:ser>
        <c:ser>
          <c:idx val="5"/>
          <c:order val="4"/>
          <c:tx>
            <c:strRef>
              <c:f>Summary!$AB$9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Summary!$M$37:$M$40</c:f>
              <c:numCache>
                <c:formatCode>General</c:formatCode>
                <c:ptCount val="4"/>
                <c:pt idx="0">
                  <c:v>1.6923565216929839</c:v>
                </c:pt>
                <c:pt idx="1">
                  <c:v>0.7235472593353186</c:v>
                </c:pt>
                <c:pt idx="2">
                  <c:v>0.49793121073298358</c:v>
                </c:pt>
                <c:pt idx="3">
                  <c:v>0.64765652168358689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56-4011-B956-5E2BE6FF6D1B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Summary!$M$45:$M$48</c:f>
              <c:numCache>
                <c:formatCode>General</c:formatCode>
                <c:ptCount val="4"/>
                <c:pt idx="0">
                  <c:v>0.89080638405357326</c:v>
                </c:pt>
                <c:pt idx="1">
                  <c:v>0.55187826983147248</c:v>
                </c:pt>
                <c:pt idx="2">
                  <c:v>0.64343469448525037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56-4011-B956-5E2BE6FF6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200" b="1" i="0" baseline="0">
                    <a:effectLst/>
                  </a:rPr>
                  <a:t>Diode number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Barrier Height (eV)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910920780319273"/>
          <c:y val="0.30153822420569226"/>
          <c:w val="0.5631647991057529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Summary!$AC$5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Summary!$G$9:$G$12</c:f>
              <c:numCache>
                <c:formatCode>General</c:formatCode>
                <c:ptCount val="4"/>
                <c:pt idx="0">
                  <c:v>3.691822524049122</c:v>
                </c:pt>
                <c:pt idx="1">
                  <c:v>3.6783538063347048</c:v>
                </c:pt>
                <c:pt idx="2">
                  <c:v>3.7097785491877291</c:v>
                </c:pt>
                <c:pt idx="3">
                  <c:v>3.7164947432801849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2B-4612-B800-20DCC0BA5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Summary!$AC$6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Summary!$G$17:$G$20</c:f>
              <c:numCache>
                <c:formatCode>General</c:formatCode>
                <c:ptCount val="4"/>
                <c:pt idx="0">
                  <c:v>4.6041969357706938</c:v>
                </c:pt>
                <c:pt idx="1">
                  <c:v>5.6296283526907702</c:v>
                </c:pt>
                <c:pt idx="2">
                  <c:v>4.6021875381697948</c:v>
                </c:pt>
                <c:pt idx="3">
                  <c:v>4.6027708884506184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2B-4612-B800-20DCC0BA5314}"/>
            </c:ext>
          </c:extLst>
        </c:ser>
        <c:ser>
          <c:idx val="2"/>
          <c:order val="2"/>
          <c:tx>
            <c:strRef>
              <c:f>Summary!$AC$7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Summary!$G$25:$G$28</c:f>
              <c:numCache>
                <c:formatCode>General</c:formatCode>
                <c:ptCount val="4"/>
                <c:pt idx="0">
                  <c:v>6.3589109011799589</c:v>
                </c:pt>
                <c:pt idx="1">
                  <c:v>7.1621082078145824</c:v>
                </c:pt>
                <c:pt idx="2">
                  <c:v>6.5220836230714818</c:v>
                </c:pt>
                <c:pt idx="3">
                  <c:v>7.0479273985790689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2B-4612-B800-20DCC0BA5314}"/>
            </c:ext>
          </c:extLst>
        </c:ser>
        <c:ser>
          <c:idx val="4"/>
          <c:order val="3"/>
          <c:tx>
            <c:strRef>
              <c:f>Summary!$AC$8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Summary!$G$33:$G$36</c:f>
              <c:numCache>
                <c:formatCode>General</c:formatCode>
                <c:ptCount val="4"/>
                <c:pt idx="0">
                  <c:v>8.7766981007803384</c:v>
                </c:pt>
                <c:pt idx="1">
                  <c:v>8.7385563934215593</c:v>
                </c:pt>
                <c:pt idx="2">
                  <c:v>8.4661245802049283</c:v>
                </c:pt>
                <c:pt idx="3">
                  <c:v>8.4574516360196537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2B-4612-B800-20DCC0BA5314}"/>
            </c:ext>
          </c:extLst>
        </c:ser>
        <c:ser>
          <c:idx val="5"/>
          <c:order val="4"/>
          <c:tx>
            <c:strRef>
              <c:f>Summary!$AC$9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Summary!$G$41:$G$44</c:f>
              <c:numCache>
                <c:formatCode>General</c:formatCode>
                <c:ptCount val="4"/>
                <c:pt idx="0">
                  <c:v>13.80300647236168</c:v>
                </c:pt>
                <c:pt idx="1">
                  <c:v>14.105130296978384</c:v>
                </c:pt>
                <c:pt idx="2">
                  <c:v>15.959044532554913</c:v>
                </c:pt>
                <c:pt idx="3">
                  <c:v>17.335257284740926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2B-4612-B800-20DCC0BA5314}"/>
            </c:ext>
          </c:extLst>
        </c:ser>
        <c:ser>
          <c:idx val="1"/>
          <c:order val="5"/>
          <c:tx>
            <c:strRef>
              <c:f>Summary!$AC$10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Summary!$G$49:$G$52</c:f>
              <c:numCache>
                <c:formatCode>General</c:formatCode>
                <c:ptCount val="4"/>
                <c:pt idx="0">
                  <c:v>58.363673865110989</c:v>
                </c:pt>
                <c:pt idx="1">
                  <c:v>61.301570592408069</c:v>
                </c:pt>
                <c:pt idx="2">
                  <c:v>58.160892331873526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2B-4612-B800-20DCC0BA5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logBase val="10"/>
          <c:orientation val="minMax"/>
          <c:max val="1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US" sz="3200" b="1" i="0" baseline="0">
                    <a:effectLst/>
                  </a:rPr>
                  <a:t>cm</a:t>
                </a:r>
                <a:r>
                  <a:rPr lang="en-US" sz="3200" b="1" i="0" baseline="30000">
                    <a:effectLst/>
                  </a:rPr>
                  <a:t>2</a:t>
                </a:r>
                <a:r>
                  <a:rPr lang="en-US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4038811876714259E-2"/>
              <c:y val="0.1227309695176097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864760574159668"/>
          <c:y val="0.12441091982251612"/>
          <c:w val="0.5147984134780591"/>
          <c:h val="0.1254934520504683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5600353937900635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Summary!$AB$5</c:f>
              <c:strCache>
                <c:ptCount val="1"/>
                <c:pt idx="0">
                  <c:v> 50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Summary!$G$5:$G$8</c:f>
              <c:numCache>
                <c:formatCode>General</c:formatCode>
                <c:ptCount val="4"/>
                <c:pt idx="0">
                  <c:v>3.2202256087625325</c:v>
                </c:pt>
                <c:pt idx="1">
                  <c:v>3.6161505115098258</c:v>
                </c:pt>
                <c:pt idx="2">
                  <c:v>3.4087090393208825</c:v>
                </c:pt>
                <c:pt idx="3">
                  <c:v>4.1605218497057646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B0-4099-BACF-DB994797F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Summary!$AB$6</c:f>
              <c:strCache>
                <c:ptCount val="1"/>
                <c:pt idx="0">
                  <c:v> 100 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Summary!$G$13:$G$16</c:f>
              <c:numCache>
                <c:formatCode>General</c:formatCode>
                <c:ptCount val="4"/>
                <c:pt idx="0">
                  <c:v>4.6875399788609879</c:v>
                </c:pt>
                <c:pt idx="1">
                  <c:v>4.3466968506295718</c:v>
                </c:pt>
                <c:pt idx="2">
                  <c:v>4.3542465072113981</c:v>
                </c:pt>
                <c:pt idx="3">
                  <c:v>4.5220031770252742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B0-4099-BACF-DB994797F62B}"/>
            </c:ext>
          </c:extLst>
        </c:ser>
        <c:ser>
          <c:idx val="2"/>
          <c:order val="2"/>
          <c:tx>
            <c:strRef>
              <c:f>Summary!$AB$7</c:f>
              <c:strCache>
                <c:ptCount val="1"/>
                <c:pt idx="0">
                  <c:v> 200 um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Summary!$G$21:$G$24</c:f>
              <c:numCache>
                <c:formatCode>General</c:formatCode>
                <c:ptCount val="4"/>
                <c:pt idx="0">
                  <c:v>6.2699425077045818</c:v>
                </c:pt>
                <c:pt idx="1">
                  <c:v>7.4398121717006402</c:v>
                </c:pt>
                <c:pt idx="2">
                  <c:v>6.1208217850820432</c:v>
                </c:pt>
                <c:pt idx="3">
                  <c:v>6.9318756229159897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B0-4099-BACF-DB994797F62B}"/>
            </c:ext>
          </c:extLst>
        </c:ser>
        <c:ser>
          <c:idx val="4"/>
          <c:order val="3"/>
          <c:tx>
            <c:strRef>
              <c:f>Summary!$AB$8</c:f>
              <c:strCache>
                <c:ptCount val="1"/>
                <c:pt idx="0">
                  <c:v> 300 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Summary!$G$29:$G$32</c:f>
              <c:numCache>
                <c:formatCode>General</c:formatCode>
                <c:ptCount val="4"/>
                <c:pt idx="0">
                  <c:v>8.3808917986616187</c:v>
                </c:pt>
                <c:pt idx="1">
                  <c:v>8.7569392724196984</c:v>
                </c:pt>
                <c:pt idx="2">
                  <c:v>10.874295354485527</c:v>
                </c:pt>
                <c:pt idx="3">
                  <c:v>8.7490934200620334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B0-4099-BACF-DB994797F62B}"/>
            </c:ext>
          </c:extLst>
        </c:ser>
        <c:ser>
          <c:idx val="5"/>
          <c:order val="4"/>
          <c:tx>
            <c:strRef>
              <c:f>Summary!$AB$9</c:f>
              <c:strCache>
                <c:ptCount val="1"/>
                <c:pt idx="0">
                  <c:v> 500 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Summary!$G$37:$G$40</c:f>
              <c:numCache>
                <c:formatCode>General</c:formatCode>
                <c:ptCount val="4"/>
                <c:pt idx="0">
                  <c:v>18.713705946045597</c:v>
                </c:pt>
                <c:pt idx="1">
                  <c:v>19.359784100230513</c:v>
                </c:pt>
                <c:pt idx="2">
                  <c:v>16.30888888236521</c:v>
                </c:pt>
                <c:pt idx="3">
                  <c:v>16.628296660858446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B0-4099-BACF-DB994797F62B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1000 um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Summary!$G$45:$G$48</c:f>
              <c:numCache>
                <c:formatCode>General</c:formatCode>
                <c:ptCount val="4"/>
                <c:pt idx="0">
                  <c:v>52.558645955793295</c:v>
                </c:pt>
                <c:pt idx="1">
                  <c:v>48.465194094445039</c:v>
                </c:pt>
                <c:pt idx="2">
                  <c:v>65.580825607748963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B0-4099-BACF-DB994797F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/>
                  <a:t>Sample number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  <c:minorUnit val="1"/>
      </c:valAx>
      <c:valAx>
        <c:axId val="463754064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US" sz="3200" b="1" i="0" baseline="0">
                    <a:effectLst/>
                  </a:rPr>
                  <a:t>cm</a:t>
                </a:r>
                <a:r>
                  <a:rPr lang="en-US" sz="3200" b="1" i="0" baseline="30000">
                    <a:effectLst/>
                  </a:rPr>
                  <a:t>2</a:t>
                </a:r>
                <a:r>
                  <a:rPr lang="en-US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98622912921552E-2"/>
              <c:y val="9.6546933217488085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5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in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515879628652758"/>
          <c:y val="9.6686646092975517E-2"/>
          <c:w val="0.5631647991057529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943841</xdr:colOff>
      <xdr:row>224</xdr:row>
      <xdr:rowOff>179472</xdr:rowOff>
    </xdr:from>
    <xdr:to>
      <xdr:col>24</xdr:col>
      <xdr:colOff>697610</xdr:colOff>
      <xdr:row>268</xdr:row>
      <xdr:rowOff>42954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941F74-4E18-47FE-A94D-A8A7126A9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406565</xdr:colOff>
      <xdr:row>226</xdr:row>
      <xdr:rowOff>121230</xdr:rowOff>
    </xdr:from>
    <xdr:to>
      <xdr:col>16</xdr:col>
      <xdr:colOff>28284</xdr:colOff>
      <xdr:row>269</xdr:row>
      <xdr:rowOff>175212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15D4030-820D-42A0-A6DB-205EC3F84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7999</xdr:colOff>
      <xdr:row>6</xdr:row>
      <xdr:rowOff>62593</xdr:rowOff>
    </xdr:from>
    <xdr:to>
      <xdr:col>60</xdr:col>
      <xdr:colOff>10409</xdr:colOff>
      <xdr:row>49</xdr:row>
      <xdr:rowOff>116575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C52BBD5-6466-4DCA-A4A9-1CCA05B99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194624</xdr:colOff>
      <xdr:row>6</xdr:row>
      <xdr:rowOff>119082</xdr:rowOff>
    </xdr:from>
    <xdr:to>
      <xdr:col>47</xdr:col>
      <xdr:colOff>101784</xdr:colOff>
      <xdr:row>49</xdr:row>
      <xdr:rowOff>173064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7BCF374-EF50-4389-BCB8-C31918435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938235</xdr:colOff>
      <xdr:row>277</xdr:row>
      <xdr:rowOff>118834</xdr:rowOff>
    </xdr:from>
    <xdr:to>
      <xdr:col>15</xdr:col>
      <xdr:colOff>425304</xdr:colOff>
      <xdr:row>320</xdr:row>
      <xdr:rowOff>172816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66BD7EB-D735-431A-A05C-F094142D7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218766</xdr:colOff>
      <xdr:row>279</xdr:row>
      <xdr:rowOff>152647</xdr:rowOff>
    </xdr:from>
    <xdr:to>
      <xdr:col>49</xdr:col>
      <xdr:colOff>225381</xdr:colOff>
      <xdr:row>323</xdr:row>
      <xdr:rowOff>16129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55C57F5-56F4-4235-A423-F9C87BA6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219530</xdr:colOff>
      <xdr:row>279</xdr:row>
      <xdr:rowOff>139864</xdr:rowOff>
    </xdr:from>
    <xdr:to>
      <xdr:col>35</xdr:col>
      <xdr:colOff>233072</xdr:colOff>
      <xdr:row>323</xdr:row>
      <xdr:rowOff>3346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6FEF661-863F-4391-B86F-525977C11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47625</xdr:colOff>
      <xdr:row>174</xdr:row>
      <xdr:rowOff>4762</xdr:rowOff>
    </xdr:from>
    <xdr:to>
      <xdr:col>23</xdr:col>
      <xdr:colOff>422252</xdr:colOff>
      <xdr:row>217</xdr:row>
      <xdr:rowOff>58744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FB49A47-BE51-4AA6-9233-567A261A6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292701</xdr:colOff>
      <xdr:row>174</xdr:row>
      <xdr:rowOff>37440</xdr:rowOff>
    </xdr:from>
    <xdr:to>
      <xdr:col>14</xdr:col>
      <xdr:colOff>230043</xdr:colOff>
      <xdr:row>217</xdr:row>
      <xdr:rowOff>91422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0839A36-E9A8-4EAB-81C9-6DBECC721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4886</xdr:colOff>
      <xdr:row>173</xdr:row>
      <xdr:rowOff>130999</xdr:rowOff>
    </xdr:from>
    <xdr:to>
      <xdr:col>51</xdr:col>
      <xdr:colOff>490348</xdr:colOff>
      <xdr:row>216</xdr:row>
      <xdr:rowOff>184981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8BB3ED0-1B61-4E4B-89DC-E21C18A3A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578016</xdr:colOff>
      <xdr:row>173</xdr:row>
      <xdr:rowOff>58900</xdr:rowOff>
    </xdr:from>
    <xdr:to>
      <xdr:col>37</xdr:col>
      <xdr:colOff>258183</xdr:colOff>
      <xdr:row>216</xdr:row>
      <xdr:rowOff>112882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327AB6DA-C07E-499B-8C94-A204CBFA0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97</xdr:col>
      <xdr:colOff>207818</xdr:colOff>
      <xdr:row>52</xdr:row>
      <xdr:rowOff>118196</xdr:rowOff>
    </xdr:from>
    <xdr:to>
      <xdr:col>113</xdr:col>
      <xdr:colOff>199713</xdr:colOff>
      <xdr:row>95</xdr:row>
      <xdr:rowOff>172178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1DB95FA-9B6A-40D4-B442-0EA277F03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82</xdr:col>
      <xdr:colOff>282310</xdr:colOff>
      <xdr:row>53</xdr:row>
      <xdr:rowOff>138545</xdr:rowOff>
    </xdr:from>
    <xdr:to>
      <xdr:col>98</xdr:col>
      <xdr:colOff>32615</xdr:colOff>
      <xdr:row>97</xdr:row>
      <xdr:rowOff>2027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F7744737-DDFA-422A-ADE6-A02B0E5C6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127722</xdr:colOff>
      <xdr:row>120</xdr:row>
      <xdr:rowOff>5629</xdr:rowOff>
    </xdr:from>
    <xdr:to>
      <xdr:col>24</xdr:col>
      <xdr:colOff>251359</xdr:colOff>
      <xdr:row>163</xdr:row>
      <xdr:rowOff>59611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BC66D14-19CF-4206-A0E6-C607BFC87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855603</xdr:colOff>
      <xdr:row>119</xdr:row>
      <xdr:rowOff>14492</xdr:rowOff>
    </xdr:from>
    <xdr:to>
      <xdr:col>14</xdr:col>
      <xdr:colOff>248660</xdr:colOff>
      <xdr:row>162</xdr:row>
      <xdr:rowOff>68474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CF2E1C9F-5AD2-4BBF-9CA6-92EBBF9AC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1423</xdr:colOff>
      <xdr:row>121</xdr:row>
      <xdr:rowOff>98094</xdr:rowOff>
    </xdr:from>
    <xdr:to>
      <xdr:col>52</xdr:col>
      <xdr:colOff>133471</xdr:colOff>
      <xdr:row>164</xdr:row>
      <xdr:rowOff>152076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5F3C58F-4C4D-4BE8-88DA-EC92B214B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316265</xdr:colOff>
      <xdr:row>122</xdr:row>
      <xdr:rowOff>126440</xdr:rowOff>
    </xdr:from>
    <xdr:to>
      <xdr:col>38</xdr:col>
      <xdr:colOff>135843</xdr:colOff>
      <xdr:row>165</xdr:row>
      <xdr:rowOff>180422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A481797-BAE9-4364-93C2-4C044AFE0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58</xdr:col>
      <xdr:colOff>60203</xdr:colOff>
      <xdr:row>5</xdr:row>
      <xdr:rowOff>63416</xdr:rowOff>
    </xdr:from>
    <xdr:to>
      <xdr:col>74</xdr:col>
      <xdr:colOff>568303</xdr:colOff>
      <xdr:row>48</xdr:row>
      <xdr:rowOff>117398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C7E6ABBA-BA8A-4E6F-A39B-D29825392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313459</xdr:colOff>
      <xdr:row>68</xdr:row>
      <xdr:rowOff>145904</xdr:rowOff>
    </xdr:from>
    <xdr:to>
      <xdr:col>22</xdr:col>
      <xdr:colOff>68219</xdr:colOff>
      <xdr:row>112</xdr:row>
      <xdr:rowOff>9386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F9D94C8A-A83F-4972-8C33-9265267DA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59</xdr:col>
      <xdr:colOff>180314</xdr:colOff>
      <xdr:row>286</xdr:row>
      <xdr:rowOff>65402</xdr:rowOff>
    </xdr:from>
    <xdr:to>
      <xdr:col>75</xdr:col>
      <xdr:colOff>353183</xdr:colOff>
      <xdr:row>329</xdr:row>
      <xdr:rowOff>119384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60741B5-2B77-4F45-99CA-B9D74746C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47</xdr:col>
      <xdr:colOff>65705</xdr:colOff>
      <xdr:row>280</xdr:row>
      <xdr:rowOff>173845</xdr:rowOff>
    </xdr:from>
    <xdr:to>
      <xdr:col>63</xdr:col>
      <xdr:colOff>10994</xdr:colOff>
      <xdr:row>324</xdr:row>
      <xdr:rowOff>37327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303C14F5-E391-4D51-9246-9D40476DF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65</xdr:col>
      <xdr:colOff>585787</xdr:colOff>
      <xdr:row>56</xdr:row>
      <xdr:rowOff>85291</xdr:rowOff>
    </xdr:from>
    <xdr:to>
      <xdr:col>82</xdr:col>
      <xdr:colOff>169097</xdr:colOff>
      <xdr:row>99</xdr:row>
      <xdr:rowOff>139273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D77AA89F-CDA9-464E-A99D-5C0B31873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50</xdr:col>
      <xdr:colOff>247672</xdr:colOff>
      <xdr:row>56</xdr:row>
      <xdr:rowOff>183344</xdr:rowOff>
    </xdr:from>
    <xdr:to>
      <xdr:col>67</xdr:col>
      <xdr:colOff>180809</xdr:colOff>
      <xdr:row>100</xdr:row>
      <xdr:rowOff>46826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C8BB4965-AB17-4F3F-9229-932EC0A9E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34</xdr:col>
      <xdr:colOff>443777</xdr:colOff>
      <xdr:row>223</xdr:row>
      <xdr:rowOff>131619</xdr:rowOff>
    </xdr:from>
    <xdr:to>
      <xdr:col>51</xdr:col>
      <xdr:colOff>55661</xdr:colOff>
      <xdr:row>266</xdr:row>
      <xdr:rowOff>185601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68732DB2-C604-4127-91E5-6FF96B2ED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23</xdr:col>
      <xdr:colOff>156319</xdr:colOff>
      <xdr:row>224</xdr:row>
      <xdr:rowOff>125762</xdr:rowOff>
    </xdr:from>
    <xdr:to>
      <xdr:col>37</xdr:col>
      <xdr:colOff>353557</xdr:colOff>
      <xdr:row>267</xdr:row>
      <xdr:rowOff>179744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ED0242F3-7045-471C-9690-79AD9FC05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565872</xdr:colOff>
      <xdr:row>68</xdr:row>
      <xdr:rowOff>158852</xdr:rowOff>
    </xdr:from>
    <xdr:to>
      <xdr:col>13</xdr:col>
      <xdr:colOff>418295</xdr:colOff>
      <xdr:row>112</xdr:row>
      <xdr:rowOff>22334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90B60B0-48F6-4692-98C4-AD7912CB1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30</xdr:col>
      <xdr:colOff>466725</xdr:colOff>
      <xdr:row>69</xdr:row>
      <xdr:rowOff>8143</xdr:rowOff>
    </xdr:from>
    <xdr:to>
      <xdr:col>45</xdr:col>
      <xdr:colOff>126235</xdr:colOff>
      <xdr:row>112</xdr:row>
      <xdr:rowOff>62125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6A2807F2-D027-4D80-8374-5DD94B9CF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308202</xdr:colOff>
      <xdr:row>68</xdr:row>
      <xdr:rowOff>136752</xdr:rowOff>
    </xdr:from>
    <xdr:to>
      <xdr:col>31</xdr:col>
      <xdr:colOff>217775</xdr:colOff>
      <xdr:row>112</xdr:row>
      <xdr:rowOff>234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3B390F87-23BC-4F73-956F-B23F56AE1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275360</xdr:colOff>
      <xdr:row>278</xdr:row>
      <xdr:rowOff>169717</xdr:rowOff>
    </xdr:from>
    <xdr:to>
      <xdr:col>24</xdr:col>
      <xdr:colOff>250802</xdr:colOff>
      <xdr:row>322</xdr:row>
      <xdr:rowOff>33199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F6FFDC5-D0C2-408C-A324-DC07FEBEB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58</xdr:col>
      <xdr:colOff>555935</xdr:colOff>
      <xdr:row>103</xdr:row>
      <xdr:rowOff>162810</xdr:rowOff>
    </xdr:from>
    <xdr:to>
      <xdr:col>74</xdr:col>
      <xdr:colOff>474227</xdr:colOff>
      <xdr:row>147</xdr:row>
      <xdr:rowOff>26292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F2278ECA-985B-4826-BA60-8306F14BF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76</xdr:col>
      <xdr:colOff>198418</xdr:colOff>
      <xdr:row>104</xdr:row>
      <xdr:rowOff>96795</xdr:rowOff>
    </xdr:from>
    <xdr:to>
      <xdr:col>93</xdr:col>
      <xdr:colOff>362195</xdr:colOff>
      <xdr:row>147</xdr:row>
      <xdr:rowOff>150777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7513752-D9BB-4181-AB43-C0E8F756A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71</xdr:col>
      <xdr:colOff>503960</xdr:colOff>
      <xdr:row>5</xdr:row>
      <xdr:rowOff>159327</xdr:rowOff>
    </xdr:from>
    <xdr:to>
      <xdr:col>89</xdr:col>
      <xdr:colOff>601619</xdr:colOff>
      <xdr:row>49</xdr:row>
      <xdr:rowOff>22809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E3C1AB62-0F6C-4F6B-AA0B-5A47EE9E1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297462</xdr:colOff>
      <xdr:row>57</xdr:row>
      <xdr:rowOff>91125</xdr:rowOff>
    </xdr:from>
    <xdr:to>
      <xdr:col>18</xdr:col>
      <xdr:colOff>743958</xdr:colOff>
      <xdr:row>100</xdr:row>
      <xdr:rowOff>145107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5A2BA1-0C77-4CDE-887B-EAED513B9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537853</xdr:colOff>
      <xdr:row>52</xdr:row>
      <xdr:rowOff>181222</xdr:rowOff>
    </xdr:from>
    <xdr:to>
      <xdr:col>58</xdr:col>
      <xdr:colOff>544468</xdr:colOff>
      <xdr:row>96</xdr:row>
      <xdr:rowOff>44704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502845-6D2A-4C70-A710-4039622F3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604983</xdr:colOff>
      <xdr:row>53</xdr:row>
      <xdr:rowOff>96074</xdr:rowOff>
    </xdr:from>
    <xdr:to>
      <xdr:col>45</xdr:col>
      <xdr:colOff>77455</xdr:colOff>
      <xdr:row>96</xdr:row>
      <xdr:rowOff>150056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9B28D6-CF5B-4F1F-91FC-AF74F00C3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599414</xdr:colOff>
      <xdr:row>152</xdr:row>
      <xdr:rowOff>179702</xdr:rowOff>
    </xdr:from>
    <xdr:to>
      <xdr:col>34</xdr:col>
      <xdr:colOff>238883</xdr:colOff>
      <xdr:row>196</xdr:row>
      <xdr:rowOff>43184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196E421-E6DB-42B9-AD49-4F281F2F8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522905</xdr:colOff>
      <xdr:row>152</xdr:row>
      <xdr:rowOff>173845</xdr:rowOff>
    </xdr:from>
    <xdr:to>
      <xdr:col>21</xdr:col>
      <xdr:colOff>10994</xdr:colOff>
      <xdr:row>196</xdr:row>
      <xdr:rowOff>37327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BF35EB5-B9C1-40F2-921E-CE063C9A2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376794</xdr:colOff>
      <xdr:row>57</xdr:row>
      <xdr:rowOff>103660</xdr:rowOff>
    </xdr:from>
    <xdr:to>
      <xdr:col>28</xdr:col>
      <xdr:colOff>844320</xdr:colOff>
      <xdr:row>100</xdr:row>
      <xdr:rowOff>157642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45DF208-093D-47BD-953B-A9BE34538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391204</xdr:colOff>
      <xdr:row>103</xdr:row>
      <xdr:rowOff>20411</xdr:rowOff>
    </xdr:from>
    <xdr:to>
      <xdr:col>32</xdr:col>
      <xdr:colOff>576382</xdr:colOff>
      <xdr:row>146</xdr:row>
      <xdr:rowOff>74393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59D94090-5F91-475D-BEC1-91D1A1666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616580</xdr:colOff>
      <xdr:row>102</xdr:row>
      <xdr:rowOff>46261</xdr:rowOff>
    </xdr:from>
    <xdr:to>
      <xdr:col>20</xdr:col>
      <xdr:colOff>729897</xdr:colOff>
      <xdr:row>145</xdr:row>
      <xdr:rowOff>100243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1A9F989-B92F-46BE-A00E-77AC47EEC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0.19368</cdr:x>
      <cdr:y>0.06867</cdr:y>
    </cdr:from>
    <cdr:to>
      <cdr:x>0.19368</cdr:x>
      <cdr:y>0.83439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570CF03A-B67A-4B61-99B9-3C08F4E1FDEA}"/>
            </a:ext>
          </a:extLst>
        </cdr:cNvPr>
        <cdr:cNvCxnSpPr/>
      </cdr:nvCxnSpPr>
      <cdr:spPr>
        <a:xfrm xmlns:a="http://schemas.openxmlformats.org/drawingml/2006/main">
          <a:off x="1781091" y="566197"/>
          <a:ext cx="0" cy="631371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C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C425E14C-E22A-49DA-B287-6B1C938E58C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0.19273</cdr:x>
      <cdr:y>0.06867</cdr:y>
    </cdr:from>
    <cdr:to>
      <cdr:x>0.19273</cdr:x>
      <cdr:y>0.83439</cdr:y>
    </cdr:to>
    <cdr:cxnSp macro="">
      <cdr:nvCxnSpPr>
        <cdr:cNvPr id="27" name="Straight Connector 26">
          <a:extLst xmlns:a="http://schemas.openxmlformats.org/drawingml/2006/main">
            <a:ext uri="{FF2B5EF4-FFF2-40B4-BE49-F238E27FC236}">
              <a16:creationId xmlns:a16="http://schemas.microsoft.com/office/drawing/2014/main" id="{570CF03A-B67A-4B61-99B9-3C08F4E1FDEA}"/>
            </a:ext>
          </a:extLst>
        </cdr:cNvPr>
        <cdr:cNvCxnSpPr/>
      </cdr:nvCxnSpPr>
      <cdr:spPr>
        <a:xfrm xmlns:a="http://schemas.openxmlformats.org/drawingml/2006/main">
          <a:off x="1794699" y="566196"/>
          <a:ext cx="0" cy="631371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C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0.19529</cdr:x>
      <cdr:y>0.0712</cdr:y>
    </cdr:from>
    <cdr:to>
      <cdr:x>0.19529</cdr:x>
      <cdr:y>0.83692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C50A39E3-D549-4305-91E5-F226D30CF18E}"/>
            </a:ext>
          </a:extLst>
        </cdr:cNvPr>
        <cdr:cNvCxnSpPr/>
      </cdr:nvCxnSpPr>
      <cdr:spPr>
        <a:xfrm xmlns:a="http://schemas.openxmlformats.org/drawingml/2006/main">
          <a:off x="1810123" y="587061"/>
          <a:ext cx="0" cy="631371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C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0.1939</cdr:x>
      <cdr:y>0.06911</cdr:y>
    </cdr:from>
    <cdr:to>
      <cdr:x>0.1939</cdr:x>
      <cdr:y>0.83483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41D060DA-8203-44B4-A959-27077D810012}"/>
            </a:ext>
          </a:extLst>
        </cdr:cNvPr>
        <cdr:cNvCxnSpPr/>
      </cdr:nvCxnSpPr>
      <cdr:spPr>
        <a:xfrm xmlns:a="http://schemas.openxmlformats.org/drawingml/2006/main">
          <a:off x="1798327" y="569825"/>
          <a:ext cx="0" cy="631371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C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I@3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34.xml"/><Relationship Id="rId4" Type="http://schemas.openxmlformats.org/officeDocument/2006/relationships/hyperlink" Target="mailto:I@3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2A3B-C185-4A35-8CD7-CA4C68A9E4AD}">
  <dimension ref="A1:AF52"/>
  <sheetViews>
    <sheetView tabSelected="1" zoomScale="55" zoomScaleNormal="55" workbookViewId="0">
      <selection activeCell="AC5" sqref="AC5"/>
    </sheetView>
  </sheetViews>
  <sheetFormatPr defaultRowHeight="1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  <col min="28" max="28" width="12.140625" customWidth="1"/>
    <col min="29" max="29" width="16.7109375" customWidth="1"/>
  </cols>
  <sheetData>
    <row r="1" spans="1:32">
      <c r="A1" t="s">
        <v>0</v>
      </c>
      <c r="E1" t="s">
        <v>1</v>
      </c>
      <c r="P1" t="s">
        <v>1</v>
      </c>
      <c r="Q1" s="1"/>
      <c r="S1" t="s">
        <v>1</v>
      </c>
      <c r="T1" s="1"/>
      <c r="AC1" s="2" t="s">
        <v>2</v>
      </c>
      <c r="AD1" t="s">
        <v>3</v>
      </c>
      <c r="AE1" s="3">
        <v>10</v>
      </c>
    </row>
    <row r="2" spans="1:3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K2" t="s">
        <v>10</v>
      </c>
      <c r="P2" t="s">
        <v>11</v>
      </c>
      <c r="R2" t="s">
        <v>12</v>
      </c>
      <c r="S2" t="s">
        <v>11</v>
      </c>
      <c r="Y2" t="s">
        <v>13</v>
      </c>
      <c r="Z2" t="s">
        <v>14</v>
      </c>
      <c r="AD2" t="s">
        <v>15</v>
      </c>
      <c r="AE2" s="3">
        <v>5</v>
      </c>
      <c r="AF2">
        <f t="shared" ref="AF2:AF7" si="0">G14*1000</f>
        <v>4346.6968506295716</v>
      </c>
    </row>
    <row r="3" spans="1:32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s="4" t="s">
        <v>24</v>
      </c>
      <c r="K3" t="s">
        <v>20</v>
      </c>
      <c r="L3" t="s">
        <v>21</v>
      </c>
      <c r="M3" t="s">
        <v>22</v>
      </c>
      <c r="N3" t="s">
        <v>23</v>
      </c>
      <c r="O3" s="4" t="s">
        <v>24</v>
      </c>
      <c r="P3" t="s">
        <v>25</v>
      </c>
      <c r="Q3" t="s">
        <v>26</v>
      </c>
      <c r="R3" t="s">
        <v>27</v>
      </c>
      <c r="S3" t="s">
        <v>25</v>
      </c>
      <c r="T3" t="s">
        <v>26</v>
      </c>
      <c r="U3" t="s">
        <v>12</v>
      </c>
      <c r="V3" t="s">
        <v>28</v>
      </c>
      <c r="W3" t="s">
        <v>29</v>
      </c>
      <c r="X3" t="s">
        <v>30</v>
      </c>
      <c r="Y3" s="4" t="s">
        <v>31</v>
      </c>
      <c r="Z3" s="4" t="s">
        <v>31</v>
      </c>
      <c r="AF3">
        <f t="shared" si="0"/>
        <v>4354.2465072113982</v>
      </c>
    </row>
    <row r="4" spans="1:32">
      <c r="A4" s="5" t="s">
        <v>17</v>
      </c>
      <c r="B4" t="s">
        <v>32</v>
      </c>
      <c r="E4" t="s">
        <v>33</v>
      </c>
      <c r="G4" s="6" t="s">
        <v>34</v>
      </c>
      <c r="H4" t="s">
        <v>35</v>
      </c>
      <c r="J4" t="s">
        <v>36</v>
      </c>
      <c r="L4" s="6" t="s">
        <v>34</v>
      </c>
      <c r="M4" t="s">
        <v>35</v>
      </c>
      <c r="O4" t="s">
        <v>36</v>
      </c>
      <c r="P4" t="s">
        <v>35</v>
      </c>
      <c r="Q4" s="2" t="s">
        <v>37</v>
      </c>
      <c r="R4" s="2"/>
      <c r="S4" t="s">
        <v>35</v>
      </c>
      <c r="T4" s="2" t="s">
        <v>37</v>
      </c>
      <c r="U4" t="s">
        <v>27</v>
      </c>
      <c r="V4" t="s">
        <v>38</v>
      </c>
      <c r="W4" t="s">
        <v>39</v>
      </c>
      <c r="X4" t="s">
        <v>40</v>
      </c>
      <c r="Y4" t="s">
        <v>39</v>
      </c>
      <c r="Z4" t="s">
        <v>39</v>
      </c>
      <c r="AF4">
        <f t="shared" si="0"/>
        <v>4522.0031770252745</v>
      </c>
    </row>
    <row r="5" spans="1:32">
      <c r="A5" s="7">
        <v>1</v>
      </c>
      <c r="B5" t="s">
        <v>53</v>
      </c>
      <c r="C5" s="3">
        <v>50</v>
      </c>
      <c r="D5">
        <v>1.9634954084936207E-5</v>
      </c>
      <c r="E5">
        <v>390</v>
      </c>
      <c r="F5" s="2">
        <v>172520000000</v>
      </c>
      <c r="G5">
        <v>3.2202256087625325</v>
      </c>
      <c r="H5">
        <v>1.85617223940967</v>
      </c>
      <c r="I5">
        <v>1.1579096364126429</v>
      </c>
      <c r="J5" s="2">
        <v>351.45485801233644</v>
      </c>
      <c r="K5" s="2">
        <v>571.60987722444474</v>
      </c>
      <c r="L5">
        <v>3.4446508094498287</v>
      </c>
      <c r="M5">
        <v>0.45711926196362423</v>
      </c>
      <c r="N5">
        <v>16.185220615941731</v>
      </c>
      <c r="O5" s="2">
        <v>316.54772265387726</v>
      </c>
      <c r="P5">
        <v>3.2840075069937078</v>
      </c>
      <c r="Q5">
        <v>5.5400248017636856E+16</v>
      </c>
      <c r="R5" s="2">
        <v>1.3243699999999999E-12</v>
      </c>
      <c r="S5">
        <v>3.3325646045294222</v>
      </c>
      <c r="T5">
        <v>5.5697143322888648E+16</v>
      </c>
      <c r="U5" s="2">
        <v>1.4121799999999999E-12</v>
      </c>
      <c r="V5" s="2">
        <v>7.1921736811364081E-8</v>
      </c>
      <c r="W5" s="2">
        <v>6.9008000000000003E-3</v>
      </c>
      <c r="X5" s="2">
        <v>47.232715492393403</v>
      </c>
      <c r="Y5" s="2">
        <v>6.9008000000000003E-3</v>
      </c>
      <c r="Z5" s="2">
        <v>6.2154000000000011E-3</v>
      </c>
      <c r="AA5" t="s">
        <v>79</v>
      </c>
      <c r="AB5" t="str">
        <f>AA5&amp;AB$4</f>
        <v xml:space="preserve"> 50 um</v>
      </c>
      <c r="AC5" t="str">
        <f>AA5&amp;AC$4</f>
        <v xml:space="preserve"> 50 um</v>
      </c>
      <c r="AF5">
        <f t="shared" si="0"/>
        <v>4604.1969357706939</v>
      </c>
    </row>
    <row r="6" spans="1:32">
      <c r="A6" s="7">
        <v>2</v>
      </c>
      <c r="B6" t="s">
        <v>54</v>
      </c>
      <c r="C6" s="3">
        <v>50</v>
      </c>
      <c r="D6">
        <v>1.9634954084936207E-5</v>
      </c>
      <c r="E6">
        <v>459</v>
      </c>
      <c r="F6" s="2">
        <v>43628571428.571426</v>
      </c>
      <c r="G6">
        <v>3.6161505115098258</v>
      </c>
      <c r="H6">
        <v>1.7758413957235815</v>
      </c>
      <c r="I6">
        <v>1.2614112953255165</v>
      </c>
      <c r="J6" s="2">
        <v>311.07788556969496</v>
      </c>
      <c r="K6">
        <v>579622.1391633813</v>
      </c>
      <c r="L6">
        <v>3.7516929632780753</v>
      </c>
      <c r="M6">
        <v>0.60835983811585659</v>
      </c>
      <c r="N6">
        <v>7.8522105176235835</v>
      </c>
      <c r="O6">
        <v>288.27671180257767</v>
      </c>
      <c r="P6">
        <v>3.2618615141498211</v>
      </c>
      <c r="Q6">
        <v>5.2076485644146248E+16</v>
      </c>
      <c r="R6" s="2">
        <v>1.2090600000000001E-12</v>
      </c>
      <c r="S6">
        <v>3.2418916507361768</v>
      </c>
      <c r="T6">
        <v>5.2786186928051408E+16</v>
      </c>
      <c r="U6" s="2">
        <v>1.29474E-12</v>
      </c>
      <c r="V6" s="2">
        <v>6.5940566726016181E-8</v>
      </c>
      <c r="W6" s="2">
        <v>6.1079999999999997E-3</v>
      </c>
      <c r="X6">
        <v>58.2611258379386</v>
      </c>
      <c r="Y6" s="2">
        <v>6.1079999999999997E-3</v>
      </c>
      <c r="Z6" s="2">
        <v>5.6603000000000001E-3</v>
      </c>
      <c r="AA6" t="s">
        <v>80</v>
      </c>
      <c r="AB6" t="str">
        <f t="shared" ref="AB6:AB10" si="1">AA6&amp;AB$4</f>
        <v xml:space="preserve"> 100 um</v>
      </c>
      <c r="AC6" t="str">
        <f t="shared" ref="AC6:AC10" si="2">AA6&amp;AC$4</f>
        <v xml:space="preserve"> 100 um</v>
      </c>
      <c r="AF6">
        <f t="shared" si="0"/>
        <v>5629.62835269077</v>
      </c>
    </row>
    <row r="7" spans="1:32">
      <c r="A7" s="7">
        <v>3</v>
      </c>
      <c r="B7" t="s">
        <v>73</v>
      </c>
      <c r="C7" s="3">
        <v>50</v>
      </c>
      <c r="D7">
        <v>1.9634954084936207E-5</v>
      </c>
      <c r="E7">
        <v>348</v>
      </c>
      <c r="F7" s="2">
        <v>40241463414.63414</v>
      </c>
      <c r="G7">
        <v>3.4087090393208825</v>
      </c>
      <c r="H7">
        <v>1.7735621878184555</v>
      </c>
      <c r="I7">
        <v>1.2463307280881322</v>
      </c>
      <c r="J7" s="2">
        <v>336.11486797736717</v>
      </c>
      <c r="K7">
        <v>1929.0158585628651</v>
      </c>
      <c r="L7">
        <v>4.2328151231989501</v>
      </c>
      <c r="M7">
        <v>0.43965333544731117</v>
      </c>
      <c r="N7">
        <v>18.436680383524404</v>
      </c>
      <c r="O7">
        <v>258.95145860823737</v>
      </c>
      <c r="P7">
        <v>3.2890658342423267</v>
      </c>
      <c r="Q7">
        <v>5.412531509935348E+16</v>
      </c>
      <c r="R7" s="2">
        <v>1.27142E-12</v>
      </c>
      <c r="S7">
        <v>3.3331727237922433</v>
      </c>
      <c r="T7">
        <v>5.3622108277012504E+16</v>
      </c>
      <c r="U7" s="2">
        <v>1.40343E-12</v>
      </c>
      <c r="V7" s="2">
        <v>7.1476102970706782E-8</v>
      </c>
      <c r="W7" s="2">
        <v>6.5995999999999997E-3</v>
      </c>
      <c r="X7">
        <v>35.527819653427372</v>
      </c>
      <c r="Y7" s="2">
        <v>6.5995999999999997E-3</v>
      </c>
      <c r="Z7" s="2">
        <v>5.0844999999999996E-3</v>
      </c>
      <c r="AA7" t="s">
        <v>81</v>
      </c>
      <c r="AB7" t="str">
        <f t="shared" si="1"/>
        <v xml:space="preserve"> 200 um</v>
      </c>
      <c r="AC7" t="str">
        <f t="shared" si="2"/>
        <v xml:space="preserve"> 200 um</v>
      </c>
      <c r="AF7">
        <f t="shared" si="0"/>
        <v>4602.1875381697946</v>
      </c>
    </row>
    <row r="8" spans="1:32">
      <c r="A8" s="8">
        <v>4</v>
      </c>
      <c r="B8" t="s">
        <v>74</v>
      </c>
      <c r="C8" s="3">
        <v>50</v>
      </c>
      <c r="D8">
        <v>1.9634954084936207E-5</v>
      </c>
      <c r="E8">
        <v>352</v>
      </c>
      <c r="F8" s="2">
        <v>19117142857.142853</v>
      </c>
      <c r="G8">
        <v>4.1605218497057646</v>
      </c>
      <c r="H8">
        <v>1.800148588021361</v>
      </c>
      <c r="I8">
        <v>1.2219284809833473</v>
      </c>
      <c r="J8" s="2">
        <v>272.61586540233515</v>
      </c>
      <c r="K8">
        <v>2215.8738899979348</v>
      </c>
      <c r="L8">
        <v>3.3572586150756552</v>
      </c>
      <c r="M8">
        <v>0.47331783622376122</v>
      </c>
      <c r="N8">
        <v>14.643963116363169</v>
      </c>
      <c r="O8">
        <v>327.88464756019914</v>
      </c>
      <c r="P8">
        <v>3.2513237630549892</v>
      </c>
      <c r="Q8">
        <v>5.3134508938544904E+16</v>
      </c>
      <c r="R8" s="2">
        <v>1.1793700000000001E-12</v>
      </c>
      <c r="S8">
        <v>3.1975589087290817</v>
      </c>
      <c r="T8">
        <v>5.3559844377811744E+16</v>
      </c>
      <c r="U8" s="2">
        <v>1.4860800000000001E-12</v>
      </c>
      <c r="V8" s="2">
        <v>7.5685432905601224E-8</v>
      </c>
      <c r="W8" s="2">
        <v>5.3527999999999996E-3</v>
      </c>
      <c r="X8">
        <v>29.78087953287941</v>
      </c>
      <c r="Y8" s="2">
        <v>5.3527999999999996E-3</v>
      </c>
      <c r="Z8" s="2">
        <v>6.438000000000001E-3</v>
      </c>
      <c r="AA8" t="s">
        <v>82</v>
      </c>
      <c r="AB8" t="str">
        <f t="shared" si="1"/>
        <v xml:space="preserve"> 300 um</v>
      </c>
      <c r="AC8" t="str">
        <f t="shared" si="2"/>
        <v xml:space="preserve"> 300 um</v>
      </c>
    </row>
    <row r="9" spans="1:32">
      <c r="A9" s="7">
        <v>1</v>
      </c>
      <c r="B9" t="s">
        <v>75</v>
      </c>
      <c r="C9" s="3">
        <v>50</v>
      </c>
      <c r="D9">
        <v>1.9634954084936207E-5</v>
      </c>
      <c r="E9">
        <v>328</v>
      </c>
      <c r="F9" s="2">
        <v>107443333333.33334</v>
      </c>
      <c r="G9">
        <v>3.691822524049122</v>
      </c>
      <c r="H9">
        <v>1.9750885034887466</v>
      </c>
      <c r="I9">
        <v>1.0345989374965239</v>
      </c>
      <c r="J9" s="2">
        <v>328.32264196358801</v>
      </c>
      <c r="K9">
        <v>1558.6485227919491</v>
      </c>
      <c r="L9">
        <v>3.8699680856223986</v>
      </c>
      <c r="M9">
        <v>0.42984190170767861</v>
      </c>
      <c r="N9">
        <v>21.390922489627307</v>
      </c>
      <c r="O9">
        <v>306.84054436481637</v>
      </c>
      <c r="P9">
        <v>3.0668215685112012</v>
      </c>
      <c r="Q9">
        <v>5.1181218718990784E+16</v>
      </c>
      <c r="R9" s="2">
        <v>1.36071E-12</v>
      </c>
      <c r="S9">
        <v>3.110576949723884</v>
      </c>
      <c r="T9">
        <v>5.1487737289758784E+16</v>
      </c>
      <c r="U9" s="2">
        <v>1.26719E-12</v>
      </c>
      <c r="V9" s="2">
        <v>6.4537456747718034E-8</v>
      </c>
      <c r="W9" s="2">
        <v>6.4466000000000002E-3</v>
      </c>
      <c r="X9">
        <v>29.141162474409487</v>
      </c>
      <c r="Y9" s="2">
        <v>6.4466000000000002E-3</v>
      </c>
      <c r="Z9" s="2">
        <v>6.0248000000000003E-3</v>
      </c>
      <c r="AA9" t="s">
        <v>83</v>
      </c>
      <c r="AB9" t="str">
        <f t="shared" si="1"/>
        <v xml:space="preserve"> 500 um</v>
      </c>
      <c r="AC9" t="str">
        <f t="shared" si="2"/>
        <v xml:space="preserve"> 500 um</v>
      </c>
    </row>
    <row r="10" spans="1:32">
      <c r="A10" s="7">
        <v>2</v>
      </c>
      <c r="B10" t="s">
        <v>76</v>
      </c>
      <c r="C10" s="3">
        <v>50</v>
      </c>
      <c r="D10">
        <v>1.9634954084936207E-5</v>
      </c>
      <c r="E10">
        <v>500</v>
      </c>
      <c r="F10" s="2">
        <v>71942222222.222229</v>
      </c>
      <c r="G10">
        <v>3.6783538063347048</v>
      </c>
      <c r="H10">
        <v>1.9299891585604747</v>
      </c>
      <c r="I10">
        <v>1.0740340639184871</v>
      </c>
      <c r="J10" s="2">
        <v>329.75885617004928</v>
      </c>
      <c r="K10" s="2">
        <v>36146666666.666664</v>
      </c>
      <c r="L10">
        <v>3.5237973552456259</v>
      </c>
      <c r="M10">
        <v>1.3011061259658312</v>
      </c>
      <c r="N10">
        <v>1.9520302343759652</v>
      </c>
      <c r="O10" s="2">
        <v>331.36823095459448</v>
      </c>
      <c r="P10">
        <v>2.973792320642247</v>
      </c>
      <c r="Q10">
        <v>4.9980085851833992E+16</v>
      </c>
      <c r="R10" s="2">
        <v>1.3830700000000001E-12</v>
      </c>
      <c r="S10">
        <v>3.0493046479800854</v>
      </c>
      <c r="T10">
        <v>5.0476654144571408E+16</v>
      </c>
      <c r="U10" s="2">
        <v>1.27954E-12</v>
      </c>
      <c r="V10" s="2">
        <v>6.5166437082817203E-8</v>
      </c>
      <c r="W10" s="2">
        <v>6.4748000000000002E-3</v>
      </c>
      <c r="X10" s="2">
        <v>67.965185831080362</v>
      </c>
      <c r="Y10" s="2">
        <v>6.4748000000000002E-3</v>
      </c>
      <c r="Z10" s="2">
        <v>6.506399999999999E-3</v>
      </c>
      <c r="AA10" t="s">
        <v>84</v>
      </c>
      <c r="AB10" t="str">
        <f t="shared" si="1"/>
        <v xml:space="preserve"> 1000 um</v>
      </c>
      <c r="AC10" t="str">
        <f t="shared" si="2"/>
        <v xml:space="preserve"> 1000 um</v>
      </c>
    </row>
    <row r="11" spans="1:32">
      <c r="A11" s="7">
        <v>3</v>
      </c>
      <c r="B11" t="s">
        <v>77</v>
      </c>
      <c r="C11" s="3">
        <v>50</v>
      </c>
      <c r="D11">
        <v>1.9634954084936207E-5</v>
      </c>
      <c r="E11">
        <v>392</v>
      </c>
      <c r="F11">
        <v>25024609375</v>
      </c>
      <c r="G11">
        <v>3.7097785491877291</v>
      </c>
      <c r="H11">
        <v>1.9319104343311992</v>
      </c>
      <c r="I11">
        <v>1.0698750025868724</v>
      </c>
      <c r="J11">
        <v>326.27017981747491</v>
      </c>
      <c r="K11">
        <v>2321.9901524777638</v>
      </c>
      <c r="L11">
        <v>3.949336417231839</v>
      </c>
      <c r="M11">
        <v>0.46542451975527394</v>
      </c>
      <c r="N11">
        <v>16.336520242166369</v>
      </c>
      <c r="O11">
        <v>297.82091542991242</v>
      </c>
      <c r="P11">
        <v>2.9252530917278743</v>
      </c>
      <c r="Q11">
        <v>4.9725719155152464E+16</v>
      </c>
      <c r="R11">
        <v>1.37845E-12</v>
      </c>
      <c r="S11">
        <v>2.9713389747836643</v>
      </c>
      <c r="T11">
        <v>5.0094828157247816E+16</v>
      </c>
      <c r="U11">
        <v>1.2842300000000001E-12</v>
      </c>
      <c r="V11" s="2">
        <v>6.5405296821409523E-8</v>
      </c>
      <c r="W11" s="2">
        <v>6.4062999999999993E-3</v>
      </c>
      <c r="X11">
        <v>41.421340374520568</v>
      </c>
      <c r="Y11" s="2">
        <v>6.4062999999999993E-3</v>
      </c>
      <c r="Z11" s="2">
        <v>5.8476999999999991E-3</v>
      </c>
    </row>
    <row r="12" spans="1:32">
      <c r="A12" s="8">
        <v>4</v>
      </c>
      <c r="B12" t="s">
        <v>78</v>
      </c>
      <c r="C12" s="3">
        <v>50</v>
      </c>
      <c r="D12">
        <v>1.9634954084936207E-5</v>
      </c>
      <c r="E12">
        <v>403</v>
      </c>
      <c r="F12">
        <v>37281976744.186043</v>
      </c>
      <c r="G12">
        <v>3.7164947432801849</v>
      </c>
      <c r="H12">
        <v>1.8548491698336154</v>
      </c>
      <c r="I12">
        <v>1.1176178625031816</v>
      </c>
      <c r="J12">
        <v>326.58594322456923</v>
      </c>
      <c r="K12">
        <v>916.19076095081482</v>
      </c>
      <c r="L12">
        <v>3.8359428571709073</v>
      </c>
      <c r="M12">
        <v>0.4188625223966243</v>
      </c>
      <c r="N12">
        <v>19.726425021584955</v>
      </c>
      <c r="O12">
        <v>312.11684903819884</v>
      </c>
      <c r="P12">
        <v>3.0021212273736668</v>
      </c>
      <c r="Q12">
        <v>5.0514915657060384E+16</v>
      </c>
      <c r="R12">
        <v>1.3957E-12</v>
      </c>
      <c r="S12">
        <v>3.0547226968065111</v>
      </c>
      <c r="T12">
        <v>5.0918302791091712E+16</v>
      </c>
      <c r="U12">
        <v>1.2837399999999999E-12</v>
      </c>
      <c r="V12">
        <v>6.5380341326332704E-8</v>
      </c>
      <c r="W12">
        <v>6.4124999999999998E-3</v>
      </c>
      <c r="X12">
        <v>43.699510215547228</v>
      </c>
      <c r="Y12" s="2">
        <v>6.4124999999999998E-3</v>
      </c>
      <c r="Z12" s="2">
        <v>6.1284E-3</v>
      </c>
    </row>
    <row r="13" spans="1:32">
      <c r="A13" s="7">
        <v>1</v>
      </c>
      <c r="B13" t="s">
        <v>41</v>
      </c>
      <c r="C13" s="3">
        <v>100</v>
      </c>
      <c r="D13">
        <v>7.8539816339744827E-5</v>
      </c>
      <c r="E13">
        <v>326</v>
      </c>
      <c r="F13" s="2">
        <v>71265384615.384613</v>
      </c>
      <c r="G13">
        <v>4.6875399788609879</v>
      </c>
      <c r="H13">
        <v>1.77954716783038</v>
      </c>
      <c r="I13">
        <v>1.2583987530571197</v>
      </c>
      <c r="J13" s="2">
        <v>235.95675243032036</v>
      </c>
      <c r="K13" s="2">
        <v>298.87936235169377</v>
      </c>
      <c r="L13">
        <v>5.2125801882291283</v>
      </c>
      <c r="M13">
        <v>0.41246514382862559</v>
      </c>
      <c r="N13">
        <v>30.486458649237463</v>
      </c>
      <c r="O13" s="2">
        <v>208.16193316875174</v>
      </c>
      <c r="P13">
        <v>2.3715748530868357</v>
      </c>
      <c r="Q13">
        <v>2.4113670218258604E+16</v>
      </c>
      <c r="R13" s="2">
        <v>4.2096299999999997E-12</v>
      </c>
      <c r="S13">
        <v>2.3703042100367209</v>
      </c>
      <c r="T13">
        <v>2.4276359404670996E+16</v>
      </c>
      <c r="U13" s="2">
        <v>5.6336300000000001E-12</v>
      </c>
      <c r="V13" s="2">
        <v>7.1729604964063546E-8</v>
      </c>
      <c r="W13" s="2">
        <v>1.8532E-2</v>
      </c>
      <c r="X13" s="2">
        <v>22.672019967672618</v>
      </c>
      <c r="Y13" s="2">
        <v>1.8532E-2</v>
      </c>
      <c r="Z13" s="2">
        <v>1.6348999999999999E-2</v>
      </c>
    </row>
    <row r="14" spans="1:32">
      <c r="A14" s="7">
        <v>2</v>
      </c>
      <c r="B14" t="s">
        <v>56</v>
      </c>
      <c r="C14" s="3">
        <v>100</v>
      </c>
      <c r="D14">
        <v>7.8539816339744827E-5</v>
      </c>
      <c r="E14">
        <v>339</v>
      </c>
      <c r="F14" s="2">
        <v>66734899328.859055</v>
      </c>
      <c r="G14">
        <v>4.3466968506295718</v>
      </c>
      <c r="H14">
        <v>1.8800685920256706</v>
      </c>
      <c r="I14">
        <v>1.152475700381655</v>
      </c>
      <c r="J14" s="2">
        <v>253.2091482614818</v>
      </c>
      <c r="K14">
        <v>55098.803952158094</v>
      </c>
      <c r="L14">
        <v>3.9699131012372506</v>
      </c>
      <c r="M14">
        <v>0.50181585254863736</v>
      </c>
      <c r="N14">
        <v>15.393008840718503</v>
      </c>
      <c r="O14">
        <v>269.81219192482837</v>
      </c>
      <c r="P14">
        <v>2.3437605645269097</v>
      </c>
      <c r="Q14">
        <v>2.3690978997494828E+16</v>
      </c>
      <c r="R14" s="2">
        <v>4.1655500000000002E-12</v>
      </c>
      <c r="S14">
        <v>2.3402805551346142</v>
      </c>
      <c r="T14">
        <v>2.400290559072786E+16</v>
      </c>
      <c r="U14" s="2">
        <v>4.5337799999999997E-12</v>
      </c>
      <c r="V14" s="2">
        <v>5.7725879831293859E-8</v>
      </c>
      <c r="W14" s="2">
        <v>1.9886999999999998E-2</v>
      </c>
      <c r="X14">
        <v>26.438696773471779</v>
      </c>
      <c r="Y14" s="2">
        <v>1.9886999999999998E-2</v>
      </c>
      <c r="Z14" s="2">
        <v>2.1191000000000002E-2</v>
      </c>
    </row>
    <row r="15" spans="1:32">
      <c r="A15" s="7">
        <v>3</v>
      </c>
      <c r="B15" t="s">
        <v>55</v>
      </c>
      <c r="C15" s="3">
        <v>100</v>
      </c>
      <c r="D15">
        <v>7.8539816339744827E-5</v>
      </c>
      <c r="E15">
        <v>394</v>
      </c>
      <c r="F15" s="2">
        <v>4944249999999.999</v>
      </c>
      <c r="G15">
        <v>4.3542465072113981</v>
      </c>
      <c r="H15">
        <v>1.827397383437773</v>
      </c>
      <c r="I15">
        <v>1.2157883580516173</v>
      </c>
      <c r="J15" s="2">
        <v>251.80858476227314</v>
      </c>
      <c r="K15">
        <v>865.06384925751843</v>
      </c>
      <c r="L15">
        <v>4.0905888029241915</v>
      </c>
      <c r="M15">
        <v>0.44272708116890008</v>
      </c>
      <c r="N15">
        <v>21.781941329536842</v>
      </c>
      <c r="O15">
        <v>264.79562811857181</v>
      </c>
      <c r="P15">
        <v>2.2971943669898853</v>
      </c>
      <c r="Q15">
        <v>2.40203261462931E+16</v>
      </c>
      <c r="R15" s="2">
        <v>4.33852E-12</v>
      </c>
      <c r="S15">
        <v>2.3144755395527215</v>
      </c>
      <c r="T15">
        <v>2.4163568378835628E+16</v>
      </c>
      <c r="U15" s="2">
        <v>4.8017799999999998E-12</v>
      </c>
      <c r="V15" s="2">
        <v>6.1138161811184094E-8</v>
      </c>
      <c r="W15" s="2">
        <v>1.9776999999999999E-2</v>
      </c>
      <c r="X15">
        <v>35.651633352154477</v>
      </c>
      <c r="Y15" s="2">
        <v>1.9776999999999999E-2</v>
      </c>
      <c r="Z15" s="2">
        <v>2.0797000000000003E-2</v>
      </c>
    </row>
    <row r="16" spans="1:32">
      <c r="A16" s="8">
        <v>4</v>
      </c>
      <c r="B16" t="s">
        <v>68</v>
      </c>
      <c r="C16" s="3">
        <v>100</v>
      </c>
      <c r="D16">
        <v>7.8539816339744827E-5</v>
      </c>
      <c r="E16">
        <v>417</v>
      </c>
      <c r="F16" s="2">
        <v>2366875000000</v>
      </c>
      <c r="G16">
        <v>4.5220031770252742</v>
      </c>
      <c r="H16">
        <v>1.9390586272135388</v>
      </c>
      <c r="I16">
        <v>1.124514254012668</v>
      </c>
      <c r="J16" s="2">
        <v>241.08790779560306</v>
      </c>
      <c r="K16">
        <v>570.88959491660046</v>
      </c>
      <c r="L16">
        <v>4.1502155134974981</v>
      </c>
      <c r="M16">
        <v>0.44452106284164244</v>
      </c>
      <c r="N16">
        <v>22.699566333360622</v>
      </c>
      <c r="O16">
        <v>256.23945837795151</v>
      </c>
      <c r="P16">
        <v>2.3267890984611608</v>
      </c>
      <c r="Q16">
        <v>2.2933766747689452E+16</v>
      </c>
      <c r="R16" s="2">
        <v>4.11889E-12</v>
      </c>
      <c r="S16">
        <v>2.3773143642568684</v>
      </c>
      <c r="T16">
        <v>2.3145903501706936E+16</v>
      </c>
      <c r="U16" s="2">
        <v>3.9924400000000003E-12</v>
      </c>
      <c r="V16" s="2">
        <v>5.0833324879824537E-8</v>
      </c>
      <c r="W16" s="2">
        <v>1.8935E-2</v>
      </c>
      <c r="X16">
        <v>38.453975637051641</v>
      </c>
      <c r="Y16" s="2">
        <v>1.8935E-2</v>
      </c>
      <c r="Z16" s="2">
        <v>2.0125000000000001E-2</v>
      </c>
    </row>
    <row r="17" spans="1:26">
      <c r="A17" s="7">
        <v>1</v>
      </c>
      <c r="B17" t="s">
        <v>69</v>
      </c>
      <c r="C17" s="3">
        <v>100</v>
      </c>
      <c r="D17">
        <v>7.8539816339744827E-5</v>
      </c>
      <c r="E17">
        <v>380</v>
      </c>
      <c r="F17" s="2">
        <v>187163636363.63635</v>
      </c>
      <c r="G17">
        <v>4.6041969357706938</v>
      </c>
      <c r="H17">
        <v>1.9831225120369871</v>
      </c>
      <c r="I17">
        <v>1.034563628133025</v>
      </c>
      <c r="J17" s="2">
        <v>262.13455747007526</v>
      </c>
      <c r="K17">
        <v>23205.015311419826</v>
      </c>
      <c r="L17">
        <v>5.2464171255107175</v>
      </c>
      <c r="M17">
        <v>0.53047039591156708</v>
      </c>
      <c r="N17">
        <v>18.201543257373949</v>
      </c>
      <c r="O17">
        <v>224.80317401844036</v>
      </c>
      <c r="P17">
        <v>2.2085994877029345</v>
      </c>
      <c r="Q17">
        <v>2.3435378441825216E+16</v>
      </c>
      <c r="R17" s="2">
        <v>4.7814599999999997E-12</v>
      </c>
      <c r="S17">
        <v>2.2362809448240646</v>
      </c>
      <c r="T17">
        <v>2.3338247490500376E+16</v>
      </c>
      <c r="U17" s="2">
        <v>4.4769499999999998E-12</v>
      </c>
      <c r="V17" s="2">
        <v>5.7002297798020863E-8</v>
      </c>
      <c r="W17" s="2">
        <v>2.0587999999999995E-2</v>
      </c>
      <c r="X17">
        <v>31.362689740339913</v>
      </c>
      <c r="Y17" s="2">
        <v>2.0587999999999995E-2</v>
      </c>
      <c r="Z17" s="2">
        <v>1.7656000000000002E-2</v>
      </c>
    </row>
    <row r="18" spans="1:26">
      <c r="A18" s="7">
        <v>2</v>
      </c>
      <c r="B18" t="s">
        <v>70</v>
      </c>
      <c r="C18" s="3">
        <v>100</v>
      </c>
      <c r="D18">
        <v>7.8539816339744827E-5</v>
      </c>
      <c r="E18">
        <v>315</v>
      </c>
      <c r="F18" s="2">
        <v>120721428571.42856</v>
      </c>
      <c r="G18">
        <v>5.6296283526907702</v>
      </c>
      <c r="H18">
        <v>1.9335854021597396</v>
      </c>
      <c r="I18">
        <v>1.0693897547313371</v>
      </c>
      <c r="J18" s="2">
        <v>215.19021545568984</v>
      </c>
      <c r="K18" s="2">
        <v>1114.2031285422806</v>
      </c>
      <c r="L18">
        <v>4.7067207979914318</v>
      </c>
      <c r="M18">
        <v>0.45397935385223093</v>
      </c>
      <c r="N18">
        <v>21.559869191616322</v>
      </c>
      <c r="O18" s="2">
        <v>250.30616209948565</v>
      </c>
      <c r="P18">
        <v>2.2007264042333601</v>
      </c>
      <c r="Q18">
        <v>2.3560689095259644E+16</v>
      </c>
      <c r="R18" s="2">
        <v>4.74961E-12</v>
      </c>
      <c r="S18">
        <v>2.2279436034088658</v>
      </c>
      <c r="T18">
        <v>2.3623681056928288E+16</v>
      </c>
      <c r="U18" s="2">
        <v>4.4508799999999997E-12</v>
      </c>
      <c r="V18" s="2">
        <v>5.6670364248708409E-8</v>
      </c>
      <c r="W18" s="2">
        <v>1.6900999999999999E-2</v>
      </c>
      <c r="X18" s="2">
        <v>17.625497418950193</v>
      </c>
      <c r="Y18" s="2">
        <v>1.6900999999999999E-2</v>
      </c>
      <c r="Z18" s="2">
        <v>1.9658999999999999E-2</v>
      </c>
    </row>
    <row r="19" spans="1:26">
      <c r="A19" s="7">
        <v>3</v>
      </c>
      <c r="B19" t="s">
        <v>71</v>
      </c>
      <c r="C19" s="3">
        <v>100</v>
      </c>
      <c r="D19">
        <v>7.8539816339744827E-5</v>
      </c>
      <c r="E19">
        <v>348</v>
      </c>
      <c r="F19">
        <v>311909090909.09094</v>
      </c>
      <c r="G19">
        <v>4.6021875381697948</v>
      </c>
      <c r="H19">
        <v>1.9500092361359327</v>
      </c>
      <c r="I19">
        <v>1.0744025242499757</v>
      </c>
      <c r="J19">
        <v>262.10909267918061</v>
      </c>
      <c r="K19">
        <v>22326.238227020625</v>
      </c>
      <c r="L19">
        <v>4.7175208060421658</v>
      </c>
      <c r="M19">
        <v>0.49425417966470236</v>
      </c>
      <c r="N19">
        <v>19.952739941525117</v>
      </c>
      <c r="O19">
        <v>249.60588034988132</v>
      </c>
      <c r="P19">
        <v>2.1732262031331508</v>
      </c>
      <c r="Q19">
        <v>2.3767785314102744E+16</v>
      </c>
      <c r="R19">
        <v>4.7731700000000003E-12</v>
      </c>
      <c r="S19">
        <v>2.1996005470865958</v>
      </c>
      <c r="T19">
        <v>2.3632769990863408E+16</v>
      </c>
      <c r="U19">
        <v>4.5293800000000002E-12</v>
      </c>
      <c r="V19" s="2">
        <v>5.7669857291325518E-8</v>
      </c>
      <c r="W19" s="2">
        <v>2.0586E-2</v>
      </c>
      <c r="X19">
        <v>26.314442641805257</v>
      </c>
      <c r="Y19" s="2">
        <v>2.0586E-2</v>
      </c>
      <c r="Z19" s="2">
        <v>1.9604E-2</v>
      </c>
    </row>
    <row r="20" spans="1:26">
      <c r="A20" s="8">
        <v>4</v>
      </c>
      <c r="B20" t="s">
        <v>72</v>
      </c>
      <c r="C20" s="3">
        <v>100</v>
      </c>
      <c r="D20">
        <v>7.8539816339744827E-5</v>
      </c>
      <c r="E20">
        <v>375</v>
      </c>
      <c r="F20">
        <v>151330882352.94116</v>
      </c>
      <c r="G20">
        <v>4.6027708884506184</v>
      </c>
      <c r="H20">
        <v>1.9611375519964072</v>
      </c>
      <c r="I20">
        <v>1.0688588697964021</v>
      </c>
      <c r="J20">
        <v>262.04543070194381</v>
      </c>
      <c r="K20">
        <v>2775.2460934811038</v>
      </c>
      <c r="L20">
        <v>4.58741377105759</v>
      </c>
      <c r="M20">
        <v>0.50772053785341176</v>
      </c>
      <c r="N20">
        <v>16.497613854168762</v>
      </c>
      <c r="O20">
        <v>256.6596274277141</v>
      </c>
      <c r="P20">
        <v>2.174373677470518</v>
      </c>
      <c r="Q20">
        <v>2.3653606420809496E+16</v>
      </c>
      <c r="R20">
        <v>4.7656699999999998E-12</v>
      </c>
      <c r="S20">
        <v>2.200562864683135</v>
      </c>
      <c r="T20">
        <v>2.3498217089999672E+16</v>
      </c>
      <c r="U20">
        <v>4.5114500000000001E-12</v>
      </c>
      <c r="V20">
        <v>5.7441565440954502E-8</v>
      </c>
      <c r="W20">
        <v>2.0580999999999999E-2</v>
      </c>
      <c r="X20">
        <v>30.552248505972692</v>
      </c>
      <c r="Y20" s="2">
        <v>2.0580999999999999E-2</v>
      </c>
      <c r="Z20" s="2">
        <v>2.0157999999999999E-2</v>
      </c>
    </row>
    <row r="21" spans="1:26">
      <c r="A21" s="7">
        <v>1</v>
      </c>
      <c r="B21" t="s">
        <v>44</v>
      </c>
      <c r="C21" s="3">
        <v>200</v>
      </c>
      <c r="D21">
        <v>3.1415926535897931E-4</v>
      </c>
      <c r="E21">
        <v>373</v>
      </c>
      <c r="F21" s="2">
        <v>1256772727272.7273</v>
      </c>
      <c r="G21">
        <v>6.2699425077045818</v>
      </c>
      <c r="H21">
        <v>1.5285206084604774</v>
      </c>
      <c r="I21">
        <v>1.5166552261908257</v>
      </c>
      <c r="J21" s="2">
        <v>176.01900086191259</v>
      </c>
      <c r="K21" s="2">
        <v>271966.31996037642</v>
      </c>
      <c r="L21">
        <v>7.6175161184976545</v>
      </c>
      <c r="M21">
        <v>0.56094409852337235</v>
      </c>
      <c r="N21">
        <v>12.290087558121453</v>
      </c>
      <c r="O21" s="2">
        <v>139.82716680281558</v>
      </c>
      <c r="P21">
        <v>1.9997549843273974</v>
      </c>
      <c r="Q21">
        <v>1.8263523379469416E+16</v>
      </c>
      <c r="R21" s="2">
        <v>1.7698E-11</v>
      </c>
      <c r="S21">
        <v>2.047556249121985</v>
      </c>
      <c r="T21">
        <v>1.8193152731260044E+16</v>
      </c>
      <c r="U21" s="2">
        <v>2.3148700000000001E-11</v>
      </c>
      <c r="V21" s="2">
        <v>7.3684600623027163E-8</v>
      </c>
      <c r="W21" s="2">
        <v>5.5298000000000007E-2</v>
      </c>
      <c r="X21" s="2">
        <v>22.189836641888917</v>
      </c>
      <c r="Y21" s="2">
        <v>5.5298000000000007E-2</v>
      </c>
      <c r="Z21" s="2">
        <v>4.3928000000000002E-2</v>
      </c>
    </row>
    <row r="22" spans="1:26">
      <c r="A22" s="7">
        <v>2</v>
      </c>
      <c r="B22" t="s">
        <v>66</v>
      </c>
      <c r="C22" s="3">
        <v>200</v>
      </c>
      <c r="D22">
        <v>3.1415926535897931E-4</v>
      </c>
      <c r="E22">
        <v>351</v>
      </c>
      <c r="F22" s="2">
        <v>327721428571.42853</v>
      </c>
      <c r="G22">
        <v>7.4398121717006402</v>
      </c>
      <c r="H22">
        <v>1.8807061119615376</v>
      </c>
      <c r="I22">
        <v>1.1639947619684656</v>
      </c>
      <c r="J22" s="2">
        <v>146.04375887998501</v>
      </c>
      <c r="K22">
        <v>18711.833455076699</v>
      </c>
      <c r="L22">
        <v>6.3339797382417453</v>
      </c>
      <c r="M22">
        <v>0.73374632223501746</v>
      </c>
      <c r="N22">
        <v>12.390923581063543</v>
      </c>
      <c r="O22">
        <v>163.0797039885415</v>
      </c>
      <c r="P22">
        <v>2.0386649644743531</v>
      </c>
      <c r="Q22">
        <v>1.7794707104748094E+16</v>
      </c>
      <c r="R22" s="2">
        <v>1.6334900000000001E-11</v>
      </c>
      <c r="S22">
        <v>2.143766853366265</v>
      </c>
      <c r="T22">
        <v>1.7754730866598552E+16</v>
      </c>
      <c r="U22" s="2">
        <v>1.46735E-11</v>
      </c>
      <c r="V22" s="2">
        <v>4.6707201149178527E-8</v>
      </c>
      <c r="W22" s="2">
        <v>4.5880999999999998E-2</v>
      </c>
      <c r="X22">
        <v>16.559692255219652</v>
      </c>
      <c r="Y22" s="2">
        <v>4.5880999999999998E-2</v>
      </c>
      <c r="Z22" s="2">
        <v>5.1233000000000008E-2</v>
      </c>
    </row>
    <row r="23" spans="1:26">
      <c r="A23" s="7">
        <v>3</v>
      </c>
      <c r="B23" t="s">
        <v>45</v>
      </c>
      <c r="C23" s="3">
        <v>200</v>
      </c>
      <c r="D23">
        <v>3.1415926535897931E-4</v>
      </c>
      <c r="E23">
        <v>347</v>
      </c>
      <c r="F23" s="2">
        <v>6928624999999.999</v>
      </c>
      <c r="G23">
        <v>6.1208217850820432</v>
      </c>
      <c r="H23">
        <v>1.9448827072726853</v>
      </c>
      <c r="I23">
        <v>1.1106423555253768</v>
      </c>
      <c r="J23" s="2">
        <v>176.43598681281333</v>
      </c>
      <c r="K23">
        <v>3726.6080843585237</v>
      </c>
      <c r="L23">
        <v>6.048409464948227</v>
      </c>
      <c r="M23">
        <v>0.54216532379864912</v>
      </c>
      <c r="N23">
        <v>20.042296465544947</v>
      </c>
      <c r="O23">
        <v>168.7392537648893</v>
      </c>
      <c r="P23">
        <v>2.0533348041251789</v>
      </c>
      <c r="Q23">
        <v>1.782963546319061E+16</v>
      </c>
      <c r="R23" s="2">
        <v>1.6159E-11</v>
      </c>
      <c r="S23">
        <v>2.1615460506158994</v>
      </c>
      <c r="T23">
        <v>1.77877560880027E+16</v>
      </c>
      <c r="U23" s="2">
        <v>1.4483100000000001E-11</v>
      </c>
      <c r="V23" s="2">
        <v>4.6101139125884592E-8</v>
      </c>
      <c r="W23" s="2">
        <v>5.5428999999999992E-2</v>
      </c>
      <c r="X23">
        <v>19.672031669581774</v>
      </c>
      <c r="Y23" s="2">
        <v>5.5428999999999992E-2</v>
      </c>
      <c r="Z23" s="2">
        <v>5.3011000000000003E-2</v>
      </c>
    </row>
    <row r="24" spans="1:26">
      <c r="A24" s="8">
        <v>4</v>
      </c>
      <c r="B24" t="s">
        <v>42</v>
      </c>
      <c r="C24" s="3">
        <v>200</v>
      </c>
      <c r="D24">
        <v>3.1415926535897931E-4</v>
      </c>
      <c r="E24">
        <v>378</v>
      </c>
      <c r="F24" s="2">
        <v>436812500000</v>
      </c>
      <c r="G24">
        <v>6.9318756229159897</v>
      </c>
      <c r="H24">
        <v>1.9597947382701824</v>
      </c>
      <c r="I24">
        <v>1.1218513635316421</v>
      </c>
      <c r="J24" s="2">
        <v>155.72674561769591</v>
      </c>
      <c r="K24">
        <v>5107.1684955389192</v>
      </c>
      <c r="L24">
        <v>7.2223279021248175</v>
      </c>
      <c r="M24">
        <v>0.52844111392821336</v>
      </c>
      <c r="N24">
        <v>17.515951351459929</v>
      </c>
      <c r="O24">
        <v>142.66649098757497</v>
      </c>
      <c r="P24">
        <v>2.0768200786434114</v>
      </c>
      <c r="Q24">
        <v>1.7406424432824682E+16</v>
      </c>
      <c r="R24" s="2">
        <v>1.54223E-11</v>
      </c>
      <c r="S24">
        <v>2.1605746531144341</v>
      </c>
      <c r="T24">
        <v>1.7477897099299492E+16</v>
      </c>
      <c r="U24" s="2">
        <v>1.4286399999999999E-11</v>
      </c>
      <c r="V24" s="2">
        <v>4.547502357976107E-8</v>
      </c>
      <c r="W24" s="2">
        <v>4.8923000000000001E-2</v>
      </c>
      <c r="X24">
        <v>20.612602962413494</v>
      </c>
      <c r="Y24" s="2">
        <v>4.8923000000000001E-2</v>
      </c>
      <c r="Z24" s="2">
        <v>4.4819999999999999E-2</v>
      </c>
    </row>
    <row r="25" spans="1:26">
      <c r="A25" s="7">
        <v>1</v>
      </c>
      <c r="B25" t="s">
        <v>67</v>
      </c>
      <c r="C25" s="3">
        <v>200</v>
      </c>
      <c r="D25">
        <v>3.1415926535897931E-4</v>
      </c>
      <c r="E25">
        <v>307</v>
      </c>
      <c r="F25" s="2">
        <v>706345238095.23804</v>
      </c>
      <c r="G25">
        <v>6.3589109011799589</v>
      </c>
      <c r="H25">
        <v>1.9988295630959318</v>
      </c>
      <c r="I25">
        <v>1.0301427328865997</v>
      </c>
      <c r="J25" s="2">
        <v>188.86280476942852</v>
      </c>
      <c r="K25">
        <v>7167.3509406213616</v>
      </c>
      <c r="L25">
        <v>6.3109637265501615</v>
      </c>
      <c r="M25">
        <v>0.47500722653417898</v>
      </c>
      <c r="N25">
        <v>25.997359860969905</v>
      </c>
      <c r="O25">
        <v>186.15398763800448</v>
      </c>
      <c r="P25">
        <v>1.9538658306426897</v>
      </c>
      <c r="Q25">
        <v>1.7577090194077124E+16</v>
      </c>
      <c r="R25" s="2">
        <v>1.7694599999999999E-11</v>
      </c>
      <c r="S25">
        <v>1.9751914136899698</v>
      </c>
      <c r="T25">
        <v>1.7540098800347006E+16</v>
      </c>
      <c r="U25" s="2">
        <v>1.68675E-11</v>
      </c>
      <c r="V25" s="2">
        <v>5.3690920052050898E-8</v>
      </c>
      <c r="W25" s="2">
        <v>5.9332999999999997E-2</v>
      </c>
      <c r="X25">
        <v>14.821563230664415</v>
      </c>
      <c r="Y25" s="2">
        <v>5.9332999999999997E-2</v>
      </c>
      <c r="Z25" s="2">
        <v>5.8482000000000006E-2</v>
      </c>
    </row>
    <row r="26" spans="1:26">
      <c r="A26" s="7">
        <v>2</v>
      </c>
      <c r="B26" t="s">
        <v>43</v>
      </c>
      <c r="C26" s="3">
        <v>200</v>
      </c>
      <c r="D26">
        <v>3.1415926535897931E-4</v>
      </c>
      <c r="E26">
        <v>242</v>
      </c>
      <c r="F26" s="2">
        <v>757571428571.42859</v>
      </c>
      <c r="G26">
        <v>7.1621082078145824</v>
      </c>
      <c r="H26">
        <v>1.9755177175697323</v>
      </c>
      <c r="I26">
        <v>1.0636726629919109</v>
      </c>
      <c r="J26" s="2">
        <v>168.79973264326421</v>
      </c>
      <c r="K26" s="2">
        <v>4150458.1257032631</v>
      </c>
      <c r="L26">
        <v>6.5043489063225532</v>
      </c>
      <c r="M26">
        <v>0.55006584966882455</v>
      </c>
      <c r="N26">
        <v>15.046871860141547</v>
      </c>
      <c r="O26" s="2">
        <v>180.81274774784046</v>
      </c>
      <c r="P26">
        <v>1.9626869121208785</v>
      </c>
      <c r="Q26">
        <v>1.7537370628486766E+16</v>
      </c>
      <c r="R26" s="2">
        <v>1.7465499999999999E-11</v>
      </c>
      <c r="S26">
        <v>1.9838421150034793</v>
      </c>
      <c r="T26">
        <v>1.7490305305911872E+16</v>
      </c>
      <c r="U26" s="2">
        <v>1.6828000000000001E-11</v>
      </c>
      <c r="V26" s="2">
        <v>5.3565187647008301E-8</v>
      </c>
      <c r="W26" s="2">
        <v>5.3030000000000001E-2</v>
      </c>
      <c r="X26" s="2">
        <v>8.176921976143948</v>
      </c>
      <c r="Y26" s="2">
        <v>5.3030000000000001E-2</v>
      </c>
      <c r="Z26" s="2">
        <v>5.6804E-2</v>
      </c>
    </row>
    <row r="27" spans="1:26">
      <c r="A27" s="7">
        <v>3</v>
      </c>
      <c r="B27" t="s">
        <v>44</v>
      </c>
      <c r="C27" s="3">
        <v>200</v>
      </c>
      <c r="D27">
        <v>3.1415926535897931E-4</v>
      </c>
      <c r="E27">
        <v>369</v>
      </c>
      <c r="F27">
        <v>1260630434782.6086</v>
      </c>
      <c r="G27">
        <v>6.5220836230714818</v>
      </c>
      <c r="H27">
        <v>1.9494240012101762</v>
      </c>
      <c r="I27">
        <v>1.0724194296181551</v>
      </c>
      <c r="J27">
        <v>184.59108609684205</v>
      </c>
      <c r="K27">
        <v>19898.270251755435</v>
      </c>
      <c r="L27">
        <v>6.3570138201015896</v>
      </c>
      <c r="M27">
        <v>0.5308095288500958</v>
      </c>
      <c r="N27">
        <v>20.431952831640533</v>
      </c>
      <c r="O27">
        <v>184.91576218074951</v>
      </c>
      <c r="P27">
        <v>1.9422174651565756</v>
      </c>
      <c r="Q27">
        <v>1.758494781114128E+16</v>
      </c>
      <c r="R27">
        <v>1.7649799999999999E-11</v>
      </c>
      <c r="S27">
        <v>1.9634252700191386</v>
      </c>
      <c r="T27">
        <v>1.7532755471205684E+16</v>
      </c>
      <c r="U27">
        <v>1.69605E-11</v>
      </c>
      <c r="V27" s="2">
        <v>5.3986948246201821E-8</v>
      </c>
      <c r="W27" s="2">
        <v>5.7990999999999994E-2</v>
      </c>
      <c r="X27">
        <v>20.876917235212776</v>
      </c>
      <c r="Y27" s="2">
        <v>5.7990999999999994E-2</v>
      </c>
      <c r="Z27" s="2">
        <v>5.8092999999999999E-2</v>
      </c>
    </row>
    <row r="28" spans="1:26">
      <c r="A28" s="8">
        <v>4</v>
      </c>
      <c r="B28" t="s">
        <v>61</v>
      </c>
      <c r="C28" s="3">
        <v>200</v>
      </c>
      <c r="D28">
        <v>3.1415926535897931E-4</v>
      </c>
      <c r="E28">
        <v>377</v>
      </c>
      <c r="F28">
        <v>261330097087.37863</v>
      </c>
      <c r="G28">
        <v>7.0479273985790689</v>
      </c>
      <c r="H28">
        <v>2.0305048026761989</v>
      </c>
      <c r="I28">
        <v>1.014081795439417</v>
      </c>
      <c r="J28">
        <v>171.40032441338576</v>
      </c>
      <c r="K28">
        <v>41031.151714841995</v>
      </c>
      <c r="L28">
        <v>6.7741941993133707</v>
      </c>
      <c r="M28">
        <v>0.55320267770523313</v>
      </c>
      <c r="N28">
        <v>19.052819750181079</v>
      </c>
      <c r="O28">
        <v>174.41153593668443</v>
      </c>
      <c r="P28">
        <v>1.9234528814975131</v>
      </c>
      <c r="Q28">
        <v>1.7787189153169028E+16</v>
      </c>
      <c r="R28">
        <v>1.7708599999999999E-11</v>
      </c>
      <c r="S28">
        <v>1.9416474541448918</v>
      </c>
      <c r="T28">
        <v>1.7743256299829292E+16</v>
      </c>
      <c r="U28">
        <v>1.7221800000000002E-11</v>
      </c>
      <c r="V28">
        <v>5.4818691978800073E-8</v>
      </c>
      <c r="W28">
        <v>5.3846999999999999E-2</v>
      </c>
      <c r="X28">
        <v>20.166070386686247</v>
      </c>
      <c r="Y28" s="2">
        <v>5.3846999999999999E-2</v>
      </c>
      <c r="Z28" s="2">
        <v>5.4793000000000001E-2</v>
      </c>
    </row>
    <row r="29" spans="1:26">
      <c r="A29" s="7">
        <v>1</v>
      </c>
      <c r="B29" t="s">
        <v>60</v>
      </c>
      <c r="C29" s="3">
        <v>300</v>
      </c>
      <c r="D29">
        <v>7.0685834705770353E-4</v>
      </c>
      <c r="E29">
        <v>391</v>
      </c>
      <c r="F29" s="2">
        <v>1225594594594.5945</v>
      </c>
      <c r="G29">
        <v>8.3808917986616187</v>
      </c>
      <c r="H29">
        <v>1.9196979016614193</v>
      </c>
      <c r="I29">
        <v>1.1388731837312027</v>
      </c>
      <c r="J29" s="2">
        <v>128.30576363356758</v>
      </c>
      <c r="K29" s="2">
        <v>1645.7124496777485</v>
      </c>
      <c r="L29">
        <v>8.2808615298643566</v>
      </c>
      <c r="M29">
        <v>0.47166412790251994</v>
      </c>
      <c r="N29">
        <v>27.595823718175705</v>
      </c>
      <c r="O29" s="2">
        <v>123.18309653191646</v>
      </c>
      <c r="P29">
        <v>2.0019577411943992</v>
      </c>
      <c r="Q29">
        <v>1.6640098526873444E+16</v>
      </c>
      <c r="R29" s="2">
        <v>3.5480300000000002E-11</v>
      </c>
      <c r="S29">
        <v>2.1201582482370411</v>
      </c>
      <c r="T29">
        <v>1.6611199023601346E+16</v>
      </c>
      <c r="U29" s="2">
        <v>3.16474E-11</v>
      </c>
      <c r="V29" s="2">
        <v>4.4771912408946207E-8</v>
      </c>
      <c r="W29" s="2">
        <v>9.0693999999999983E-2</v>
      </c>
      <c r="X29" s="2">
        <v>18.241614815312882</v>
      </c>
      <c r="Y29" s="2">
        <v>9.0693999999999983E-2</v>
      </c>
      <c r="Z29" s="2">
        <v>8.7072999999999998E-2</v>
      </c>
    </row>
    <row r="30" spans="1:26">
      <c r="A30" s="7">
        <v>2</v>
      </c>
      <c r="B30" t="s">
        <v>59</v>
      </c>
      <c r="C30" s="3">
        <v>300</v>
      </c>
      <c r="D30">
        <v>7.0685834705770353E-4</v>
      </c>
      <c r="E30">
        <v>392</v>
      </c>
      <c r="F30" s="2">
        <v>238298342541.43643</v>
      </c>
      <c r="G30">
        <v>8.7569392724196984</v>
      </c>
      <c r="H30">
        <v>1.9893487296650061</v>
      </c>
      <c r="I30">
        <v>1.096353534754279</v>
      </c>
      <c r="J30" s="2">
        <v>122.07113399618109</v>
      </c>
      <c r="K30">
        <v>6574.517880546714</v>
      </c>
      <c r="L30">
        <v>10.225476772610007</v>
      </c>
      <c r="M30">
        <v>0.5052956537676685</v>
      </c>
      <c r="N30">
        <v>22.366420884464652</v>
      </c>
      <c r="O30">
        <v>99.353711096895253</v>
      </c>
      <c r="P30">
        <v>2.0294627951594371</v>
      </c>
      <c r="Q30">
        <v>1.6541739949675602E+16</v>
      </c>
      <c r="R30" s="2">
        <v>3.44087E-11</v>
      </c>
      <c r="S30">
        <v>2.137347172726066</v>
      </c>
      <c r="T30">
        <v>1.6580350955477652E+16</v>
      </c>
      <c r="U30" s="2">
        <v>3.1161100000000001E-11</v>
      </c>
      <c r="V30" s="2">
        <v>4.4083938641607638E-8</v>
      </c>
      <c r="W30" s="2">
        <v>8.6287000000000003E-2</v>
      </c>
      <c r="X30">
        <v>17.54768363918777</v>
      </c>
      <c r="Y30" s="2">
        <v>8.6287000000000003E-2</v>
      </c>
      <c r="Z30" s="2">
        <v>7.0229E-2</v>
      </c>
    </row>
    <row r="31" spans="1:26">
      <c r="A31" s="7">
        <v>3</v>
      </c>
      <c r="B31" t="s">
        <v>48</v>
      </c>
      <c r="C31" s="3">
        <v>300</v>
      </c>
      <c r="D31">
        <v>7.0685834705770353E-4</v>
      </c>
      <c r="E31">
        <v>257</v>
      </c>
      <c r="F31" s="2">
        <v>1163716666666.6667</v>
      </c>
      <c r="G31">
        <v>10.874295354485527</v>
      </c>
      <c r="H31">
        <v>2.0122029396889514</v>
      </c>
      <c r="I31">
        <v>1.0888196554818326</v>
      </c>
      <c r="J31" s="2">
        <v>98.779338591159174</v>
      </c>
      <c r="K31" s="2">
        <v>493.88367959796534</v>
      </c>
      <c r="L31">
        <v>8.9236752159926152</v>
      </c>
      <c r="M31">
        <v>0.44324730341409552</v>
      </c>
      <c r="N31">
        <v>36.165517317444632</v>
      </c>
      <c r="O31" s="2">
        <v>114.00728354619173</v>
      </c>
      <c r="P31">
        <v>2.0164099458227223</v>
      </c>
      <c r="Q31">
        <v>1.662154622162398E+16</v>
      </c>
      <c r="R31" s="2">
        <v>3.4932699999999997E-11</v>
      </c>
      <c r="S31">
        <v>2.1486832673225118</v>
      </c>
      <c r="T31">
        <v>1.6646249502976534E+16</v>
      </c>
      <c r="U31" s="2">
        <v>3.0889299999999999E-11</v>
      </c>
      <c r="V31" s="2">
        <v>4.3699420299097618E-8</v>
      </c>
      <c r="W31" s="2">
        <v>6.9822999999999996E-2</v>
      </c>
      <c r="X31" s="2">
        <v>6.0738648203771213</v>
      </c>
      <c r="Y31" s="2">
        <v>6.9822999999999996E-2</v>
      </c>
      <c r="Z31" s="2">
        <v>8.0587000000000006E-2</v>
      </c>
    </row>
    <row r="32" spans="1:26">
      <c r="A32" s="8">
        <v>4</v>
      </c>
      <c r="B32" t="s">
        <v>46</v>
      </c>
      <c r="C32" s="3">
        <v>300</v>
      </c>
      <c r="D32">
        <v>7.0685834705770353E-4</v>
      </c>
      <c r="E32">
        <v>383</v>
      </c>
      <c r="F32" s="2">
        <v>332807692307.69226</v>
      </c>
      <c r="G32">
        <v>8.7490934200620334</v>
      </c>
      <c r="H32">
        <v>1.9965460237219519</v>
      </c>
      <c r="I32">
        <v>1.0804383202245351</v>
      </c>
      <c r="J32" s="2">
        <v>122.41490867325957</v>
      </c>
      <c r="K32" s="2">
        <v>5219.5922193578626</v>
      </c>
      <c r="L32">
        <v>7.9597008688567676</v>
      </c>
      <c r="M32">
        <v>0.50100128616389406</v>
      </c>
      <c r="N32">
        <v>24.39103214440615</v>
      </c>
      <c r="O32" s="2">
        <v>126.03373840151797</v>
      </c>
      <c r="P32">
        <v>2.0201634063851546</v>
      </c>
      <c r="Q32">
        <v>1.6749475127356592E+16</v>
      </c>
      <c r="R32" s="2">
        <v>3.51565E-11</v>
      </c>
      <c r="S32">
        <v>2.1547211599305438</v>
      </c>
      <c r="T32">
        <v>1.672471530823038E+16</v>
      </c>
      <c r="U32" s="2">
        <v>3.0930400000000002E-11</v>
      </c>
      <c r="V32" s="2">
        <v>4.3757564904973859E-8</v>
      </c>
      <c r="W32" s="2">
        <v>8.6529999999999996E-2</v>
      </c>
      <c r="X32" s="2">
        <v>16.766194273755957</v>
      </c>
      <c r="Y32" s="2">
        <v>8.6529999999999996E-2</v>
      </c>
      <c r="Z32" s="2">
        <v>8.9088000000000001E-2</v>
      </c>
    </row>
    <row r="33" spans="1:26">
      <c r="A33" s="7">
        <v>1</v>
      </c>
      <c r="B33" t="s">
        <v>47</v>
      </c>
      <c r="C33" s="3">
        <v>300</v>
      </c>
      <c r="D33">
        <v>7.0685834705770353E-4</v>
      </c>
      <c r="E33">
        <v>367</v>
      </c>
      <c r="F33" s="2">
        <v>1029734042553.1915</v>
      </c>
      <c r="G33">
        <v>8.7766981007803384</v>
      </c>
      <c r="H33">
        <v>1.9406268365529618</v>
      </c>
      <c r="I33">
        <v>1.0709051037046144</v>
      </c>
      <c r="J33" s="2">
        <v>136.94681601050357</v>
      </c>
      <c r="K33">
        <v>38036.86959232988</v>
      </c>
      <c r="L33">
        <v>8.5402970464413741</v>
      </c>
      <c r="M33">
        <v>0.55532311753612662</v>
      </c>
      <c r="N33">
        <v>19.684492196387399</v>
      </c>
      <c r="O33">
        <v>138.06868152047576</v>
      </c>
      <c r="P33">
        <v>1.9142132727727943</v>
      </c>
      <c r="Q33">
        <v>1.6234254373991708E+16</v>
      </c>
      <c r="R33" s="2">
        <v>3.8796699999999999E-11</v>
      </c>
      <c r="S33">
        <v>1.9333378615513759</v>
      </c>
      <c r="T33">
        <v>1.621042079967525E+16</v>
      </c>
      <c r="U33" s="2">
        <v>3.7242999999999999E-11</v>
      </c>
      <c r="V33" s="2">
        <v>5.2688067071746291E-8</v>
      </c>
      <c r="W33" s="2">
        <v>9.6801999999999999E-2</v>
      </c>
      <c r="X33">
        <v>15.346204056856505</v>
      </c>
      <c r="Y33" s="2">
        <v>9.6801999999999999E-2</v>
      </c>
      <c r="Z33" s="2">
        <v>9.7595000000000001E-2</v>
      </c>
    </row>
    <row r="34" spans="1:26">
      <c r="A34" s="7">
        <v>2</v>
      </c>
      <c r="B34" t="s">
        <v>64</v>
      </c>
      <c r="C34" s="3">
        <v>300</v>
      </c>
      <c r="D34">
        <v>7.0685834705770353E-4</v>
      </c>
      <c r="E34">
        <v>382</v>
      </c>
      <c r="F34" s="2">
        <v>1318270270270.2703</v>
      </c>
      <c r="G34">
        <v>8.7385563934215593</v>
      </c>
      <c r="H34">
        <v>1.9836415104606648</v>
      </c>
      <c r="I34">
        <v>1.0505895861995858</v>
      </c>
      <c r="J34" s="2">
        <v>138.01633722808111</v>
      </c>
      <c r="K34" s="2">
        <v>2066.3723295181103</v>
      </c>
      <c r="L34">
        <v>8.4563976730458599</v>
      </c>
      <c r="M34">
        <v>0.49391273541420871</v>
      </c>
      <c r="N34">
        <v>42.043180701726051</v>
      </c>
      <c r="O34" s="2">
        <v>139.70833111197359</v>
      </c>
      <c r="P34">
        <v>1.9099422029211737</v>
      </c>
      <c r="Q34">
        <v>1.6360603989648094E+16</v>
      </c>
      <c r="R34" s="2">
        <v>3.8649899999999998E-11</v>
      </c>
      <c r="S34">
        <v>1.9287284596232639</v>
      </c>
      <c r="T34">
        <v>1.632399398071686E+16</v>
      </c>
      <c r="U34" s="2">
        <v>3.7391899999999998E-11</v>
      </c>
      <c r="V34" s="2">
        <v>5.2898717480869692E-8</v>
      </c>
      <c r="W34" s="2">
        <v>9.7558000000000006E-2</v>
      </c>
      <c r="X34" s="2">
        <v>16.698868031549527</v>
      </c>
      <c r="Y34" s="2">
        <v>9.7558000000000006E-2</v>
      </c>
      <c r="Z34" s="2">
        <v>9.8753999999999995E-2</v>
      </c>
    </row>
    <row r="35" spans="1:26">
      <c r="A35" s="7">
        <v>3</v>
      </c>
      <c r="B35" t="s">
        <v>65</v>
      </c>
      <c r="C35" s="3">
        <v>300</v>
      </c>
      <c r="D35">
        <v>7.0685834705770353E-4</v>
      </c>
      <c r="E35">
        <v>350</v>
      </c>
      <c r="F35">
        <v>757560606060.60608</v>
      </c>
      <c r="G35">
        <v>8.4661245802049283</v>
      </c>
      <c r="H35">
        <v>1.9685189026405312</v>
      </c>
      <c r="I35">
        <v>1.0524588050314412</v>
      </c>
      <c r="J35">
        <v>141.4738899473397</v>
      </c>
      <c r="K35">
        <v>35119.195651401569</v>
      </c>
      <c r="L35">
        <v>8.441253886921011</v>
      </c>
      <c r="M35">
        <v>0.52605250026706274</v>
      </c>
      <c r="N35">
        <v>22.409202233976831</v>
      </c>
      <c r="O35">
        <v>139.84414333007868</v>
      </c>
      <c r="P35">
        <v>1.916870448204139</v>
      </c>
      <c r="Q35">
        <v>1.6197955389124244E+16</v>
      </c>
      <c r="R35">
        <v>3.8046500000000003E-11</v>
      </c>
      <c r="S35">
        <v>1.9245716339817183</v>
      </c>
      <c r="T35">
        <v>1.6242347843395314E+16</v>
      </c>
      <c r="U35">
        <v>3.7362500000000003E-11</v>
      </c>
      <c r="V35" s="2">
        <v>5.285712498907502E-8</v>
      </c>
      <c r="W35" s="2">
        <v>0.10000199999999999</v>
      </c>
      <c r="X35">
        <v>14.469430356177774</v>
      </c>
      <c r="Y35" s="2">
        <v>0.10000199999999999</v>
      </c>
      <c r="Z35" s="2">
        <v>9.8849999999999993E-2</v>
      </c>
    </row>
    <row r="36" spans="1:26">
      <c r="A36" s="8">
        <v>4</v>
      </c>
      <c r="B36" t="s">
        <v>60</v>
      </c>
      <c r="C36" s="3">
        <v>300</v>
      </c>
      <c r="D36">
        <v>7.0685834705770353E-4</v>
      </c>
      <c r="E36">
        <v>350</v>
      </c>
      <c r="F36">
        <v>755272727272.72742</v>
      </c>
      <c r="G36">
        <v>8.4574516360196537</v>
      </c>
      <c r="H36">
        <v>1.8926650152514382</v>
      </c>
      <c r="I36">
        <v>1.0762902433219392</v>
      </c>
      <c r="J36">
        <v>141.04806205515604</v>
      </c>
      <c r="K36">
        <v>6184.6962397547395</v>
      </c>
      <c r="L36">
        <v>8.3823554478972238</v>
      </c>
      <c r="M36">
        <v>0.52762817570159759</v>
      </c>
      <c r="N36">
        <v>19.313555914858714</v>
      </c>
      <c r="O36">
        <v>139.84414333007868</v>
      </c>
      <c r="P36">
        <v>1.9006623502322726</v>
      </c>
      <c r="Q36">
        <v>1.6416236840304316E+16</v>
      </c>
      <c r="R36">
        <v>3.9156599999999999E-11</v>
      </c>
      <c r="S36">
        <v>1.9202055615533147</v>
      </c>
      <c r="T36">
        <v>1.638499443816393E+16</v>
      </c>
      <c r="U36">
        <v>3.7464699999999998E-11</v>
      </c>
      <c r="V36">
        <v>5.3001708412932718E-8</v>
      </c>
      <c r="W36">
        <v>9.9700999999999984E-2</v>
      </c>
      <c r="X36">
        <v>14.484268461942092</v>
      </c>
      <c r="Y36" s="2">
        <v>9.9700999999999984E-2</v>
      </c>
      <c r="Z36" s="2">
        <v>9.8849999999999993E-2</v>
      </c>
    </row>
    <row r="37" spans="1:26">
      <c r="A37" s="7">
        <v>1</v>
      </c>
      <c r="B37" t="s">
        <v>57</v>
      </c>
      <c r="C37" s="9">
        <v>500</v>
      </c>
      <c r="D37">
        <v>1.9634954084936209E-3</v>
      </c>
      <c r="E37">
        <v>500</v>
      </c>
      <c r="F37" s="2">
        <v>2376370000000</v>
      </c>
      <c r="G37">
        <v>18.713705946045597</v>
      </c>
      <c r="H37">
        <v>1.7424194961199866</v>
      </c>
      <c r="I37">
        <v>1.3253522030280998</v>
      </c>
      <c r="J37" s="2">
        <v>60.513765138445962</v>
      </c>
      <c r="K37" s="2">
        <v>4324907692307.6924</v>
      </c>
      <c r="L37">
        <v>18.836134871634094</v>
      </c>
      <c r="M37">
        <v>1.6923565216929839</v>
      </c>
      <c r="N37">
        <v>1.3712049036011651</v>
      </c>
      <c r="O37" s="2">
        <v>57.269092412224666</v>
      </c>
      <c r="P37">
        <v>1.9702687078276049</v>
      </c>
      <c r="Q37">
        <v>1.6088991105395616E+16</v>
      </c>
      <c r="R37" s="2">
        <v>9.8401199999999999E-11</v>
      </c>
      <c r="S37">
        <v>2.0794656457050262</v>
      </c>
      <c r="T37">
        <v>1.6067453666091824E+16</v>
      </c>
      <c r="U37" s="2">
        <v>8.8623900000000002E-11</v>
      </c>
      <c r="V37" s="2">
        <v>4.5135781635461833E-8</v>
      </c>
      <c r="W37" s="2">
        <v>0.11881849999999999</v>
      </c>
      <c r="X37" s="2">
        <v>13.359192493501141</v>
      </c>
      <c r="Y37" s="2">
        <v>0.11881849999999999</v>
      </c>
      <c r="Z37" s="2">
        <v>0.11244759999999999</v>
      </c>
    </row>
    <row r="38" spans="1:26">
      <c r="A38" s="7">
        <v>2</v>
      </c>
      <c r="B38" t="s">
        <v>62</v>
      </c>
      <c r="C38" s="9">
        <v>500</v>
      </c>
      <c r="D38">
        <v>1.9634954084936209E-3</v>
      </c>
      <c r="E38">
        <v>419</v>
      </c>
      <c r="F38" s="2">
        <v>386392666666.66669</v>
      </c>
      <c r="G38">
        <v>19.359784100230513</v>
      </c>
      <c r="H38">
        <v>1.6085633161620294</v>
      </c>
      <c r="I38">
        <v>1.4433399351146854</v>
      </c>
      <c r="J38" s="2">
        <v>59.036450759480651</v>
      </c>
      <c r="K38">
        <v>4285203.5327276373</v>
      </c>
      <c r="L38">
        <v>20.239133009988002</v>
      </c>
      <c r="M38">
        <v>0.7235472593353186</v>
      </c>
      <c r="N38">
        <v>7.1149752574671217</v>
      </c>
      <c r="O38">
        <v>53.351181544329201</v>
      </c>
      <c r="P38">
        <v>1.9551663373805781</v>
      </c>
      <c r="Q38">
        <v>1.616008387408774E+16</v>
      </c>
      <c r="R38" s="2">
        <v>1.00525E-10</v>
      </c>
      <c r="S38">
        <v>2.0468592366212115</v>
      </c>
      <c r="T38">
        <v>1.6131164628420218E+16</v>
      </c>
      <c r="U38" s="2">
        <v>9.3839300000000005E-11</v>
      </c>
      <c r="V38" s="2">
        <v>4.7791963044106541E-8</v>
      </c>
      <c r="W38" s="2">
        <v>0.1159178</v>
      </c>
      <c r="X38">
        <v>9.0683345997597993</v>
      </c>
      <c r="Y38" s="2">
        <v>0.1159178</v>
      </c>
      <c r="Z38" s="2">
        <v>0.1047548</v>
      </c>
    </row>
    <row r="39" spans="1:26">
      <c r="A39" s="7">
        <v>3</v>
      </c>
      <c r="B39" t="s">
        <v>63</v>
      </c>
      <c r="C39" s="9">
        <v>500</v>
      </c>
      <c r="D39">
        <v>1.9634954084936209E-3</v>
      </c>
      <c r="E39">
        <v>300</v>
      </c>
      <c r="F39" s="2">
        <v>1043214705882.353</v>
      </c>
      <c r="G39">
        <v>16.30888888236521</v>
      </c>
      <c r="H39">
        <v>1.7393578625564818</v>
      </c>
      <c r="I39">
        <v>1.3560247506123206</v>
      </c>
      <c r="J39" s="2">
        <v>72.257464614519847</v>
      </c>
      <c r="K39">
        <v>1809.0568783224007</v>
      </c>
      <c r="L39">
        <v>15.254596655351913</v>
      </c>
      <c r="M39">
        <v>0.49793121073298358</v>
      </c>
      <c r="N39">
        <v>31.333082243990241</v>
      </c>
      <c r="O39">
        <v>78.514265596512018</v>
      </c>
      <c r="P39">
        <v>1.9879737091182828</v>
      </c>
      <c r="Q39">
        <v>1.621573308813355E+16</v>
      </c>
      <c r="R39" s="2">
        <v>9.6728800000000004E-11</v>
      </c>
      <c r="S39">
        <v>2.1184515666504722</v>
      </c>
      <c r="T39">
        <v>1.6199578048769376E+16</v>
      </c>
      <c r="U39" s="2">
        <v>8.5692199999999994E-11</v>
      </c>
      <c r="V39" s="2">
        <v>4.3642679086141798E-8</v>
      </c>
      <c r="W39" s="2">
        <v>0.14187720000000001</v>
      </c>
      <c r="X39">
        <v>5.5184630080665356</v>
      </c>
      <c r="Y39" s="2">
        <v>0.14187720000000001</v>
      </c>
      <c r="Z39" s="2">
        <v>0.1541624</v>
      </c>
    </row>
    <row r="40" spans="1:26">
      <c r="A40" s="8">
        <v>4</v>
      </c>
      <c r="B40" t="s">
        <v>49</v>
      </c>
      <c r="C40" s="9">
        <v>500</v>
      </c>
      <c r="D40">
        <v>1.9634954084936209E-3</v>
      </c>
      <c r="E40">
        <v>258</v>
      </c>
      <c r="F40" s="2">
        <v>2041992647058.8235</v>
      </c>
      <c r="G40">
        <v>16.628296660858446</v>
      </c>
      <c r="H40">
        <v>1.9541859245034403</v>
      </c>
      <c r="I40">
        <v>1.1032032790003445</v>
      </c>
      <c r="J40" s="2">
        <v>70.71852544158935</v>
      </c>
      <c r="K40">
        <v>0</v>
      </c>
      <c r="L40">
        <v>15.691082699947577</v>
      </c>
      <c r="M40">
        <v>0.64765652168358689</v>
      </c>
      <c r="N40">
        <v>10.697415683491661</v>
      </c>
      <c r="O40">
        <v>0</v>
      </c>
      <c r="P40">
        <v>1.9690686295361461</v>
      </c>
      <c r="Q40">
        <v>1.5660525095373726E+16</v>
      </c>
      <c r="R40" s="2">
        <v>9.6819199999999998E-11</v>
      </c>
      <c r="S40">
        <v>2.0955965215412053</v>
      </c>
      <c r="T40">
        <v>1.5644405259362956E+16</v>
      </c>
      <c r="U40" s="2">
        <v>8.5804300000000004E-11</v>
      </c>
      <c r="V40" s="2">
        <v>4.3699771147327727E-8</v>
      </c>
      <c r="W40" s="2">
        <v>0.13885549999999999</v>
      </c>
      <c r="X40">
        <v>4.0030558365419244</v>
      </c>
      <c r="Y40" s="2">
        <v>0.13885549999999999</v>
      </c>
      <c r="Z40" s="2">
        <v>0</v>
      </c>
    </row>
    <row r="41" spans="1:26">
      <c r="A41" s="7">
        <v>1</v>
      </c>
      <c r="B41" t="s">
        <v>57</v>
      </c>
      <c r="C41" s="9">
        <v>500</v>
      </c>
      <c r="D41">
        <v>1.9634954084936209E-3</v>
      </c>
      <c r="E41">
        <v>273</v>
      </c>
      <c r="F41" s="2">
        <v>927301020408.16321</v>
      </c>
      <c r="G41">
        <v>13.80300647236168</v>
      </c>
      <c r="H41">
        <v>1.9842173956238076</v>
      </c>
      <c r="I41">
        <v>1.0438832767359572</v>
      </c>
      <c r="J41" s="2">
        <v>92.565024198064208</v>
      </c>
      <c r="K41">
        <v>1522592.213987563</v>
      </c>
      <c r="L41">
        <v>13.965817621692056</v>
      </c>
      <c r="M41">
        <v>0.63320365099192655</v>
      </c>
      <c r="N41">
        <v>11.277922397897258</v>
      </c>
      <c r="O41">
        <v>91.030057532513297</v>
      </c>
      <c r="P41">
        <v>1.8907937946773996</v>
      </c>
      <c r="Q41">
        <v>1.5542699238706704E+16</v>
      </c>
      <c r="R41" s="2">
        <v>1.05127E-10</v>
      </c>
      <c r="S41">
        <v>1.9036660977152153</v>
      </c>
      <c r="T41">
        <v>1.5526177916809178E+16</v>
      </c>
      <c r="U41" s="2">
        <v>1.02785E-10</v>
      </c>
      <c r="V41" s="2">
        <v>5.2347970642241474E-8</v>
      </c>
      <c r="W41" s="2">
        <v>0.181751</v>
      </c>
      <c r="X41">
        <v>5.3994758423994398</v>
      </c>
      <c r="Y41" s="2">
        <v>0.181751</v>
      </c>
      <c r="Z41" s="2">
        <v>0.17873710000000001</v>
      </c>
    </row>
    <row r="42" spans="1:26">
      <c r="A42" s="7">
        <v>2</v>
      </c>
      <c r="B42" t="s">
        <v>62</v>
      </c>
      <c r="C42" s="9">
        <v>500</v>
      </c>
      <c r="D42">
        <v>1.9634954084936209E-3</v>
      </c>
      <c r="E42">
        <v>351</v>
      </c>
      <c r="F42" s="2">
        <v>1265235245901.6392</v>
      </c>
      <c r="G42">
        <v>14.105130296978384</v>
      </c>
      <c r="H42">
        <v>1.9763599300800416</v>
      </c>
      <c r="I42">
        <v>1.0401880541404733</v>
      </c>
      <c r="J42" s="2">
        <v>78.614240365564612</v>
      </c>
      <c r="K42" s="2">
        <v>48690.979223283954</v>
      </c>
      <c r="L42">
        <v>15.115658622823105</v>
      </c>
      <c r="M42">
        <v>0.55535138803418382</v>
      </c>
      <c r="N42">
        <v>28.501919857178081</v>
      </c>
      <c r="O42" s="2">
        <v>84.861619374925752</v>
      </c>
      <c r="P42">
        <v>1.8846638294969806</v>
      </c>
      <c r="Q42">
        <v>1.5598797933460278E+16</v>
      </c>
      <c r="R42" s="2">
        <v>1.05579E-10</v>
      </c>
      <c r="S42">
        <v>1.8966729781296396</v>
      </c>
      <c r="T42">
        <v>1.558860582983102E+16</v>
      </c>
      <c r="U42" s="2">
        <v>1.0335E-10</v>
      </c>
      <c r="V42" s="2">
        <v>5.263572277935162E-8</v>
      </c>
      <c r="W42" s="2">
        <v>0.15435869999999999</v>
      </c>
      <c r="X42" s="2">
        <v>8.7344815259446591</v>
      </c>
      <c r="Y42" s="2">
        <v>0.15435869999999999</v>
      </c>
      <c r="Z42" s="2">
        <v>0.16662540000000001</v>
      </c>
    </row>
    <row r="43" spans="1:26">
      <c r="A43" s="7">
        <v>3</v>
      </c>
      <c r="B43" t="s">
        <v>58</v>
      </c>
      <c r="C43" s="9">
        <v>500</v>
      </c>
      <c r="D43">
        <v>1.9634954084936209E-3</v>
      </c>
      <c r="E43">
        <v>380</v>
      </c>
      <c r="F43">
        <v>850406896551.72424</v>
      </c>
      <c r="G43">
        <v>15.959044532554913</v>
      </c>
      <c r="H43">
        <v>1.9501240388033065</v>
      </c>
      <c r="I43">
        <v>1.0509015809095683</v>
      </c>
      <c r="J43">
        <v>75.360909610439123</v>
      </c>
      <c r="K43">
        <v>28401723543.605656</v>
      </c>
      <c r="L43">
        <v>14.359986685524975</v>
      </c>
      <c r="M43">
        <v>0.81946825292137004</v>
      </c>
      <c r="N43">
        <v>5.7865577397493748</v>
      </c>
      <c r="O43">
        <v>83.925228084145729</v>
      </c>
      <c r="P43">
        <v>1.8861908252930473</v>
      </c>
      <c r="Q43">
        <v>1.5539489038913314E+16</v>
      </c>
      <c r="R43">
        <v>1.04542E-10</v>
      </c>
      <c r="S43">
        <v>1.9017503883768596</v>
      </c>
      <c r="T43">
        <v>1.5522667462249722E+16</v>
      </c>
      <c r="U43">
        <v>1.02683E-10</v>
      </c>
      <c r="V43" s="2">
        <v>5.229602246881628E-8</v>
      </c>
      <c r="W43" s="2">
        <v>0.14797080000000001</v>
      </c>
      <c r="X43">
        <v>9.048160728259008</v>
      </c>
      <c r="Y43" s="2">
        <v>0.14797080000000001</v>
      </c>
      <c r="Z43" s="2">
        <v>0.16478680000000001</v>
      </c>
    </row>
    <row r="44" spans="1:26">
      <c r="A44" s="8">
        <v>4</v>
      </c>
      <c r="B44" t="s">
        <v>63</v>
      </c>
      <c r="C44" s="9">
        <v>500</v>
      </c>
      <c r="D44">
        <v>1.9634954084936209E-3</v>
      </c>
      <c r="E44">
        <v>213</v>
      </c>
      <c r="F44">
        <v>579111693548.38708</v>
      </c>
      <c r="G44">
        <v>17.335257284740926</v>
      </c>
      <c r="H44">
        <v>1.8948919414237297</v>
      </c>
      <c r="I44">
        <v>1.0694732471940362</v>
      </c>
      <c r="J44">
        <v>73.144912577200245</v>
      </c>
      <c r="K44">
        <v>5638807436.5175333</v>
      </c>
      <c r="L44">
        <v>17.428193422748819</v>
      </c>
      <c r="M44">
        <v>0.67281997991726772</v>
      </c>
      <c r="N44">
        <v>9.3029790429509607</v>
      </c>
      <c r="O44">
        <v>75.999872143569021</v>
      </c>
      <c r="P44">
        <v>1.8891466467823996</v>
      </c>
      <c r="Q44">
        <v>1.5542810200607202E+16</v>
      </c>
      <c r="R44">
        <v>5.79509E-11</v>
      </c>
      <c r="S44">
        <v>1.9067299286514838</v>
      </c>
      <c r="T44">
        <v>1.5556799612391896E+16</v>
      </c>
      <c r="U44">
        <v>1.02525E-10</v>
      </c>
      <c r="V44">
        <v>5.2215553729589019E-8</v>
      </c>
      <c r="W44">
        <v>0.14361969999999999</v>
      </c>
      <c r="X44">
        <v>2.6171518111782115</v>
      </c>
      <c r="Y44" s="2">
        <v>0.14361969999999999</v>
      </c>
      <c r="Z44" s="2">
        <v>0.14922540000000001</v>
      </c>
    </row>
    <row r="45" spans="1:26">
      <c r="A45" s="7">
        <v>1</v>
      </c>
      <c r="B45" t="s">
        <v>51</v>
      </c>
      <c r="C45" s="3">
        <v>1000</v>
      </c>
      <c r="D45">
        <v>7.8539816339744835E-3</v>
      </c>
      <c r="E45">
        <v>260</v>
      </c>
      <c r="F45" s="2">
        <v>1386692105263.158</v>
      </c>
      <c r="G45">
        <v>52.558645955793295</v>
      </c>
      <c r="H45">
        <v>1.7899961882651705</v>
      </c>
      <c r="I45">
        <v>1.3198637641013895</v>
      </c>
      <c r="J45" s="2">
        <v>20.127739962641424</v>
      </c>
      <c r="K45" s="2">
        <v>4641184315.8175516</v>
      </c>
      <c r="L45">
        <v>55.135053025885234</v>
      </c>
      <c r="M45">
        <v>0.89080638405357326</v>
      </c>
      <c r="N45">
        <v>4.7906709447914722</v>
      </c>
      <c r="O45" s="2">
        <v>22.154113430482884</v>
      </c>
      <c r="P45">
        <v>1.9638733516695808</v>
      </c>
      <c r="Q45">
        <v>1.531011420724429E+16</v>
      </c>
      <c r="R45" s="2">
        <v>3.81087E-10</v>
      </c>
      <c r="S45">
        <v>2.0949614212086427</v>
      </c>
      <c r="T45">
        <v>1.5302084792752012E+16</v>
      </c>
      <c r="U45" s="2">
        <v>3.3680500000000001E-10</v>
      </c>
      <c r="V45" s="2">
        <v>4.2883344486452648E-8</v>
      </c>
      <c r="W45" s="2">
        <v>0.1580829</v>
      </c>
      <c r="X45" s="2">
        <v>1.2861822973304502</v>
      </c>
      <c r="Y45" s="2">
        <v>0.1580829</v>
      </c>
      <c r="Z45" s="2">
        <v>0.17399800000000001</v>
      </c>
    </row>
    <row r="46" spans="1:26">
      <c r="A46" s="7">
        <v>2</v>
      </c>
      <c r="B46" t="s">
        <v>52</v>
      </c>
      <c r="C46" s="3">
        <v>1000</v>
      </c>
      <c r="D46">
        <v>7.8539816339744835E-3</v>
      </c>
      <c r="E46">
        <v>370</v>
      </c>
      <c r="F46" s="2">
        <v>957804216867.46997</v>
      </c>
      <c r="G46">
        <v>48.465194094445039</v>
      </c>
      <c r="H46">
        <v>1.7172428001394826</v>
      </c>
      <c r="I46">
        <v>1.378617809395654</v>
      </c>
      <c r="J46" s="2">
        <v>20.243935803493958</v>
      </c>
      <c r="K46" s="2">
        <v>111845.92868547098</v>
      </c>
      <c r="L46">
        <v>56.9827902329286</v>
      </c>
      <c r="M46">
        <v>0.55187826983147248</v>
      </c>
      <c r="N46">
        <v>22.448469388676802</v>
      </c>
      <c r="O46" s="2">
        <v>21.406569028977973</v>
      </c>
      <c r="P46">
        <v>1.9713013427181849</v>
      </c>
      <c r="Q46">
        <v>1.5436040767135608E+16</v>
      </c>
      <c r="R46" s="2">
        <v>3.8018500000000002E-10</v>
      </c>
      <c r="S46">
        <v>2.086728053869606</v>
      </c>
      <c r="T46">
        <v>1.5423706671854536E+16</v>
      </c>
      <c r="U46" s="2">
        <v>3.4164000000000002E-10</v>
      </c>
      <c r="V46" s="2">
        <v>4.3498955806332101E-8</v>
      </c>
      <c r="W46" s="2">
        <v>0.15899550000000001</v>
      </c>
      <c r="X46" s="2">
        <v>2.824707556792621</v>
      </c>
      <c r="Y46" s="2">
        <v>0.15899550000000001</v>
      </c>
      <c r="Z46" s="2">
        <v>0.16812679999999999</v>
      </c>
    </row>
    <row r="47" spans="1:26">
      <c r="A47" s="7">
        <v>3</v>
      </c>
      <c r="B47" t="s">
        <v>50</v>
      </c>
      <c r="C47" s="3">
        <v>1000</v>
      </c>
      <c r="D47">
        <v>7.8539816339744835E-3</v>
      </c>
      <c r="E47">
        <v>342</v>
      </c>
      <c r="F47" s="2">
        <v>702699137931.03442</v>
      </c>
      <c r="G47">
        <v>65.580825607748963</v>
      </c>
      <c r="H47">
        <v>1.9478446579542523</v>
      </c>
      <c r="I47">
        <v>1.1562175727687616</v>
      </c>
      <c r="J47" s="2">
        <v>20.757140466790357</v>
      </c>
      <c r="K47">
        <v>115729.86341823553</v>
      </c>
      <c r="L47">
        <v>65.022828749157824</v>
      </c>
      <c r="M47">
        <v>0.64343469448525037</v>
      </c>
      <c r="N47">
        <v>13.632306777055717</v>
      </c>
      <c r="O47">
        <v>19.958806539845963</v>
      </c>
      <c r="P47">
        <v>1.9853403049268383</v>
      </c>
      <c r="Q47">
        <v>1.5531950116224288E+16</v>
      </c>
      <c r="R47" s="2">
        <v>3.7638200000000001E-10</v>
      </c>
      <c r="S47">
        <v>2.1119351693552426</v>
      </c>
      <c r="T47">
        <v>1.552187714983467E+16</v>
      </c>
      <c r="U47" s="2">
        <v>3.3515599999999997E-10</v>
      </c>
      <c r="V47" s="2">
        <v>4.2673387285525815E-8</v>
      </c>
      <c r="W47" s="2">
        <v>0.16302620000000001</v>
      </c>
      <c r="X47">
        <v>1.7835091113305479</v>
      </c>
      <c r="Y47" s="2">
        <v>0.16302620000000001</v>
      </c>
      <c r="Z47" s="2">
        <v>0.15675610000000001</v>
      </c>
    </row>
    <row r="48" spans="1:26">
      <c r="A48" s="8">
        <v>4</v>
      </c>
      <c r="C48" s="3"/>
      <c r="F48" s="2"/>
      <c r="J48" s="2"/>
      <c r="R48" s="2"/>
      <c r="U48" s="2"/>
      <c r="V48" s="2"/>
      <c r="W48" s="2"/>
      <c r="Y48" s="2">
        <v>0</v>
      </c>
      <c r="Z48" s="2">
        <v>0</v>
      </c>
    </row>
    <row r="49" spans="1:26">
      <c r="A49" s="7">
        <v>1</v>
      </c>
      <c r="B49" t="s">
        <v>51</v>
      </c>
      <c r="C49" s="3">
        <v>1000</v>
      </c>
      <c r="D49">
        <v>7.8539816339744835E-3</v>
      </c>
      <c r="E49">
        <v>383</v>
      </c>
      <c r="F49" s="2">
        <v>3282500000000</v>
      </c>
      <c r="G49">
        <v>58.363673865110989</v>
      </c>
      <c r="H49">
        <v>1.9657761335895365</v>
      </c>
      <c r="I49">
        <v>1.0557471902853131</v>
      </c>
      <c r="J49" s="2">
        <v>25.912334594677663</v>
      </c>
      <c r="K49">
        <v>12865.050986624286</v>
      </c>
      <c r="L49">
        <v>84.81012281940275</v>
      </c>
      <c r="M49">
        <v>0.57457113013494565</v>
      </c>
      <c r="N49">
        <v>26.149338545862438</v>
      </c>
      <c r="O49">
        <v>24.737516466750527</v>
      </c>
      <c r="P49">
        <v>1.8713211913931198</v>
      </c>
      <c r="Q49">
        <v>1.504819155137698E+16</v>
      </c>
      <c r="R49" s="2">
        <v>3.5005800000000001E-10</v>
      </c>
      <c r="S49">
        <v>1.8808170058471207</v>
      </c>
      <c r="T49">
        <v>1.5040137137663764E+16</v>
      </c>
      <c r="U49" s="2">
        <v>4.04476E-10</v>
      </c>
      <c r="V49" s="2">
        <v>5.1499483809629966E-8</v>
      </c>
      <c r="W49" s="2">
        <v>0.203515</v>
      </c>
      <c r="X49">
        <v>2.5133613133920396</v>
      </c>
      <c r="Y49" s="2">
        <v>0.203515</v>
      </c>
      <c r="Z49" s="2">
        <v>0.19428799999999999</v>
      </c>
    </row>
    <row r="50" spans="1:26">
      <c r="A50" s="7">
        <v>2</v>
      </c>
      <c r="B50" t="s">
        <v>52</v>
      </c>
      <c r="C50" s="3">
        <v>1000</v>
      </c>
      <c r="D50">
        <v>7.8539816339744835E-3</v>
      </c>
      <c r="E50">
        <v>402</v>
      </c>
      <c r="F50" s="2">
        <v>1971727272727.2727</v>
      </c>
      <c r="G50">
        <v>61.301570592408069</v>
      </c>
      <c r="H50">
        <v>1.9799444871868468</v>
      </c>
      <c r="I50">
        <v>1.0408044771439637</v>
      </c>
      <c r="J50" s="2">
        <v>27.615292485760943</v>
      </c>
      <c r="K50" s="2">
        <v>123907.5479882876</v>
      </c>
      <c r="L50">
        <v>119.55036333808226</v>
      </c>
      <c r="M50">
        <v>0.80939987281739378</v>
      </c>
      <c r="N50">
        <v>7.1466809824475499</v>
      </c>
      <c r="O50" s="2">
        <v>29.094835033929542</v>
      </c>
      <c r="P50">
        <v>1.8751502187660734</v>
      </c>
      <c r="Q50">
        <v>1.5135210677275856E+16</v>
      </c>
      <c r="R50" s="2">
        <v>4.1171699999999998E-10</v>
      </c>
      <c r="S50">
        <v>1.8848365058176044</v>
      </c>
      <c r="T50">
        <v>1.5127392645528768E+16</v>
      </c>
      <c r="U50" s="2">
        <v>4.0847300000000001E-10</v>
      </c>
      <c r="V50" s="2">
        <v>5.2008397655660612E-8</v>
      </c>
      <c r="W50" s="2">
        <v>0.21689</v>
      </c>
      <c r="X50" s="2">
        <v>2.6362130437815234</v>
      </c>
      <c r="Y50" s="2">
        <v>0.21689</v>
      </c>
      <c r="Z50" s="2">
        <v>0.2285103</v>
      </c>
    </row>
    <row r="51" spans="1:26">
      <c r="A51" s="7">
        <v>3</v>
      </c>
      <c r="B51" t="s">
        <v>50</v>
      </c>
      <c r="C51" s="3">
        <v>1000</v>
      </c>
      <c r="D51">
        <v>7.8539816339744835E-3</v>
      </c>
      <c r="E51">
        <v>264</v>
      </c>
      <c r="F51">
        <v>3720118518518.5186</v>
      </c>
      <c r="G51">
        <v>58.160892331873526</v>
      </c>
      <c r="H51">
        <v>1.9263277427550103</v>
      </c>
      <c r="I51">
        <v>1.0589836301536604</v>
      </c>
      <c r="J51">
        <v>25.577650847948576</v>
      </c>
      <c r="K51">
        <v>28588.82442124905</v>
      </c>
      <c r="L51">
        <v>77.060198385423405</v>
      </c>
      <c r="M51">
        <v>0.61069722896553447</v>
      </c>
      <c r="N51">
        <v>18.603318215403934</v>
      </c>
      <c r="O51">
        <v>24.969233331496881</v>
      </c>
      <c r="P51">
        <v>1.8773904568743791</v>
      </c>
      <c r="Q51">
        <v>1.512412992199011E+16</v>
      </c>
      <c r="R51">
        <v>4.0896299999999998E-10</v>
      </c>
      <c r="S51">
        <v>1.886246786650519</v>
      </c>
      <c r="T51">
        <v>1.5119361603424934E+16</v>
      </c>
      <c r="U51">
        <v>4.0635E-10</v>
      </c>
      <c r="V51" s="2">
        <v>5.1738088900313336E-8</v>
      </c>
      <c r="W51" s="2">
        <v>0.20088639999999999</v>
      </c>
      <c r="X51">
        <v>1.1983309953758217</v>
      </c>
      <c r="Y51" s="2">
        <v>0.20088639999999999</v>
      </c>
      <c r="Z51" s="2">
        <v>0.1961079</v>
      </c>
    </row>
    <row r="52" spans="1:26">
      <c r="A52" s="8">
        <v>4</v>
      </c>
      <c r="C52" s="3"/>
      <c r="Y52" s="2">
        <v>0</v>
      </c>
      <c r="Z52" s="2">
        <v>0</v>
      </c>
    </row>
  </sheetData>
  <hyperlinks>
    <hyperlink ref="J3" r:id="rId1" xr:uid="{6B24CDCE-0A09-46B7-8615-5C3FEA0BD4D7}"/>
    <hyperlink ref="O3" r:id="rId2" xr:uid="{1E6AC9FB-FACC-42B0-8B10-64DD8EF06F8F}"/>
    <hyperlink ref="Y3" r:id="rId3" xr:uid="{FD5A9B80-B507-44E9-BF8A-CB1DABD48208}"/>
    <hyperlink ref="Z3" r:id="rId4" xr:uid="{297C88AF-1BC3-4F65-AA24-96748E34FBF3}"/>
  </hyperlinks>
  <pageMargins left="0.7" right="0.7" top="0.75" bottom="0.75" header="0.3" footer="0.3"/>
  <pageSetup paperSize="9"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1C10-1C8F-495A-B647-1ED3808B1945}">
  <dimension ref="A1:AU52"/>
  <sheetViews>
    <sheetView zoomScale="40" zoomScaleNormal="40" workbookViewId="0">
      <pane xSplit="9" ySplit="4" topLeftCell="J41" activePane="bottomRight" state="frozen"/>
      <selection pane="topRight" activeCell="J1" sqref="J1"/>
      <selection pane="bottomLeft" activeCell="A5" sqref="A5"/>
      <selection pane="bottomRight" activeCell="AM103" sqref="AM103"/>
    </sheetView>
  </sheetViews>
  <sheetFormatPr defaultRowHeight="1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  <col min="28" max="28" width="12.140625" customWidth="1"/>
    <col min="29" max="29" width="16.7109375" customWidth="1"/>
  </cols>
  <sheetData>
    <row r="1" spans="1:47">
      <c r="A1" t="s">
        <v>0</v>
      </c>
      <c r="E1" t="s">
        <v>1</v>
      </c>
      <c r="P1" t="s">
        <v>1</v>
      </c>
      <c r="Q1" s="1"/>
      <c r="S1" t="s">
        <v>1</v>
      </c>
      <c r="T1" s="1"/>
      <c r="AC1" s="2" t="s">
        <v>2</v>
      </c>
      <c r="AD1" t="s">
        <v>3</v>
      </c>
      <c r="AE1" s="3">
        <v>10</v>
      </c>
    </row>
    <row r="2" spans="1:47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K2" t="s">
        <v>10</v>
      </c>
      <c r="P2" t="s">
        <v>11</v>
      </c>
      <c r="R2" t="s">
        <v>12</v>
      </c>
      <c r="S2" t="s">
        <v>11</v>
      </c>
      <c r="Y2" t="s">
        <v>13</v>
      </c>
      <c r="Z2" t="s">
        <v>14</v>
      </c>
      <c r="AD2" t="s">
        <v>15</v>
      </c>
      <c r="AE2" s="3">
        <v>5</v>
      </c>
    </row>
    <row r="3" spans="1:4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s="4" t="s">
        <v>24</v>
      </c>
      <c r="K3" t="s">
        <v>20</v>
      </c>
      <c r="L3" t="s">
        <v>21</v>
      </c>
      <c r="M3" t="s">
        <v>22</v>
      </c>
      <c r="N3" t="s">
        <v>23</v>
      </c>
      <c r="O3" s="4" t="s">
        <v>24</v>
      </c>
      <c r="P3" t="s">
        <v>25</v>
      </c>
      <c r="Q3" t="s">
        <v>26</v>
      </c>
      <c r="R3" t="s">
        <v>27</v>
      </c>
      <c r="S3" t="s">
        <v>25</v>
      </c>
      <c r="T3" t="s">
        <v>26</v>
      </c>
      <c r="U3" t="s">
        <v>12</v>
      </c>
      <c r="V3" t="s">
        <v>28</v>
      </c>
      <c r="W3" t="s">
        <v>29</v>
      </c>
      <c r="X3" t="s">
        <v>30</v>
      </c>
      <c r="Y3" s="4" t="s">
        <v>31</v>
      </c>
      <c r="Z3" s="4" t="s">
        <v>31</v>
      </c>
      <c r="AE3" s="10" t="s">
        <v>87</v>
      </c>
      <c r="AF3">
        <v>1.0090356827756315</v>
      </c>
      <c r="AJ3" t="s">
        <v>22</v>
      </c>
      <c r="AK3" t="s">
        <v>23</v>
      </c>
    </row>
    <row r="4" spans="1:47">
      <c r="A4" s="5" t="s">
        <v>17</v>
      </c>
      <c r="B4" t="s">
        <v>32</v>
      </c>
      <c r="E4" t="s">
        <v>33</v>
      </c>
      <c r="G4" s="6" t="s">
        <v>34</v>
      </c>
      <c r="H4" t="s">
        <v>35</v>
      </c>
      <c r="J4" t="s">
        <v>36</v>
      </c>
      <c r="L4" s="6" t="s">
        <v>34</v>
      </c>
      <c r="M4" t="s">
        <v>35</v>
      </c>
      <c r="O4" t="s">
        <v>36</v>
      </c>
      <c r="P4" t="s">
        <v>35</v>
      </c>
      <c r="Q4" s="2" t="s">
        <v>37</v>
      </c>
      <c r="R4" s="2"/>
      <c r="S4" t="s">
        <v>35</v>
      </c>
      <c r="T4" s="2" t="s">
        <v>37</v>
      </c>
      <c r="U4" t="s">
        <v>27</v>
      </c>
      <c r="V4" t="s">
        <v>38</v>
      </c>
      <c r="W4" t="s">
        <v>39</v>
      </c>
      <c r="X4" t="s">
        <v>40</v>
      </c>
      <c r="Y4" t="s">
        <v>39</v>
      </c>
      <c r="Z4" t="s">
        <v>39</v>
      </c>
      <c r="AB4" t="str">
        <f>AA4&amp;" OAS"</f>
        <v xml:space="preserve"> OAS</v>
      </c>
      <c r="AC4" t="str">
        <f>AA4&amp;" SOA"</f>
        <v xml:space="preserve"> SOA</v>
      </c>
      <c r="AD4" t="str">
        <f>AB4&amp;" fit"</f>
        <v xml:space="preserve"> OAS fit</v>
      </c>
      <c r="AE4" t="str">
        <f>AC4&amp;" fit"</f>
        <v xml:space="preserve"> SOA fit</v>
      </c>
      <c r="AJ4" t="s">
        <v>35</v>
      </c>
    </row>
    <row r="5" spans="1:47">
      <c r="A5" s="7">
        <v>1</v>
      </c>
      <c r="B5" t="s">
        <v>53</v>
      </c>
      <c r="C5" s="3">
        <v>50</v>
      </c>
      <c r="D5">
        <v>1.9634954084936207E-5</v>
      </c>
      <c r="E5">
        <v>390</v>
      </c>
      <c r="F5" s="2">
        <v>172520000000</v>
      </c>
      <c r="G5">
        <v>3.2202256087625325</v>
      </c>
      <c r="H5">
        <v>1.85617223940967</v>
      </c>
      <c r="I5">
        <v>1.1579096364126429</v>
      </c>
      <c r="J5" s="2">
        <v>351.45485801233644</v>
      </c>
      <c r="K5" s="2">
        <v>571.60987722444474</v>
      </c>
      <c r="L5">
        <v>3.4446508094498287</v>
      </c>
      <c r="M5">
        <v>0.45711926196362423</v>
      </c>
      <c r="N5">
        <v>16.185220615941731</v>
      </c>
      <c r="O5" s="2">
        <v>316.54772265387726</v>
      </c>
      <c r="P5">
        <v>3.2840075069937078</v>
      </c>
      <c r="Q5">
        <v>5.5400248017636856E+16</v>
      </c>
      <c r="R5" s="2">
        <v>1.3243699999999999E-12</v>
      </c>
      <c r="S5">
        <v>3.3325646045294222</v>
      </c>
      <c r="T5">
        <v>5.5697143322888648E+16</v>
      </c>
      <c r="U5" s="2">
        <v>1.4121799999999999E-12</v>
      </c>
      <c r="V5" s="2">
        <v>7.1921736811364081E-8</v>
      </c>
      <c r="W5" s="2">
        <v>6.9008000000000003E-3</v>
      </c>
      <c r="X5" s="2">
        <v>47.232715492393403</v>
      </c>
      <c r="Y5" s="2">
        <v>6.9008000000000003E-3</v>
      </c>
      <c r="Z5" s="2">
        <v>6.2154000000000011E-3</v>
      </c>
      <c r="AA5" t="s">
        <v>79</v>
      </c>
      <c r="AB5" t="str">
        <f>AA5&amp;" OAS"</f>
        <v xml:space="preserve"> 50 um OAS</v>
      </c>
      <c r="AC5" t="str">
        <f>AA5&amp;" SOA"</f>
        <v xml:space="preserve"> 50 um SOA</v>
      </c>
      <c r="AD5" t="str">
        <f>AB5&amp;" fit"</f>
        <v xml:space="preserve"> 50 um OAS fit</v>
      </c>
      <c r="AE5" t="str">
        <f>AC5&amp;" fit"</f>
        <v xml:space="preserve"> 50 um SOA fit</v>
      </c>
      <c r="AF5" t="s">
        <v>85</v>
      </c>
      <c r="AG5">
        <f>SLOPE(H5:H8,I5:I8)</f>
        <v>-0.83081288595505109</v>
      </c>
      <c r="AH5">
        <f>$AG$5*AI5+$AG$6</f>
        <v>1.9857843573188791</v>
      </c>
      <c r="AI5">
        <v>1</v>
      </c>
      <c r="AJ5">
        <v>1.85617223940967</v>
      </c>
      <c r="AK5">
        <v>1.1579096364126429</v>
      </c>
      <c r="AL5" t="s">
        <v>85</v>
      </c>
      <c r="AM5">
        <f>SLOPE(AJ5:AJ27,AK5:AK27)</f>
        <v>-1.0075923928718016</v>
      </c>
      <c r="AN5">
        <f>$AM$5*AO5+$AM$6</f>
        <v>2.0626247484641045</v>
      </c>
      <c r="AO5">
        <v>1</v>
      </c>
      <c r="AP5">
        <v>1.9750885034887466</v>
      </c>
      <c r="AQ5">
        <v>1.0345989374965239</v>
      </c>
      <c r="AR5" t="s">
        <v>85</v>
      </c>
      <c r="AS5">
        <f>SLOPE(AP5:AP27,AQ5:AQ27)</f>
        <v>-1.5921731797458936</v>
      </c>
      <c r="AT5">
        <f>$AS$5*AU5+$AS$6</f>
        <v>2.0461232114735166</v>
      </c>
      <c r="AU5">
        <v>1</v>
      </c>
    </row>
    <row r="6" spans="1:47">
      <c r="A6" s="7">
        <v>2</v>
      </c>
      <c r="B6" t="s">
        <v>54</v>
      </c>
      <c r="C6" s="3">
        <v>50</v>
      </c>
      <c r="D6">
        <v>1.9634954084936207E-5</v>
      </c>
      <c r="E6">
        <v>459</v>
      </c>
      <c r="F6" s="2">
        <v>43628571428.571426</v>
      </c>
      <c r="G6">
        <v>3.6161505115098258</v>
      </c>
      <c r="H6">
        <v>1.7758413957235815</v>
      </c>
      <c r="I6">
        <v>1.2614112953255165</v>
      </c>
      <c r="J6" s="2">
        <v>311.07788556969496</v>
      </c>
      <c r="K6">
        <v>579622.1391633813</v>
      </c>
      <c r="L6">
        <v>3.7516929632780753</v>
      </c>
      <c r="M6">
        <v>0.60835983811585659</v>
      </c>
      <c r="N6">
        <v>7.8522105176235835</v>
      </c>
      <c r="O6">
        <v>288.27671180257767</v>
      </c>
      <c r="P6">
        <v>3.2618615141498211</v>
      </c>
      <c r="Q6">
        <v>5.2076485644146248E+16</v>
      </c>
      <c r="R6" s="2">
        <v>1.2090600000000001E-12</v>
      </c>
      <c r="S6">
        <v>3.2418916507361768</v>
      </c>
      <c r="T6">
        <v>5.2786186928051408E+16</v>
      </c>
      <c r="U6" s="2">
        <v>1.29474E-12</v>
      </c>
      <c r="V6" s="2">
        <v>6.5940566726016181E-8</v>
      </c>
      <c r="W6" s="2">
        <v>6.1079999999999997E-3</v>
      </c>
      <c r="X6">
        <v>58.2611258379386</v>
      </c>
      <c r="Y6" s="2">
        <v>6.1079999999999997E-3</v>
      </c>
      <c r="Z6" s="2">
        <v>5.6603000000000001E-3</v>
      </c>
      <c r="AA6" t="s">
        <v>80</v>
      </c>
      <c r="AB6" t="str">
        <f t="shared" ref="AB6:AB10" si="0">AA6&amp;" OAS"</f>
        <v xml:space="preserve"> 100 um OAS</v>
      </c>
      <c r="AC6" t="str">
        <f t="shared" ref="AC6:AC10" si="1">AA6&amp;" SOA"</f>
        <v xml:space="preserve"> 100 um SOA</v>
      </c>
      <c r="AD6" t="str">
        <f t="shared" ref="AD6:AD10" si="2">AB6&amp;" fit"</f>
        <v xml:space="preserve"> 100 um OAS fit</v>
      </c>
      <c r="AE6" t="str">
        <f t="shared" ref="AE6:AE10" si="3">AC6&amp;" fit"</f>
        <v xml:space="preserve"> 100 um SOA fit</v>
      </c>
      <c r="AF6" t="s">
        <v>86</v>
      </c>
      <c r="AG6">
        <f>INTERCEPT(H5:H8,I5:I8)</f>
        <v>2.8165972432739301</v>
      </c>
      <c r="AH6">
        <f>$AG$5*AI6+$AG$6</f>
        <v>1.8196217801278689</v>
      </c>
      <c r="AI6">
        <v>1.2</v>
      </c>
      <c r="AJ6">
        <v>1.7758413957235815</v>
      </c>
      <c r="AK6">
        <v>1.2614112953255165</v>
      </c>
      <c r="AL6" t="s">
        <v>86</v>
      </c>
      <c r="AM6">
        <f>INTERCEPT(AJ5:AJ27,AK5:AK27)</f>
        <v>3.0702171413359061</v>
      </c>
      <c r="AN6">
        <f t="shared" ref="AN6:AN8" si="4">$AM$5*AO6+$AM$6</f>
        <v>1.8611062698897443</v>
      </c>
      <c r="AO6">
        <v>1.2</v>
      </c>
      <c r="AP6">
        <v>1.9299891585604747</v>
      </c>
      <c r="AQ6">
        <v>1.0740340639184871</v>
      </c>
      <c r="AR6" t="s">
        <v>86</v>
      </c>
      <c r="AS6">
        <f>INTERCEPT(AP5:AP27,AQ5:AQ27)</f>
        <v>3.6382963912194102</v>
      </c>
      <c r="AT6">
        <f>$AS$5*AU6+$AS$6</f>
        <v>1.7276885755243381</v>
      </c>
      <c r="AU6">
        <v>1.2</v>
      </c>
    </row>
    <row r="7" spans="1:47">
      <c r="A7" s="7">
        <v>3</v>
      </c>
      <c r="B7" t="s">
        <v>73</v>
      </c>
      <c r="C7" s="3">
        <v>50</v>
      </c>
      <c r="D7">
        <v>1.9634954084936207E-5</v>
      </c>
      <c r="E7">
        <v>348</v>
      </c>
      <c r="F7" s="2">
        <v>40241463414.63414</v>
      </c>
      <c r="G7">
        <v>3.4087090393208825</v>
      </c>
      <c r="H7">
        <v>1.7735621878184555</v>
      </c>
      <c r="I7">
        <v>1.2463307280881322</v>
      </c>
      <c r="J7" s="2">
        <v>336.11486797736717</v>
      </c>
      <c r="K7">
        <v>1929.0158585628651</v>
      </c>
      <c r="L7">
        <v>4.2328151231989501</v>
      </c>
      <c r="M7">
        <v>0.43965333544731117</v>
      </c>
      <c r="N7">
        <v>18.436680383524404</v>
      </c>
      <c r="O7">
        <v>258.95145860823737</v>
      </c>
      <c r="P7">
        <v>3.2890658342423267</v>
      </c>
      <c r="Q7">
        <v>5.412531509935348E+16</v>
      </c>
      <c r="R7" s="2">
        <v>1.27142E-12</v>
      </c>
      <c r="S7">
        <v>3.3331727237922433</v>
      </c>
      <c r="T7">
        <v>5.3622108277012504E+16</v>
      </c>
      <c r="U7" s="2">
        <v>1.40343E-12</v>
      </c>
      <c r="V7" s="2">
        <v>7.1476102970706782E-8</v>
      </c>
      <c r="W7" s="2">
        <v>6.5995999999999997E-3</v>
      </c>
      <c r="X7">
        <v>35.527819653427372</v>
      </c>
      <c r="Y7" s="2">
        <v>6.5995999999999997E-3</v>
      </c>
      <c r="Z7" s="2">
        <v>5.0844999999999996E-3</v>
      </c>
      <c r="AA7" t="s">
        <v>81</v>
      </c>
      <c r="AB7" t="str">
        <f t="shared" si="0"/>
        <v xml:space="preserve"> 200 um OAS</v>
      </c>
      <c r="AC7" t="str">
        <f t="shared" si="1"/>
        <v xml:space="preserve"> 200 um SOA</v>
      </c>
      <c r="AD7" t="str">
        <f t="shared" si="2"/>
        <v xml:space="preserve"> 200 um OAS fit</v>
      </c>
      <c r="AE7" t="str">
        <f t="shared" si="3"/>
        <v xml:space="preserve"> 200 um SOA fit</v>
      </c>
      <c r="AG7">
        <f>AG5*$AF$3+AG6</f>
        <v>1.9782773956354824</v>
      </c>
      <c r="AH7">
        <f>$AG$5*AI7+$AG$6</f>
        <v>1.6534592029368587</v>
      </c>
      <c r="AI7">
        <v>1.4</v>
      </c>
      <c r="AJ7">
        <v>1.7735621878184555</v>
      </c>
      <c r="AK7">
        <v>1.2463307280881322</v>
      </c>
      <c r="AM7">
        <f>AM5*$AF$3+AM6</f>
        <v>2.0535204632349755</v>
      </c>
      <c r="AN7">
        <f t="shared" si="4"/>
        <v>1.659587791315384</v>
      </c>
      <c r="AO7">
        <v>1.4</v>
      </c>
      <c r="AP7">
        <v>1.9319104343311992</v>
      </c>
      <c r="AQ7">
        <v>1.0698750025868724</v>
      </c>
      <c r="AS7">
        <f>AS5*$AF$3+AS6</f>
        <v>2.031736839697464</v>
      </c>
      <c r="AT7">
        <f t="shared" ref="AT7:AT8" si="5">$AS$5*AU7+$AS$6</f>
        <v>1.4092539395751595</v>
      </c>
      <c r="AU7">
        <v>1.4</v>
      </c>
    </row>
    <row r="8" spans="1:47">
      <c r="A8" s="8">
        <v>4</v>
      </c>
      <c r="B8" t="s">
        <v>74</v>
      </c>
      <c r="C8" s="3">
        <v>50</v>
      </c>
      <c r="D8">
        <v>1.9634954084936207E-5</v>
      </c>
      <c r="E8">
        <v>352</v>
      </c>
      <c r="F8" s="2">
        <v>19117142857.142853</v>
      </c>
      <c r="G8">
        <v>4.1605218497057646</v>
      </c>
      <c r="H8">
        <v>1.800148588021361</v>
      </c>
      <c r="I8">
        <v>1.2219284809833473</v>
      </c>
      <c r="J8" s="2">
        <v>272.61586540233515</v>
      </c>
      <c r="K8">
        <v>2215.8738899979348</v>
      </c>
      <c r="L8">
        <v>3.3572586150756552</v>
      </c>
      <c r="M8">
        <v>0.47331783622376122</v>
      </c>
      <c r="N8">
        <v>14.643963116363169</v>
      </c>
      <c r="O8">
        <v>327.88464756019914</v>
      </c>
      <c r="P8">
        <v>3.2513237630549892</v>
      </c>
      <c r="Q8">
        <v>5.3134508938544904E+16</v>
      </c>
      <c r="R8" s="2">
        <v>1.1793700000000001E-12</v>
      </c>
      <c r="S8">
        <v>3.1975589087290817</v>
      </c>
      <c r="T8">
        <v>5.3559844377811744E+16</v>
      </c>
      <c r="U8" s="2">
        <v>1.4860800000000001E-12</v>
      </c>
      <c r="V8" s="2">
        <v>7.5685432905601224E-8</v>
      </c>
      <c r="W8" s="2">
        <v>5.3527999999999996E-3</v>
      </c>
      <c r="X8">
        <v>29.78087953287941</v>
      </c>
      <c r="Y8" s="2">
        <v>5.3527999999999996E-3</v>
      </c>
      <c r="Z8" s="2">
        <v>6.438000000000001E-3</v>
      </c>
      <c r="AA8" t="s">
        <v>82</v>
      </c>
      <c r="AB8" t="str">
        <f t="shared" si="0"/>
        <v xml:space="preserve"> 300 um OAS</v>
      </c>
      <c r="AC8" t="str">
        <f t="shared" si="1"/>
        <v xml:space="preserve"> 300 um SOA</v>
      </c>
      <c r="AD8" t="str">
        <f t="shared" si="2"/>
        <v xml:space="preserve"> 300 um OAS fit</v>
      </c>
      <c r="AE8" t="str">
        <f t="shared" si="3"/>
        <v xml:space="preserve"> 300 um SOA fit</v>
      </c>
      <c r="AH8">
        <f>$AG$5*AI8+$AG$6</f>
        <v>1.4872966257458482</v>
      </c>
      <c r="AI8">
        <v>1.6</v>
      </c>
      <c r="AJ8">
        <v>1.800148588021361</v>
      </c>
      <c r="AK8">
        <v>1.2219284809833473</v>
      </c>
      <c r="AN8">
        <f t="shared" si="4"/>
        <v>1.4580693127410234</v>
      </c>
      <c r="AO8">
        <v>1.6</v>
      </c>
      <c r="AP8">
        <v>1.8548491698336154</v>
      </c>
      <c r="AQ8">
        <v>1.1176178625031816</v>
      </c>
      <c r="AT8">
        <f t="shared" si="5"/>
        <v>1.0908193036259801</v>
      </c>
      <c r="AU8">
        <v>1.6</v>
      </c>
    </row>
    <row r="9" spans="1:47">
      <c r="A9" s="7">
        <v>1</v>
      </c>
      <c r="B9" t="s">
        <v>75</v>
      </c>
      <c r="C9" s="3">
        <v>50</v>
      </c>
      <c r="D9">
        <v>1.9634954084936207E-5</v>
      </c>
      <c r="E9">
        <v>328</v>
      </c>
      <c r="F9" s="2">
        <v>107443333333.33334</v>
      </c>
      <c r="G9">
        <v>3.691822524049122</v>
      </c>
      <c r="H9">
        <v>1.9750885034887466</v>
      </c>
      <c r="I9">
        <v>1.0345989374965239</v>
      </c>
      <c r="J9" s="2">
        <v>328.32264196358801</v>
      </c>
      <c r="K9">
        <v>1558.6485227919491</v>
      </c>
      <c r="L9">
        <v>3.8699680856223986</v>
      </c>
      <c r="M9">
        <v>0.42984190170767861</v>
      </c>
      <c r="N9">
        <v>21.390922489627307</v>
      </c>
      <c r="O9">
        <v>306.84054436481637</v>
      </c>
      <c r="P9">
        <v>3.0668215685112012</v>
      </c>
      <c r="Q9">
        <v>5.1181218718990784E+16</v>
      </c>
      <c r="R9" s="2">
        <v>1.36071E-12</v>
      </c>
      <c r="S9">
        <v>3.110576949723884</v>
      </c>
      <c r="T9">
        <v>5.1487737289758784E+16</v>
      </c>
      <c r="U9" s="2">
        <v>1.26719E-12</v>
      </c>
      <c r="V9" s="2">
        <v>6.4537456747718034E-8</v>
      </c>
      <c r="W9" s="2">
        <v>6.4466000000000002E-3</v>
      </c>
      <c r="X9">
        <v>29.141162474409487</v>
      </c>
      <c r="Y9" s="2">
        <v>6.4466000000000002E-3</v>
      </c>
      <c r="Z9" s="2">
        <v>6.0248000000000003E-3</v>
      </c>
      <c r="AA9" t="s">
        <v>83</v>
      </c>
      <c r="AB9" t="str">
        <f t="shared" si="0"/>
        <v xml:space="preserve"> 500 um OAS</v>
      </c>
      <c r="AC9" t="str">
        <f t="shared" si="1"/>
        <v xml:space="preserve"> 500 um SOA</v>
      </c>
      <c r="AD9" t="str">
        <f t="shared" si="2"/>
        <v xml:space="preserve"> 500 um OAS fit</v>
      </c>
      <c r="AE9" t="str">
        <f t="shared" si="3"/>
        <v xml:space="preserve"> 500 um SOA fit</v>
      </c>
      <c r="AF9" t="s">
        <v>85</v>
      </c>
      <c r="AG9">
        <f>SLOPE(H9:H12,I9:I12)</f>
        <v>-1.4578011159453983</v>
      </c>
      <c r="AH9">
        <f>$AG$9*AI9+$AG$10</f>
        <v>2.030882471216354</v>
      </c>
      <c r="AI9">
        <v>1</v>
      </c>
      <c r="AJ9">
        <v>1.77954716783038</v>
      </c>
      <c r="AK9">
        <v>1.2583987530571197</v>
      </c>
      <c r="AP9">
        <v>1.9831225120369871</v>
      </c>
      <c r="AQ9">
        <v>1.034563628133025</v>
      </c>
    </row>
    <row r="10" spans="1:47">
      <c r="A10" s="7">
        <v>2</v>
      </c>
      <c r="B10" t="s">
        <v>76</v>
      </c>
      <c r="C10" s="3">
        <v>50</v>
      </c>
      <c r="D10">
        <v>1.9634954084936207E-5</v>
      </c>
      <c r="E10">
        <v>500</v>
      </c>
      <c r="F10" s="2">
        <v>71942222222.222229</v>
      </c>
      <c r="G10">
        <v>3.6783538063347048</v>
      </c>
      <c r="H10">
        <v>1.9299891585604747</v>
      </c>
      <c r="I10">
        <v>1.0740340639184871</v>
      </c>
      <c r="J10" s="2">
        <v>329.75885617004928</v>
      </c>
      <c r="K10" s="2">
        <v>36146666666.666664</v>
      </c>
      <c r="L10">
        <v>3.5237973552456259</v>
      </c>
      <c r="M10">
        <v>1.3011061259658312</v>
      </c>
      <c r="N10">
        <v>1.9520302343759652</v>
      </c>
      <c r="O10" s="2">
        <v>331.36823095459448</v>
      </c>
      <c r="P10">
        <v>2.973792320642247</v>
      </c>
      <c r="Q10">
        <v>4.9980085851833992E+16</v>
      </c>
      <c r="R10" s="2">
        <v>1.3830700000000001E-12</v>
      </c>
      <c r="S10">
        <v>3.0493046479800854</v>
      </c>
      <c r="T10">
        <v>5.0476654144571408E+16</v>
      </c>
      <c r="U10" s="2">
        <v>1.27954E-12</v>
      </c>
      <c r="V10" s="2">
        <v>6.5166437082817203E-8</v>
      </c>
      <c r="W10" s="2">
        <v>6.4748000000000002E-3</v>
      </c>
      <c r="X10" s="2">
        <v>67.965185831080362</v>
      </c>
      <c r="Y10" s="2">
        <v>6.4748000000000002E-3</v>
      </c>
      <c r="Z10" s="2">
        <v>6.506399999999999E-3</v>
      </c>
      <c r="AA10" t="s">
        <v>84</v>
      </c>
      <c r="AB10" t="str">
        <f t="shared" si="0"/>
        <v xml:space="preserve"> 1000 um OAS</v>
      </c>
      <c r="AC10" t="str">
        <f t="shared" si="1"/>
        <v xml:space="preserve"> 1000 um SOA</v>
      </c>
      <c r="AD10" t="str">
        <f t="shared" si="2"/>
        <v xml:space="preserve"> 1000 um OAS fit</v>
      </c>
      <c r="AE10" t="str">
        <f t="shared" si="3"/>
        <v xml:space="preserve"> 1000 um SOA fit</v>
      </c>
      <c r="AF10" t="s">
        <v>86</v>
      </c>
      <c r="AG10">
        <f>INTERCEPT(H9:H12,I9:I12)</f>
        <v>3.4886835871617525</v>
      </c>
      <c r="AH10">
        <f>$AG$9*AI10+$AG$10</f>
        <v>1.7393222480272745</v>
      </c>
      <c r="AI10">
        <v>1.2</v>
      </c>
      <c r="AJ10">
        <v>1.8800685920256706</v>
      </c>
      <c r="AK10">
        <v>1.152475700381655</v>
      </c>
      <c r="AP10">
        <v>1.9335854021597396</v>
      </c>
      <c r="AQ10">
        <v>1.0693897547313371</v>
      </c>
    </row>
    <row r="11" spans="1:47">
      <c r="A11" s="7">
        <v>3</v>
      </c>
      <c r="B11" t="s">
        <v>77</v>
      </c>
      <c r="C11" s="3">
        <v>50</v>
      </c>
      <c r="D11">
        <v>1.9634954084936207E-5</v>
      </c>
      <c r="E11">
        <v>392</v>
      </c>
      <c r="F11">
        <v>25024609375</v>
      </c>
      <c r="G11">
        <v>3.7097785491877291</v>
      </c>
      <c r="H11">
        <v>1.9319104343311992</v>
      </c>
      <c r="I11">
        <v>1.0698750025868724</v>
      </c>
      <c r="J11">
        <v>326.27017981747491</v>
      </c>
      <c r="K11">
        <v>2321.9901524777638</v>
      </c>
      <c r="L11">
        <v>3.949336417231839</v>
      </c>
      <c r="M11">
        <v>0.46542451975527394</v>
      </c>
      <c r="N11">
        <v>16.336520242166369</v>
      </c>
      <c r="O11">
        <v>297.82091542991242</v>
      </c>
      <c r="P11">
        <v>2.9252530917278743</v>
      </c>
      <c r="Q11">
        <v>4.9725719155152464E+16</v>
      </c>
      <c r="R11">
        <v>1.37845E-12</v>
      </c>
      <c r="S11">
        <v>2.9713389747836643</v>
      </c>
      <c r="T11">
        <v>5.0094828157247816E+16</v>
      </c>
      <c r="U11">
        <v>1.2842300000000001E-12</v>
      </c>
      <c r="V11" s="2">
        <v>6.5405296821409523E-8</v>
      </c>
      <c r="W11" s="2">
        <v>6.4062999999999993E-3</v>
      </c>
      <c r="X11">
        <v>41.421340374520568</v>
      </c>
      <c r="Y11" s="2">
        <v>6.4062999999999993E-3</v>
      </c>
      <c r="Z11" s="2">
        <v>5.8476999999999991E-3</v>
      </c>
      <c r="AG11">
        <f>AG9*$AF$3+AG10</f>
        <v>2.0177102427827101</v>
      </c>
      <c r="AH11">
        <f>$AG$9*AI11+$AG$10</f>
        <v>1.447762024838195</v>
      </c>
      <c r="AI11">
        <v>1.4</v>
      </c>
      <c r="AJ11">
        <v>1.827397383437773</v>
      </c>
      <c r="AK11">
        <v>1.2157883580516173</v>
      </c>
      <c r="AP11">
        <v>1.9500092361359327</v>
      </c>
      <c r="AQ11">
        <v>1.0744025242499757</v>
      </c>
    </row>
    <row r="12" spans="1:47">
      <c r="A12" s="8">
        <v>4</v>
      </c>
      <c r="B12" t="s">
        <v>78</v>
      </c>
      <c r="C12" s="3">
        <v>50</v>
      </c>
      <c r="D12">
        <v>1.9634954084936207E-5</v>
      </c>
      <c r="E12">
        <v>403</v>
      </c>
      <c r="F12">
        <v>37281976744.186043</v>
      </c>
      <c r="G12">
        <v>3.7164947432801849</v>
      </c>
      <c r="H12">
        <v>1.8548491698336154</v>
      </c>
      <c r="I12">
        <v>1.1176178625031816</v>
      </c>
      <c r="J12">
        <v>326.58594322456923</v>
      </c>
      <c r="K12">
        <v>916.19076095081482</v>
      </c>
      <c r="L12">
        <v>3.8359428571709073</v>
      </c>
      <c r="M12">
        <v>0.4188625223966243</v>
      </c>
      <c r="N12">
        <v>19.726425021584955</v>
      </c>
      <c r="O12">
        <v>312.11684903819884</v>
      </c>
      <c r="P12">
        <v>3.0021212273736668</v>
      </c>
      <c r="Q12">
        <v>5.0514915657060384E+16</v>
      </c>
      <c r="R12">
        <v>1.3957E-12</v>
      </c>
      <c r="S12">
        <v>3.0547226968065111</v>
      </c>
      <c r="T12">
        <v>5.0918302791091712E+16</v>
      </c>
      <c r="U12">
        <v>1.2837399999999999E-12</v>
      </c>
      <c r="V12">
        <v>6.5380341326332704E-8</v>
      </c>
      <c r="W12">
        <v>6.4124999999999998E-3</v>
      </c>
      <c r="X12">
        <v>43.699510215547228</v>
      </c>
      <c r="Y12" s="2">
        <v>6.4124999999999998E-3</v>
      </c>
      <c r="Z12" s="2">
        <v>6.1284E-3</v>
      </c>
      <c r="AH12">
        <f>$AG$9*AI12+$AG$10</f>
        <v>1.1562018016491153</v>
      </c>
      <c r="AI12">
        <v>1.6</v>
      </c>
      <c r="AJ12">
        <v>1.9390586272135388</v>
      </c>
      <c r="AK12">
        <v>1.124514254012668</v>
      </c>
      <c r="AP12">
        <v>1.9611375519964072</v>
      </c>
      <c r="AQ12">
        <v>1.0688588697964021</v>
      </c>
    </row>
    <row r="13" spans="1:47">
      <c r="A13" s="7">
        <v>1</v>
      </c>
      <c r="B13" t="s">
        <v>41</v>
      </c>
      <c r="C13" s="3">
        <v>100</v>
      </c>
      <c r="D13">
        <v>7.8539816339744827E-5</v>
      </c>
      <c r="E13">
        <v>326</v>
      </c>
      <c r="F13" s="2">
        <v>71265384615.384613</v>
      </c>
      <c r="G13">
        <v>4.6875399788609879</v>
      </c>
      <c r="H13">
        <v>1.77954716783038</v>
      </c>
      <c r="I13">
        <v>1.2583987530571197</v>
      </c>
      <c r="J13" s="2">
        <v>235.95675243032036</v>
      </c>
      <c r="K13" s="2">
        <v>298.87936235169377</v>
      </c>
      <c r="L13">
        <v>5.2125801882291283</v>
      </c>
      <c r="M13">
        <v>0.41246514382862559</v>
      </c>
      <c r="N13">
        <v>30.486458649237463</v>
      </c>
      <c r="O13" s="2">
        <v>208.16193316875174</v>
      </c>
      <c r="P13">
        <v>2.3715748530868357</v>
      </c>
      <c r="Q13">
        <v>2.4113670218258604E+16</v>
      </c>
      <c r="R13" s="2">
        <v>4.2096299999999997E-12</v>
      </c>
      <c r="S13">
        <v>2.3703042100367209</v>
      </c>
      <c r="T13">
        <v>2.4276359404670996E+16</v>
      </c>
      <c r="U13" s="2">
        <v>5.6336300000000001E-12</v>
      </c>
      <c r="V13" s="2">
        <v>7.1729604964063546E-8</v>
      </c>
      <c r="W13" s="2">
        <v>1.8532E-2</v>
      </c>
      <c r="X13" s="2">
        <v>22.672019967672618</v>
      </c>
      <c r="Y13" s="2">
        <v>1.8532E-2</v>
      </c>
      <c r="Z13" s="2">
        <v>1.6348999999999999E-2</v>
      </c>
      <c r="AF13" t="s">
        <v>85</v>
      </c>
      <c r="AG13">
        <f>SLOPE(H13:H16,I13:I16)</f>
        <v>-1.1165302353901214</v>
      </c>
      <c r="AH13">
        <f>$AG$13*AI13+$AG$14</f>
        <v>2.0661959190682886</v>
      </c>
      <c r="AI13">
        <v>1</v>
      </c>
      <c r="AJ13">
        <v>1.5285206084604774</v>
      </c>
      <c r="AK13">
        <v>1.5166552261908257</v>
      </c>
      <c r="AP13">
        <v>1.9988295630959318</v>
      </c>
      <c r="AQ13">
        <v>1.0301427328865997</v>
      </c>
    </row>
    <row r="14" spans="1:47">
      <c r="A14" s="7">
        <v>2</v>
      </c>
      <c r="B14" t="s">
        <v>56</v>
      </c>
      <c r="C14" s="3">
        <v>100</v>
      </c>
      <c r="D14">
        <v>7.8539816339744827E-5</v>
      </c>
      <c r="E14">
        <v>339</v>
      </c>
      <c r="F14" s="2">
        <v>66734899328.859055</v>
      </c>
      <c r="G14">
        <v>4.3466968506295718</v>
      </c>
      <c r="H14">
        <v>1.8800685920256706</v>
      </c>
      <c r="I14">
        <v>1.152475700381655</v>
      </c>
      <c r="J14" s="2">
        <v>253.2091482614818</v>
      </c>
      <c r="K14">
        <v>55098.803952158094</v>
      </c>
      <c r="L14">
        <v>3.9699131012372506</v>
      </c>
      <c r="M14">
        <v>0.50181585254863736</v>
      </c>
      <c r="N14">
        <v>15.393008840718503</v>
      </c>
      <c r="O14">
        <v>269.81219192482837</v>
      </c>
      <c r="P14">
        <v>2.3437605645269097</v>
      </c>
      <c r="Q14">
        <v>2.3690978997494828E+16</v>
      </c>
      <c r="R14" s="2">
        <v>4.1655500000000002E-12</v>
      </c>
      <c r="S14">
        <v>2.3402805551346142</v>
      </c>
      <c r="T14">
        <v>2.400290559072786E+16</v>
      </c>
      <c r="U14" s="2">
        <v>4.5337799999999997E-12</v>
      </c>
      <c r="V14" s="2">
        <v>5.7725879831293859E-8</v>
      </c>
      <c r="W14" s="2">
        <v>1.9886999999999998E-2</v>
      </c>
      <c r="X14">
        <v>26.438696773471779</v>
      </c>
      <c r="Y14" s="2">
        <v>1.9886999999999998E-2</v>
      </c>
      <c r="Z14" s="2">
        <v>2.1191000000000002E-2</v>
      </c>
      <c r="AF14" t="s">
        <v>86</v>
      </c>
      <c r="AG14">
        <f>INTERCEPT(H13:H16,I13:I16)</f>
        <v>3.1827261544584102</v>
      </c>
      <c r="AH14">
        <f>$AG$13*AI14+$AG$14</f>
        <v>1.8428898719902647</v>
      </c>
      <c r="AI14">
        <v>1.2</v>
      </c>
      <c r="AJ14">
        <v>1.8807061119615376</v>
      </c>
      <c r="AK14">
        <v>1.1639947619684656</v>
      </c>
      <c r="AP14">
        <v>1.9755177175697323</v>
      </c>
      <c r="AQ14">
        <v>1.0636726629919109</v>
      </c>
    </row>
    <row r="15" spans="1:47">
      <c r="A15" s="7">
        <v>3</v>
      </c>
      <c r="B15" t="s">
        <v>55</v>
      </c>
      <c r="C15" s="3">
        <v>100</v>
      </c>
      <c r="D15">
        <v>7.8539816339744827E-5</v>
      </c>
      <c r="E15">
        <v>394</v>
      </c>
      <c r="F15" s="2">
        <v>4944249999999.999</v>
      </c>
      <c r="G15">
        <v>4.3542465072113981</v>
      </c>
      <c r="H15">
        <v>1.827397383437773</v>
      </c>
      <c r="I15">
        <v>1.2157883580516173</v>
      </c>
      <c r="J15" s="2">
        <v>251.80858476227314</v>
      </c>
      <c r="K15">
        <v>865.06384925751843</v>
      </c>
      <c r="L15">
        <v>4.0905888029241915</v>
      </c>
      <c r="M15">
        <v>0.44272708116890008</v>
      </c>
      <c r="N15">
        <v>21.781941329536842</v>
      </c>
      <c r="O15">
        <v>264.79562811857181</v>
      </c>
      <c r="P15">
        <v>2.2971943669898853</v>
      </c>
      <c r="Q15">
        <v>2.40203261462931E+16</v>
      </c>
      <c r="R15" s="2">
        <v>4.33852E-12</v>
      </c>
      <c r="S15">
        <v>2.3144755395527215</v>
      </c>
      <c r="T15">
        <v>2.4163568378835628E+16</v>
      </c>
      <c r="U15" s="2">
        <v>4.8017799999999998E-12</v>
      </c>
      <c r="V15" s="2">
        <v>6.1138161811184094E-8</v>
      </c>
      <c r="W15" s="2">
        <v>1.9776999999999999E-2</v>
      </c>
      <c r="X15">
        <v>35.651633352154477</v>
      </c>
      <c r="Y15" s="2">
        <v>1.9776999999999999E-2</v>
      </c>
      <c r="Z15" s="2">
        <v>2.0797000000000003E-2</v>
      </c>
      <c r="AG15">
        <f>AG13*$AF$3+AG14</f>
        <v>2.0561073060519028</v>
      </c>
      <c r="AH15">
        <f>$AG$13*AI15+$AG$14</f>
        <v>1.6195838249122403</v>
      </c>
      <c r="AI15">
        <v>1.4</v>
      </c>
      <c r="AJ15">
        <v>1.9448827072726853</v>
      </c>
      <c r="AK15">
        <v>1.1106423555253768</v>
      </c>
      <c r="AP15">
        <v>1.9494240012101762</v>
      </c>
      <c r="AQ15">
        <v>1.0724194296181551</v>
      </c>
    </row>
    <row r="16" spans="1:47">
      <c r="A16" s="8">
        <v>4</v>
      </c>
      <c r="B16" t="s">
        <v>68</v>
      </c>
      <c r="C16" s="3">
        <v>100</v>
      </c>
      <c r="D16">
        <v>7.8539816339744827E-5</v>
      </c>
      <c r="E16">
        <v>417</v>
      </c>
      <c r="F16" s="2">
        <v>2366875000000</v>
      </c>
      <c r="G16">
        <v>4.5220031770252742</v>
      </c>
      <c r="H16">
        <v>1.9390586272135388</v>
      </c>
      <c r="I16">
        <v>1.124514254012668</v>
      </c>
      <c r="J16" s="2">
        <v>241.08790779560306</v>
      </c>
      <c r="K16">
        <v>570.88959491660046</v>
      </c>
      <c r="L16">
        <v>4.1502155134974981</v>
      </c>
      <c r="M16">
        <v>0.44452106284164244</v>
      </c>
      <c r="N16">
        <v>22.699566333360622</v>
      </c>
      <c r="O16">
        <v>256.23945837795151</v>
      </c>
      <c r="P16">
        <v>2.3267890984611608</v>
      </c>
      <c r="Q16">
        <v>2.2933766747689452E+16</v>
      </c>
      <c r="R16" s="2">
        <v>4.11889E-12</v>
      </c>
      <c r="S16">
        <v>2.3773143642568684</v>
      </c>
      <c r="T16">
        <v>2.3145903501706936E+16</v>
      </c>
      <c r="U16" s="2">
        <v>3.9924400000000003E-12</v>
      </c>
      <c r="V16" s="2">
        <v>5.0833324879824537E-8</v>
      </c>
      <c r="W16" s="2">
        <v>1.8935E-2</v>
      </c>
      <c r="X16">
        <v>38.453975637051641</v>
      </c>
      <c r="Y16" s="2">
        <v>1.8935E-2</v>
      </c>
      <c r="Z16" s="2">
        <v>2.0125000000000001E-2</v>
      </c>
      <c r="AH16">
        <f>$AG$13*AI16+$AG$14</f>
        <v>1.3962777778342159</v>
      </c>
      <c r="AI16">
        <v>1.6</v>
      </c>
      <c r="AJ16">
        <v>1.9597947382701824</v>
      </c>
      <c r="AK16">
        <v>1.1218513635316421</v>
      </c>
      <c r="AP16">
        <v>2.0305048026761989</v>
      </c>
      <c r="AQ16">
        <v>1.014081795439417</v>
      </c>
    </row>
    <row r="17" spans="1:43">
      <c r="A17" s="7">
        <v>1</v>
      </c>
      <c r="B17" t="s">
        <v>69</v>
      </c>
      <c r="C17" s="3">
        <v>100</v>
      </c>
      <c r="D17">
        <v>7.8539816339744827E-5</v>
      </c>
      <c r="E17">
        <v>380</v>
      </c>
      <c r="F17" s="2">
        <v>187163636363.63635</v>
      </c>
      <c r="G17">
        <v>4.6041969357706938</v>
      </c>
      <c r="H17">
        <v>1.9831225120369871</v>
      </c>
      <c r="I17">
        <v>1.034563628133025</v>
      </c>
      <c r="J17" s="2">
        <v>262.13455747007526</v>
      </c>
      <c r="K17">
        <v>23205.015311419826</v>
      </c>
      <c r="L17">
        <v>5.2464171255107175</v>
      </c>
      <c r="M17">
        <v>0.53047039591156708</v>
      </c>
      <c r="N17">
        <v>18.201543257373949</v>
      </c>
      <c r="O17">
        <v>224.80317401844036</v>
      </c>
      <c r="P17">
        <v>2.2085994877029345</v>
      </c>
      <c r="Q17">
        <v>2.3435378441825216E+16</v>
      </c>
      <c r="R17" s="2">
        <v>4.7814599999999997E-12</v>
      </c>
      <c r="S17">
        <v>2.2362809448240646</v>
      </c>
      <c r="T17">
        <v>2.3338247490500376E+16</v>
      </c>
      <c r="U17" s="2">
        <v>4.4769499999999998E-12</v>
      </c>
      <c r="V17" s="2">
        <v>5.7002297798020863E-8</v>
      </c>
      <c r="W17" s="2">
        <v>2.0587999999999995E-2</v>
      </c>
      <c r="X17">
        <v>31.362689740339913</v>
      </c>
      <c r="Y17" s="2">
        <v>2.0587999999999995E-2</v>
      </c>
      <c r="Z17" s="2">
        <v>1.7656000000000002E-2</v>
      </c>
      <c r="AF17" t="s">
        <v>85</v>
      </c>
      <c r="AG17">
        <f>SLOPE(H17:H20,I17:I20)</f>
        <v>-0.94049281751590519</v>
      </c>
      <c r="AH17">
        <f>$AG$17*AI17+$AG$18</f>
        <v>2.0150896060993535</v>
      </c>
      <c r="AI17">
        <v>1</v>
      </c>
      <c r="AJ17">
        <v>1.9196979016614193</v>
      </c>
      <c r="AK17">
        <v>1.1388731837312027</v>
      </c>
      <c r="AP17">
        <v>1.9406268365529618</v>
      </c>
      <c r="AQ17">
        <v>1.0709051037046144</v>
      </c>
    </row>
    <row r="18" spans="1:43">
      <c r="A18" s="7">
        <v>2</v>
      </c>
      <c r="B18" t="s">
        <v>70</v>
      </c>
      <c r="C18" s="3">
        <v>100</v>
      </c>
      <c r="D18">
        <v>7.8539816339744827E-5</v>
      </c>
      <c r="E18">
        <v>315</v>
      </c>
      <c r="F18" s="2">
        <v>120721428571.42856</v>
      </c>
      <c r="G18">
        <v>5.6296283526907702</v>
      </c>
      <c r="H18">
        <v>1.9335854021597396</v>
      </c>
      <c r="I18">
        <v>1.0693897547313371</v>
      </c>
      <c r="J18" s="2">
        <v>215.19021545568984</v>
      </c>
      <c r="K18" s="2">
        <v>1114.2031285422806</v>
      </c>
      <c r="L18">
        <v>4.7067207979914318</v>
      </c>
      <c r="M18">
        <v>0.45397935385223093</v>
      </c>
      <c r="N18">
        <v>21.559869191616322</v>
      </c>
      <c r="O18" s="2">
        <v>250.30616209948565</v>
      </c>
      <c r="P18">
        <v>2.2007264042333601</v>
      </c>
      <c r="Q18">
        <v>2.3560689095259644E+16</v>
      </c>
      <c r="R18" s="2">
        <v>4.74961E-12</v>
      </c>
      <c r="S18">
        <v>2.2279436034088658</v>
      </c>
      <c r="T18">
        <v>2.3623681056928288E+16</v>
      </c>
      <c r="U18" s="2">
        <v>4.4508799999999997E-12</v>
      </c>
      <c r="V18" s="2">
        <v>5.6670364248708409E-8</v>
      </c>
      <c r="W18" s="2">
        <v>1.6900999999999999E-2</v>
      </c>
      <c r="X18" s="2">
        <v>17.625497418950193</v>
      </c>
      <c r="Y18" s="2">
        <v>1.6900999999999999E-2</v>
      </c>
      <c r="Z18" s="2">
        <v>1.9658999999999999E-2</v>
      </c>
      <c r="AF18" t="s">
        <v>86</v>
      </c>
      <c r="AG18">
        <f>INTERCEPT(H17:H20,I17:I20)</f>
        <v>2.9555824236152586</v>
      </c>
      <c r="AH18">
        <f>$AG$17*AI18+$AG$18</f>
        <v>1.8269910425961724</v>
      </c>
      <c r="AI18">
        <v>1.2</v>
      </c>
      <c r="AJ18">
        <v>1.9893487296650061</v>
      </c>
      <c r="AK18">
        <v>1.096353534754279</v>
      </c>
      <c r="AP18">
        <v>1.9836415104606648</v>
      </c>
      <c r="AQ18">
        <v>1.0505895861995858</v>
      </c>
    </row>
    <row r="19" spans="1:43">
      <c r="A19" s="7">
        <v>3</v>
      </c>
      <c r="B19" t="s">
        <v>71</v>
      </c>
      <c r="C19" s="3">
        <v>100</v>
      </c>
      <c r="D19">
        <v>7.8539816339744827E-5</v>
      </c>
      <c r="E19">
        <v>348</v>
      </c>
      <c r="F19">
        <v>311909090909.09094</v>
      </c>
      <c r="G19">
        <v>4.6021875381697948</v>
      </c>
      <c r="H19">
        <v>1.9500092361359327</v>
      </c>
      <c r="I19">
        <v>1.0744025242499757</v>
      </c>
      <c r="J19">
        <v>262.10909267918061</v>
      </c>
      <c r="K19">
        <v>22326.238227020625</v>
      </c>
      <c r="L19">
        <v>4.7175208060421658</v>
      </c>
      <c r="M19">
        <v>0.49425417966470236</v>
      </c>
      <c r="N19">
        <v>19.952739941525117</v>
      </c>
      <c r="O19">
        <v>249.60588034988132</v>
      </c>
      <c r="P19">
        <v>2.1732262031331508</v>
      </c>
      <c r="Q19">
        <v>2.3767785314102744E+16</v>
      </c>
      <c r="R19">
        <v>4.7731700000000003E-12</v>
      </c>
      <c r="S19">
        <v>2.1996005470865958</v>
      </c>
      <c r="T19">
        <v>2.3632769990863408E+16</v>
      </c>
      <c r="U19">
        <v>4.5293800000000002E-12</v>
      </c>
      <c r="V19" s="2">
        <v>5.7669857291325518E-8</v>
      </c>
      <c r="W19" s="2">
        <v>2.0586E-2</v>
      </c>
      <c r="X19">
        <v>26.314442641805257</v>
      </c>
      <c r="Y19" s="2">
        <v>2.0586E-2</v>
      </c>
      <c r="Z19" s="2">
        <v>1.9604E-2</v>
      </c>
      <c r="AG19">
        <f>AG17*$AF$3+AG18</f>
        <v>2.00659161134752</v>
      </c>
      <c r="AH19">
        <f>$AG$17*AI19+$AG$18</f>
        <v>1.6388924790929913</v>
      </c>
      <c r="AI19">
        <v>1.4</v>
      </c>
      <c r="AJ19">
        <v>2.0122029396889514</v>
      </c>
      <c r="AK19">
        <v>1.0888196554818326</v>
      </c>
      <c r="AP19">
        <v>1.9685189026405312</v>
      </c>
      <c r="AQ19">
        <v>1.0524588050314412</v>
      </c>
    </row>
    <row r="20" spans="1:43">
      <c r="A20" s="8">
        <v>4</v>
      </c>
      <c r="B20" t="s">
        <v>72</v>
      </c>
      <c r="C20" s="3">
        <v>100</v>
      </c>
      <c r="D20">
        <v>7.8539816339744827E-5</v>
      </c>
      <c r="E20">
        <v>375</v>
      </c>
      <c r="F20">
        <v>151330882352.94116</v>
      </c>
      <c r="G20">
        <v>4.6027708884506184</v>
      </c>
      <c r="H20">
        <v>1.9611375519964072</v>
      </c>
      <c r="I20">
        <v>1.0688588697964021</v>
      </c>
      <c r="J20">
        <v>262.04543070194381</v>
      </c>
      <c r="K20">
        <v>2775.2460934811038</v>
      </c>
      <c r="L20">
        <v>4.58741377105759</v>
      </c>
      <c r="M20">
        <v>0.50772053785341176</v>
      </c>
      <c r="N20">
        <v>16.497613854168762</v>
      </c>
      <c r="O20">
        <v>256.6596274277141</v>
      </c>
      <c r="P20">
        <v>2.174373677470518</v>
      </c>
      <c r="Q20">
        <v>2.3653606420809496E+16</v>
      </c>
      <c r="R20">
        <v>4.7656699999999998E-12</v>
      </c>
      <c r="S20">
        <v>2.200562864683135</v>
      </c>
      <c r="T20">
        <v>2.3498217089999672E+16</v>
      </c>
      <c r="U20">
        <v>4.5114500000000001E-12</v>
      </c>
      <c r="V20">
        <v>5.7441565440954502E-8</v>
      </c>
      <c r="W20">
        <v>2.0580999999999999E-2</v>
      </c>
      <c r="X20">
        <v>30.552248505972692</v>
      </c>
      <c r="Y20" s="2">
        <v>2.0580999999999999E-2</v>
      </c>
      <c r="Z20" s="2">
        <v>2.0157999999999999E-2</v>
      </c>
      <c r="AH20">
        <f>$AG$17*AI20+$AG$18</f>
        <v>1.4507939155898102</v>
      </c>
      <c r="AI20">
        <v>1.6</v>
      </c>
      <c r="AJ20">
        <v>1.9965460237219519</v>
      </c>
      <c r="AK20">
        <v>1.0804383202245351</v>
      </c>
      <c r="AP20">
        <v>1.8926650152514382</v>
      </c>
      <c r="AQ20">
        <v>1.0762902433219392</v>
      </c>
    </row>
    <row r="21" spans="1:43">
      <c r="A21" s="7">
        <v>1</v>
      </c>
      <c r="B21" t="s">
        <v>44</v>
      </c>
      <c r="C21" s="3">
        <v>200</v>
      </c>
      <c r="D21">
        <v>3.1415926535897931E-4</v>
      </c>
      <c r="E21">
        <v>373</v>
      </c>
      <c r="F21" s="2">
        <v>1256772727272.7273</v>
      </c>
      <c r="G21">
        <v>6.2699425077045818</v>
      </c>
      <c r="H21">
        <v>1.5285206084604774</v>
      </c>
      <c r="I21">
        <v>1.5166552261908257</v>
      </c>
      <c r="J21" s="2">
        <v>176.01900086191259</v>
      </c>
      <c r="K21" s="2">
        <v>271966.31996037642</v>
      </c>
      <c r="L21">
        <v>7.6175161184976545</v>
      </c>
      <c r="M21">
        <v>0.56094409852337235</v>
      </c>
      <c r="N21">
        <v>12.290087558121453</v>
      </c>
      <c r="O21" s="2">
        <v>139.82716680281558</v>
      </c>
      <c r="P21">
        <v>1.9997549843273974</v>
      </c>
      <c r="Q21">
        <v>1.8263523379469416E+16</v>
      </c>
      <c r="R21" s="2">
        <v>1.7698E-11</v>
      </c>
      <c r="S21">
        <v>2.047556249121985</v>
      </c>
      <c r="T21">
        <v>1.8193152731260044E+16</v>
      </c>
      <c r="U21" s="2">
        <v>2.3148700000000001E-11</v>
      </c>
      <c r="V21" s="2">
        <v>7.3684600623027163E-8</v>
      </c>
      <c r="W21" s="2">
        <v>5.5298000000000007E-2</v>
      </c>
      <c r="X21" s="2">
        <v>22.189836641888917</v>
      </c>
      <c r="Y21" s="2">
        <v>5.5298000000000007E-2</v>
      </c>
      <c r="Z21" s="2">
        <v>4.3928000000000002E-2</v>
      </c>
      <c r="AF21" t="s">
        <v>85</v>
      </c>
      <c r="AG21">
        <f>SLOPE(H21:H24,I21:I24)</f>
        <v>-1.0450715584697765</v>
      </c>
      <c r="AH21">
        <f>$AG$21*AI21+$AG$22</f>
        <v>2.0670511707930759</v>
      </c>
      <c r="AI21">
        <v>1</v>
      </c>
      <c r="AJ21">
        <v>1.7424194961199866</v>
      </c>
      <c r="AK21">
        <v>1.3253522030280998</v>
      </c>
      <c r="AP21">
        <v>1.9842173956238076</v>
      </c>
      <c r="AQ21">
        <v>1.0438832767359572</v>
      </c>
    </row>
    <row r="22" spans="1:43">
      <c r="A22" s="7">
        <v>2</v>
      </c>
      <c r="B22" t="s">
        <v>66</v>
      </c>
      <c r="C22" s="3">
        <v>200</v>
      </c>
      <c r="D22">
        <v>3.1415926535897931E-4</v>
      </c>
      <c r="E22">
        <v>351</v>
      </c>
      <c r="F22" s="2">
        <v>327721428571.42853</v>
      </c>
      <c r="G22">
        <v>7.4398121717006402</v>
      </c>
      <c r="H22">
        <v>1.8807061119615376</v>
      </c>
      <c r="I22">
        <v>1.1639947619684656</v>
      </c>
      <c r="J22" s="2">
        <v>146.04375887998501</v>
      </c>
      <c r="K22">
        <v>18711.833455076699</v>
      </c>
      <c r="L22">
        <v>6.3339797382417453</v>
      </c>
      <c r="M22">
        <v>0.73374632223501746</v>
      </c>
      <c r="N22">
        <v>12.390923581063543</v>
      </c>
      <c r="O22">
        <v>163.0797039885415</v>
      </c>
      <c r="P22">
        <v>2.0386649644743531</v>
      </c>
      <c r="Q22">
        <v>1.7794707104748094E+16</v>
      </c>
      <c r="R22" s="2">
        <v>1.6334900000000001E-11</v>
      </c>
      <c r="S22">
        <v>2.143766853366265</v>
      </c>
      <c r="T22">
        <v>1.7754730866598552E+16</v>
      </c>
      <c r="U22" s="2">
        <v>1.46735E-11</v>
      </c>
      <c r="V22" s="2">
        <v>4.6707201149178527E-8</v>
      </c>
      <c r="W22" s="2">
        <v>4.5880999999999998E-2</v>
      </c>
      <c r="X22">
        <v>16.559692255219652</v>
      </c>
      <c r="Y22" s="2">
        <v>4.5880999999999998E-2</v>
      </c>
      <c r="Z22" s="2">
        <v>5.1233000000000008E-2</v>
      </c>
      <c r="AF22" t="s">
        <v>86</v>
      </c>
      <c r="AG22">
        <f>INTERCEPT(H21:H24,I21:I24)</f>
        <v>3.1121227292628522</v>
      </c>
      <c r="AH22">
        <f>$AG$21*AI22+$AG$22</f>
        <v>1.8580368590991203</v>
      </c>
      <c r="AI22">
        <v>1.2</v>
      </c>
      <c r="AJ22">
        <v>1.6085633161620294</v>
      </c>
      <c r="AK22">
        <v>1.4433399351146854</v>
      </c>
      <c r="AP22">
        <v>1.9763599300800416</v>
      </c>
      <c r="AQ22">
        <v>1.0401880541404733</v>
      </c>
    </row>
    <row r="23" spans="1:43">
      <c r="A23" s="7">
        <v>3</v>
      </c>
      <c r="B23" t="s">
        <v>45</v>
      </c>
      <c r="C23" s="3">
        <v>200</v>
      </c>
      <c r="D23">
        <v>3.1415926535897931E-4</v>
      </c>
      <c r="E23">
        <v>347</v>
      </c>
      <c r="F23" s="2">
        <v>6928624999999.999</v>
      </c>
      <c r="G23">
        <v>6.1208217850820432</v>
      </c>
      <c r="H23">
        <v>1.9448827072726853</v>
      </c>
      <c r="I23">
        <v>1.1106423555253768</v>
      </c>
      <c r="J23" s="2">
        <v>176.43598681281333</v>
      </c>
      <c r="K23">
        <v>3726.6080843585237</v>
      </c>
      <c r="L23">
        <v>6.048409464948227</v>
      </c>
      <c r="M23">
        <v>0.54216532379864912</v>
      </c>
      <c r="N23">
        <v>20.042296465544947</v>
      </c>
      <c r="O23">
        <v>168.7392537648893</v>
      </c>
      <c r="P23">
        <v>2.0533348041251789</v>
      </c>
      <c r="Q23">
        <v>1.782963546319061E+16</v>
      </c>
      <c r="R23" s="2">
        <v>1.6159E-11</v>
      </c>
      <c r="S23">
        <v>2.1615460506158994</v>
      </c>
      <c r="T23">
        <v>1.77877560880027E+16</v>
      </c>
      <c r="U23" s="2">
        <v>1.4483100000000001E-11</v>
      </c>
      <c r="V23" s="2">
        <v>4.6101139125884592E-8</v>
      </c>
      <c r="W23" s="2">
        <v>5.5428999999999992E-2</v>
      </c>
      <c r="X23">
        <v>19.672031669581774</v>
      </c>
      <c r="Y23" s="2">
        <v>5.5428999999999992E-2</v>
      </c>
      <c r="Z23" s="2">
        <v>5.3011000000000003E-2</v>
      </c>
      <c r="AG23">
        <f>AG21*$AF$3+AG22</f>
        <v>2.057608235712908</v>
      </c>
      <c r="AH23">
        <f>$AG$21*AI23+$AG$22</f>
        <v>1.6490225474051652</v>
      </c>
      <c r="AI23">
        <v>1.4</v>
      </c>
      <c r="AJ23">
        <v>1.7393578625564818</v>
      </c>
      <c r="AK23">
        <v>1.3560247506123206</v>
      </c>
      <c r="AP23">
        <v>1.9501240388033065</v>
      </c>
      <c r="AQ23">
        <v>1.0509015809095683</v>
      </c>
    </row>
    <row r="24" spans="1:43">
      <c r="A24" s="8">
        <v>4</v>
      </c>
      <c r="B24" t="s">
        <v>42</v>
      </c>
      <c r="C24" s="3">
        <v>200</v>
      </c>
      <c r="D24">
        <v>3.1415926535897931E-4</v>
      </c>
      <c r="E24">
        <v>378</v>
      </c>
      <c r="F24" s="2">
        <v>436812500000</v>
      </c>
      <c r="G24">
        <v>6.9318756229159897</v>
      </c>
      <c r="H24">
        <v>1.9597947382701824</v>
      </c>
      <c r="I24">
        <v>1.1218513635316421</v>
      </c>
      <c r="J24" s="2">
        <v>155.72674561769591</v>
      </c>
      <c r="K24">
        <v>5107.1684955389192</v>
      </c>
      <c r="L24">
        <v>7.2223279021248175</v>
      </c>
      <c r="M24">
        <v>0.52844111392821336</v>
      </c>
      <c r="N24">
        <v>17.515951351459929</v>
      </c>
      <c r="O24">
        <v>142.66649098757497</v>
      </c>
      <c r="P24">
        <v>2.0768200786434114</v>
      </c>
      <c r="Q24">
        <v>1.7406424432824682E+16</v>
      </c>
      <c r="R24" s="2">
        <v>1.54223E-11</v>
      </c>
      <c r="S24">
        <v>2.1605746531144341</v>
      </c>
      <c r="T24">
        <v>1.7477897099299492E+16</v>
      </c>
      <c r="U24" s="2">
        <v>1.4286399999999999E-11</v>
      </c>
      <c r="V24" s="2">
        <v>4.547502357976107E-8</v>
      </c>
      <c r="W24" s="2">
        <v>4.8923000000000001E-2</v>
      </c>
      <c r="X24">
        <v>20.612602962413494</v>
      </c>
      <c r="Y24" s="2">
        <v>4.8923000000000001E-2</v>
      </c>
      <c r="Z24" s="2">
        <v>4.4819999999999999E-2</v>
      </c>
      <c r="AH24">
        <f>$AG$21*AI24+$AG$22</f>
        <v>1.4400082357112096</v>
      </c>
      <c r="AI24">
        <v>1.6</v>
      </c>
      <c r="AJ24">
        <v>1.9541859245034403</v>
      </c>
      <c r="AK24">
        <v>1.1032032790003445</v>
      </c>
      <c r="AP24">
        <v>1.8948919414237297</v>
      </c>
      <c r="AQ24">
        <v>1.0694732471940362</v>
      </c>
    </row>
    <row r="25" spans="1:43">
      <c r="A25" s="7">
        <v>1</v>
      </c>
      <c r="B25" t="s">
        <v>67</v>
      </c>
      <c r="C25" s="3">
        <v>200</v>
      </c>
      <c r="D25">
        <v>3.1415926535897931E-4</v>
      </c>
      <c r="E25">
        <v>307</v>
      </c>
      <c r="F25" s="2">
        <v>706345238095.23804</v>
      </c>
      <c r="G25">
        <v>6.3589109011799589</v>
      </c>
      <c r="H25">
        <v>1.9988295630959318</v>
      </c>
      <c r="I25">
        <v>1.0301427328865997</v>
      </c>
      <c r="J25" s="2">
        <v>188.86280476942852</v>
      </c>
      <c r="K25">
        <v>7167.3509406213616</v>
      </c>
      <c r="L25">
        <v>6.3109637265501615</v>
      </c>
      <c r="M25">
        <v>0.47500722653417898</v>
      </c>
      <c r="N25">
        <v>25.997359860969905</v>
      </c>
      <c r="O25">
        <v>186.15398763800448</v>
      </c>
      <c r="P25">
        <v>1.9538658306426897</v>
      </c>
      <c r="Q25">
        <v>1.7577090194077124E+16</v>
      </c>
      <c r="R25" s="2">
        <v>1.7694599999999999E-11</v>
      </c>
      <c r="S25">
        <v>1.9751914136899698</v>
      </c>
      <c r="T25">
        <v>1.7540098800347006E+16</v>
      </c>
      <c r="U25" s="2">
        <v>1.68675E-11</v>
      </c>
      <c r="V25" s="2">
        <v>5.3690920052050898E-8</v>
      </c>
      <c r="W25" s="2">
        <v>5.9332999999999997E-2</v>
      </c>
      <c r="X25">
        <v>14.821563230664415</v>
      </c>
      <c r="Y25" s="2">
        <v>5.9332999999999997E-2</v>
      </c>
      <c r="Z25" s="2">
        <v>5.8482000000000006E-2</v>
      </c>
      <c r="AF25" t="s">
        <v>85</v>
      </c>
      <c r="AG25">
        <f>SLOPE(H25:H28,I25:I28)</f>
        <v>-1.2147065053832049</v>
      </c>
      <c r="AH25">
        <f>$AG$25*AI25+$AG$26</f>
        <v>2.0433269642579539</v>
      </c>
      <c r="AI25">
        <v>1</v>
      </c>
      <c r="AJ25">
        <v>1.7899961882651705</v>
      </c>
      <c r="AK25">
        <v>1.3198637641013895</v>
      </c>
      <c r="AP25">
        <v>1.9657761335895365</v>
      </c>
      <c r="AQ25">
        <v>1.0557471902853131</v>
      </c>
    </row>
    <row r="26" spans="1:43">
      <c r="A26" s="7">
        <v>2</v>
      </c>
      <c r="B26" t="s">
        <v>43</v>
      </c>
      <c r="C26" s="3">
        <v>200</v>
      </c>
      <c r="D26">
        <v>3.1415926535897931E-4</v>
      </c>
      <c r="E26">
        <v>242</v>
      </c>
      <c r="F26" s="2">
        <v>757571428571.42859</v>
      </c>
      <c r="G26">
        <v>7.1621082078145824</v>
      </c>
      <c r="H26">
        <v>1.9755177175697323</v>
      </c>
      <c r="I26">
        <v>1.0636726629919109</v>
      </c>
      <c r="J26" s="2">
        <v>168.79973264326421</v>
      </c>
      <c r="K26" s="2">
        <v>4150458.1257032631</v>
      </c>
      <c r="L26">
        <v>6.5043489063225532</v>
      </c>
      <c r="M26">
        <v>0.55006584966882455</v>
      </c>
      <c r="N26">
        <v>15.046871860141547</v>
      </c>
      <c r="O26" s="2">
        <v>180.81274774784046</v>
      </c>
      <c r="P26">
        <v>1.9626869121208785</v>
      </c>
      <c r="Q26">
        <v>1.7537370628486766E+16</v>
      </c>
      <c r="R26" s="2">
        <v>1.7465499999999999E-11</v>
      </c>
      <c r="S26">
        <v>1.9838421150034793</v>
      </c>
      <c r="T26">
        <v>1.7490305305911872E+16</v>
      </c>
      <c r="U26" s="2">
        <v>1.6828000000000001E-11</v>
      </c>
      <c r="V26" s="2">
        <v>5.3565187647008301E-8</v>
      </c>
      <c r="W26" s="2">
        <v>5.3030000000000001E-2</v>
      </c>
      <c r="X26" s="2">
        <v>8.176921976143948</v>
      </c>
      <c r="Y26" s="2">
        <v>5.3030000000000001E-2</v>
      </c>
      <c r="Z26" s="2">
        <v>5.6804E-2</v>
      </c>
      <c r="AF26" t="s">
        <v>86</v>
      </c>
      <c r="AG26">
        <f>INTERCEPT(H25:H28,I25:I28)</f>
        <v>3.258033469641159</v>
      </c>
      <c r="AH26">
        <f>$AG$25*AI26+$AG$26</f>
        <v>1.8003856631813131</v>
      </c>
      <c r="AI26">
        <v>1.2</v>
      </c>
      <c r="AJ26">
        <v>1.7172428001394826</v>
      </c>
      <c r="AK26">
        <v>1.378617809395654</v>
      </c>
      <c r="AP26">
        <v>1.9799444871868468</v>
      </c>
      <c r="AQ26">
        <v>1.0408044771439637</v>
      </c>
    </row>
    <row r="27" spans="1:43">
      <c r="A27" s="7">
        <v>3</v>
      </c>
      <c r="B27" t="s">
        <v>44</v>
      </c>
      <c r="C27" s="3">
        <v>200</v>
      </c>
      <c r="D27">
        <v>3.1415926535897931E-4</v>
      </c>
      <c r="E27">
        <v>369</v>
      </c>
      <c r="F27">
        <v>1260630434782.6086</v>
      </c>
      <c r="G27">
        <v>6.5220836230714818</v>
      </c>
      <c r="H27">
        <v>1.9494240012101762</v>
      </c>
      <c r="I27">
        <v>1.0724194296181551</v>
      </c>
      <c r="J27">
        <v>184.59108609684205</v>
      </c>
      <c r="K27">
        <v>19898.270251755435</v>
      </c>
      <c r="L27">
        <v>6.3570138201015896</v>
      </c>
      <c r="M27">
        <v>0.5308095288500958</v>
      </c>
      <c r="N27">
        <v>20.431952831640533</v>
      </c>
      <c r="O27">
        <v>184.91576218074951</v>
      </c>
      <c r="P27">
        <v>1.9422174651565756</v>
      </c>
      <c r="Q27">
        <v>1.758494781114128E+16</v>
      </c>
      <c r="R27">
        <v>1.7649799999999999E-11</v>
      </c>
      <c r="S27">
        <v>1.9634252700191386</v>
      </c>
      <c r="T27">
        <v>1.7532755471205684E+16</v>
      </c>
      <c r="U27">
        <v>1.69605E-11</v>
      </c>
      <c r="V27" s="2">
        <v>5.3986948246201821E-8</v>
      </c>
      <c r="W27" s="2">
        <v>5.7990999999999994E-2</v>
      </c>
      <c r="X27">
        <v>20.876917235212776</v>
      </c>
      <c r="Y27" s="2">
        <v>5.7990999999999994E-2</v>
      </c>
      <c r="Z27" s="2">
        <v>5.8092999999999999E-2</v>
      </c>
      <c r="AG27">
        <f>AG25*$AF$3+AG26</f>
        <v>2.0323512616098158</v>
      </c>
      <c r="AH27">
        <f>$AG$25*AI27+$AG$26</f>
        <v>1.5574443621046723</v>
      </c>
      <c r="AI27">
        <v>1.4</v>
      </c>
      <c r="AJ27">
        <v>1.9478446579542523</v>
      </c>
      <c r="AK27">
        <v>1.1562175727687616</v>
      </c>
      <c r="AP27">
        <v>1.9263277427550103</v>
      </c>
      <c r="AQ27">
        <v>1.0589836301536604</v>
      </c>
    </row>
    <row r="28" spans="1:43">
      <c r="A28" s="8">
        <v>4</v>
      </c>
      <c r="B28" t="s">
        <v>61</v>
      </c>
      <c r="C28" s="3">
        <v>200</v>
      </c>
      <c r="D28">
        <v>3.1415926535897931E-4</v>
      </c>
      <c r="E28">
        <v>377</v>
      </c>
      <c r="F28">
        <v>261330097087.37863</v>
      </c>
      <c r="G28">
        <v>7.0479273985790689</v>
      </c>
      <c r="H28">
        <v>2.0305048026761989</v>
      </c>
      <c r="I28">
        <v>1.014081795439417</v>
      </c>
      <c r="J28">
        <v>171.40032441338576</v>
      </c>
      <c r="K28">
        <v>41031.151714841995</v>
      </c>
      <c r="L28">
        <v>6.7741941993133707</v>
      </c>
      <c r="M28">
        <v>0.55320267770523313</v>
      </c>
      <c r="N28">
        <v>19.052819750181079</v>
      </c>
      <c r="O28">
        <v>174.41153593668443</v>
      </c>
      <c r="P28">
        <v>1.9234528814975131</v>
      </c>
      <c r="Q28">
        <v>1.7787189153169028E+16</v>
      </c>
      <c r="R28">
        <v>1.7708599999999999E-11</v>
      </c>
      <c r="S28">
        <v>1.9416474541448918</v>
      </c>
      <c r="T28">
        <v>1.7743256299829292E+16</v>
      </c>
      <c r="U28">
        <v>1.7221800000000002E-11</v>
      </c>
      <c r="V28">
        <v>5.4818691978800073E-8</v>
      </c>
      <c r="W28">
        <v>5.3846999999999999E-2</v>
      </c>
      <c r="X28">
        <v>20.166070386686247</v>
      </c>
      <c r="Y28" s="2">
        <v>5.3846999999999999E-2</v>
      </c>
      <c r="Z28" s="2">
        <v>5.4793000000000001E-2</v>
      </c>
      <c r="AH28">
        <f>$AG$25*AI28+$AG$26</f>
        <v>1.3145030610280311</v>
      </c>
      <c r="AI28">
        <v>1.6</v>
      </c>
    </row>
    <row r="29" spans="1:43">
      <c r="A29" s="7">
        <v>1</v>
      </c>
      <c r="B29" t="s">
        <v>60</v>
      </c>
      <c r="C29" s="3">
        <v>300</v>
      </c>
      <c r="D29">
        <v>7.0685834705770353E-4</v>
      </c>
      <c r="E29">
        <v>391</v>
      </c>
      <c r="F29" s="2">
        <v>1225594594594.5945</v>
      </c>
      <c r="G29">
        <v>8.3808917986616187</v>
      </c>
      <c r="H29">
        <v>1.9196979016614193</v>
      </c>
      <c r="I29">
        <v>1.1388731837312027</v>
      </c>
      <c r="J29" s="2">
        <v>128.30576363356758</v>
      </c>
      <c r="K29" s="2">
        <v>1645.7124496777485</v>
      </c>
      <c r="L29">
        <v>8.2808615298643566</v>
      </c>
      <c r="M29">
        <v>0.47166412790251994</v>
      </c>
      <c r="N29">
        <v>27.595823718175705</v>
      </c>
      <c r="O29" s="2">
        <v>123.18309653191646</v>
      </c>
      <c r="P29">
        <v>2.0019577411943992</v>
      </c>
      <c r="Q29">
        <v>1.6640098526873444E+16</v>
      </c>
      <c r="R29" s="2">
        <v>3.5480300000000002E-11</v>
      </c>
      <c r="S29">
        <v>2.1201582482370411</v>
      </c>
      <c r="T29">
        <v>1.6611199023601346E+16</v>
      </c>
      <c r="U29" s="2">
        <v>3.16474E-11</v>
      </c>
      <c r="V29" s="2">
        <v>4.4771912408946207E-8</v>
      </c>
      <c r="W29" s="2">
        <v>9.0693999999999983E-2</v>
      </c>
      <c r="X29" s="2">
        <v>18.241614815312882</v>
      </c>
      <c r="Y29" s="2">
        <v>9.0693999999999983E-2</v>
      </c>
      <c r="Z29" s="2">
        <v>8.7072999999999998E-2</v>
      </c>
      <c r="AF29" t="s">
        <v>85</v>
      </c>
      <c r="AG29">
        <f>SLOPE(H29:H32,I29:I32)</f>
        <v>-1.5093150978049779</v>
      </c>
      <c r="AH29">
        <f>$AG$29*AI29+$AG$30</f>
        <v>2.1320726126280287</v>
      </c>
      <c r="AI29">
        <v>1</v>
      </c>
    </row>
    <row r="30" spans="1:43">
      <c r="A30" s="7">
        <v>2</v>
      </c>
      <c r="B30" t="s">
        <v>59</v>
      </c>
      <c r="C30" s="3">
        <v>300</v>
      </c>
      <c r="D30">
        <v>7.0685834705770353E-4</v>
      </c>
      <c r="E30">
        <v>392</v>
      </c>
      <c r="F30" s="2">
        <v>238298342541.43643</v>
      </c>
      <c r="G30">
        <v>8.7569392724196984</v>
      </c>
      <c r="H30">
        <v>1.9893487296650061</v>
      </c>
      <c r="I30">
        <v>1.096353534754279</v>
      </c>
      <c r="J30" s="2">
        <v>122.07113399618109</v>
      </c>
      <c r="K30">
        <v>6574.517880546714</v>
      </c>
      <c r="L30">
        <v>10.225476772610007</v>
      </c>
      <c r="M30">
        <v>0.5052956537676685</v>
      </c>
      <c r="N30">
        <v>22.366420884464652</v>
      </c>
      <c r="O30">
        <v>99.353711096895253</v>
      </c>
      <c r="P30">
        <v>2.0294627951594371</v>
      </c>
      <c r="Q30">
        <v>1.6541739949675602E+16</v>
      </c>
      <c r="R30" s="2">
        <v>3.44087E-11</v>
      </c>
      <c r="S30">
        <v>2.137347172726066</v>
      </c>
      <c r="T30">
        <v>1.6580350955477652E+16</v>
      </c>
      <c r="U30" s="2">
        <v>3.1161100000000001E-11</v>
      </c>
      <c r="V30" s="2">
        <v>4.4083938641607638E-8</v>
      </c>
      <c r="W30" s="2">
        <v>8.6287000000000003E-2</v>
      </c>
      <c r="X30">
        <v>17.54768363918777</v>
      </c>
      <c r="Y30" s="2">
        <v>8.6287000000000003E-2</v>
      </c>
      <c r="Z30" s="2">
        <v>7.0229E-2</v>
      </c>
      <c r="AF30" t="s">
        <v>86</v>
      </c>
      <c r="AG30">
        <f>INTERCEPT(H29:H32,I29:I32)</f>
        <v>3.6413877104330066</v>
      </c>
      <c r="AH30">
        <f>$AG$29*AI30+$AG$30</f>
        <v>1.8302095930670332</v>
      </c>
      <c r="AI30">
        <v>1.2</v>
      </c>
    </row>
    <row r="31" spans="1:43">
      <c r="A31" s="7">
        <v>3</v>
      </c>
      <c r="B31" t="s">
        <v>48</v>
      </c>
      <c r="C31" s="3">
        <v>300</v>
      </c>
      <c r="D31">
        <v>7.0685834705770353E-4</v>
      </c>
      <c r="E31">
        <v>257</v>
      </c>
      <c r="F31" s="2">
        <v>1163716666666.6667</v>
      </c>
      <c r="G31">
        <v>10.874295354485527</v>
      </c>
      <c r="H31">
        <v>2.0122029396889514</v>
      </c>
      <c r="I31">
        <v>1.0888196554818326</v>
      </c>
      <c r="J31" s="2">
        <v>98.779338591159174</v>
      </c>
      <c r="K31" s="2">
        <v>493.88367959796534</v>
      </c>
      <c r="L31">
        <v>8.9236752159926152</v>
      </c>
      <c r="M31">
        <v>0.44324730341409552</v>
      </c>
      <c r="N31">
        <v>36.165517317444632</v>
      </c>
      <c r="O31" s="2">
        <v>114.00728354619173</v>
      </c>
      <c r="P31">
        <v>2.0164099458227223</v>
      </c>
      <c r="Q31">
        <v>1.662154622162398E+16</v>
      </c>
      <c r="R31" s="2">
        <v>3.4932699999999997E-11</v>
      </c>
      <c r="S31">
        <v>2.1486832673225118</v>
      </c>
      <c r="T31">
        <v>1.6646249502976534E+16</v>
      </c>
      <c r="U31" s="2">
        <v>3.0889299999999999E-11</v>
      </c>
      <c r="V31" s="2">
        <v>4.3699420299097618E-8</v>
      </c>
      <c r="W31" s="2">
        <v>6.9822999999999996E-2</v>
      </c>
      <c r="X31" s="2">
        <v>6.0738648203771213</v>
      </c>
      <c r="Y31" s="2">
        <v>6.9822999999999996E-2</v>
      </c>
      <c r="Z31" s="2">
        <v>8.0587000000000006E-2</v>
      </c>
      <c r="AG31">
        <f>AG29*$AF$3+AG30</f>
        <v>2.1184349201957917</v>
      </c>
      <c r="AH31">
        <f>$AG$29*AI31+$AG$30</f>
        <v>1.5283465735060378</v>
      </c>
      <c r="AI31">
        <v>1.4</v>
      </c>
    </row>
    <row r="32" spans="1:43">
      <c r="A32" s="8">
        <v>4</v>
      </c>
      <c r="B32" t="s">
        <v>46</v>
      </c>
      <c r="C32" s="3">
        <v>300</v>
      </c>
      <c r="D32">
        <v>7.0685834705770353E-4</v>
      </c>
      <c r="E32">
        <v>383</v>
      </c>
      <c r="F32" s="2">
        <v>332807692307.69226</v>
      </c>
      <c r="G32">
        <v>8.7490934200620334</v>
      </c>
      <c r="H32">
        <v>1.9965460237219519</v>
      </c>
      <c r="I32">
        <v>1.0804383202245351</v>
      </c>
      <c r="J32" s="2">
        <v>122.41490867325957</v>
      </c>
      <c r="K32" s="2">
        <v>5219.5922193578626</v>
      </c>
      <c r="L32">
        <v>7.9597008688567676</v>
      </c>
      <c r="M32">
        <v>0.50100128616389406</v>
      </c>
      <c r="N32">
        <v>24.39103214440615</v>
      </c>
      <c r="O32" s="2">
        <v>126.03373840151797</v>
      </c>
      <c r="P32">
        <v>2.0201634063851546</v>
      </c>
      <c r="Q32">
        <v>1.6749475127356592E+16</v>
      </c>
      <c r="R32" s="2">
        <v>3.51565E-11</v>
      </c>
      <c r="S32">
        <v>2.1547211599305438</v>
      </c>
      <c r="T32">
        <v>1.672471530823038E+16</v>
      </c>
      <c r="U32" s="2">
        <v>3.0930400000000002E-11</v>
      </c>
      <c r="V32" s="2">
        <v>4.3757564904973859E-8</v>
      </c>
      <c r="W32" s="2">
        <v>8.6529999999999996E-2</v>
      </c>
      <c r="X32" s="2">
        <v>16.766194273755957</v>
      </c>
      <c r="Y32" s="2">
        <v>8.6529999999999996E-2</v>
      </c>
      <c r="Z32" s="2">
        <v>8.9088000000000001E-2</v>
      </c>
      <c r="AH32">
        <f>$AG$29*AI32+$AG$30</f>
        <v>1.2264835539450418</v>
      </c>
      <c r="AI32">
        <v>1.6</v>
      </c>
    </row>
    <row r="33" spans="1:35">
      <c r="A33" s="7">
        <v>1</v>
      </c>
      <c r="B33" t="s">
        <v>47</v>
      </c>
      <c r="C33" s="3">
        <v>300</v>
      </c>
      <c r="D33">
        <v>7.0685834705770353E-4</v>
      </c>
      <c r="E33">
        <v>367</v>
      </c>
      <c r="F33" s="2">
        <v>1029734042553.1915</v>
      </c>
      <c r="G33">
        <v>8.7766981007803384</v>
      </c>
      <c r="H33">
        <v>1.9406268365529618</v>
      </c>
      <c r="I33">
        <v>1.0709051037046144</v>
      </c>
      <c r="J33" s="2">
        <v>136.94681601050357</v>
      </c>
      <c r="K33">
        <v>38036.86959232988</v>
      </c>
      <c r="L33">
        <v>8.5402970464413741</v>
      </c>
      <c r="M33">
        <v>0.55532311753612662</v>
      </c>
      <c r="N33">
        <v>19.684492196387399</v>
      </c>
      <c r="O33">
        <v>138.06868152047576</v>
      </c>
      <c r="P33">
        <v>1.9142132727727943</v>
      </c>
      <c r="Q33">
        <v>1.6234254373991708E+16</v>
      </c>
      <c r="R33" s="2">
        <v>3.8796699999999999E-11</v>
      </c>
      <c r="S33">
        <v>1.9333378615513759</v>
      </c>
      <c r="T33">
        <v>1.621042079967525E+16</v>
      </c>
      <c r="U33" s="2">
        <v>3.7242999999999999E-11</v>
      </c>
      <c r="V33" s="2">
        <v>5.2688067071746291E-8</v>
      </c>
      <c r="W33" s="2">
        <v>9.6801999999999999E-2</v>
      </c>
      <c r="X33">
        <v>15.346204056856505</v>
      </c>
      <c r="Y33" s="2">
        <v>9.6801999999999999E-2</v>
      </c>
      <c r="Z33" s="2">
        <v>9.7595000000000001E-2</v>
      </c>
      <c r="AF33" t="s">
        <v>85</v>
      </c>
      <c r="AG33">
        <f>SLOPE(H33:H36,I33:I36)</f>
        <v>-2.8902445029803165</v>
      </c>
      <c r="AH33">
        <f>$AG$33*AI33+$AG$34</f>
        <v>2.1271794634524528</v>
      </c>
      <c r="AI33">
        <v>1</v>
      </c>
    </row>
    <row r="34" spans="1:35">
      <c r="A34" s="7">
        <v>2</v>
      </c>
      <c r="B34" t="s">
        <v>64</v>
      </c>
      <c r="C34" s="3">
        <v>300</v>
      </c>
      <c r="D34">
        <v>7.0685834705770353E-4</v>
      </c>
      <c r="E34">
        <v>382</v>
      </c>
      <c r="F34" s="2">
        <v>1318270270270.2703</v>
      </c>
      <c r="G34">
        <v>8.7385563934215593</v>
      </c>
      <c r="H34">
        <v>1.9836415104606648</v>
      </c>
      <c r="I34">
        <v>1.0505895861995858</v>
      </c>
      <c r="J34" s="2">
        <v>138.01633722808111</v>
      </c>
      <c r="K34" s="2">
        <v>2066.3723295181103</v>
      </c>
      <c r="L34">
        <v>8.4563976730458599</v>
      </c>
      <c r="M34">
        <v>0.49391273541420871</v>
      </c>
      <c r="N34">
        <v>42.043180701726051</v>
      </c>
      <c r="O34" s="2">
        <v>139.70833111197359</v>
      </c>
      <c r="P34">
        <v>1.9099422029211737</v>
      </c>
      <c r="Q34">
        <v>1.6360603989648094E+16</v>
      </c>
      <c r="R34" s="2">
        <v>3.8649899999999998E-11</v>
      </c>
      <c r="S34">
        <v>1.9287284596232639</v>
      </c>
      <c r="T34">
        <v>1.632399398071686E+16</v>
      </c>
      <c r="U34" s="2">
        <v>3.7391899999999998E-11</v>
      </c>
      <c r="V34" s="2">
        <v>5.2898717480869692E-8</v>
      </c>
      <c r="W34" s="2">
        <v>9.7558000000000006E-2</v>
      </c>
      <c r="X34" s="2">
        <v>16.698868031549527</v>
      </c>
      <c r="Y34" s="2">
        <v>9.7558000000000006E-2</v>
      </c>
      <c r="Z34" s="2">
        <v>9.8753999999999995E-2</v>
      </c>
      <c r="AF34" t="s">
        <v>86</v>
      </c>
      <c r="AG34">
        <f>INTERCEPT(H33:H36,I33:I36)</f>
        <v>5.0174239664327693</v>
      </c>
      <c r="AH34">
        <f>$AG$33*AI34+$AG$34</f>
        <v>1.5491305628563894</v>
      </c>
      <c r="AI34">
        <v>1.2</v>
      </c>
    </row>
    <row r="35" spans="1:35">
      <c r="A35" s="7">
        <v>3</v>
      </c>
      <c r="B35" t="s">
        <v>65</v>
      </c>
      <c r="C35" s="3">
        <v>300</v>
      </c>
      <c r="D35">
        <v>7.0685834705770353E-4</v>
      </c>
      <c r="E35">
        <v>350</v>
      </c>
      <c r="F35">
        <v>757560606060.60608</v>
      </c>
      <c r="G35">
        <v>8.4661245802049283</v>
      </c>
      <c r="H35">
        <v>1.9685189026405312</v>
      </c>
      <c r="I35">
        <v>1.0524588050314412</v>
      </c>
      <c r="J35">
        <v>141.4738899473397</v>
      </c>
      <c r="K35">
        <v>35119.195651401569</v>
      </c>
      <c r="L35">
        <v>8.441253886921011</v>
      </c>
      <c r="M35">
        <v>0.52605250026706274</v>
      </c>
      <c r="N35">
        <v>22.409202233976831</v>
      </c>
      <c r="O35">
        <v>139.84414333007868</v>
      </c>
      <c r="P35">
        <v>1.916870448204139</v>
      </c>
      <c r="Q35">
        <v>1.6197955389124244E+16</v>
      </c>
      <c r="R35">
        <v>3.8046500000000003E-11</v>
      </c>
      <c r="S35">
        <v>1.9245716339817183</v>
      </c>
      <c r="T35">
        <v>1.6242347843395314E+16</v>
      </c>
      <c r="U35">
        <v>3.7362500000000003E-11</v>
      </c>
      <c r="V35" s="2">
        <v>5.285712498907502E-8</v>
      </c>
      <c r="W35" s="2">
        <v>0.10000199999999999</v>
      </c>
      <c r="X35">
        <v>14.469430356177774</v>
      </c>
      <c r="Y35" s="2">
        <v>0.10000199999999999</v>
      </c>
      <c r="Z35" s="2">
        <v>9.8849999999999993E-2</v>
      </c>
      <c r="AG35">
        <f>AG33*$AF$3+AG34</f>
        <v>2.1010641309795099</v>
      </c>
      <c r="AH35">
        <f>$AG$33*AI35+$AG$34</f>
        <v>0.97108166226032644</v>
      </c>
      <c r="AI35">
        <v>1.4</v>
      </c>
    </row>
    <row r="36" spans="1:35">
      <c r="A36" s="8">
        <v>4</v>
      </c>
      <c r="B36" t="s">
        <v>60</v>
      </c>
      <c r="C36" s="3">
        <v>300</v>
      </c>
      <c r="D36">
        <v>7.0685834705770353E-4</v>
      </c>
      <c r="E36">
        <v>350</v>
      </c>
      <c r="F36">
        <v>755272727272.72742</v>
      </c>
      <c r="G36">
        <v>8.4574516360196537</v>
      </c>
      <c r="H36">
        <v>1.8926650152514382</v>
      </c>
      <c r="I36">
        <v>1.0762902433219392</v>
      </c>
      <c r="J36">
        <v>141.04806205515604</v>
      </c>
      <c r="K36">
        <v>6184.6962397547395</v>
      </c>
      <c r="L36">
        <v>8.3823554478972238</v>
      </c>
      <c r="M36">
        <v>0.52762817570159759</v>
      </c>
      <c r="N36">
        <v>19.313555914858714</v>
      </c>
      <c r="O36">
        <v>139.84414333007868</v>
      </c>
      <c r="P36">
        <v>1.9006623502322726</v>
      </c>
      <c r="Q36">
        <v>1.6416236840304316E+16</v>
      </c>
      <c r="R36">
        <v>3.9156599999999999E-11</v>
      </c>
      <c r="S36">
        <v>1.9202055615533147</v>
      </c>
      <c r="T36">
        <v>1.638499443816393E+16</v>
      </c>
      <c r="U36">
        <v>3.7464699999999998E-11</v>
      </c>
      <c r="V36">
        <v>5.3001708412932718E-8</v>
      </c>
      <c r="W36">
        <v>9.9700999999999984E-2</v>
      </c>
      <c r="X36">
        <v>14.484268461942092</v>
      </c>
      <c r="Y36" s="2">
        <v>9.9700999999999984E-2</v>
      </c>
      <c r="Z36" s="2">
        <v>9.8849999999999993E-2</v>
      </c>
      <c r="AH36">
        <f>$AG$33*AI36+$AG$34</f>
        <v>0.39303276166426304</v>
      </c>
      <c r="AI36">
        <v>1.6</v>
      </c>
    </row>
    <row r="37" spans="1:35">
      <c r="A37" s="7">
        <v>1</v>
      </c>
      <c r="B37" t="s">
        <v>57</v>
      </c>
      <c r="C37" s="9">
        <v>500</v>
      </c>
      <c r="D37">
        <v>1.9634954084936209E-3</v>
      </c>
      <c r="E37">
        <v>500</v>
      </c>
      <c r="F37" s="2">
        <v>2376370000000</v>
      </c>
      <c r="G37">
        <v>18.713705946045597</v>
      </c>
      <c r="H37">
        <v>1.7424194961199866</v>
      </c>
      <c r="I37">
        <v>1.3253522030280998</v>
      </c>
      <c r="J37" s="2">
        <v>60.513765138445962</v>
      </c>
      <c r="K37" s="2">
        <v>4324907692307.6924</v>
      </c>
      <c r="L37">
        <v>18.836134871634094</v>
      </c>
      <c r="M37">
        <v>1.6923565216929839</v>
      </c>
      <c r="N37">
        <v>1.3712049036011651</v>
      </c>
      <c r="O37" s="2">
        <v>57.269092412224666</v>
      </c>
      <c r="P37">
        <v>1.9702687078276049</v>
      </c>
      <c r="Q37">
        <v>1.6088991105395616E+16</v>
      </c>
      <c r="R37" s="2">
        <v>9.8401199999999999E-11</v>
      </c>
      <c r="S37">
        <v>2.0794656457050262</v>
      </c>
      <c r="T37">
        <v>1.6067453666091824E+16</v>
      </c>
      <c r="U37" s="2">
        <v>8.8623900000000002E-11</v>
      </c>
      <c r="V37" s="2">
        <v>4.5135781635461833E-8</v>
      </c>
      <c r="W37" s="2">
        <v>0.11881849999999999</v>
      </c>
      <c r="X37" s="2">
        <v>13.359192493501141</v>
      </c>
      <c r="Y37" s="2">
        <v>0.11881849999999999</v>
      </c>
      <c r="Z37" s="2">
        <v>0.11244759999999999</v>
      </c>
      <c r="AF37" t="s">
        <v>85</v>
      </c>
      <c r="AG37">
        <f>SLOPE(H37:H40,I37:I40)</f>
        <v>-0.97922333659232652</v>
      </c>
      <c r="AH37">
        <f>$AG$37*AI37+$AG$38</f>
        <v>2.0617336707701095</v>
      </c>
      <c r="AI37">
        <v>1</v>
      </c>
    </row>
    <row r="38" spans="1:35">
      <c r="A38" s="7">
        <v>2</v>
      </c>
      <c r="B38" t="s">
        <v>62</v>
      </c>
      <c r="C38" s="9">
        <v>500</v>
      </c>
      <c r="D38">
        <v>1.9634954084936209E-3</v>
      </c>
      <c r="E38">
        <v>419</v>
      </c>
      <c r="F38" s="2">
        <v>386392666666.66669</v>
      </c>
      <c r="G38">
        <v>19.359784100230513</v>
      </c>
      <c r="H38">
        <v>1.6085633161620294</v>
      </c>
      <c r="I38">
        <v>1.4433399351146854</v>
      </c>
      <c r="J38" s="2">
        <v>59.036450759480651</v>
      </c>
      <c r="K38">
        <v>4285203.5327276373</v>
      </c>
      <c r="L38">
        <v>20.239133009988002</v>
      </c>
      <c r="M38">
        <v>0.7235472593353186</v>
      </c>
      <c r="N38">
        <v>7.1149752574671217</v>
      </c>
      <c r="O38">
        <v>53.351181544329201</v>
      </c>
      <c r="P38">
        <v>1.9551663373805781</v>
      </c>
      <c r="Q38">
        <v>1.616008387408774E+16</v>
      </c>
      <c r="R38" s="2">
        <v>1.00525E-10</v>
      </c>
      <c r="S38">
        <v>2.0468592366212115</v>
      </c>
      <c r="T38">
        <v>1.6131164628420218E+16</v>
      </c>
      <c r="U38" s="2">
        <v>9.3839300000000005E-11</v>
      </c>
      <c r="V38" s="2">
        <v>4.7791963044106541E-8</v>
      </c>
      <c r="W38" s="2">
        <v>0.1159178</v>
      </c>
      <c r="X38">
        <v>9.0683345997597993</v>
      </c>
      <c r="Y38" s="2">
        <v>0.1159178</v>
      </c>
      <c r="Z38" s="2">
        <v>0.1047548</v>
      </c>
      <c r="AF38" t="s">
        <v>86</v>
      </c>
      <c r="AG38">
        <f>INTERCEPT(H37:H40,I37:I40)</f>
        <v>3.0409570073624361</v>
      </c>
      <c r="AH38">
        <f>$AG$37*AI38+$AG$38</f>
        <v>1.8658890034516444</v>
      </c>
      <c r="AI38">
        <v>1.2</v>
      </c>
    </row>
    <row r="39" spans="1:35">
      <c r="A39" s="7">
        <v>3</v>
      </c>
      <c r="B39" t="s">
        <v>63</v>
      </c>
      <c r="C39" s="9">
        <v>500</v>
      </c>
      <c r="D39">
        <v>1.9634954084936209E-3</v>
      </c>
      <c r="E39">
        <v>300</v>
      </c>
      <c r="F39" s="2">
        <v>1043214705882.353</v>
      </c>
      <c r="G39">
        <v>16.30888888236521</v>
      </c>
      <c r="H39">
        <v>1.7393578625564818</v>
      </c>
      <c r="I39">
        <v>1.3560247506123206</v>
      </c>
      <c r="J39" s="2">
        <v>72.257464614519847</v>
      </c>
      <c r="K39">
        <v>1809.0568783224007</v>
      </c>
      <c r="L39">
        <v>15.254596655351913</v>
      </c>
      <c r="M39">
        <v>0.49793121073298358</v>
      </c>
      <c r="N39">
        <v>31.333082243990241</v>
      </c>
      <c r="O39">
        <v>78.514265596512018</v>
      </c>
      <c r="P39">
        <v>1.9879737091182828</v>
      </c>
      <c r="Q39">
        <v>1.621573308813355E+16</v>
      </c>
      <c r="R39" s="2">
        <v>9.6728800000000004E-11</v>
      </c>
      <c r="S39">
        <v>2.1184515666504722</v>
      </c>
      <c r="T39">
        <v>1.6199578048769376E+16</v>
      </c>
      <c r="U39" s="2">
        <v>8.5692199999999994E-11</v>
      </c>
      <c r="V39" s="2">
        <v>4.3642679086141798E-8</v>
      </c>
      <c r="W39" s="2">
        <v>0.14187720000000001</v>
      </c>
      <c r="X39">
        <v>5.5184630080665356</v>
      </c>
      <c r="Y39" s="2">
        <v>0.14187720000000001</v>
      </c>
      <c r="Z39" s="2">
        <v>0.1541624</v>
      </c>
      <c r="AG39">
        <f>AG37*$AF$3+AG38</f>
        <v>2.0528857193341659</v>
      </c>
      <c r="AH39">
        <f>$AG$37*AI39+$AG$38</f>
        <v>1.6700443361331792</v>
      </c>
      <c r="AI39">
        <v>1.4</v>
      </c>
    </row>
    <row r="40" spans="1:35">
      <c r="A40" s="8">
        <v>4</v>
      </c>
      <c r="B40" t="s">
        <v>49</v>
      </c>
      <c r="C40" s="9">
        <v>500</v>
      </c>
      <c r="D40">
        <v>1.9634954084936209E-3</v>
      </c>
      <c r="E40">
        <v>258</v>
      </c>
      <c r="F40" s="2">
        <v>2041992647058.8235</v>
      </c>
      <c r="G40">
        <v>16.628296660858446</v>
      </c>
      <c r="H40">
        <v>1.9541859245034403</v>
      </c>
      <c r="I40">
        <v>1.1032032790003445</v>
      </c>
      <c r="J40" s="2">
        <v>70.71852544158935</v>
      </c>
      <c r="K40">
        <v>0</v>
      </c>
      <c r="L40">
        <v>15.691082699947577</v>
      </c>
      <c r="M40">
        <v>0.64765652168358689</v>
      </c>
      <c r="N40">
        <v>10.697415683491661</v>
      </c>
      <c r="O40">
        <v>0</v>
      </c>
      <c r="P40">
        <v>1.9690686295361461</v>
      </c>
      <c r="Q40">
        <v>1.5660525095373726E+16</v>
      </c>
      <c r="R40" s="2">
        <v>9.6819199999999998E-11</v>
      </c>
      <c r="S40">
        <v>2.0955965215412053</v>
      </c>
      <c r="T40">
        <v>1.5644405259362956E+16</v>
      </c>
      <c r="U40" s="2">
        <v>8.5804300000000004E-11</v>
      </c>
      <c r="V40" s="2">
        <v>4.3699771147327727E-8</v>
      </c>
      <c r="W40" s="2">
        <v>0.13885549999999999</v>
      </c>
      <c r="X40">
        <v>4.0030558365419244</v>
      </c>
      <c r="Y40" s="2">
        <v>0.13885549999999999</v>
      </c>
      <c r="Z40" s="2">
        <v>0</v>
      </c>
      <c r="AH40">
        <f>$AG$37*AI40+$AG$38</f>
        <v>1.4741996688147136</v>
      </c>
      <c r="AI40">
        <v>1.6</v>
      </c>
    </row>
    <row r="41" spans="1:35">
      <c r="A41" s="7">
        <v>1</v>
      </c>
      <c r="B41" t="s">
        <v>57</v>
      </c>
      <c r="C41" s="9">
        <v>500</v>
      </c>
      <c r="D41">
        <v>1.9634954084936209E-3</v>
      </c>
      <c r="E41">
        <v>273</v>
      </c>
      <c r="F41" s="2">
        <v>927301020408.16321</v>
      </c>
      <c r="G41">
        <v>13.80300647236168</v>
      </c>
      <c r="H41">
        <v>1.9842173956238076</v>
      </c>
      <c r="I41">
        <v>1.0438832767359572</v>
      </c>
      <c r="J41" s="2">
        <v>92.565024198064208</v>
      </c>
      <c r="K41">
        <v>1522592.213987563</v>
      </c>
      <c r="L41">
        <v>13.965817621692056</v>
      </c>
      <c r="M41">
        <v>0.63320365099192655</v>
      </c>
      <c r="N41">
        <v>11.277922397897258</v>
      </c>
      <c r="O41">
        <v>91.030057532513297</v>
      </c>
      <c r="P41">
        <v>1.8907937946773996</v>
      </c>
      <c r="Q41">
        <v>1.5542699238706704E+16</v>
      </c>
      <c r="R41" s="2">
        <v>1.05127E-10</v>
      </c>
      <c r="S41">
        <v>1.9036660977152153</v>
      </c>
      <c r="T41">
        <v>1.5526177916809178E+16</v>
      </c>
      <c r="U41" s="2">
        <v>1.02785E-10</v>
      </c>
      <c r="V41" s="2">
        <v>5.2347970642241474E-8</v>
      </c>
      <c r="W41" s="2">
        <v>0.181751</v>
      </c>
      <c r="X41">
        <v>5.3994758423994398</v>
      </c>
      <c r="Y41" s="2">
        <v>0.181751</v>
      </c>
      <c r="Z41" s="2">
        <v>0.17873710000000001</v>
      </c>
      <c r="AF41" t="s">
        <v>85</v>
      </c>
      <c r="AG41">
        <f>SLOPE(H41:H44,I41:I44)</f>
        <v>-3.0410377155668971</v>
      </c>
      <c r="AH41">
        <f>$AG$41*AI41+$AG$42</f>
        <v>2.1068304465479897</v>
      </c>
      <c r="AI41">
        <v>1</v>
      </c>
    </row>
    <row r="42" spans="1:35">
      <c r="A42" s="7">
        <v>2</v>
      </c>
      <c r="B42" t="s">
        <v>62</v>
      </c>
      <c r="C42" s="9">
        <v>500</v>
      </c>
      <c r="D42">
        <v>1.9634954084936209E-3</v>
      </c>
      <c r="E42">
        <v>351</v>
      </c>
      <c r="F42" s="2">
        <v>1265235245901.6392</v>
      </c>
      <c r="G42">
        <v>14.105130296978384</v>
      </c>
      <c r="H42">
        <v>1.9763599300800416</v>
      </c>
      <c r="I42">
        <v>1.0401880541404733</v>
      </c>
      <c r="J42" s="2">
        <v>78.614240365564612</v>
      </c>
      <c r="K42" s="2">
        <v>48690.979223283954</v>
      </c>
      <c r="L42">
        <v>15.115658622823105</v>
      </c>
      <c r="M42">
        <v>0.55535138803418382</v>
      </c>
      <c r="N42">
        <v>28.501919857178081</v>
      </c>
      <c r="O42" s="2">
        <v>84.861619374925752</v>
      </c>
      <c r="P42">
        <v>1.8846638294969806</v>
      </c>
      <c r="Q42">
        <v>1.5598797933460278E+16</v>
      </c>
      <c r="R42" s="2">
        <v>1.05579E-10</v>
      </c>
      <c r="S42">
        <v>1.8966729781296396</v>
      </c>
      <c r="T42">
        <v>1.558860582983102E+16</v>
      </c>
      <c r="U42" s="2">
        <v>1.0335E-10</v>
      </c>
      <c r="V42" s="2">
        <v>5.263572277935162E-8</v>
      </c>
      <c r="W42" s="2">
        <v>0.15435869999999999</v>
      </c>
      <c r="X42" s="2">
        <v>8.7344815259446591</v>
      </c>
      <c r="Y42" s="2">
        <v>0.15435869999999999</v>
      </c>
      <c r="Z42" s="2">
        <v>0.16662540000000001</v>
      </c>
      <c r="AF42" t="s">
        <v>86</v>
      </c>
      <c r="AG42">
        <f>INTERCEPT(H41:H44,I41:I44)</f>
        <v>5.1478681621148867</v>
      </c>
      <c r="AH42">
        <f>$AG$41*AI42+$AG$42</f>
        <v>1.4986229034346104</v>
      </c>
      <c r="AI42">
        <v>1.2</v>
      </c>
    </row>
    <row r="43" spans="1:35">
      <c r="A43" s="7">
        <v>3</v>
      </c>
      <c r="B43" t="s">
        <v>58</v>
      </c>
      <c r="C43" s="9">
        <v>500</v>
      </c>
      <c r="D43">
        <v>1.9634954084936209E-3</v>
      </c>
      <c r="E43">
        <v>380</v>
      </c>
      <c r="F43">
        <v>850406896551.72424</v>
      </c>
      <c r="G43">
        <v>15.959044532554913</v>
      </c>
      <c r="H43">
        <v>1.9501240388033065</v>
      </c>
      <c r="I43">
        <v>1.0509015809095683</v>
      </c>
      <c r="J43">
        <v>75.360909610439123</v>
      </c>
      <c r="K43">
        <v>28401723543.605656</v>
      </c>
      <c r="L43">
        <v>14.359986685524975</v>
      </c>
      <c r="M43">
        <v>0.81946825292137004</v>
      </c>
      <c r="N43">
        <v>5.7865577397493748</v>
      </c>
      <c r="O43">
        <v>83.925228084145729</v>
      </c>
      <c r="P43">
        <v>1.8861908252930473</v>
      </c>
      <c r="Q43">
        <v>1.5539489038913314E+16</v>
      </c>
      <c r="R43">
        <v>1.04542E-10</v>
      </c>
      <c r="S43">
        <v>1.9017503883768596</v>
      </c>
      <c r="T43">
        <v>1.5522667462249722E+16</v>
      </c>
      <c r="U43">
        <v>1.02683E-10</v>
      </c>
      <c r="V43" s="2">
        <v>5.229602246881628E-8</v>
      </c>
      <c r="W43" s="2">
        <v>0.14797080000000001</v>
      </c>
      <c r="X43">
        <v>9.048160728259008</v>
      </c>
      <c r="Y43" s="2">
        <v>0.14797080000000001</v>
      </c>
      <c r="Z43" s="2">
        <v>0.16478680000000001</v>
      </c>
      <c r="AG43">
        <f>AG41*$AF$3+AG42</f>
        <v>2.0793525944413962</v>
      </c>
      <c r="AH43">
        <f>$AG$41*AI43+$AG$42</f>
        <v>0.89041536032123147</v>
      </c>
      <c r="AI43">
        <v>1.4</v>
      </c>
    </row>
    <row r="44" spans="1:35">
      <c r="A44" s="8">
        <v>4</v>
      </c>
      <c r="B44" t="s">
        <v>63</v>
      </c>
      <c r="C44" s="9">
        <v>500</v>
      </c>
      <c r="D44">
        <v>1.9634954084936209E-3</v>
      </c>
      <c r="E44">
        <v>213</v>
      </c>
      <c r="F44">
        <v>579111693548.38708</v>
      </c>
      <c r="G44">
        <v>17.335257284740926</v>
      </c>
      <c r="H44">
        <v>1.8948919414237297</v>
      </c>
      <c r="I44">
        <v>1.0694732471940362</v>
      </c>
      <c r="J44">
        <v>73.144912577200245</v>
      </c>
      <c r="K44">
        <v>5638807436.5175333</v>
      </c>
      <c r="L44">
        <v>17.428193422748819</v>
      </c>
      <c r="M44">
        <v>0.67281997991726772</v>
      </c>
      <c r="N44">
        <v>9.3029790429509607</v>
      </c>
      <c r="O44">
        <v>75.999872143569021</v>
      </c>
      <c r="P44">
        <v>1.8891466467823996</v>
      </c>
      <c r="Q44">
        <v>1.5542810200607202E+16</v>
      </c>
      <c r="R44">
        <v>5.79509E-11</v>
      </c>
      <c r="S44">
        <v>1.9067299286514838</v>
      </c>
      <c r="T44">
        <v>1.5556799612391896E+16</v>
      </c>
      <c r="U44">
        <v>1.02525E-10</v>
      </c>
      <c r="V44">
        <v>5.2215553729589019E-8</v>
      </c>
      <c r="W44">
        <v>0.14361969999999999</v>
      </c>
      <c r="X44">
        <v>2.6171518111782115</v>
      </c>
      <c r="Y44" s="2">
        <v>0.14361969999999999</v>
      </c>
      <c r="Z44" s="2">
        <v>0.14922540000000001</v>
      </c>
      <c r="AH44">
        <f>$AG$41*AI44+$AG$42</f>
        <v>0.28220781720785126</v>
      </c>
      <c r="AI44">
        <v>1.6</v>
      </c>
    </row>
    <row r="45" spans="1:35">
      <c r="A45" s="7">
        <v>1</v>
      </c>
      <c r="B45" t="s">
        <v>51</v>
      </c>
      <c r="C45" s="3">
        <v>1000</v>
      </c>
      <c r="D45">
        <v>7.8539816339744835E-3</v>
      </c>
      <c r="E45">
        <v>260</v>
      </c>
      <c r="F45" s="2">
        <v>1386692105263.158</v>
      </c>
      <c r="G45">
        <v>52.558645955793295</v>
      </c>
      <c r="H45">
        <v>1.7899961882651705</v>
      </c>
      <c r="I45">
        <v>1.3198637641013895</v>
      </c>
      <c r="J45" s="2">
        <v>20.127739962641424</v>
      </c>
      <c r="K45" s="2">
        <v>4641184315.8175516</v>
      </c>
      <c r="L45">
        <v>55.135053025885234</v>
      </c>
      <c r="M45">
        <v>0.89080638405357326</v>
      </c>
      <c r="N45">
        <v>4.7906709447914722</v>
      </c>
      <c r="O45" s="2">
        <v>22.154113430482884</v>
      </c>
      <c r="P45">
        <v>1.9638733516695808</v>
      </c>
      <c r="Q45">
        <v>1.531011420724429E+16</v>
      </c>
      <c r="R45" s="2">
        <v>3.81087E-10</v>
      </c>
      <c r="S45">
        <v>2.0949614212086427</v>
      </c>
      <c r="T45">
        <v>1.5302084792752012E+16</v>
      </c>
      <c r="U45" s="2">
        <v>3.3680500000000001E-10</v>
      </c>
      <c r="V45" s="2">
        <v>4.2883344486452648E-8</v>
      </c>
      <c r="W45" s="2">
        <v>0.1580829</v>
      </c>
      <c r="X45" s="2">
        <v>1.2861822973304502</v>
      </c>
      <c r="Y45" s="2">
        <v>0.1580829</v>
      </c>
      <c r="Z45" s="2">
        <v>0.17399800000000001</v>
      </c>
      <c r="AF45" t="s">
        <v>85</v>
      </c>
      <c r="AG45">
        <f>SLOPE(H45:H48,I45:I48)</f>
        <v>-1.0213038107903964</v>
      </c>
      <c r="AH45">
        <f>$AG$45*AI45+$AG$46</f>
        <v>2.1093303805064902</v>
      </c>
      <c r="AI45">
        <v>1</v>
      </c>
    </row>
    <row r="46" spans="1:35">
      <c r="A46" s="7">
        <v>2</v>
      </c>
      <c r="B46" t="s">
        <v>52</v>
      </c>
      <c r="C46" s="3">
        <v>1000</v>
      </c>
      <c r="D46">
        <v>7.8539816339744835E-3</v>
      </c>
      <c r="E46">
        <v>370</v>
      </c>
      <c r="F46" s="2">
        <v>957804216867.46997</v>
      </c>
      <c r="G46">
        <v>48.465194094445039</v>
      </c>
      <c r="H46">
        <v>1.7172428001394826</v>
      </c>
      <c r="I46">
        <v>1.378617809395654</v>
      </c>
      <c r="J46" s="2">
        <v>20.243935803493958</v>
      </c>
      <c r="K46" s="2">
        <v>111845.92868547098</v>
      </c>
      <c r="L46">
        <v>56.9827902329286</v>
      </c>
      <c r="M46">
        <v>0.55187826983147248</v>
      </c>
      <c r="N46">
        <v>22.448469388676802</v>
      </c>
      <c r="O46" s="2">
        <v>21.406569028977973</v>
      </c>
      <c r="P46">
        <v>1.9713013427181849</v>
      </c>
      <c r="Q46">
        <v>1.5436040767135608E+16</v>
      </c>
      <c r="R46" s="2">
        <v>3.8018500000000002E-10</v>
      </c>
      <c r="S46">
        <v>2.086728053869606</v>
      </c>
      <c r="T46">
        <v>1.5423706671854536E+16</v>
      </c>
      <c r="U46" s="2">
        <v>3.4164000000000002E-10</v>
      </c>
      <c r="V46" s="2">
        <v>4.3498955806332101E-8</v>
      </c>
      <c r="W46" s="2">
        <v>0.15899550000000001</v>
      </c>
      <c r="X46" s="2">
        <v>2.824707556792621</v>
      </c>
      <c r="Y46" s="2">
        <v>0.15899550000000001</v>
      </c>
      <c r="Z46" s="2">
        <v>0.16812679999999999</v>
      </c>
      <c r="AF46" t="s">
        <v>86</v>
      </c>
      <c r="AG46">
        <f>INTERCEPT(H45:H48,I45:I48)</f>
        <v>3.1306341912968869</v>
      </c>
      <c r="AH46">
        <f>$AG$45*AI46+$AG$46</f>
        <v>1.9050696183484113</v>
      </c>
      <c r="AI46">
        <v>1.2</v>
      </c>
    </row>
    <row r="47" spans="1:35">
      <c r="A47" s="7">
        <v>3</v>
      </c>
      <c r="B47" t="s">
        <v>50</v>
      </c>
      <c r="C47" s="3">
        <v>1000</v>
      </c>
      <c r="D47">
        <v>7.8539816339744835E-3</v>
      </c>
      <c r="E47">
        <v>342</v>
      </c>
      <c r="F47" s="2">
        <v>702699137931.03442</v>
      </c>
      <c r="G47">
        <v>65.580825607748963</v>
      </c>
      <c r="H47">
        <v>1.9478446579542523</v>
      </c>
      <c r="I47">
        <v>1.1562175727687616</v>
      </c>
      <c r="J47" s="2">
        <v>20.757140466790357</v>
      </c>
      <c r="K47">
        <v>115729.86341823553</v>
      </c>
      <c r="L47">
        <v>65.022828749157824</v>
      </c>
      <c r="M47">
        <v>0.64343469448525037</v>
      </c>
      <c r="N47">
        <v>13.632306777055717</v>
      </c>
      <c r="O47">
        <v>19.958806539845963</v>
      </c>
      <c r="P47">
        <v>1.9853403049268383</v>
      </c>
      <c r="Q47">
        <v>1.5531950116224288E+16</v>
      </c>
      <c r="R47" s="2">
        <v>3.7638200000000001E-10</v>
      </c>
      <c r="S47">
        <v>2.1119351693552426</v>
      </c>
      <c r="T47">
        <v>1.552187714983467E+16</v>
      </c>
      <c r="U47" s="2">
        <v>3.3515599999999997E-10</v>
      </c>
      <c r="V47" s="2">
        <v>4.2673387285525815E-8</v>
      </c>
      <c r="W47" s="2">
        <v>0.16302620000000001</v>
      </c>
      <c r="X47">
        <v>1.7835091113305479</v>
      </c>
      <c r="Y47" s="2">
        <v>0.16302620000000001</v>
      </c>
      <c r="Z47" s="2">
        <v>0.15675610000000001</v>
      </c>
      <c r="AG47">
        <f>AG45*$AF$3+AG46</f>
        <v>2.1001022032546448</v>
      </c>
      <c r="AH47">
        <f>$AG$45*AI47+$AG$46</f>
        <v>1.7008088561903321</v>
      </c>
      <c r="AI47">
        <v>1.4</v>
      </c>
    </row>
    <row r="48" spans="1:35">
      <c r="A48" s="8">
        <v>4</v>
      </c>
      <c r="C48" s="3"/>
      <c r="F48" s="2"/>
      <c r="J48" s="2"/>
      <c r="R48" s="2"/>
      <c r="U48" s="2"/>
      <c r="V48" s="2"/>
      <c r="W48" s="2"/>
      <c r="Y48" s="2">
        <v>0</v>
      </c>
      <c r="Z48" s="2">
        <v>0</v>
      </c>
      <c r="AH48">
        <f>$AG$45*AI48+$AG$46</f>
        <v>1.4965480940322524</v>
      </c>
      <c r="AI48">
        <v>1.6</v>
      </c>
    </row>
    <row r="49" spans="1:35">
      <c r="A49" s="7">
        <v>1</v>
      </c>
      <c r="B49" t="s">
        <v>51</v>
      </c>
      <c r="C49" s="3">
        <v>1000</v>
      </c>
      <c r="D49">
        <v>7.8539816339744835E-3</v>
      </c>
      <c r="E49">
        <v>383</v>
      </c>
      <c r="F49" s="2">
        <v>3282500000000</v>
      </c>
      <c r="G49">
        <v>58.363673865110989</v>
      </c>
      <c r="H49">
        <v>1.9657761335895365</v>
      </c>
      <c r="I49">
        <v>1.0557471902853131</v>
      </c>
      <c r="J49" s="2">
        <v>25.912334594677663</v>
      </c>
      <c r="K49">
        <v>12865.050986624286</v>
      </c>
      <c r="L49">
        <v>84.81012281940275</v>
      </c>
      <c r="M49">
        <v>0.57457113013494565</v>
      </c>
      <c r="N49">
        <v>26.149338545862438</v>
      </c>
      <c r="O49">
        <v>24.737516466750527</v>
      </c>
      <c r="P49">
        <v>1.8713211913931198</v>
      </c>
      <c r="Q49">
        <v>1.504819155137698E+16</v>
      </c>
      <c r="R49" s="2">
        <v>3.5005800000000001E-10</v>
      </c>
      <c r="S49">
        <v>1.8808170058471207</v>
      </c>
      <c r="T49">
        <v>1.5040137137663764E+16</v>
      </c>
      <c r="U49" s="2">
        <v>4.04476E-10</v>
      </c>
      <c r="V49" s="2">
        <v>5.1499483809629966E-8</v>
      </c>
      <c r="W49" s="2">
        <v>0.203515</v>
      </c>
      <c r="X49">
        <v>2.5133613133920396</v>
      </c>
      <c r="Y49" s="2">
        <v>0.203515</v>
      </c>
      <c r="Z49" s="2">
        <v>0.19428799999999999</v>
      </c>
      <c r="AF49" t="s">
        <v>85</v>
      </c>
      <c r="AG49">
        <f>SLOPE(H49:H52,I49:I52)</f>
        <v>-2.3289576634911398</v>
      </c>
      <c r="AH49">
        <f>$AG$49*AI49+$AG$50</f>
        <v>2.078094495593517</v>
      </c>
      <c r="AI49">
        <v>1</v>
      </c>
    </row>
    <row r="50" spans="1:35">
      <c r="A50" s="7">
        <v>2</v>
      </c>
      <c r="B50" t="s">
        <v>52</v>
      </c>
      <c r="C50" s="3">
        <v>1000</v>
      </c>
      <c r="D50">
        <v>7.8539816339744835E-3</v>
      </c>
      <c r="E50">
        <v>402</v>
      </c>
      <c r="F50" s="2">
        <v>1971727272727.2727</v>
      </c>
      <c r="G50">
        <v>61.301570592408069</v>
      </c>
      <c r="H50">
        <v>1.9799444871868468</v>
      </c>
      <c r="I50">
        <v>1.0408044771439637</v>
      </c>
      <c r="J50" s="2">
        <v>27.615292485760943</v>
      </c>
      <c r="K50" s="2">
        <v>123907.5479882876</v>
      </c>
      <c r="L50">
        <v>119.55036333808226</v>
      </c>
      <c r="M50">
        <v>0.80939987281739378</v>
      </c>
      <c r="N50">
        <v>7.1466809824475499</v>
      </c>
      <c r="O50" s="2">
        <v>29.094835033929542</v>
      </c>
      <c r="P50">
        <v>1.8751502187660734</v>
      </c>
      <c r="Q50">
        <v>1.5135210677275856E+16</v>
      </c>
      <c r="R50" s="2">
        <v>4.1171699999999998E-10</v>
      </c>
      <c r="S50">
        <v>1.8848365058176044</v>
      </c>
      <c r="T50">
        <v>1.5127392645528768E+16</v>
      </c>
      <c r="U50" s="2">
        <v>4.0847300000000001E-10</v>
      </c>
      <c r="V50" s="2">
        <v>5.2008397655660612E-8</v>
      </c>
      <c r="W50" s="2">
        <v>0.21689</v>
      </c>
      <c r="X50" s="2">
        <v>2.6362130437815234</v>
      </c>
      <c r="Y50" s="2">
        <v>0.21689</v>
      </c>
      <c r="Z50" s="2">
        <v>0.2285103</v>
      </c>
      <c r="AF50" t="s">
        <v>86</v>
      </c>
      <c r="AG50">
        <f>INTERCEPT(H49:H52,I49:I52)</f>
        <v>4.4070521590846568</v>
      </c>
      <c r="AH50">
        <f>$AG$49*AI50+$AG$50</f>
        <v>1.612302962895289</v>
      </c>
      <c r="AI50">
        <v>1.2</v>
      </c>
    </row>
    <row r="51" spans="1:35">
      <c r="A51" s="7">
        <v>3</v>
      </c>
      <c r="B51" t="s">
        <v>50</v>
      </c>
      <c r="C51" s="3">
        <v>1000</v>
      </c>
      <c r="D51">
        <v>7.8539816339744835E-3</v>
      </c>
      <c r="E51">
        <v>264</v>
      </c>
      <c r="F51">
        <v>3720118518518.5186</v>
      </c>
      <c r="G51">
        <v>58.160892331873526</v>
      </c>
      <c r="H51">
        <v>1.9263277427550103</v>
      </c>
      <c r="I51">
        <v>1.0589836301536604</v>
      </c>
      <c r="J51">
        <v>25.577650847948576</v>
      </c>
      <c r="K51">
        <v>28588.82442124905</v>
      </c>
      <c r="L51">
        <v>77.060198385423405</v>
      </c>
      <c r="M51">
        <v>0.61069722896553447</v>
      </c>
      <c r="N51">
        <v>18.603318215403934</v>
      </c>
      <c r="O51">
        <v>24.969233331496881</v>
      </c>
      <c r="P51">
        <v>1.8773904568743791</v>
      </c>
      <c r="Q51">
        <v>1.512412992199011E+16</v>
      </c>
      <c r="R51">
        <v>4.0896299999999998E-10</v>
      </c>
      <c r="S51">
        <v>1.886246786650519</v>
      </c>
      <c r="T51">
        <v>1.5119361603424934E+16</v>
      </c>
      <c r="U51">
        <v>4.0635E-10</v>
      </c>
      <c r="V51" s="2">
        <v>5.1738088900313336E-8</v>
      </c>
      <c r="W51" s="2">
        <v>0.20088639999999999</v>
      </c>
      <c r="X51">
        <v>1.1983309953758217</v>
      </c>
      <c r="Y51" s="2">
        <v>0.20088639999999999</v>
      </c>
      <c r="Z51" s="2">
        <v>0.1961079</v>
      </c>
      <c r="AG51">
        <f>AG49*$AF$3+AG50</f>
        <v>2.0570507729483349</v>
      </c>
      <c r="AH51">
        <f>$AG$49*AI51+$AG$50</f>
        <v>1.1465114301970614</v>
      </c>
      <c r="AI51">
        <v>1.4</v>
      </c>
    </row>
    <row r="52" spans="1:35">
      <c r="A52" s="8">
        <v>4</v>
      </c>
      <c r="C52" s="3"/>
      <c r="Y52" s="2">
        <v>0</v>
      </c>
      <c r="Z52" s="2">
        <v>0</v>
      </c>
      <c r="AH52">
        <f>$AG$49*AI52+$AG$50</f>
        <v>0.68071989749883288</v>
      </c>
      <c r="AI52">
        <v>1.6</v>
      </c>
    </row>
  </sheetData>
  <hyperlinks>
    <hyperlink ref="J3" r:id="rId1" xr:uid="{700695A4-B5D8-441D-A20A-B89A2A0E280D}"/>
    <hyperlink ref="O3" r:id="rId2" xr:uid="{78804B26-C3C1-46A2-AD24-5E08A38D5544}"/>
    <hyperlink ref="Y3" r:id="rId3" xr:uid="{529D5CCF-20E3-4458-AECD-92FD6798EE97}"/>
    <hyperlink ref="Z3" r:id="rId4" xr:uid="{55C9A7D1-BD93-4BBA-9D01-AB7186A6E3A7}"/>
  </hyperlinks>
  <pageMargins left="0.7" right="0.7" top="0.75" bottom="0.75" header="0.3" footer="0.3"/>
  <pageSetup paperSize="9" orientation="portrait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f5e4946-004d-43b7-ae1e-4c186e04e97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13" ma:contentTypeDescription="Create a new document." ma:contentTypeScope="" ma:versionID="d3c14a7ed6f27e8b94c2bcc2c3929bce">
  <xsd:schema xmlns:xsd="http://www.w3.org/2001/XMLSchema" xmlns:xs="http://www.w3.org/2001/XMLSchema" xmlns:p="http://schemas.microsoft.com/office/2006/metadata/properties" xmlns:ns3="df5e4946-004d-43b7-ae1e-4c186e04e97f" xmlns:ns4="2730ab6e-1519-4837-a670-7b56218c7c35" targetNamespace="http://schemas.microsoft.com/office/2006/metadata/properties" ma:root="true" ma:fieldsID="ce496f920d75ca917ba2a943ec3962ef" ns3:_="" ns4:_="">
    <xsd:import namespace="df5e4946-004d-43b7-ae1e-4c186e04e97f"/>
    <xsd:import namespace="2730ab6e-1519-4837-a670-7b56218c7c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0ab6e-1519-4837-a670-7b56218c7c3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15AA69-CB73-40C8-A1E5-F02DBD09C8E6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df5e4946-004d-43b7-ae1e-4c186e04e97f"/>
    <ds:schemaRef ds:uri="http://schemas.microsoft.com/office/infopath/2007/PartnerControls"/>
    <ds:schemaRef ds:uri="http://purl.org/dc/terms/"/>
    <ds:schemaRef ds:uri="2730ab6e-1519-4837-a670-7b56218c7c3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72E69B5-A148-4CDB-8273-B7285FFA9F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2730ab6e-1519-4837-a670-7b56218c7c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84B98-62A6-4DEC-AF8B-3033184547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HomoBarrHeight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Dang</dc:creator>
  <cp:lastModifiedBy>Giang Dang</cp:lastModifiedBy>
  <dcterms:created xsi:type="dcterms:W3CDTF">2023-06-24T21:29:38Z</dcterms:created>
  <dcterms:modified xsi:type="dcterms:W3CDTF">2023-10-02T04:05:56Z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</Properties>
</file>