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تحليل البيانات\Power BI SOMIA\Day 2\"/>
    </mc:Choice>
  </mc:AlternateContent>
  <bookViews>
    <workbookView xWindow="0" yWindow="0" windowWidth="23040" windowHeight="9192" activeTab="2"/>
  </bookViews>
  <sheets>
    <sheet name="Summary (2)" sheetId="5" r:id="rId1"/>
    <sheet name="Summary" sheetId="1" r:id="rId2"/>
    <sheet name="working sheet" sheetId="2" r:id="rId3"/>
    <sheet name="train" sheetId="4" r:id="rId4"/>
  </sheets>
  <definedNames>
    <definedName name="_xlnm._FilterDatabase" localSheetId="1" hidden="1">Summary!$E$1:$R$246</definedName>
    <definedName name="_xlnm._FilterDatabase" localSheetId="0" hidden="1">'Summary (2)'!$F$1:$T$246</definedName>
    <definedName name="_xlnm._FilterDatabase" localSheetId="3" hidden="1">train!$F$1:$Z$246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2" l="1"/>
  <c r="D13" i="2"/>
  <c r="D14" i="2"/>
  <c r="D12" i="2"/>
  <c r="Q3" i="5"/>
  <c r="R3" i="5" s="1"/>
  <c r="S3" i="5" s="1"/>
  <c r="Q4" i="5"/>
  <c r="R4" i="5" s="1"/>
  <c r="Q5" i="5"/>
  <c r="R5" i="5" s="1"/>
  <c r="S5" i="5" s="1"/>
  <c r="Q6" i="5"/>
  <c r="R6" i="5" s="1"/>
  <c r="Q7" i="5"/>
  <c r="R7" i="5" s="1"/>
  <c r="Q8" i="5"/>
  <c r="R8" i="5" s="1"/>
  <c r="Q9" i="5"/>
  <c r="R9" i="5" s="1"/>
  <c r="Q10" i="5"/>
  <c r="R10" i="5" s="1"/>
  <c r="S10" i="5" s="1"/>
  <c r="Q11" i="5"/>
  <c r="R11" i="5" s="1"/>
  <c r="S11" i="5" s="1"/>
  <c r="Q12" i="5"/>
  <c r="R12" i="5" s="1"/>
  <c r="S12" i="5" s="1"/>
  <c r="Q13" i="5"/>
  <c r="R13" i="5" s="1"/>
  <c r="S13" i="5" s="1"/>
  <c r="Q14" i="5"/>
  <c r="R14" i="5" s="1"/>
  <c r="S14" i="5" s="1"/>
  <c r="Q15" i="5"/>
  <c r="R15" i="5" s="1"/>
  <c r="Q16" i="5"/>
  <c r="R16" i="5" s="1"/>
  <c r="Q17" i="5"/>
  <c r="R17" i="5" s="1"/>
  <c r="S17" i="5" s="1"/>
  <c r="Q18" i="5"/>
  <c r="R18" i="5" s="1"/>
  <c r="S18" i="5" s="1"/>
  <c r="Q19" i="5"/>
  <c r="R19" i="5" s="1"/>
  <c r="S19" i="5" s="1"/>
  <c r="Q20" i="5"/>
  <c r="R20" i="5" s="1"/>
  <c r="S20" i="5" s="1"/>
  <c r="Q21" i="5"/>
  <c r="R21" i="5" s="1"/>
  <c r="S21" i="5" s="1"/>
  <c r="Q22" i="5"/>
  <c r="Q23" i="5"/>
  <c r="R23" i="5" s="1"/>
  <c r="Q24" i="5"/>
  <c r="R24" i="5" s="1"/>
  <c r="Q25" i="5"/>
  <c r="Q26" i="5"/>
  <c r="R26" i="5" s="1"/>
  <c r="S26" i="5" s="1"/>
  <c r="Q27" i="5"/>
  <c r="R27" i="5" s="1"/>
  <c r="S27" i="5" s="1"/>
  <c r="Q28" i="5"/>
  <c r="Q29" i="5"/>
  <c r="R29" i="5" s="1"/>
  <c r="S29" i="5" s="1"/>
  <c r="Q30" i="5"/>
  <c r="Q31" i="5"/>
  <c r="R31" i="5" s="1"/>
  <c r="Q32" i="5"/>
  <c r="R32" i="5" s="1"/>
  <c r="Q33" i="5"/>
  <c r="Q34" i="5"/>
  <c r="R34" i="5" s="1"/>
  <c r="S34" i="5" s="1"/>
  <c r="Q35" i="5"/>
  <c r="R35" i="5" s="1"/>
  <c r="S35" i="5" s="1"/>
  <c r="Q36" i="5"/>
  <c r="R36" i="5" s="1"/>
  <c r="Q37" i="5"/>
  <c r="R37" i="5" s="1"/>
  <c r="S37" i="5" s="1"/>
  <c r="Q38" i="5"/>
  <c r="R38" i="5" s="1"/>
  <c r="S38" i="5" s="1"/>
  <c r="Q39" i="5"/>
  <c r="R39" i="5" s="1"/>
  <c r="Q40" i="5"/>
  <c r="R40" i="5" s="1"/>
  <c r="Q41" i="5"/>
  <c r="Q42" i="5"/>
  <c r="R42" i="5" s="1"/>
  <c r="S42" i="5" s="1"/>
  <c r="Q43" i="5"/>
  <c r="R43" i="5" s="1"/>
  <c r="S43" i="5" s="1"/>
  <c r="Q44" i="5"/>
  <c r="Q45" i="5"/>
  <c r="R45" i="5" s="1"/>
  <c r="S45" i="5" s="1"/>
  <c r="Q46" i="5"/>
  <c r="Q47" i="5"/>
  <c r="R47" i="5" s="1"/>
  <c r="S47" i="5" s="1"/>
  <c r="Q48" i="5"/>
  <c r="R48" i="5" s="1"/>
  <c r="Q49" i="5"/>
  <c r="Q50" i="5"/>
  <c r="R50" i="5" s="1"/>
  <c r="S50" i="5" s="1"/>
  <c r="Q51" i="5"/>
  <c r="R51" i="5" s="1"/>
  <c r="S51" i="5" s="1"/>
  <c r="Q52" i="5"/>
  <c r="R52" i="5" s="1"/>
  <c r="Q53" i="5"/>
  <c r="R53" i="5" s="1"/>
  <c r="S53" i="5" s="1"/>
  <c r="Q54" i="5"/>
  <c r="Q55" i="5"/>
  <c r="R55" i="5" s="1"/>
  <c r="Q56" i="5"/>
  <c r="R56" i="5" s="1"/>
  <c r="Q57" i="5"/>
  <c r="R57" i="5" s="1"/>
  <c r="S57" i="5" s="1"/>
  <c r="Q58" i="5"/>
  <c r="R58" i="5" s="1"/>
  <c r="S58" i="5" s="1"/>
  <c r="Q59" i="5"/>
  <c r="R59" i="5" s="1"/>
  <c r="S59" i="5" s="1"/>
  <c r="Q60" i="5"/>
  <c r="R60" i="5" s="1"/>
  <c r="S60" i="5" s="1"/>
  <c r="Q61" i="5"/>
  <c r="R61" i="5" s="1"/>
  <c r="S61" i="5" s="1"/>
  <c r="Q62" i="5"/>
  <c r="Q63" i="5"/>
  <c r="R63" i="5" s="1"/>
  <c r="Q64" i="5"/>
  <c r="R64" i="5" s="1"/>
  <c r="S64" i="5" s="1"/>
  <c r="Q65" i="5"/>
  <c r="R65" i="5" s="1"/>
  <c r="S65" i="5" s="1"/>
  <c r="Q66" i="5"/>
  <c r="R66" i="5" s="1"/>
  <c r="S66" i="5" s="1"/>
  <c r="Q67" i="5"/>
  <c r="R67" i="5" s="1"/>
  <c r="S67" i="5" s="1"/>
  <c r="Q68" i="5"/>
  <c r="R68" i="5" s="1"/>
  <c r="S68" i="5" s="1"/>
  <c r="Q69" i="5"/>
  <c r="R69" i="5" s="1"/>
  <c r="S69" i="5" s="1"/>
  <c r="Q70" i="5"/>
  <c r="R70" i="5" s="1"/>
  <c r="S70" i="5" s="1"/>
  <c r="Q71" i="5"/>
  <c r="R71" i="5" s="1"/>
  <c r="Q72" i="5"/>
  <c r="R72" i="5" s="1"/>
  <c r="Q73" i="5"/>
  <c r="R73" i="5" s="1"/>
  <c r="S73" i="5" s="1"/>
  <c r="Q74" i="5"/>
  <c r="R74" i="5" s="1"/>
  <c r="S74" i="5" s="1"/>
  <c r="Q75" i="5"/>
  <c r="R75" i="5" s="1"/>
  <c r="S75" i="5" s="1"/>
  <c r="Q76" i="5"/>
  <c r="R76" i="5" s="1"/>
  <c r="S76" i="5" s="1"/>
  <c r="Q77" i="5"/>
  <c r="R77" i="5" s="1"/>
  <c r="S77" i="5" s="1"/>
  <c r="Q78" i="5"/>
  <c r="R78" i="5" s="1"/>
  <c r="S78" i="5" s="1"/>
  <c r="Q79" i="5"/>
  <c r="R79" i="5" s="1"/>
  <c r="S79" i="5" s="1"/>
  <c r="Q80" i="5"/>
  <c r="R80" i="5" s="1"/>
  <c r="Q81" i="5"/>
  <c r="R81" i="5" s="1"/>
  <c r="S81" i="5" s="1"/>
  <c r="Q82" i="5"/>
  <c r="R82" i="5" s="1"/>
  <c r="S82" i="5" s="1"/>
  <c r="Q83" i="5"/>
  <c r="R83" i="5" s="1"/>
  <c r="S83" i="5" s="1"/>
  <c r="Q84" i="5"/>
  <c r="R84" i="5" s="1"/>
  <c r="Q85" i="5"/>
  <c r="R85" i="5" s="1"/>
  <c r="S85" i="5" s="1"/>
  <c r="Q86" i="5"/>
  <c r="Q87" i="5"/>
  <c r="R87" i="5" s="1"/>
  <c r="S87" i="5" s="1"/>
  <c r="Q88" i="5"/>
  <c r="R88" i="5" s="1"/>
  <c r="Q89" i="5"/>
  <c r="Q90" i="5"/>
  <c r="R90" i="5" s="1"/>
  <c r="S90" i="5" s="1"/>
  <c r="Q91" i="5"/>
  <c r="R91" i="5" s="1"/>
  <c r="S91" i="5" s="1"/>
  <c r="Q92" i="5"/>
  <c r="Q93" i="5"/>
  <c r="R93" i="5" s="1"/>
  <c r="S93" i="5" s="1"/>
  <c r="Q94" i="5"/>
  <c r="Q95" i="5"/>
  <c r="R95" i="5" s="1"/>
  <c r="Q96" i="5"/>
  <c r="R96" i="5" s="1"/>
  <c r="S96" i="5" s="1"/>
  <c r="Q97" i="5"/>
  <c r="Q98" i="5"/>
  <c r="R98" i="5" s="1"/>
  <c r="S98" i="5" s="1"/>
  <c r="Q99" i="5"/>
  <c r="R99" i="5" s="1"/>
  <c r="S99" i="5" s="1"/>
  <c r="Q100" i="5"/>
  <c r="R100" i="5" s="1"/>
  <c r="Q101" i="5"/>
  <c r="R101" i="5" s="1"/>
  <c r="S101" i="5" s="1"/>
  <c r="Q102" i="5"/>
  <c r="Q103" i="5"/>
  <c r="R103" i="5" s="1"/>
  <c r="Q104" i="5"/>
  <c r="R104" i="5" s="1"/>
  <c r="Q105" i="5"/>
  <c r="Q106" i="5"/>
  <c r="R106" i="5" s="1"/>
  <c r="S106" i="5" s="1"/>
  <c r="Q107" i="5"/>
  <c r="R107" i="5" s="1"/>
  <c r="S107" i="5" s="1"/>
  <c r="Q108" i="5"/>
  <c r="Q109" i="5"/>
  <c r="R109" i="5" s="1"/>
  <c r="S109" i="5" s="1"/>
  <c r="Q110" i="5"/>
  <c r="Q111" i="5"/>
  <c r="R111" i="5" s="1"/>
  <c r="Q112" i="5"/>
  <c r="R112" i="5" s="1"/>
  <c r="Q113" i="5"/>
  <c r="R113" i="5" s="1"/>
  <c r="S113" i="5" s="1"/>
  <c r="Q114" i="5"/>
  <c r="R114" i="5" s="1"/>
  <c r="S114" i="5" s="1"/>
  <c r="Q115" i="5"/>
  <c r="R115" i="5" s="1"/>
  <c r="S115" i="5" s="1"/>
  <c r="Q116" i="5"/>
  <c r="R116" i="5" s="1"/>
  <c r="Q117" i="5"/>
  <c r="R117" i="5" s="1"/>
  <c r="S117" i="5" s="1"/>
  <c r="Q118" i="5"/>
  <c r="R118" i="5" s="1"/>
  <c r="Q119" i="5"/>
  <c r="R119" i="5" s="1"/>
  <c r="Q120" i="5"/>
  <c r="R120" i="5" s="1"/>
  <c r="Q121" i="5"/>
  <c r="R121" i="5" s="1"/>
  <c r="S121" i="5" s="1"/>
  <c r="Q122" i="5"/>
  <c r="R122" i="5" s="1"/>
  <c r="S122" i="5" s="1"/>
  <c r="Q123" i="5"/>
  <c r="R123" i="5" s="1"/>
  <c r="S123" i="5" s="1"/>
  <c r="Q124" i="5"/>
  <c r="R124" i="5" s="1"/>
  <c r="Q125" i="5"/>
  <c r="R125" i="5" s="1"/>
  <c r="S125" i="5" s="1"/>
  <c r="Q126" i="5"/>
  <c r="Q127" i="5"/>
  <c r="R127" i="5" s="1"/>
  <c r="S127" i="5" s="1"/>
  <c r="Q128" i="5"/>
  <c r="R128" i="5" s="1"/>
  <c r="Q129" i="5"/>
  <c r="R129" i="5" s="1"/>
  <c r="S129" i="5" s="1"/>
  <c r="Q130" i="5"/>
  <c r="R130" i="5" s="1"/>
  <c r="S130" i="5" s="1"/>
  <c r="Q131" i="5"/>
  <c r="R131" i="5" s="1"/>
  <c r="S131" i="5" s="1"/>
  <c r="Q132" i="5"/>
  <c r="R132" i="5" s="1"/>
  <c r="S132" i="5" s="1"/>
  <c r="Q133" i="5"/>
  <c r="R133" i="5" s="1"/>
  <c r="S133" i="5" s="1"/>
  <c r="Q134" i="5"/>
  <c r="R134" i="5" s="1"/>
  <c r="S134" i="5" s="1"/>
  <c r="Q135" i="5"/>
  <c r="R135" i="5" s="1"/>
  <c r="S135" i="5" s="1"/>
  <c r="Q136" i="5"/>
  <c r="R136" i="5" s="1"/>
  <c r="S136" i="5" s="1"/>
  <c r="Q137" i="5"/>
  <c r="Q138" i="5"/>
  <c r="R138" i="5" s="1"/>
  <c r="S138" i="5" s="1"/>
  <c r="Q139" i="5"/>
  <c r="R139" i="5" s="1"/>
  <c r="S139" i="5" s="1"/>
  <c r="Q140" i="5"/>
  <c r="R140" i="5" s="1"/>
  <c r="S140" i="5" s="1"/>
  <c r="Q141" i="5"/>
  <c r="R141" i="5" s="1"/>
  <c r="S141" i="5" s="1"/>
  <c r="Q142" i="5"/>
  <c r="Q143" i="5"/>
  <c r="R143" i="5" s="1"/>
  <c r="Q144" i="5"/>
  <c r="R144" i="5" s="1"/>
  <c r="Q145" i="5"/>
  <c r="R145" i="5" s="1"/>
  <c r="S145" i="5" s="1"/>
  <c r="Q146" i="5"/>
  <c r="R146" i="5" s="1"/>
  <c r="S146" i="5" s="1"/>
  <c r="Q147" i="5"/>
  <c r="R147" i="5" s="1"/>
  <c r="S147" i="5" s="1"/>
  <c r="Q148" i="5"/>
  <c r="R148" i="5" s="1"/>
  <c r="S148" i="5" s="1"/>
  <c r="Q149" i="5"/>
  <c r="R149" i="5" s="1"/>
  <c r="S149" i="5" s="1"/>
  <c r="Q150" i="5"/>
  <c r="R150" i="5" s="1"/>
  <c r="S150" i="5" s="1"/>
  <c r="Q151" i="5"/>
  <c r="R151" i="5" s="1"/>
  <c r="Q152" i="5"/>
  <c r="R152" i="5" s="1"/>
  <c r="Q153" i="5"/>
  <c r="R153" i="5" s="1"/>
  <c r="Q154" i="5"/>
  <c r="R154" i="5" s="1"/>
  <c r="S154" i="5" s="1"/>
  <c r="Q155" i="5"/>
  <c r="R155" i="5" s="1"/>
  <c r="S155" i="5" s="1"/>
  <c r="Q156" i="5"/>
  <c r="R156" i="5" s="1"/>
  <c r="S156" i="5" s="1"/>
  <c r="Q157" i="5"/>
  <c r="R157" i="5" s="1"/>
  <c r="S157" i="5" s="1"/>
  <c r="Q158" i="5"/>
  <c r="R158" i="5" s="1"/>
  <c r="S158" i="5" s="1"/>
  <c r="Q159" i="5"/>
  <c r="R159" i="5" s="1"/>
  <c r="Q160" i="5"/>
  <c r="R160" i="5" s="1"/>
  <c r="Q161" i="5"/>
  <c r="R161" i="5" s="1"/>
  <c r="S161" i="5" s="1"/>
  <c r="Q162" i="5"/>
  <c r="R162" i="5" s="1"/>
  <c r="S162" i="5" s="1"/>
  <c r="Q163" i="5"/>
  <c r="R163" i="5" s="1"/>
  <c r="S163" i="5" s="1"/>
  <c r="Q164" i="5"/>
  <c r="R164" i="5" s="1"/>
  <c r="Q165" i="5"/>
  <c r="R165" i="5" s="1"/>
  <c r="S165" i="5" s="1"/>
  <c r="Q166" i="5"/>
  <c r="Q167" i="5"/>
  <c r="R167" i="5" s="1"/>
  <c r="Q168" i="5"/>
  <c r="R168" i="5" s="1"/>
  <c r="S168" i="5" s="1"/>
  <c r="Q169" i="5"/>
  <c r="R169" i="5" s="1"/>
  <c r="S169" i="5" s="1"/>
  <c r="Q170" i="5"/>
  <c r="R170" i="5" s="1"/>
  <c r="S170" i="5" s="1"/>
  <c r="Q171" i="5"/>
  <c r="R171" i="5" s="1"/>
  <c r="S171" i="5" s="1"/>
  <c r="Q172" i="5"/>
  <c r="R172" i="5" s="1"/>
  <c r="S172" i="5" s="1"/>
  <c r="Q173" i="5"/>
  <c r="R173" i="5" s="1"/>
  <c r="S173" i="5" s="1"/>
  <c r="Q174" i="5"/>
  <c r="Q175" i="5"/>
  <c r="R175" i="5" s="1"/>
  <c r="Q176" i="5"/>
  <c r="R176" i="5" s="1"/>
  <c r="Q177" i="5"/>
  <c r="R177" i="5" s="1"/>
  <c r="S177" i="5" s="1"/>
  <c r="Q178" i="5"/>
  <c r="R178" i="5" s="1"/>
  <c r="S178" i="5" s="1"/>
  <c r="Q179" i="5"/>
  <c r="R179" i="5" s="1"/>
  <c r="S179" i="5" s="1"/>
  <c r="Q180" i="5"/>
  <c r="R180" i="5" s="1"/>
  <c r="Q181" i="5"/>
  <c r="R181" i="5" s="1"/>
  <c r="S181" i="5" s="1"/>
  <c r="Q182" i="5"/>
  <c r="Q183" i="5"/>
  <c r="R183" i="5" s="1"/>
  <c r="S183" i="5" s="1"/>
  <c r="Q184" i="5"/>
  <c r="R184" i="5" s="1"/>
  <c r="Q185" i="5"/>
  <c r="R185" i="5" s="1"/>
  <c r="S185" i="5" s="1"/>
  <c r="Q186" i="5"/>
  <c r="R186" i="5" s="1"/>
  <c r="S186" i="5" s="1"/>
  <c r="Q187" i="5"/>
  <c r="R187" i="5" s="1"/>
  <c r="S187" i="5" s="1"/>
  <c r="Q188" i="5"/>
  <c r="R188" i="5" s="1"/>
  <c r="Q189" i="5"/>
  <c r="R189" i="5" s="1"/>
  <c r="S189" i="5" s="1"/>
  <c r="Q190" i="5"/>
  <c r="R190" i="5" s="1"/>
  <c r="Q191" i="5"/>
  <c r="R191" i="5" s="1"/>
  <c r="S191" i="5" s="1"/>
  <c r="Q192" i="5"/>
  <c r="R192" i="5" s="1"/>
  <c r="Q193" i="5"/>
  <c r="Q194" i="5"/>
  <c r="R194" i="5" s="1"/>
  <c r="S194" i="5" s="1"/>
  <c r="Q195" i="5"/>
  <c r="R195" i="5" s="1"/>
  <c r="S195" i="5" s="1"/>
  <c r="Q196" i="5"/>
  <c r="R196" i="5" s="1"/>
  <c r="Q197" i="5"/>
  <c r="R197" i="5" s="1"/>
  <c r="S197" i="5" s="1"/>
  <c r="Q198" i="5"/>
  <c r="R198" i="5" s="1"/>
  <c r="S198" i="5" s="1"/>
  <c r="Q199" i="5"/>
  <c r="R199" i="5" s="1"/>
  <c r="Q200" i="5"/>
  <c r="R200" i="5" s="1"/>
  <c r="Q201" i="5"/>
  <c r="R201" i="5" s="1"/>
  <c r="S201" i="5" s="1"/>
  <c r="Q202" i="5"/>
  <c r="R202" i="5" s="1"/>
  <c r="S202" i="5" s="1"/>
  <c r="Q203" i="5"/>
  <c r="R203" i="5" s="1"/>
  <c r="S203" i="5" s="1"/>
  <c r="Q204" i="5"/>
  <c r="R204" i="5" s="1"/>
  <c r="Q205" i="5"/>
  <c r="R205" i="5" s="1"/>
  <c r="S205" i="5" s="1"/>
  <c r="Q206" i="5"/>
  <c r="R206" i="5" s="1"/>
  <c r="Q207" i="5"/>
  <c r="R207" i="5" s="1"/>
  <c r="Q208" i="5"/>
  <c r="R208" i="5" s="1"/>
  <c r="Q209" i="5"/>
  <c r="Q210" i="5"/>
  <c r="R210" i="5" s="1"/>
  <c r="S210" i="5" s="1"/>
  <c r="Q211" i="5"/>
  <c r="R211" i="5" s="1"/>
  <c r="S211" i="5" s="1"/>
  <c r="Q212" i="5"/>
  <c r="R212" i="5" s="1"/>
  <c r="S212" i="5" s="1"/>
  <c r="Q213" i="5"/>
  <c r="R213" i="5" s="1"/>
  <c r="S213" i="5" s="1"/>
  <c r="Q214" i="5"/>
  <c r="Q215" i="5"/>
  <c r="R215" i="5" s="1"/>
  <c r="Q216" i="5"/>
  <c r="R216" i="5" s="1"/>
  <c r="Q217" i="5"/>
  <c r="R217" i="5" s="1"/>
  <c r="S217" i="5" s="1"/>
  <c r="Q218" i="5"/>
  <c r="R218" i="5" s="1"/>
  <c r="S218" i="5" s="1"/>
  <c r="Q219" i="5"/>
  <c r="R219" i="5" s="1"/>
  <c r="S219" i="5" s="1"/>
  <c r="Q220" i="5"/>
  <c r="R220" i="5" s="1"/>
  <c r="S220" i="5" s="1"/>
  <c r="Q221" i="5"/>
  <c r="R221" i="5" s="1"/>
  <c r="S221" i="5" s="1"/>
  <c r="Q222" i="5"/>
  <c r="R222" i="5" s="1"/>
  <c r="Q223" i="5"/>
  <c r="R223" i="5" s="1"/>
  <c r="S223" i="5" s="1"/>
  <c r="Q224" i="5"/>
  <c r="R224" i="5" s="1"/>
  <c r="Q225" i="5"/>
  <c r="Q226" i="5"/>
  <c r="R226" i="5" s="1"/>
  <c r="S226" i="5" s="1"/>
  <c r="Q227" i="5"/>
  <c r="R227" i="5" s="1"/>
  <c r="S227" i="5" s="1"/>
  <c r="Q228" i="5"/>
  <c r="R228" i="5" s="1"/>
  <c r="S228" i="5" s="1"/>
  <c r="Q229" i="5"/>
  <c r="R229" i="5" s="1"/>
  <c r="S229" i="5" s="1"/>
  <c r="Q230" i="5"/>
  <c r="Q231" i="5"/>
  <c r="R231" i="5" s="1"/>
  <c r="Q232" i="5"/>
  <c r="R232" i="5" s="1"/>
  <c r="S232" i="5" s="1"/>
  <c r="Q233" i="5"/>
  <c r="Q234" i="5"/>
  <c r="R234" i="5" s="1"/>
  <c r="S234" i="5" s="1"/>
  <c r="Q235" i="5"/>
  <c r="R235" i="5" s="1"/>
  <c r="S235" i="5" s="1"/>
  <c r="Q236" i="5"/>
  <c r="R236" i="5" s="1"/>
  <c r="S236" i="5" s="1"/>
  <c r="Q237" i="5"/>
  <c r="R237" i="5" s="1"/>
  <c r="S237" i="5" s="1"/>
  <c r="Q238" i="5"/>
  <c r="Q239" i="5"/>
  <c r="R239" i="5" s="1"/>
  <c r="Q240" i="5"/>
  <c r="R240" i="5" s="1"/>
  <c r="Q241" i="5"/>
  <c r="R241" i="5" s="1"/>
  <c r="S241" i="5" s="1"/>
  <c r="Q242" i="5"/>
  <c r="R242" i="5" s="1"/>
  <c r="S242" i="5" s="1"/>
  <c r="Q243" i="5"/>
  <c r="R243" i="5" s="1"/>
  <c r="S243" i="5" s="1"/>
  <c r="Q244" i="5"/>
  <c r="R244" i="5" s="1"/>
  <c r="Q245" i="5"/>
  <c r="R245" i="5" s="1"/>
  <c r="S245" i="5" s="1"/>
  <c r="Q246" i="5"/>
  <c r="Q2" i="5"/>
  <c r="R2" i="5" s="1"/>
  <c r="M198" i="5"/>
  <c r="M201" i="5"/>
  <c r="M204" i="5"/>
  <c r="M207" i="5"/>
  <c r="M210" i="5"/>
  <c r="M213" i="5"/>
  <c r="M216" i="5"/>
  <c r="M231" i="5"/>
  <c r="M233" i="5"/>
  <c r="M235" i="5"/>
  <c r="M237" i="5"/>
  <c r="M239" i="5"/>
  <c r="M241" i="5"/>
  <c r="M243" i="5"/>
  <c r="M245" i="5"/>
  <c r="M219" i="5"/>
  <c r="M221" i="5"/>
  <c r="M223" i="5"/>
  <c r="M225" i="5"/>
  <c r="M227" i="5"/>
  <c r="M228" i="5"/>
  <c r="M229" i="5"/>
  <c r="M230" i="5"/>
  <c r="M196" i="5"/>
  <c r="M199" i="5"/>
  <c r="M202" i="5"/>
  <c r="M205" i="5"/>
  <c r="M208" i="5"/>
  <c r="M211" i="5"/>
  <c r="M214" i="5"/>
  <c r="M217" i="5"/>
  <c r="M165" i="5"/>
  <c r="M167" i="5"/>
  <c r="M169" i="5"/>
  <c r="M172" i="5"/>
  <c r="M176" i="5"/>
  <c r="M180" i="5"/>
  <c r="M184" i="5"/>
  <c r="M188" i="5"/>
  <c r="M149" i="5"/>
  <c r="M151" i="5"/>
  <c r="M153" i="5"/>
  <c r="M155" i="5"/>
  <c r="M157" i="5"/>
  <c r="M159" i="5"/>
  <c r="M161" i="5"/>
  <c r="M163" i="5"/>
  <c r="M2" i="5"/>
  <c r="M5" i="5"/>
  <c r="M8" i="5"/>
  <c r="M10" i="5"/>
  <c r="M12" i="5"/>
  <c r="M14" i="5"/>
  <c r="M20" i="5"/>
  <c r="M22" i="5"/>
  <c r="M24" i="5"/>
  <c r="M25" i="5"/>
  <c r="M3" i="5"/>
  <c r="M6" i="5"/>
  <c r="M18" i="5"/>
  <c r="M19" i="5"/>
  <c r="M21" i="5"/>
  <c r="M23" i="5"/>
  <c r="M4" i="5"/>
  <c r="M7" i="5"/>
  <c r="M9" i="5"/>
  <c r="M11" i="5"/>
  <c r="M13" i="5"/>
  <c r="M15" i="5"/>
  <c r="M16" i="5"/>
  <c r="M17" i="5"/>
  <c r="M26" i="5"/>
  <c r="M27" i="5"/>
  <c r="M28" i="5"/>
  <c r="M29" i="5"/>
  <c r="M30" i="5"/>
  <c r="M31" i="5"/>
  <c r="M32" i="5"/>
  <c r="M33" i="5"/>
  <c r="M156" i="5"/>
  <c r="M158" i="5"/>
  <c r="M160" i="5"/>
  <c r="M162" i="5"/>
  <c r="M164" i="5"/>
  <c r="M170" i="5"/>
  <c r="M173" i="5"/>
  <c r="M177" i="5"/>
  <c r="M181" i="5"/>
  <c r="M185" i="5"/>
  <c r="M189" i="5"/>
  <c r="M191" i="5"/>
  <c r="M193" i="5"/>
  <c r="M110" i="5"/>
  <c r="M113" i="5"/>
  <c r="M116" i="5"/>
  <c r="M119" i="5"/>
  <c r="M122" i="5"/>
  <c r="M133" i="5"/>
  <c r="M135" i="5"/>
  <c r="M137" i="5"/>
  <c r="M139" i="5"/>
  <c r="M141" i="5"/>
  <c r="M143" i="5"/>
  <c r="M145" i="5"/>
  <c r="M147" i="5"/>
  <c r="M104" i="5"/>
  <c r="M106" i="5"/>
  <c r="M108" i="5"/>
  <c r="M111" i="5"/>
  <c r="M114" i="5"/>
  <c r="M117" i="5"/>
  <c r="M120" i="5"/>
  <c r="M123" i="5"/>
  <c r="M134" i="5"/>
  <c r="M136" i="5"/>
  <c r="M138" i="5"/>
  <c r="M140" i="5"/>
  <c r="M142" i="5"/>
  <c r="M144" i="5"/>
  <c r="M146" i="5"/>
  <c r="M148" i="5"/>
  <c r="M125" i="5"/>
  <c r="M126" i="5"/>
  <c r="M127" i="5"/>
  <c r="M128" i="5"/>
  <c r="M129" i="5"/>
  <c r="M130" i="5"/>
  <c r="M131" i="5"/>
  <c r="M132" i="5"/>
  <c r="M105" i="5"/>
  <c r="M107" i="5"/>
  <c r="M109" i="5"/>
  <c r="M112" i="5"/>
  <c r="M115" i="5"/>
  <c r="M118" i="5"/>
  <c r="M121" i="5"/>
  <c r="M124" i="5"/>
  <c r="M166" i="5"/>
  <c r="M168" i="5"/>
  <c r="M171" i="5"/>
  <c r="M174" i="5"/>
  <c r="M178" i="5"/>
  <c r="M182" i="5"/>
  <c r="M186" i="5"/>
  <c r="M175" i="5"/>
  <c r="M179" i="5"/>
  <c r="M183" i="5"/>
  <c r="M187" i="5"/>
  <c r="M190" i="5"/>
  <c r="M192" i="5"/>
  <c r="M194" i="5"/>
  <c r="M150" i="5"/>
  <c r="M152" i="5"/>
  <c r="M154" i="5"/>
  <c r="M197" i="5"/>
  <c r="M200" i="5"/>
  <c r="M203" i="5"/>
  <c r="M206" i="5"/>
  <c r="M209" i="5"/>
  <c r="M212" i="5"/>
  <c r="M215" i="5"/>
  <c r="M218" i="5"/>
  <c r="M232" i="5"/>
  <c r="M234" i="5"/>
  <c r="M236" i="5"/>
  <c r="M238" i="5"/>
  <c r="M240" i="5"/>
  <c r="M242" i="5"/>
  <c r="M244" i="5"/>
  <c r="M246" i="5"/>
  <c r="M220" i="5"/>
  <c r="M222" i="5"/>
  <c r="M224" i="5"/>
  <c r="M226" i="5"/>
  <c r="M54" i="5"/>
  <c r="M55" i="5"/>
  <c r="M56" i="5"/>
  <c r="M57" i="5"/>
  <c r="M58" i="5"/>
  <c r="M59" i="5"/>
  <c r="M34" i="5"/>
  <c r="M36" i="5"/>
  <c r="M38" i="5"/>
  <c r="M40" i="5"/>
  <c r="M42" i="5"/>
  <c r="M44" i="5"/>
  <c r="M46" i="5"/>
  <c r="M49" i="5"/>
  <c r="M35" i="5"/>
  <c r="M37" i="5"/>
  <c r="M39" i="5"/>
  <c r="M41" i="5"/>
  <c r="M43" i="5"/>
  <c r="M45" i="5"/>
  <c r="M47" i="5"/>
  <c r="M50" i="5"/>
  <c r="M48" i="5"/>
  <c r="M51" i="5"/>
  <c r="M60" i="5"/>
  <c r="M61" i="5"/>
  <c r="M62" i="5"/>
  <c r="M63" i="5"/>
  <c r="M64" i="5"/>
  <c r="M65" i="5"/>
  <c r="M66" i="5"/>
  <c r="M67" i="5"/>
  <c r="M52" i="5"/>
  <c r="M53" i="5"/>
  <c r="M92" i="5"/>
  <c r="M94" i="5"/>
  <c r="M96" i="5"/>
  <c r="M98" i="5"/>
  <c r="M100" i="5"/>
  <c r="M102" i="5"/>
  <c r="M68" i="5"/>
  <c r="M70" i="5"/>
  <c r="M72" i="5"/>
  <c r="M74" i="5"/>
  <c r="M76" i="5"/>
  <c r="M78" i="5"/>
  <c r="M80" i="5"/>
  <c r="M81" i="5"/>
  <c r="M90" i="5"/>
  <c r="M91" i="5"/>
  <c r="M93" i="5"/>
  <c r="M95" i="5"/>
  <c r="M97" i="5"/>
  <c r="M99" i="5"/>
  <c r="M101" i="5"/>
  <c r="M103" i="5"/>
  <c r="M82" i="5"/>
  <c r="M83" i="5"/>
  <c r="M84" i="5"/>
  <c r="M85" i="5"/>
  <c r="M86" i="5"/>
  <c r="M87" i="5"/>
  <c r="M88" i="5"/>
  <c r="M89" i="5"/>
  <c r="M69" i="5"/>
  <c r="M71" i="5"/>
  <c r="M73" i="5"/>
  <c r="M75" i="5"/>
  <c r="M77" i="5"/>
  <c r="M79" i="5"/>
  <c r="M195" i="5"/>
  <c r="L198" i="5"/>
  <c r="L201" i="5"/>
  <c r="L204" i="5"/>
  <c r="L207" i="5"/>
  <c r="L210" i="5"/>
  <c r="L213" i="5"/>
  <c r="L216" i="5"/>
  <c r="L231" i="5"/>
  <c r="L233" i="5"/>
  <c r="L235" i="5"/>
  <c r="L237" i="5"/>
  <c r="L239" i="5"/>
  <c r="L241" i="5"/>
  <c r="L243" i="5"/>
  <c r="L245" i="5"/>
  <c r="L219" i="5"/>
  <c r="L221" i="5"/>
  <c r="L223" i="5"/>
  <c r="L225" i="5"/>
  <c r="L227" i="5"/>
  <c r="L228" i="5"/>
  <c r="L229" i="5"/>
  <c r="L230" i="5"/>
  <c r="L196" i="5"/>
  <c r="L199" i="5"/>
  <c r="L202" i="5"/>
  <c r="L205" i="5"/>
  <c r="L208" i="5"/>
  <c r="L211" i="5"/>
  <c r="L214" i="5"/>
  <c r="L217" i="5"/>
  <c r="L165" i="5"/>
  <c r="L167" i="5"/>
  <c r="L169" i="5"/>
  <c r="L172" i="5"/>
  <c r="L176" i="5"/>
  <c r="L180" i="5"/>
  <c r="L184" i="5"/>
  <c r="L188" i="5"/>
  <c r="L149" i="5"/>
  <c r="L151" i="5"/>
  <c r="L153" i="5"/>
  <c r="L155" i="5"/>
  <c r="L157" i="5"/>
  <c r="L159" i="5"/>
  <c r="L161" i="5"/>
  <c r="L163" i="5"/>
  <c r="L2" i="5"/>
  <c r="L5" i="5"/>
  <c r="L8" i="5"/>
  <c r="L10" i="5"/>
  <c r="L12" i="5"/>
  <c r="L14" i="5"/>
  <c r="L20" i="5"/>
  <c r="L22" i="5"/>
  <c r="L24" i="5"/>
  <c r="L25" i="5"/>
  <c r="L3" i="5"/>
  <c r="L6" i="5"/>
  <c r="L18" i="5"/>
  <c r="L19" i="5"/>
  <c r="L21" i="5"/>
  <c r="L23" i="5"/>
  <c r="L4" i="5"/>
  <c r="L7" i="5"/>
  <c r="L9" i="5"/>
  <c r="L11" i="5"/>
  <c r="L13" i="5"/>
  <c r="L15" i="5"/>
  <c r="L16" i="5"/>
  <c r="L17" i="5"/>
  <c r="L26" i="5"/>
  <c r="L27" i="5"/>
  <c r="L28" i="5"/>
  <c r="L29" i="5"/>
  <c r="L30" i="5"/>
  <c r="L31" i="5"/>
  <c r="L32" i="5"/>
  <c r="L33" i="5"/>
  <c r="L156" i="5"/>
  <c r="L158" i="5"/>
  <c r="L160" i="5"/>
  <c r="L162" i="5"/>
  <c r="L164" i="5"/>
  <c r="L170" i="5"/>
  <c r="L173" i="5"/>
  <c r="L177" i="5"/>
  <c r="L181" i="5"/>
  <c r="L185" i="5"/>
  <c r="L189" i="5"/>
  <c r="L191" i="5"/>
  <c r="L193" i="5"/>
  <c r="L110" i="5"/>
  <c r="L113" i="5"/>
  <c r="L116" i="5"/>
  <c r="L119" i="5"/>
  <c r="L122" i="5"/>
  <c r="L133" i="5"/>
  <c r="L135" i="5"/>
  <c r="L137" i="5"/>
  <c r="L139" i="5"/>
  <c r="L141" i="5"/>
  <c r="L143" i="5"/>
  <c r="L145" i="5"/>
  <c r="L147" i="5"/>
  <c r="L104" i="5"/>
  <c r="L106" i="5"/>
  <c r="L108" i="5"/>
  <c r="L111" i="5"/>
  <c r="L114" i="5"/>
  <c r="L117" i="5"/>
  <c r="L120" i="5"/>
  <c r="L123" i="5"/>
  <c r="L134" i="5"/>
  <c r="L136" i="5"/>
  <c r="L138" i="5"/>
  <c r="L140" i="5"/>
  <c r="L142" i="5"/>
  <c r="L144" i="5"/>
  <c r="L146" i="5"/>
  <c r="L148" i="5"/>
  <c r="L125" i="5"/>
  <c r="L126" i="5"/>
  <c r="L127" i="5"/>
  <c r="L128" i="5"/>
  <c r="L129" i="5"/>
  <c r="L130" i="5"/>
  <c r="L131" i="5"/>
  <c r="L132" i="5"/>
  <c r="L105" i="5"/>
  <c r="L107" i="5"/>
  <c r="L109" i="5"/>
  <c r="L112" i="5"/>
  <c r="L115" i="5"/>
  <c r="L118" i="5"/>
  <c r="L121" i="5"/>
  <c r="L124" i="5"/>
  <c r="L166" i="5"/>
  <c r="L168" i="5"/>
  <c r="L171" i="5"/>
  <c r="L174" i="5"/>
  <c r="L178" i="5"/>
  <c r="L182" i="5"/>
  <c r="L186" i="5"/>
  <c r="L175" i="5"/>
  <c r="L179" i="5"/>
  <c r="L183" i="5"/>
  <c r="L187" i="5"/>
  <c r="L190" i="5"/>
  <c r="L192" i="5"/>
  <c r="L194" i="5"/>
  <c r="L150" i="5"/>
  <c r="L152" i="5"/>
  <c r="L154" i="5"/>
  <c r="L197" i="5"/>
  <c r="L200" i="5"/>
  <c r="L203" i="5"/>
  <c r="L206" i="5"/>
  <c r="L209" i="5"/>
  <c r="L212" i="5"/>
  <c r="L215" i="5"/>
  <c r="L218" i="5"/>
  <c r="L232" i="5"/>
  <c r="L234" i="5"/>
  <c r="L236" i="5"/>
  <c r="L238" i="5"/>
  <c r="L240" i="5"/>
  <c r="L242" i="5"/>
  <c r="L244" i="5"/>
  <c r="L246" i="5"/>
  <c r="L220" i="5"/>
  <c r="L222" i="5"/>
  <c r="L224" i="5"/>
  <c r="L226" i="5"/>
  <c r="L54" i="5"/>
  <c r="L55" i="5"/>
  <c r="L56" i="5"/>
  <c r="L57" i="5"/>
  <c r="L58" i="5"/>
  <c r="L59" i="5"/>
  <c r="L34" i="5"/>
  <c r="L36" i="5"/>
  <c r="L38" i="5"/>
  <c r="L40" i="5"/>
  <c r="L42" i="5"/>
  <c r="L44" i="5"/>
  <c r="L46" i="5"/>
  <c r="L49" i="5"/>
  <c r="L35" i="5"/>
  <c r="L37" i="5"/>
  <c r="L39" i="5"/>
  <c r="L41" i="5"/>
  <c r="L43" i="5"/>
  <c r="L45" i="5"/>
  <c r="L47" i="5"/>
  <c r="L50" i="5"/>
  <c r="L48" i="5"/>
  <c r="L51" i="5"/>
  <c r="L60" i="5"/>
  <c r="L61" i="5"/>
  <c r="L62" i="5"/>
  <c r="L63" i="5"/>
  <c r="L64" i="5"/>
  <c r="L65" i="5"/>
  <c r="L66" i="5"/>
  <c r="L67" i="5"/>
  <c r="L52" i="5"/>
  <c r="L53" i="5"/>
  <c r="L92" i="5"/>
  <c r="L94" i="5"/>
  <c r="L96" i="5"/>
  <c r="L98" i="5"/>
  <c r="L100" i="5"/>
  <c r="L102" i="5"/>
  <c r="L68" i="5"/>
  <c r="L70" i="5"/>
  <c r="L72" i="5"/>
  <c r="L74" i="5"/>
  <c r="L76" i="5"/>
  <c r="L78" i="5"/>
  <c r="L80" i="5"/>
  <c r="L81" i="5"/>
  <c r="L90" i="5"/>
  <c r="L91" i="5"/>
  <c r="L93" i="5"/>
  <c r="L95" i="5"/>
  <c r="L97" i="5"/>
  <c r="L99" i="5"/>
  <c r="L101" i="5"/>
  <c r="L103" i="5"/>
  <c r="L82" i="5"/>
  <c r="L83" i="5"/>
  <c r="L84" i="5"/>
  <c r="L85" i="5"/>
  <c r="L86" i="5"/>
  <c r="L87" i="5"/>
  <c r="L88" i="5"/>
  <c r="L89" i="5"/>
  <c r="L69" i="5"/>
  <c r="L71" i="5"/>
  <c r="L73" i="5"/>
  <c r="L75" i="5"/>
  <c r="L77" i="5"/>
  <c r="L79" i="5"/>
  <c r="L195" i="5"/>
  <c r="G198" i="5"/>
  <c r="G201" i="5"/>
  <c r="G204" i="5"/>
  <c r="G207" i="5"/>
  <c r="G210" i="5"/>
  <c r="G213" i="5"/>
  <c r="G216" i="5"/>
  <c r="G231" i="5"/>
  <c r="G233" i="5"/>
  <c r="G235" i="5"/>
  <c r="G237" i="5"/>
  <c r="G239" i="5"/>
  <c r="G241" i="5"/>
  <c r="G243" i="5"/>
  <c r="G245" i="5"/>
  <c r="G219" i="5"/>
  <c r="G221" i="5"/>
  <c r="G223" i="5"/>
  <c r="G225" i="5"/>
  <c r="G227" i="5"/>
  <c r="G228" i="5"/>
  <c r="G229" i="5"/>
  <c r="G230" i="5"/>
  <c r="G196" i="5"/>
  <c r="G199" i="5"/>
  <c r="G202" i="5"/>
  <c r="G205" i="5"/>
  <c r="G208" i="5"/>
  <c r="G211" i="5"/>
  <c r="G214" i="5"/>
  <c r="G217" i="5"/>
  <c r="G165" i="5"/>
  <c r="G167" i="5"/>
  <c r="G169" i="5"/>
  <c r="G172" i="5"/>
  <c r="G176" i="5"/>
  <c r="G180" i="5"/>
  <c r="G184" i="5"/>
  <c r="G188" i="5"/>
  <c r="G149" i="5"/>
  <c r="G151" i="5"/>
  <c r="G153" i="5"/>
  <c r="G155" i="5"/>
  <c r="G157" i="5"/>
  <c r="G159" i="5"/>
  <c r="G161" i="5"/>
  <c r="G163" i="5"/>
  <c r="G2" i="5"/>
  <c r="G5" i="5"/>
  <c r="G8" i="5"/>
  <c r="G10" i="5"/>
  <c r="G12" i="5"/>
  <c r="G14" i="5"/>
  <c r="G20" i="5"/>
  <c r="G22" i="5"/>
  <c r="G24" i="5"/>
  <c r="G25" i="5"/>
  <c r="G3" i="5"/>
  <c r="G6" i="5"/>
  <c r="G18" i="5"/>
  <c r="G19" i="5"/>
  <c r="G21" i="5"/>
  <c r="G23" i="5"/>
  <c r="G4" i="5"/>
  <c r="G7" i="5"/>
  <c r="G9" i="5"/>
  <c r="G11" i="5"/>
  <c r="G13" i="5"/>
  <c r="G15" i="5"/>
  <c r="G16" i="5"/>
  <c r="G17" i="5"/>
  <c r="G26" i="5"/>
  <c r="G27" i="5"/>
  <c r="G28" i="5"/>
  <c r="G29" i="5"/>
  <c r="G30" i="5"/>
  <c r="G31" i="5"/>
  <c r="G32" i="5"/>
  <c r="G33" i="5"/>
  <c r="G156" i="5"/>
  <c r="G158" i="5"/>
  <c r="G160" i="5"/>
  <c r="G162" i="5"/>
  <c r="G164" i="5"/>
  <c r="G170" i="5"/>
  <c r="G173" i="5"/>
  <c r="G177" i="5"/>
  <c r="G181" i="5"/>
  <c r="G185" i="5"/>
  <c r="G189" i="5"/>
  <c r="G191" i="5"/>
  <c r="G193" i="5"/>
  <c r="G110" i="5"/>
  <c r="G113" i="5"/>
  <c r="G116" i="5"/>
  <c r="G119" i="5"/>
  <c r="G122" i="5"/>
  <c r="G133" i="5"/>
  <c r="G135" i="5"/>
  <c r="G137" i="5"/>
  <c r="G139" i="5"/>
  <c r="G141" i="5"/>
  <c r="G143" i="5"/>
  <c r="G145" i="5"/>
  <c r="G147" i="5"/>
  <c r="G104" i="5"/>
  <c r="G106" i="5"/>
  <c r="G108" i="5"/>
  <c r="G111" i="5"/>
  <c r="G114" i="5"/>
  <c r="G117" i="5"/>
  <c r="G120" i="5"/>
  <c r="G123" i="5"/>
  <c r="G134" i="5"/>
  <c r="G136" i="5"/>
  <c r="G138" i="5"/>
  <c r="G140" i="5"/>
  <c r="G142" i="5"/>
  <c r="G144" i="5"/>
  <c r="G146" i="5"/>
  <c r="G148" i="5"/>
  <c r="G125" i="5"/>
  <c r="G126" i="5"/>
  <c r="G127" i="5"/>
  <c r="G128" i="5"/>
  <c r="G129" i="5"/>
  <c r="G130" i="5"/>
  <c r="G131" i="5"/>
  <c r="G132" i="5"/>
  <c r="G105" i="5"/>
  <c r="G107" i="5"/>
  <c r="G109" i="5"/>
  <c r="G112" i="5"/>
  <c r="G115" i="5"/>
  <c r="G118" i="5"/>
  <c r="G121" i="5"/>
  <c r="G124" i="5"/>
  <c r="G166" i="5"/>
  <c r="G168" i="5"/>
  <c r="G171" i="5"/>
  <c r="G174" i="5"/>
  <c r="G178" i="5"/>
  <c r="G182" i="5"/>
  <c r="G186" i="5"/>
  <c r="G175" i="5"/>
  <c r="G179" i="5"/>
  <c r="G183" i="5"/>
  <c r="G187" i="5"/>
  <c r="G190" i="5"/>
  <c r="G192" i="5"/>
  <c r="G194" i="5"/>
  <c r="G150" i="5"/>
  <c r="G152" i="5"/>
  <c r="G154" i="5"/>
  <c r="G197" i="5"/>
  <c r="G200" i="5"/>
  <c r="G203" i="5"/>
  <c r="G206" i="5"/>
  <c r="G209" i="5"/>
  <c r="G212" i="5"/>
  <c r="G215" i="5"/>
  <c r="G218" i="5"/>
  <c r="G232" i="5"/>
  <c r="G234" i="5"/>
  <c r="G236" i="5"/>
  <c r="G238" i="5"/>
  <c r="G240" i="5"/>
  <c r="G242" i="5"/>
  <c r="G244" i="5"/>
  <c r="G246" i="5"/>
  <c r="G220" i="5"/>
  <c r="G222" i="5"/>
  <c r="G224" i="5"/>
  <c r="G226" i="5"/>
  <c r="G54" i="5"/>
  <c r="G55" i="5"/>
  <c r="G56" i="5"/>
  <c r="G57" i="5"/>
  <c r="G58" i="5"/>
  <c r="G59" i="5"/>
  <c r="G34" i="5"/>
  <c r="G36" i="5"/>
  <c r="G38" i="5"/>
  <c r="G40" i="5"/>
  <c r="G42" i="5"/>
  <c r="G44" i="5"/>
  <c r="G46" i="5"/>
  <c r="G49" i="5"/>
  <c r="G35" i="5"/>
  <c r="G37" i="5"/>
  <c r="G39" i="5"/>
  <c r="G41" i="5"/>
  <c r="G43" i="5"/>
  <c r="G45" i="5"/>
  <c r="G47" i="5"/>
  <c r="G50" i="5"/>
  <c r="G48" i="5"/>
  <c r="G51" i="5"/>
  <c r="G60" i="5"/>
  <c r="G61" i="5"/>
  <c r="G62" i="5"/>
  <c r="G63" i="5"/>
  <c r="G64" i="5"/>
  <c r="G65" i="5"/>
  <c r="G66" i="5"/>
  <c r="G67" i="5"/>
  <c r="G52" i="5"/>
  <c r="G53" i="5"/>
  <c r="G92" i="5"/>
  <c r="G94" i="5"/>
  <c r="G96" i="5"/>
  <c r="G98" i="5"/>
  <c r="G100" i="5"/>
  <c r="G102" i="5"/>
  <c r="G68" i="5"/>
  <c r="G70" i="5"/>
  <c r="G72" i="5"/>
  <c r="G74" i="5"/>
  <c r="G76" i="5"/>
  <c r="G78" i="5"/>
  <c r="G80" i="5"/>
  <c r="G81" i="5"/>
  <c r="G90" i="5"/>
  <c r="G91" i="5"/>
  <c r="G93" i="5"/>
  <c r="G95" i="5"/>
  <c r="G97" i="5"/>
  <c r="G99" i="5"/>
  <c r="G101" i="5"/>
  <c r="G103" i="5"/>
  <c r="G82" i="5"/>
  <c r="G83" i="5"/>
  <c r="G84" i="5"/>
  <c r="G85" i="5"/>
  <c r="G86" i="5"/>
  <c r="G87" i="5"/>
  <c r="G88" i="5"/>
  <c r="G89" i="5"/>
  <c r="G69" i="5"/>
  <c r="G71" i="5"/>
  <c r="G73" i="5"/>
  <c r="G75" i="5"/>
  <c r="G77" i="5"/>
  <c r="G79" i="5"/>
  <c r="G195" i="5"/>
  <c r="Q246" i="4"/>
  <c r="H246" i="4"/>
  <c r="Q245" i="4"/>
  <c r="H245" i="4"/>
  <c r="Q244" i="4"/>
  <c r="R244" i="4" s="1"/>
  <c r="S244" i="4" s="1"/>
  <c r="H244" i="4"/>
  <c r="Q243" i="4"/>
  <c r="H243" i="4"/>
  <c r="Q242" i="4"/>
  <c r="R242" i="4" s="1"/>
  <c r="H242" i="4"/>
  <c r="Q241" i="4"/>
  <c r="H241" i="4"/>
  <c r="Q240" i="4"/>
  <c r="R240" i="4" s="1"/>
  <c r="S240" i="4" s="1"/>
  <c r="H240" i="4"/>
  <c r="Q239" i="4"/>
  <c r="H239" i="4"/>
  <c r="Q238" i="4"/>
  <c r="R238" i="4" s="1"/>
  <c r="S238" i="4" s="1"/>
  <c r="H238" i="4"/>
  <c r="Q237" i="4"/>
  <c r="R237" i="4" s="1"/>
  <c r="H237" i="4"/>
  <c r="Q236" i="4"/>
  <c r="R236" i="4" s="1"/>
  <c r="S236" i="4" s="1"/>
  <c r="H236" i="4"/>
  <c r="Q235" i="4"/>
  <c r="H235" i="4"/>
  <c r="Q234" i="4"/>
  <c r="R234" i="4" s="1"/>
  <c r="S234" i="4" s="1"/>
  <c r="H234" i="4"/>
  <c r="Q233" i="4"/>
  <c r="H233" i="4"/>
  <c r="Q232" i="4"/>
  <c r="R232" i="4" s="1"/>
  <c r="S232" i="4" s="1"/>
  <c r="H232" i="4"/>
  <c r="Q231" i="4"/>
  <c r="R231" i="4" s="1"/>
  <c r="H231" i="4"/>
  <c r="Q230" i="4"/>
  <c r="R230" i="4" s="1"/>
  <c r="S230" i="4" s="1"/>
  <c r="H230" i="4"/>
  <c r="Q229" i="4"/>
  <c r="R229" i="4" s="1"/>
  <c r="H229" i="4"/>
  <c r="R228" i="4"/>
  <c r="S228" i="4" s="1"/>
  <c r="Q228" i="4"/>
  <c r="H228" i="4"/>
  <c r="Q227" i="4"/>
  <c r="H227" i="4"/>
  <c r="Q226" i="4"/>
  <c r="R226" i="4" s="1"/>
  <c r="S226" i="4" s="1"/>
  <c r="H226" i="4"/>
  <c r="Q225" i="4"/>
  <c r="H225" i="4"/>
  <c r="Q224" i="4"/>
  <c r="R224" i="4" s="1"/>
  <c r="S224" i="4" s="1"/>
  <c r="H224" i="4"/>
  <c r="Q223" i="4"/>
  <c r="H223" i="4"/>
  <c r="Q222" i="4"/>
  <c r="R222" i="4" s="1"/>
  <c r="S222" i="4" s="1"/>
  <c r="H222" i="4"/>
  <c r="Q221" i="4"/>
  <c r="H221" i="4"/>
  <c r="Q220" i="4"/>
  <c r="R220" i="4" s="1"/>
  <c r="S220" i="4" s="1"/>
  <c r="H220" i="4"/>
  <c r="Q219" i="4"/>
  <c r="H219" i="4"/>
  <c r="Q218" i="4"/>
  <c r="R218" i="4" s="1"/>
  <c r="S218" i="4" s="1"/>
  <c r="H218" i="4"/>
  <c r="Q217" i="4"/>
  <c r="H217" i="4"/>
  <c r="Q216" i="4"/>
  <c r="R216" i="4" s="1"/>
  <c r="S216" i="4" s="1"/>
  <c r="H216" i="4"/>
  <c r="Q215" i="4"/>
  <c r="H215" i="4"/>
  <c r="Q214" i="4"/>
  <c r="R214" i="4" s="1"/>
  <c r="S214" i="4" s="1"/>
  <c r="H214" i="4"/>
  <c r="Q213" i="4"/>
  <c r="H213" i="4"/>
  <c r="Q212" i="4"/>
  <c r="R212" i="4" s="1"/>
  <c r="S212" i="4" s="1"/>
  <c r="H212" i="4"/>
  <c r="Q211" i="4"/>
  <c r="H211" i="4"/>
  <c r="Q210" i="4"/>
  <c r="R210" i="4" s="1"/>
  <c r="S210" i="4" s="1"/>
  <c r="H210" i="4"/>
  <c r="Q209" i="4"/>
  <c r="H209" i="4"/>
  <c r="Q208" i="4"/>
  <c r="R208" i="4" s="1"/>
  <c r="S208" i="4" s="1"/>
  <c r="H208" i="4"/>
  <c r="Q207" i="4"/>
  <c r="H207" i="4"/>
  <c r="Q206" i="4"/>
  <c r="R206" i="4" s="1"/>
  <c r="S206" i="4" s="1"/>
  <c r="H206" i="4"/>
  <c r="Q205" i="4"/>
  <c r="H205" i="4"/>
  <c r="Q204" i="4"/>
  <c r="R204" i="4" s="1"/>
  <c r="S204" i="4" s="1"/>
  <c r="H204" i="4"/>
  <c r="Q203" i="4"/>
  <c r="H203" i="4"/>
  <c r="Q202" i="4"/>
  <c r="R202" i="4" s="1"/>
  <c r="S202" i="4" s="1"/>
  <c r="H202" i="4"/>
  <c r="Q201" i="4"/>
  <c r="H201" i="4"/>
  <c r="Q200" i="4"/>
  <c r="R200" i="4" s="1"/>
  <c r="S200" i="4" s="1"/>
  <c r="H200" i="4"/>
  <c r="Q199" i="4"/>
  <c r="R199" i="4" s="1"/>
  <c r="H199" i="4"/>
  <c r="Q198" i="4"/>
  <c r="R198" i="4" s="1"/>
  <c r="S198" i="4" s="1"/>
  <c r="H198" i="4"/>
  <c r="Q197" i="4"/>
  <c r="H197" i="4"/>
  <c r="Q196" i="4"/>
  <c r="R196" i="4" s="1"/>
  <c r="S196" i="4" s="1"/>
  <c r="H196" i="4"/>
  <c r="Q195" i="4"/>
  <c r="H195" i="4"/>
  <c r="Q194" i="4"/>
  <c r="R194" i="4" s="1"/>
  <c r="S194" i="4" s="1"/>
  <c r="H194" i="4"/>
  <c r="Q193" i="4"/>
  <c r="H193" i="4"/>
  <c r="Q192" i="4"/>
  <c r="R192" i="4" s="1"/>
  <c r="S192" i="4" s="1"/>
  <c r="H192" i="4"/>
  <c r="Q191" i="4"/>
  <c r="R191" i="4" s="1"/>
  <c r="H191" i="4"/>
  <c r="Q190" i="4"/>
  <c r="R190" i="4" s="1"/>
  <c r="S190" i="4" s="1"/>
  <c r="H190" i="4"/>
  <c r="Q189" i="4"/>
  <c r="H189" i="4"/>
  <c r="R188" i="4"/>
  <c r="S188" i="4" s="1"/>
  <c r="Q188" i="4"/>
  <c r="H188" i="4"/>
  <c r="Q187" i="4"/>
  <c r="H187" i="4"/>
  <c r="Q186" i="4"/>
  <c r="R186" i="4" s="1"/>
  <c r="S186" i="4" s="1"/>
  <c r="H186" i="4"/>
  <c r="Q185" i="4"/>
  <c r="H185" i="4"/>
  <c r="Q184" i="4"/>
  <c r="R184" i="4" s="1"/>
  <c r="S184" i="4" s="1"/>
  <c r="H184" i="4"/>
  <c r="Q183" i="4"/>
  <c r="R183" i="4" s="1"/>
  <c r="H183" i="4"/>
  <c r="Q182" i="4"/>
  <c r="R182" i="4" s="1"/>
  <c r="S182" i="4" s="1"/>
  <c r="H182" i="4"/>
  <c r="Q181" i="4"/>
  <c r="H181" i="4"/>
  <c r="Q180" i="4"/>
  <c r="R180" i="4" s="1"/>
  <c r="S180" i="4" s="1"/>
  <c r="H180" i="4"/>
  <c r="Q179" i="4"/>
  <c r="H179" i="4"/>
  <c r="Q178" i="4"/>
  <c r="R178" i="4" s="1"/>
  <c r="S178" i="4" s="1"/>
  <c r="H178" i="4"/>
  <c r="Q177" i="4"/>
  <c r="H177" i="4"/>
  <c r="Q176" i="4"/>
  <c r="R176" i="4" s="1"/>
  <c r="S176" i="4" s="1"/>
  <c r="H176" i="4"/>
  <c r="Q175" i="4"/>
  <c r="H175" i="4"/>
  <c r="R174" i="4"/>
  <c r="S174" i="4" s="1"/>
  <c r="Q174" i="4"/>
  <c r="H174" i="4"/>
  <c r="Q173" i="4"/>
  <c r="H173" i="4"/>
  <c r="Q172" i="4"/>
  <c r="R172" i="4" s="1"/>
  <c r="S172" i="4" s="1"/>
  <c r="H172" i="4"/>
  <c r="Q171" i="4"/>
  <c r="H171" i="4"/>
  <c r="Q170" i="4"/>
  <c r="R170" i="4" s="1"/>
  <c r="S170" i="4" s="1"/>
  <c r="H170" i="4"/>
  <c r="Q169" i="4"/>
  <c r="H169" i="4"/>
  <c r="Q168" i="4"/>
  <c r="R168" i="4" s="1"/>
  <c r="S168" i="4" s="1"/>
  <c r="H168" i="4"/>
  <c r="Q167" i="4"/>
  <c r="H167" i="4"/>
  <c r="Q166" i="4"/>
  <c r="R166" i="4" s="1"/>
  <c r="S166" i="4" s="1"/>
  <c r="H166" i="4"/>
  <c r="Q165" i="4"/>
  <c r="H165" i="4"/>
  <c r="Q164" i="4"/>
  <c r="R164" i="4" s="1"/>
  <c r="S164" i="4" s="1"/>
  <c r="H164" i="4"/>
  <c r="Q163" i="4"/>
  <c r="H163" i="4"/>
  <c r="Q162" i="4"/>
  <c r="R162" i="4" s="1"/>
  <c r="S162" i="4" s="1"/>
  <c r="H162" i="4"/>
  <c r="Q161" i="4"/>
  <c r="H161" i="4"/>
  <c r="Q160" i="4"/>
  <c r="R160" i="4" s="1"/>
  <c r="S160" i="4" s="1"/>
  <c r="H160" i="4"/>
  <c r="Q159" i="4"/>
  <c r="H159" i="4"/>
  <c r="Q158" i="4"/>
  <c r="R158" i="4" s="1"/>
  <c r="S158" i="4" s="1"/>
  <c r="H158" i="4"/>
  <c r="Q157" i="4"/>
  <c r="H157" i="4"/>
  <c r="R156" i="4"/>
  <c r="S156" i="4" s="1"/>
  <c r="Q156" i="4"/>
  <c r="H156" i="4"/>
  <c r="Q155" i="4"/>
  <c r="H155" i="4"/>
  <c r="Q154" i="4"/>
  <c r="R154" i="4" s="1"/>
  <c r="S154" i="4" s="1"/>
  <c r="H154" i="4"/>
  <c r="Q153" i="4"/>
  <c r="H153" i="4"/>
  <c r="Q152" i="4"/>
  <c r="R152" i="4" s="1"/>
  <c r="S152" i="4" s="1"/>
  <c r="H152" i="4"/>
  <c r="Q151" i="4"/>
  <c r="H151" i="4"/>
  <c r="Q150" i="4"/>
  <c r="R150" i="4" s="1"/>
  <c r="S150" i="4" s="1"/>
  <c r="H150" i="4"/>
  <c r="Q149" i="4"/>
  <c r="H149" i="4"/>
  <c r="Q148" i="4"/>
  <c r="R148" i="4" s="1"/>
  <c r="S148" i="4" s="1"/>
  <c r="H148" i="4"/>
  <c r="Q147" i="4"/>
  <c r="H147" i="4"/>
  <c r="Q146" i="4"/>
  <c r="R146" i="4" s="1"/>
  <c r="S146" i="4" s="1"/>
  <c r="H146" i="4"/>
  <c r="Q145" i="4"/>
  <c r="H145" i="4"/>
  <c r="Q144" i="4"/>
  <c r="R144" i="4" s="1"/>
  <c r="S144" i="4" s="1"/>
  <c r="H144" i="4"/>
  <c r="Q143" i="4"/>
  <c r="H143" i="4"/>
  <c r="Q142" i="4"/>
  <c r="R142" i="4" s="1"/>
  <c r="S142" i="4" s="1"/>
  <c r="H142" i="4"/>
  <c r="Q141" i="4"/>
  <c r="H141" i="4"/>
  <c r="Q140" i="4"/>
  <c r="R140" i="4" s="1"/>
  <c r="S140" i="4" s="1"/>
  <c r="H140" i="4"/>
  <c r="Q139" i="4"/>
  <c r="H139" i="4"/>
  <c r="Q138" i="4"/>
  <c r="R138" i="4" s="1"/>
  <c r="S138" i="4" s="1"/>
  <c r="H138" i="4"/>
  <c r="Q137" i="4"/>
  <c r="H137" i="4"/>
  <c r="Q136" i="4"/>
  <c r="R136" i="4" s="1"/>
  <c r="S136" i="4" s="1"/>
  <c r="H136" i="4"/>
  <c r="Q135" i="4"/>
  <c r="H135" i="4"/>
  <c r="Q134" i="4"/>
  <c r="R134" i="4" s="1"/>
  <c r="S134" i="4" s="1"/>
  <c r="H134" i="4"/>
  <c r="Q133" i="4"/>
  <c r="H133" i="4"/>
  <c r="Q132" i="4"/>
  <c r="R132" i="4" s="1"/>
  <c r="S132" i="4" s="1"/>
  <c r="H132" i="4"/>
  <c r="Q131" i="4"/>
  <c r="H131" i="4"/>
  <c r="Q130" i="4"/>
  <c r="R130" i="4" s="1"/>
  <c r="S130" i="4" s="1"/>
  <c r="H130" i="4"/>
  <c r="Q129" i="4"/>
  <c r="H129" i="4"/>
  <c r="R128" i="4"/>
  <c r="S128" i="4" s="1"/>
  <c r="Q128" i="4"/>
  <c r="H128" i="4"/>
  <c r="Q127" i="4"/>
  <c r="H127" i="4"/>
  <c r="Q126" i="4"/>
  <c r="R126" i="4" s="1"/>
  <c r="S126" i="4" s="1"/>
  <c r="H126" i="4"/>
  <c r="Q125" i="4"/>
  <c r="H125" i="4"/>
  <c r="Q124" i="4"/>
  <c r="R124" i="4" s="1"/>
  <c r="S124" i="4" s="1"/>
  <c r="H124" i="4"/>
  <c r="Q123" i="4"/>
  <c r="H123" i="4"/>
  <c r="Q122" i="4"/>
  <c r="R122" i="4" s="1"/>
  <c r="S122" i="4" s="1"/>
  <c r="H122" i="4"/>
  <c r="Q121" i="4"/>
  <c r="H121" i="4"/>
  <c r="Q120" i="4"/>
  <c r="R120" i="4" s="1"/>
  <c r="S120" i="4" s="1"/>
  <c r="H120" i="4"/>
  <c r="Q119" i="4"/>
  <c r="H119" i="4"/>
  <c r="Q118" i="4"/>
  <c r="R118" i="4" s="1"/>
  <c r="S118" i="4" s="1"/>
  <c r="H118" i="4"/>
  <c r="Q117" i="4"/>
  <c r="H117" i="4"/>
  <c r="Q116" i="4"/>
  <c r="R116" i="4" s="1"/>
  <c r="S116" i="4" s="1"/>
  <c r="H116" i="4"/>
  <c r="Q115" i="4"/>
  <c r="H115" i="4"/>
  <c r="Q114" i="4"/>
  <c r="R114" i="4" s="1"/>
  <c r="S114" i="4" s="1"/>
  <c r="H114" i="4"/>
  <c r="Q113" i="4"/>
  <c r="H113" i="4"/>
  <c r="Q112" i="4"/>
  <c r="R112" i="4" s="1"/>
  <c r="S112" i="4" s="1"/>
  <c r="H112" i="4"/>
  <c r="Q111" i="4"/>
  <c r="H111" i="4"/>
  <c r="R110" i="4"/>
  <c r="S110" i="4" s="1"/>
  <c r="Q110" i="4"/>
  <c r="H110" i="4"/>
  <c r="Q109" i="4"/>
  <c r="H109" i="4"/>
  <c r="R108" i="4"/>
  <c r="S108" i="4" s="1"/>
  <c r="Q108" i="4"/>
  <c r="H108" i="4"/>
  <c r="Q107" i="4"/>
  <c r="H107" i="4"/>
  <c r="Q106" i="4"/>
  <c r="R106" i="4" s="1"/>
  <c r="S106" i="4" s="1"/>
  <c r="H106" i="4"/>
  <c r="Q105" i="4"/>
  <c r="H105" i="4"/>
  <c r="Q104" i="4"/>
  <c r="R104" i="4" s="1"/>
  <c r="S104" i="4" s="1"/>
  <c r="H104" i="4"/>
  <c r="Q103" i="4"/>
  <c r="H103" i="4"/>
  <c r="R102" i="4"/>
  <c r="S102" i="4" s="1"/>
  <c r="Q102" i="4"/>
  <c r="H102" i="4"/>
  <c r="Q101" i="4"/>
  <c r="R101" i="4" s="1"/>
  <c r="H101" i="4"/>
  <c r="Q100" i="4"/>
  <c r="R100" i="4" s="1"/>
  <c r="S100" i="4" s="1"/>
  <c r="H100" i="4"/>
  <c r="Q99" i="4"/>
  <c r="H99" i="4"/>
  <c r="Q98" i="4"/>
  <c r="R98" i="4" s="1"/>
  <c r="S98" i="4" s="1"/>
  <c r="H98" i="4"/>
  <c r="Q97" i="4"/>
  <c r="H97" i="4"/>
  <c r="Q96" i="4"/>
  <c r="R96" i="4" s="1"/>
  <c r="S96" i="4" s="1"/>
  <c r="H96" i="4"/>
  <c r="Q95" i="4"/>
  <c r="R95" i="4" s="1"/>
  <c r="H95" i="4"/>
  <c r="Q94" i="4"/>
  <c r="R94" i="4" s="1"/>
  <c r="S94" i="4" s="1"/>
  <c r="H94" i="4"/>
  <c r="Q93" i="4"/>
  <c r="H93" i="4"/>
  <c r="Q92" i="4"/>
  <c r="R92" i="4" s="1"/>
  <c r="S92" i="4" s="1"/>
  <c r="H92" i="4"/>
  <c r="Q91" i="4"/>
  <c r="H91" i="4"/>
  <c r="Q90" i="4"/>
  <c r="R90" i="4" s="1"/>
  <c r="S90" i="4" s="1"/>
  <c r="H90" i="4"/>
  <c r="Q89" i="4"/>
  <c r="H89" i="4"/>
  <c r="R88" i="4"/>
  <c r="S88" i="4" s="1"/>
  <c r="Q88" i="4"/>
  <c r="H88" i="4"/>
  <c r="Q87" i="4"/>
  <c r="H87" i="4"/>
  <c r="Q86" i="4"/>
  <c r="R86" i="4" s="1"/>
  <c r="S86" i="4" s="1"/>
  <c r="H86" i="4"/>
  <c r="Q85" i="4"/>
  <c r="H85" i="4"/>
  <c r="Q84" i="4"/>
  <c r="R84" i="4" s="1"/>
  <c r="S84" i="4" s="1"/>
  <c r="H84" i="4"/>
  <c r="Q83" i="4"/>
  <c r="H83" i="4"/>
  <c r="Q82" i="4"/>
  <c r="R82" i="4" s="1"/>
  <c r="S82" i="4" s="1"/>
  <c r="H82" i="4"/>
  <c r="Q81" i="4"/>
  <c r="H81" i="4"/>
  <c r="R80" i="4"/>
  <c r="S80" i="4" s="1"/>
  <c r="Q80" i="4"/>
  <c r="H80" i="4"/>
  <c r="Q79" i="4"/>
  <c r="H79" i="4"/>
  <c r="R78" i="4"/>
  <c r="S78" i="4" s="1"/>
  <c r="Q78" i="4"/>
  <c r="H78" i="4"/>
  <c r="Q77" i="4"/>
  <c r="H77" i="4"/>
  <c r="Q76" i="4"/>
  <c r="R76" i="4" s="1"/>
  <c r="S76" i="4" s="1"/>
  <c r="H76" i="4"/>
  <c r="Q75" i="4"/>
  <c r="H75" i="4"/>
  <c r="Q74" i="4"/>
  <c r="R74" i="4" s="1"/>
  <c r="S74" i="4" s="1"/>
  <c r="H74" i="4"/>
  <c r="Q73" i="4"/>
  <c r="H73" i="4"/>
  <c r="Q72" i="4"/>
  <c r="R72" i="4" s="1"/>
  <c r="S72" i="4" s="1"/>
  <c r="H72" i="4"/>
  <c r="Q71" i="4"/>
  <c r="H71" i="4"/>
  <c r="R70" i="4"/>
  <c r="S70" i="4" s="1"/>
  <c r="Q70" i="4"/>
  <c r="H70" i="4"/>
  <c r="Q69" i="4"/>
  <c r="H69" i="4"/>
  <c r="R68" i="4"/>
  <c r="S68" i="4" s="1"/>
  <c r="Q68" i="4"/>
  <c r="H68" i="4"/>
  <c r="Q67" i="4"/>
  <c r="H67" i="4"/>
  <c r="Q66" i="4"/>
  <c r="R66" i="4" s="1"/>
  <c r="S66" i="4" s="1"/>
  <c r="H66" i="4"/>
  <c r="Q65" i="4"/>
  <c r="H65" i="4"/>
  <c r="Q64" i="4"/>
  <c r="R64" i="4" s="1"/>
  <c r="S64" i="4" s="1"/>
  <c r="H64" i="4"/>
  <c r="Q63" i="4"/>
  <c r="R63" i="4" s="1"/>
  <c r="H63" i="4"/>
  <c r="Q62" i="4"/>
  <c r="R62" i="4" s="1"/>
  <c r="S62" i="4" s="1"/>
  <c r="H62" i="4"/>
  <c r="Q61" i="4"/>
  <c r="H61" i="4"/>
  <c r="Q60" i="4"/>
  <c r="R60" i="4" s="1"/>
  <c r="S60" i="4" s="1"/>
  <c r="H60" i="4"/>
  <c r="Q59" i="4"/>
  <c r="H59" i="4"/>
  <c r="Q58" i="4"/>
  <c r="R58" i="4" s="1"/>
  <c r="S58" i="4" s="1"/>
  <c r="H58" i="4"/>
  <c r="Q57" i="4"/>
  <c r="H57" i="4"/>
  <c r="Q56" i="4"/>
  <c r="R56" i="4" s="1"/>
  <c r="S56" i="4" s="1"/>
  <c r="H56" i="4"/>
  <c r="Q55" i="4"/>
  <c r="H55" i="4"/>
  <c r="Q54" i="4"/>
  <c r="R54" i="4" s="1"/>
  <c r="S54" i="4" s="1"/>
  <c r="H54" i="4"/>
  <c r="Q53" i="4"/>
  <c r="H53" i="4"/>
  <c r="Q52" i="4"/>
  <c r="R52" i="4" s="1"/>
  <c r="S52" i="4" s="1"/>
  <c r="H52" i="4"/>
  <c r="Q51" i="4"/>
  <c r="H51" i="4"/>
  <c r="Q50" i="4"/>
  <c r="R50" i="4" s="1"/>
  <c r="S50" i="4" s="1"/>
  <c r="H50" i="4"/>
  <c r="Q49" i="4"/>
  <c r="H49" i="4"/>
  <c r="Q48" i="4"/>
  <c r="R48" i="4" s="1"/>
  <c r="S48" i="4" s="1"/>
  <c r="H48" i="4"/>
  <c r="Q47" i="4"/>
  <c r="H47" i="4"/>
  <c r="R46" i="4"/>
  <c r="S46" i="4" s="1"/>
  <c r="Q46" i="4"/>
  <c r="H46" i="4"/>
  <c r="Q45" i="4"/>
  <c r="H45" i="4"/>
  <c r="Q44" i="4"/>
  <c r="R44" i="4" s="1"/>
  <c r="S44" i="4" s="1"/>
  <c r="H44" i="4"/>
  <c r="Q43" i="4"/>
  <c r="H43" i="4"/>
  <c r="Q42" i="4"/>
  <c r="R42" i="4" s="1"/>
  <c r="S42" i="4" s="1"/>
  <c r="H42" i="4"/>
  <c r="Q41" i="4"/>
  <c r="H41" i="4"/>
  <c r="Q40" i="4"/>
  <c r="R40" i="4" s="1"/>
  <c r="S40" i="4" s="1"/>
  <c r="H40" i="4"/>
  <c r="Q39" i="4"/>
  <c r="H39" i="4"/>
  <c r="Q38" i="4"/>
  <c r="R38" i="4" s="1"/>
  <c r="S38" i="4" s="1"/>
  <c r="H38" i="4"/>
  <c r="Q37" i="4"/>
  <c r="R37" i="4" s="1"/>
  <c r="H37" i="4"/>
  <c r="Q36" i="4"/>
  <c r="R36" i="4" s="1"/>
  <c r="S36" i="4" s="1"/>
  <c r="H36" i="4"/>
  <c r="Q35" i="4"/>
  <c r="H35" i="4"/>
  <c r="Q34" i="4"/>
  <c r="R34" i="4" s="1"/>
  <c r="S34" i="4" s="1"/>
  <c r="H34" i="4"/>
  <c r="Q33" i="4"/>
  <c r="H33" i="4"/>
  <c r="Q32" i="4"/>
  <c r="R32" i="4" s="1"/>
  <c r="S32" i="4" s="1"/>
  <c r="H32" i="4"/>
  <c r="Q31" i="4"/>
  <c r="R31" i="4" s="1"/>
  <c r="H31" i="4"/>
  <c r="Q30" i="4"/>
  <c r="R30" i="4" s="1"/>
  <c r="S30" i="4" s="1"/>
  <c r="H30" i="4"/>
  <c r="Q29" i="4"/>
  <c r="H29" i="4"/>
  <c r="Q28" i="4"/>
  <c r="R28" i="4" s="1"/>
  <c r="S28" i="4" s="1"/>
  <c r="H28" i="4"/>
  <c r="Q27" i="4"/>
  <c r="H27" i="4"/>
  <c r="Q26" i="4"/>
  <c r="R26" i="4" s="1"/>
  <c r="S26" i="4" s="1"/>
  <c r="H26" i="4"/>
  <c r="Q25" i="4"/>
  <c r="H25" i="4"/>
  <c r="Q24" i="4"/>
  <c r="R24" i="4" s="1"/>
  <c r="S24" i="4" s="1"/>
  <c r="H24" i="4"/>
  <c r="Q23" i="4"/>
  <c r="H23" i="4"/>
  <c r="Q22" i="4"/>
  <c r="R22" i="4" s="1"/>
  <c r="S22" i="4" s="1"/>
  <c r="H22" i="4"/>
  <c r="Q21" i="4"/>
  <c r="H21" i="4"/>
  <c r="Q20" i="4"/>
  <c r="R20" i="4" s="1"/>
  <c r="S20" i="4" s="1"/>
  <c r="H20" i="4"/>
  <c r="Q19" i="4"/>
  <c r="H19" i="4"/>
  <c r="Q18" i="4"/>
  <c r="R18" i="4" s="1"/>
  <c r="S18" i="4" s="1"/>
  <c r="H18" i="4"/>
  <c r="Q17" i="4"/>
  <c r="H17" i="4"/>
  <c r="Q16" i="4"/>
  <c r="R16" i="4" s="1"/>
  <c r="S16" i="4" s="1"/>
  <c r="H16" i="4"/>
  <c r="Q15" i="4"/>
  <c r="R15" i="4" s="1"/>
  <c r="H15" i="4"/>
  <c r="Q14" i="4"/>
  <c r="R14" i="4" s="1"/>
  <c r="S14" i="4" s="1"/>
  <c r="H14" i="4"/>
  <c r="Q13" i="4"/>
  <c r="R13" i="4" s="1"/>
  <c r="S13" i="4" s="1"/>
  <c r="H13" i="4"/>
  <c r="Q12" i="4"/>
  <c r="R12" i="4" s="1"/>
  <c r="S12" i="4" s="1"/>
  <c r="H12" i="4"/>
  <c r="Q11" i="4"/>
  <c r="R11" i="4" s="1"/>
  <c r="S11" i="4" s="1"/>
  <c r="H11" i="4"/>
  <c r="Q10" i="4"/>
  <c r="R10" i="4" s="1"/>
  <c r="S10" i="4" s="1"/>
  <c r="H10" i="4"/>
  <c r="Q9" i="4"/>
  <c r="H9" i="4"/>
  <c r="Q8" i="4"/>
  <c r="R8" i="4" s="1"/>
  <c r="H8" i="4"/>
  <c r="Q7" i="4"/>
  <c r="R7" i="4" s="1"/>
  <c r="S7" i="4" s="1"/>
  <c r="H7" i="4"/>
  <c r="Q6" i="4"/>
  <c r="R6" i="4" s="1"/>
  <c r="S6" i="4" s="1"/>
  <c r="H6" i="4"/>
  <c r="Q5" i="4"/>
  <c r="R5" i="4" s="1"/>
  <c r="H5" i="4"/>
  <c r="Q4" i="4"/>
  <c r="H4" i="4"/>
  <c r="Q3" i="4"/>
  <c r="R3" i="4" s="1"/>
  <c r="S3" i="4" s="1"/>
  <c r="H3" i="4"/>
  <c r="Q2" i="4"/>
  <c r="R2" i="4" s="1"/>
  <c r="S2" i="4" s="1"/>
  <c r="H2" i="4"/>
  <c r="R238" i="5" l="1"/>
  <c r="S238" i="5" s="1"/>
  <c r="R142" i="5"/>
  <c r="S142" i="5" s="1"/>
  <c r="R126" i="5"/>
  <c r="S126" i="5" s="1"/>
  <c r="R110" i="5"/>
  <c r="S110" i="5" s="1"/>
  <c r="R94" i="5"/>
  <c r="S94" i="5" s="1"/>
  <c r="R62" i="5"/>
  <c r="S62" i="5" s="1"/>
  <c r="R46" i="5"/>
  <c r="S46" i="5" s="1"/>
  <c r="R30" i="5"/>
  <c r="S30" i="5" s="1"/>
  <c r="S222" i="5"/>
  <c r="S206" i="5"/>
  <c r="S190" i="5"/>
  <c r="R174" i="5"/>
  <c r="S174" i="5" s="1"/>
  <c r="S196" i="5"/>
  <c r="S6" i="5"/>
  <c r="S164" i="5"/>
  <c r="S244" i="5"/>
  <c r="S204" i="5"/>
  <c r="S180" i="5"/>
  <c r="S118" i="5"/>
  <c r="S52" i="5"/>
  <c r="R108" i="5"/>
  <c r="S108" i="5" s="1"/>
  <c r="R28" i="5"/>
  <c r="S28" i="5" s="1"/>
  <c r="S188" i="5"/>
  <c r="S4" i="5"/>
  <c r="S116" i="5"/>
  <c r="S124" i="5"/>
  <c r="S36" i="5"/>
  <c r="S84" i="5"/>
  <c r="R246" i="5"/>
  <c r="S246" i="5" s="1"/>
  <c r="R230" i="5"/>
  <c r="S230" i="5" s="1"/>
  <c r="R214" i="5"/>
  <c r="S214" i="5" s="1"/>
  <c r="R182" i="5"/>
  <c r="S182" i="5" s="1"/>
  <c r="R166" i="5"/>
  <c r="S166" i="5" s="1"/>
  <c r="R102" i="5"/>
  <c r="S102" i="5" s="1"/>
  <c r="R86" i="5"/>
  <c r="S86" i="5" s="1"/>
  <c r="R54" i="5"/>
  <c r="S54" i="5" s="1"/>
  <c r="R22" i="5"/>
  <c r="S22" i="5" s="1"/>
  <c r="R92" i="5"/>
  <c r="S92" i="5" s="1"/>
  <c r="R44" i="5"/>
  <c r="S44" i="5" s="1"/>
  <c r="S100" i="5"/>
  <c r="S153" i="5"/>
  <c r="S9" i="5"/>
  <c r="R233" i="5"/>
  <c r="S233" i="5" s="1"/>
  <c r="R225" i="5"/>
  <c r="S225" i="5" s="1"/>
  <c r="R209" i="5"/>
  <c r="S209" i="5" s="1"/>
  <c r="R193" i="5"/>
  <c r="S193" i="5" s="1"/>
  <c r="R137" i="5"/>
  <c r="S137" i="5" s="1"/>
  <c r="R105" i="5"/>
  <c r="S105" i="5" s="1"/>
  <c r="R97" i="5"/>
  <c r="S97" i="5" s="1"/>
  <c r="R89" i="5"/>
  <c r="S89" i="5" s="1"/>
  <c r="R49" i="5"/>
  <c r="S49" i="5" s="1"/>
  <c r="R41" i="5"/>
  <c r="S41" i="5" s="1"/>
  <c r="R33" i="5"/>
  <c r="S33" i="5" s="1"/>
  <c r="R25" i="5"/>
  <c r="S25" i="5" s="1"/>
  <c r="S239" i="5"/>
  <c r="S231" i="5"/>
  <c r="S215" i="5"/>
  <c r="S207" i="5"/>
  <c r="S199" i="5"/>
  <c r="S175" i="5"/>
  <c r="S167" i="5"/>
  <c r="S159" i="5"/>
  <c r="S151" i="5"/>
  <c r="S143" i="5"/>
  <c r="S119" i="5"/>
  <c r="S111" i="5"/>
  <c r="S103" i="5"/>
  <c r="S95" i="5"/>
  <c r="S71" i="5"/>
  <c r="S63" i="5"/>
  <c r="S55" i="5"/>
  <c r="S39" i="5"/>
  <c r="S31" i="5"/>
  <c r="S23" i="5"/>
  <c r="S15" i="5"/>
  <c r="S7" i="5"/>
  <c r="S240" i="5"/>
  <c r="S224" i="5"/>
  <c r="S216" i="5"/>
  <c r="S208" i="5"/>
  <c r="S200" i="5"/>
  <c r="S192" i="5"/>
  <c r="S184" i="5"/>
  <c r="S176" i="5"/>
  <c r="S160" i="5"/>
  <c r="S152" i="5"/>
  <c r="S144" i="5"/>
  <c r="S128" i="5"/>
  <c r="S120" i="5"/>
  <c r="S112" i="5"/>
  <c r="S104" i="5"/>
  <c r="S88" i="5"/>
  <c r="S80" i="5"/>
  <c r="S72" i="5"/>
  <c r="S56" i="5"/>
  <c r="S48" i="5"/>
  <c r="S40" i="5"/>
  <c r="S32" i="5"/>
  <c r="S24" i="5"/>
  <c r="S16" i="5"/>
  <c r="S8" i="5"/>
  <c r="S2" i="5"/>
  <c r="S185" i="4"/>
  <c r="S201" i="4"/>
  <c r="S9" i="4"/>
  <c r="R9" i="4"/>
  <c r="R17" i="4"/>
  <c r="S17" i="4" s="1"/>
  <c r="R25" i="4"/>
  <c r="S25" i="4" s="1"/>
  <c r="R33" i="4"/>
  <c r="S33" i="4" s="1"/>
  <c r="R41" i="4"/>
  <c r="S41" i="4" s="1"/>
  <c r="R49" i="4"/>
  <c r="S49" i="4" s="1"/>
  <c r="R57" i="4"/>
  <c r="S57" i="4" s="1"/>
  <c r="R65" i="4"/>
  <c r="S65" i="4" s="1"/>
  <c r="R73" i="4"/>
  <c r="S73" i="4" s="1"/>
  <c r="R81" i="4"/>
  <c r="S81" i="4" s="1"/>
  <c r="R89" i="4"/>
  <c r="S89" i="4" s="1"/>
  <c r="R97" i="4"/>
  <c r="S97" i="4" s="1"/>
  <c r="R105" i="4"/>
  <c r="S105" i="4" s="1"/>
  <c r="R113" i="4"/>
  <c r="S113" i="4" s="1"/>
  <c r="R121" i="4"/>
  <c r="S121" i="4" s="1"/>
  <c r="R129" i="4"/>
  <c r="S129" i="4" s="1"/>
  <c r="R137" i="4"/>
  <c r="S137" i="4" s="1"/>
  <c r="R145" i="4"/>
  <c r="S145" i="4" s="1"/>
  <c r="R153" i="4"/>
  <c r="S153" i="4" s="1"/>
  <c r="R161" i="4"/>
  <c r="S161" i="4" s="1"/>
  <c r="R169" i="4"/>
  <c r="S169" i="4" s="1"/>
  <c r="R177" i="4"/>
  <c r="S177" i="4" s="1"/>
  <c r="R185" i="4"/>
  <c r="R193" i="4"/>
  <c r="S193" i="4" s="1"/>
  <c r="R201" i="4"/>
  <c r="R209" i="4"/>
  <c r="S209" i="4" s="1"/>
  <c r="R217" i="4"/>
  <c r="S217" i="4" s="1"/>
  <c r="R225" i="4"/>
  <c r="S225" i="4" s="1"/>
  <c r="R233" i="4"/>
  <c r="S233" i="4" s="1"/>
  <c r="R241" i="4"/>
  <c r="S241" i="4" s="1"/>
  <c r="R23" i="4"/>
  <c r="S23" i="4" s="1"/>
  <c r="R39" i="4"/>
  <c r="S39" i="4" s="1"/>
  <c r="R87" i="4"/>
  <c r="S87" i="4" s="1"/>
  <c r="R103" i="4"/>
  <c r="S103" i="4" s="1"/>
  <c r="R111" i="4"/>
  <c r="S111" i="4" s="1"/>
  <c r="R135" i="4"/>
  <c r="S135" i="4" s="1"/>
  <c r="R159" i="4"/>
  <c r="S159" i="4" s="1"/>
  <c r="R223" i="4"/>
  <c r="S223" i="4" s="1"/>
  <c r="S37" i="4"/>
  <c r="S101" i="4"/>
  <c r="S229" i="4"/>
  <c r="S237" i="4"/>
  <c r="S245" i="4"/>
  <c r="S183" i="4"/>
  <c r="S231" i="4"/>
  <c r="R47" i="4"/>
  <c r="S47" i="4" s="1"/>
  <c r="R71" i="4"/>
  <c r="S71" i="4" s="1"/>
  <c r="R79" i="4"/>
  <c r="S79" i="4" s="1"/>
  <c r="R119" i="4"/>
  <c r="S119" i="4" s="1"/>
  <c r="R127" i="4"/>
  <c r="S127" i="4" s="1"/>
  <c r="R143" i="4"/>
  <c r="S143" i="4" s="1"/>
  <c r="R151" i="4"/>
  <c r="S151" i="4" s="1"/>
  <c r="R167" i="4"/>
  <c r="S167" i="4" s="1"/>
  <c r="R175" i="4"/>
  <c r="S175" i="4" s="1"/>
  <c r="R207" i="4"/>
  <c r="S207" i="4" s="1"/>
  <c r="R215" i="4"/>
  <c r="S215" i="4" s="1"/>
  <c r="R239" i="4"/>
  <c r="S239" i="4" s="1"/>
  <c r="S242" i="4"/>
  <c r="S8" i="4"/>
  <c r="R21" i="4"/>
  <c r="S21" i="4" s="1"/>
  <c r="R29" i="4"/>
  <c r="S29" i="4" s="1"/>
  <c r="R45" i="4"/>
  <c r="S45" i="4" s="1"/>
  <c r="R53" i="4"/>
  <c r="S53" i="4" s="1"/>
  <c r="R61" i="4"/>
  <c r="S61" i="4" s="1"/>
  <c r="R69" i="4"/>
  <c r="S69" i="4" s="1"/>
  <c r="R77" i="4"/>
  <c r="S77" i="4" s="1"/>
  <c r="R85" i="4"/>
  <c r="S85" i="4" s="1"/>
  <c r="R93" i="4"/>
  <c r="S93" i="4" s="1"/>
  <c r="R109" i="4"/>
  <c r="S109" i="4" s="1"/>
  <c r="R117" i="4"/>
  <c r="S117" i="4" s="1"/>
  <c r="R125" i="4"/>
  <c r="S125" i="4" s="1"/>
  <c r="R133" i="4"/>
  <c r="S133" i="4" s="1"/>
  <c r="R141" i="4"/>
  <c r="S141" i="4" s="1"/>
  <c r="R149" i="4"/>
  <c r="S149" i="4" s="1"/>
  <c r="R157" i="4"/>
  <c r="S157" i="4" s="1"/>
  <c r="R165" i="4"/>
  <c r="S165" i="4" s="1"/>
  <c r="R173" i="4"/>
  <c r="S173" i="4" s="1"/>
  <c r="R181" i="4"/>
  <c r="S181" i="4" s="1"/>
  <c r="R189" i="4"/>
  <c r="S189" i="4" s="1"/>
  <c r="R197" i="4"/>
  <c r="S197" i="4" s="1"/>
  <c r="R205" i="4"/>
  <c r="S205" i="4" s="1"/>
  <c r="R213" i="4"/>
  <c r="S213" i="4" s="1"/>
  <c r="R221" i="4"/>
  <c r="S221" i="4" s="1"/>
  <c r="R245" i="4"/>
  <c r="S15" i="4"/>
  <c r="S199" i="4"/>
  <c r="S91" i="4"/>
  <c r="S107" i="4"/>
  <c r="S155" i="4"/>
  <c r="S219" i="4"/>
  <c r="S235" i="4"/>
  <c r="S31" i="4"/>
  <c r="S63" i="4"/>
  <c r="S95" i="4"/>
  <c r="S191" i="4"/>
  <c r="R55" i="4"/>
  <c r="S55" i="4" s="1"/>
  <c r="S59" i="4"/>
  <c r="R19" i="4"/>
  <c r="S19" i="4" s="1"/>
  <c r="R27" i="4"/>
  <c r="S27" i="4" s="1"/>
  <c r="R35" i="4"/>
  <c r="S35" i="4" s="1"/>
  <c r="R43" i="4"/>
  <c r="S43" i="4" s="1"/>
  <c r="R51" i="4"/>
  <c r="S51" i="4" s="1"/>
  <c r="R59" i="4"/>
  <c r="R67" i="4"/>
  <c r="S67" i="4" s="1"/>
  <c r="R75" i="4"/>
  <c r="S75" i="4" s="1"/>
  <c r="R83" i="4"/>
  <c r="S83" i="4" s="1"/>
  <c r="R91" i="4"/>
  <c r="R99" i="4"/>
  <c r="S99" i="4" s="1"/>
  <c r="R107" i="4"/>
  <c r="R115" i="4"/>
  <c r="S115" i="4" s="1"/>
  <c r="R123" i="4"/>
  <c r="S123" i="4" s="1"/>
  <c r="R131" i="4"/>
  <c r="S131" i="4" s="1"/>
  <c r="R139" i="4"/>
  <c r="S139" i="4" s="1"/>
  <c r="R147" i="4"/>
  <c r="S147" i="4" s="1"/>
  <c r="R155" i="4"/>
  <c r="R163" i="4"/>
  <c r="S163" i="4" s="1"/>
  <c r="R171" i="4"/>
  <c r="S171" i="4" s="1"/>
  <c r="R179" i="4"/>
  <c r="S179" i="4" s="1"/>
  <c r="R187" i="4"/>
  <c r="S187" i="4" s="1"/>
  <c r="R195" i="4"/>
  <c r="S195" i="4" s="1"/>
  <c r="R203" i="4"/>
  <c r="S203" i="4" s="1"/>
  <c r="R211" i="4"/>
  <c r="S211" i="4" s="1"/>
  <c r="R219" i="4"/>
  <c r="R227" i="4"/>
  <c r="S227" i="4" s="1"/>
  <c r="R235" i="4"/>
  <c r="R243" i="4"/>
  <c r="S243" i="4" s="1"/>
  <c r="B13" i="4"/>
  <c r="C14" i="4"/>
  <c r="B14" i="4"/>
  <c r="C12" i="4"/>
  <c r="C13" i="4"/>
  <c r="R4" i="4"/>
  <c r="S4" i="4" s="1"/>
  <c r="S5" i="4"/>
  <c r="R246" i="4"/>
  <c r="S246" i="4" s="1"/>
  <c r="C6" i="4" s="1"/>
  <c r="R3" i="2"/>
  <c r="R11" i="2"/>
  <c r="R27" i="2"/>
  <c r="R30" i="2"/>
  <c r="R35" i="2"/>
  <c r="R43" i="2"/>
  <c r="S43" i="2" s="1"/>
  <c r="R46" i="2"/>
  <c r="S46" i="2" s="1"/>
  <c r="R51" i="2"/>
  <c r="R54" i="2"/>
  <c r="S54" i="2" s="1"/>
  <c r="R62" i="2"/>
  <c r="S62" i="2" s="1"/>
  <c r="R70" i="2"/>
  <c r="R75" i="2"/>
  <c r="R91" i="2"/>
  <c r="R94" i="2"/>
  <c r="R99" i="2"/>
  <c r="R107" i="2"/>
  <c r="R110" i="2"/>
  <c r="S110" i="2" s="1"/>
  <c r="R115" i="2"/>
  <c r="S115" i="2" s="1"/>
  <c r="R118" i="2"/>
  <c r="R126" i="2"/>
  <c r="R134" i="2"/>
  <c r="S134" i="2" s="1"/>
  <c r="R139" i="2"/>
  <c r="R155" i="2"/>
  <c r="S155" i="2" s="1"/>
  <c r="R157" i="2"/>
  <c r="R158" i="2"/>
  <c r="S158" i="2" s="1"/>
  <c r="R163" i="2"/>
  <c r="R171" i="2"/>
  <c r="R174" i="2"/>
  <c r="S174" i="2" s="1"/>
  <c r="R179" i="2"/>
  <c r="S179" i="2" s="1"/>
  <c r="R182" i="2"/>
  <c r="R190" i="2"/>
  <c r="R198" i="2"/>
  <c r="R203" i="2"/>
  <c r="R219" i="2"/>
  <c r="R221" i="2"/>
  <c r="S221" i="2" s="1"/>
  <c r="R222" i="2"/>
  <c r="R235" i="2"/>
  <c r="R238" i="2"/>
  <c r="S238" i="2" s="1"/>
  <c r="R243" i="2"/>
  <c r="S243" i="2" s="1"/>
  <c r="Q3" i="2"/>
  <c r="Q4" i="2"/>
  <c r="R4" i="2" s="1"/>
  <c r="S4" i="2" s="1"/>
  <c r="Q5" i="2"/>
  <c r="R5" i="2" s="1"/>
  <c r="S5" i="2" s="1"/>
  <c r="Q6" i="2"/>
  <c r="R6" i="2" s="1"/>
  <c r="S6" i="2" s="1"/>
  <c r="Q7" i="2"/>
  <c r="R7" i="2" s="1"/>
  <c r="S7" i="2" s="1"/>
  <c r="Q8" i="2"/>
  <c r="R8" i="2" s="1"/>
  <c r="S8" i="2" s="1"/>
  <c r="Q9" i="2"/>
  <c r="R9" i="2" s="1"/>
  <c r="S9" i="2" s="1"/>
  <c r="Q10" i="2"/>
  <c r="R10" i="2" s="1"/>
  <c r="Q11" i="2"/>
  <c r="Q12" i="2"/>
  <c r="R12" i="2" s="1"/>
  <c r="S12" i="2" s="1"/>
  <c r="Q13" i="2"/>
  <c r="R13" i="2" s="1"/>
  <c r="S13" i="2" s="1"/>
  <c r="Q14" i="2"/>
  <c r="R14" i="2" s="1"/>
  <c r="S14" i="2" s="1"/>
  <c r="Q15" i="2"/>
  <c r="R15" i="2" s="1"/>
  <c r="S15" i="2" s="1"/>
  <c r="Q16" i="2"/>
  <c r="Q17" i="2"/>
  <c r="R17" i="2" s="1"/>
  <c r="Q18" i="2"/>
  <c r="R18" i="2" s="1"/>
  <c r="Q19" i="2"/>
  <c r="R19" i="2" s="1"/>
  <c r="S19" i="2" s="1"/>
  <c r="Q20" i="2"/>
  <c r="R20" i="2" s="1"/>
  <c r="S20" i="2" s="1"/>
  <c r="Q21" i="2"/>
  <c r="R21" i="2" s="1"/>
  <c r="S21" i="2" s="1"/>
  <c r="Q22" i="2"/>
  <c r="R22" i="2" s="1"/>
  <c r="S22" i="2" s="1"/>
  <c r="Q23" i="2"/>
  <c r="R23" i="2" s="1"/>
  <c r="S23" i="2" s="1"/>
  <c r="Q24" i="2"/>
  <c r="Q25" i="2"/>
  <c r="R25" i="2" s="1"/>
  <c r="S25" i="2" s="1"/>
  <c r="Q26" i="2"/>
  <c r="R26" i="2" s="1"/>
  <c r="Q27" i="2"/>
  <c r="Q28" i="2"/>
  <c r="R28" i="2" s="1"/>
  <c r="S28" i="2" s="1"/>
  <c r="Q29" i="2"/>
  <c r="R29" i="2" s="1"/>
  <c r="S29" i="2" s="1"/>
  <c r="Q30" i="2"/>
  <c r="Q31" i="2"/>
  <c r="R31" i="2" s="1"/>
  <c r="S31" i="2" s="1"/>
  <c r="Q32" i="2"/>
  <c r="Q33" i="2"/>
  <c r="Q34" i="2"/>
  <c r="R34" i="2" s="1"/>
  <c r="Q35" i="2"/>
  <c r="Q36" i="2"/>
  <c r="R36" i="2" s="1"/>
  <c r="S36" i="2" s="1"/>
  <c r="Q37" i="2"/>
  <c r="R37" i="2" s="1"/>
  <c r="S37" i="2" s="1"/>
  <c r="Q38" i="2"/>
  <c r="Q39" i="2"/>
  <c r="R39" i="2" s="1"/>
  <c r="S39" i="2" s="1"/>
  <c r="Q40" i="2"/>
  <c r="Q41" i="2"/>
  <c r="R41" i="2" s="1"/>
  <c r="Q42" i="2"/>
  <c r="R42" i="2" s="1"/>
  <c r="S42" i="2" s="1"/>
  <c r="Q43" i="2"/>
  <c r="Q44" i="2"/>
  <c r="R44" i="2" s="1"/>
  <c r="S44" i="2" s="1"/>
  <c r="Q45" i="2"/>
  <c r="R45" i="2" s="1"/>
  <c r="S45" i="2" s="1"/>
  <c r="Q46" i="2"/>
  <c r="Q47" i="2"/>
  <c r="R47" i="2" s="1"/>
  <c r="Q48" i="2"/>
  <c r="Q49" i="2"/>
  <c r="Q50" i="2"/>
  <c r="R50" i="2" s="1"/>
  <c r="Q51" i="2"/>
  <c r="Q52" i="2"/>
  <c r="R52" i="2" s="1"/>
  <c r="S52" i="2" s="1"/>
  <c r="Q53" i="2"/>
  <c r="R53" i="2" s="1"/>
  <c r="Q54" i="2"/>
  <c r="Q55" i="2"/>
  <c r="R55" i="2" s="1"/>
  <c r="Q56" i="2"/>
  <c r="R56" i="2" s="1"/>
  <c r="S56" i="2" s="1"/>
  <c r="Q57" i="2"/>
  <c r="Q58" i="2"/>
  <c r="R58" i="2" s="1"/>
  <c r="Q59" i="2"/>
  <c r="R59" i="2" s="1"/>
  <c r="S59" i="2" s="1"/>
  <c r="Q60" i="2"/>
  <c r="R60" i="2" s="1"/>
  <c r="S60" i="2" s="1"/>
  <c r="Q61" i="2"/>
  <c r="R61" i="2" s="1"/>
  <c r="S61" i="2" s="1"/>
  <c r="Q62" i="2"/>
  <c r="Q63" i="2"/>
  <c r="R63" i="2" s="1"/>
  <c r="S63" i="2" s="1"/>
  <c r="Q64" i="2"/>
  <c r="R64" i="2" s="1"/>
  <c r="S64" i="2" s="1"/>
  <c r="Q65" i="2"/>
  <c r="Q66" i="2"/>
  <c r="R66" i="2" s="1"/>
  <c r="Q67" i="2"/>
  <c r="R67" i="2" s="1"/>
  <c r="S67" i="2" s="1"/>
  <c r="Q68" i="2"/>
  <c r="R68" i="2" s="1"/>
  <c r="S68" i="2" s="1"/>
  <c r="Q69" i="2"/>
  <c r="R69" i="2" s="1"/>
  <c r="S69" i="2" s="1"/>
  <c r="Q70" i="2"/>
  <c r="Q71" i="2"/>
  <c r="R71" i="2" s="1"/>
  <c r="Q72" i="2"/>
  <c r="R72" i="2" s="1"/>
  <c r="S72" i="2" s="1"/>
  <c r="Q73" i="2"/>
  <c r="R73" i="2" s="1"/>
  <c r="S73" i="2" s="1"/>
  <c r="Q74" i="2"/>
  <c r="R74" i="2" s="1"/>
  <c r="Q75" i="2"/>
  <c r="Q76" i="2"/>
  <c r="R76" i="2" s="1"/>
  <c r="S76" i="2" s="1"/>
  <c r="Q77" i="2"/>
  <c r="R77" i="2" s="1"/>
  <c r="S77" i="2" s="1"/>
  <c r="Q78" i="2"/>
  <c r="Q79" i="2"/>
  <c r="R79" i="2" s="1"/>
  <c r="S79" i="2" s="1"/>
  <c r="Q80" i="2"/>
  <c r="Q81" i="2"/>
  <c r="R81" i="2" s="1"/>
  <c r="Q82" i="2"/>
  <c r="R82" i="2" s="1"/>
  <c r="Q83" i="2"/>
  <c r="R83" i="2" s="1"/>
  <c r="S83" i="2" s="1"/>
  <c r="Q84" i="2"/>
  <c r="R84" i="2" s="1"/>
  <c r="S84" i="2" s="1"/>
  <c r="Q85" i="2"/>
  <c r="R85" i="2" s="1"/>
  <c r="S85" i="2" s="1"/>
  <c r="Q86" i="2"/>
  <c r="R86" i="2" s="1"/>
  <c r="S86" i="2" s="1"/>
  <c r="Q87" i="2"/>
  <c r="R87" i="2" s="1"/>
  <c r="Q88" i="2"/>
  <c r="Q89" i="2"/>
  <c r="R89" i="2" s="1"/>
  <c r="Q90" i="2"/>
  <c r="R90" i="2" s="1"/>
  <c r="Q91" i="2"/>
  <c r="Q92" i="2"/>
  <c r="R92" i="2" s="1"/>
  <c r="S92" i="2" s="1"/>
  <c r="Q93" i="2"/>
  <c r="R93" i="2" s="1"/>
  <c r="S93" i="2" s="1"/>
  <c r="Q94" i="2"/>
  <c r="Q95" i="2"/>
  <c r="R95" i="2" s="1"/>
  <c r="Q96" i="2"/>
  <c r="R96" i="2" s="1"/>
  <c r="S96" i="2" s="1"/>
  <c r="Q97" i="2"/>
  <c r="Q98" i="2"/>
  <c r="R98" i="2" s="1"/>
  <c r="Q99" i="2"/>
  <c r="Q100" i="2"/>
  <c r="R100" i="2" s="1"/>
  <c r="S100" i="2" s="1"/>
  <c r="Q101" i="2"/>
  <c r="R101" i="2" s="1"/>
  <c r="S101" i="2" s="1"/>
  <c r="Q102" i="2"/>
  <c r="Q103" i="2"/>
  <c r="R103" i="2" s="1"/>
  <c r="S103" i="2" s="1"/>
  <c r="Q104" i="2"/>
  <c r="R104" i="2" s="1"/>
  <c r="S104" i="2" s="1"/>
  <c r="Q105" i="2"/>
  <c r="Q106" i="2"/>
  <c r="R106" i="2" s="1"/>
  <c r="Q107" i="2"/>
  <c r="Q108" i="2"/>
  <c r="R108" i="2" s="1"/>
  <c r="S108" i="2" s="1"/>
  <c r="Q109" i="2"/>
  <c r="R109" i="2" s="1"/>
  <c r="S109" i="2" s="1"/>
  <c r="Q110" i="2"/>
  <c r="Q111" i="2"/>
  <c r="R111" i="2" s="1"/>
  <c r="Q112" i="2"/>
  <c r="Q113" i="2"/>
  <c r="R113" i="2" s="1"/>
  <c r="Q114" i="2"/>
  <c r="R114" i="2" s="1"/>
  <c r="Q115" i="2"/>
  <c r="Q116" i="2"/>
  <c r="R116" i="2" s="1"/>
  <c r="S116" i="2" s="1"/>
  <c r="Q117" i="2"/>
  <c r="R117" i="2" s="1"/>
  <c r="S117" i="2" s="1"/>
  <c r="Q118" i="2"/>
  <c r="Q119" i="2"/>
  <c r="R119" i="2" s="1"/>
  <c r="Q120" i="2"/>
  <c r="Q121" i="2"/>
  <c r="Q122" i="2"/>
  <c r="R122" i="2" s="1"/>
  <c r="S122" i="2" s="1"/>
  <c r="Q123" i="2"/>
  <c r="R123" i="2" s="1"/>
  <c r="S123" i="2" s="1"/>
  <c r="Q124" i="2"/>
  <c r="R124" i="2" s="1"/>
  <c r="S124" i="2" s="1"/>
  <c r="Q125" i="2"/>
  <c r="R125" i="2" s="1"/>
  <c r="S125" i="2" s="1"/>
  <c r="Q126" i="2"/>
  <c r="Q127" i="2"/>
  <c r="R127" i="2" s="1"/>
  <c r="S127" i="2" s="1"/>
  <c r="Q128" i="2"/>
  <c r="Q129" i="2"/>
  <c r="R129" i="2" s="1"/>
  <c r="Q130" i="2"/>
  <c r="R130" i="2" s="1"/>
  <c r="Q131" i="2"/>
  <c r="R131" i="2" s="1"/>
  <c r="S131" i="2" s="1"/>
  <c r="Q132" i="2"/>
  <c r="R132" i="2" s="1"/>
  <c r="S132" i="2" s="1"/>
  <c r="Q133" i="2"/>
  <c r="R133" i="2" s="1"/>
  <c r="S133" i="2" s="1"/>
  <c r="Q134" i="2"/>
  <c r="Q135" i="2"/>
  <c r="R135" i="2" s="1"/>
  <c r="Q136" i="2"/>
  <c r="R136" i="2" s="1"/>
  <c r="S136" i="2" s="1"/>
  <c r="Q137" i="2"/>
  <c r="Q138" i="2"/>
  <c r="R138" i="2" s="1"/>
  <c r="Q139" i="2"/>
  <c r="Q140" i="2"/>
  <c r="R140" i="2" s="1"/>
  <c r="S140" i="2" s="1"/>
  <c r="Q141" i="2"/>
  <c r="R141" i="2" s="1"/>
  <c r="Q142" i="2"/>
  <c r="R142" i="2" s="1"/>
  <c r="S142" i="2" s="1"/>
  <c r="Q143" i="2"/>
  <c r="R143" i="2" s="1"/>
  <c r="Q144" i="2"/>
  <c r="Q145" i="2"/>
  <c r="Q146" i="2"/>
  <c r="R146" i="2" s="1"/>
  <c r="Q147" i="2"/>
  <c r="R147" i="2" s="1"/>
  <c r="S147" i="2" s="1"/>
  <c r="Q148" i="2"/>
  <c r="R148" i="2" s="1"/>
  <c r="S148" i="2" s="1"/>
  <c r="Q149" i="2"/>
  <c r="R149" i="2" s="1"/>
  <c r="S149" i="2" s="1"/>
  <c r="Q150" i="2"/>
  <c r="R150" i="2" s="1"/>
  <c r="S150" i="2" s="1"/>
  <c r="Q151" i="2"/>
  <c r="R151" i="2" s="1"/>
  <c r="Q152" i="2"/>
  <c r="R152" i="2" s="1"/>
  <c r="S152" i="2" s="1"/>
  <c r="Q153" i="2"/>
  <c r="Q154" i="2"/>
  <c r="R154" i="2" s="1"/>
  <c r="Q155" i="2"/>
  <c r="Q156" i="2"/>
  <c r="R156" i="2" s="1"/>
  <c r="S156" i="2" s="1"/>
  <c r="Q157" i="2"/>
  <c r="Q158" i="2"/>
  <c r="Q159" i="2"/>
  <c r="R159" i="2" s="1"/>
  <c r="S159" i="2" s="1"/>
  <c r="Q160" i="2"/>
  <c r="R160" i="2" s="1"/>
  <c r="S160" i="2" s="1"/>
  <c r="Q161" i="2"/>
  <c r="R161" i="2" s="1"/>
  <c r="Q162" i="2"/>
  <c r="R162" i="2" s="1"/>
  <c r="Q163" i="2"/>
  <c r="Q164" i="2"/>
  <c r="R164" i="2" s="1"/>
  <c r="S164" i="2" s="1"/>
  <c r="Q165" i="2"/>
  <c r="R165" i="2" s="1"/>
  <c r="S165" i="2" s="1"/>
  <c r="Q166" i="2"/>
  <c r="R166" i="2" s="1"/>
  <c r="S166" i="2" s="1"/>
  <c r="Q167" i="2"/>
  <c r="R167" i="2" s="1"/>
  <c r="Q168" i="2"/>
  <c r="R168" i="2" s="1"/>
  <c r="S168" i="2" s="1"/>
  <c r="Q169" i="2"/>
  <c r="R169" i="2" s="1"/>
  <c r="S169" i="2" s="1"/>
  <c r="Q170" i="2"/>
  <c r="R170" i="2" s="1"/>
  <c r="Q171" i="2"/>
  <c r="Q172" i="2"/>
  <c r="R172" i="2" s="1"/>
  <c r="S172" i="2" s="1"/>
  <c r="Q173" i="2"/>
  <c r="R173" i="2" s="1"/>
  <c r="S173" i="2" s="1"/>
  <c r="Q174" i="2"/>
  <c r="Q175" i="2"/>
  <c r="R175" i="2" s="1"/>
  <c r="Q176" i="2"/>
  <c r="Q177" i="2"/>
  <c r="Q178" i="2"/>
  <c r="R178" i="2" s="1"/>
  <c r="Q179" i="2"/>
  <c r="Q180" i="2"/>
  <c r="R180" i="2" s="1"/>
  <c r="S180" i="2" s="1"/>
  <c r="Q181" i="2"/>
  <c r="R181" i="2" s="1"/>
  <c r="S181" i="2" s="1"/>
  <c r="Q182" i="2"/>
  <c r="Q183" i="2"/>
  <c r="R183" i="2" s="1"/>
  <c r="S183" i="2" s="1"/>
  <c r="Q184" i="2"/>
  <c r="Q185" i="2"/>
  <c r="R185" i="2" s="1"/>
  <c r="S185" i="2" s="1"/>
  <c r="Q186" i="2"/>
  <c r="R186" i="2" s="1"/>
  <c r="Q187" i="2"/>
  <c r="R187" i="2" s="1"/>
  <c r="S187" i="2" s="1"/>
  <c r="Q188" i="2"/>
  <c r="R188" i="2" s="1"/>
  <c r="S188" i="2" s="1"/>
  <c r="Q189" i="2"/>
  <c r="R189" i="2" s="1"/>
  <c r="S189" i="2" s="1"/>
  <c r="Q190" i="2"/>
  <c r="Q191" i="2"/>
  <c r="R191" i="2" s="1"/>
  <c r="Q192" i="2"/>
  <c r="Q193" i="2"/>
  <c r="Q194" i="2"/>
  <c r="R194" i="2" s="1"/>
  <c r="Q195" i="2"/>
  <c r="R195" i="2" s="1"/>
  <c r="S195" i="2" s="1"/>
  <c r="Q196" i="2"/>
  <c r="R196" i="2" s="1"/>
  <c r="S196" i="2" s="1"/>
  <c r="Q197" i="2"/>
  <c r="R197" i="2" s="1"/>
  <c r="S197" i="2" s="1"/>
  <c r="Q198" i="2"/>
  <c r="Q199" i="2"/>
  <c r="R199" i="2" s="1"/>
  <c r="Q200" i="2"/>
  <c r="Q201" i="2"/>
  <c r="Q202" i="2"/>
  <c r="R202" i="2" s="1"/>
  <c r="Q203" i="2"/>
  <c r="Q204" i="2"/>
  <c r="R204" i="2" s="1"/>
  <c r="S204" i="2" s="1"/>
  <c r="Q205" i="2"/>
  <c r="R205" i="2" s="1"/>
  <c r="S205" i="2" s="1"/>
  <c r="Q206" i="2"/>
  <c r="Q207" i="2"/>
  <c r="R207" i="2" s="1"/>
  <c r="S207" i="2" s="1"/>
  <c r="Q208" i="2"/>
  <c r="Q209" i="2"/>
  <c r="R209" i="2" s="1"/>
  <c r="Q210" i="2"/>
  <c r="R210" i="2" s="1"/>
  <c r="Q211" i="2"/>
  <c r="R211" i="2" s="1"/>
  <c r="S211" i="2" s="1"/>
  <c r="Q212" i="2"/>
  <c r="R212" i="2" s="1"/>
  <c r="S212" i="2" s="1"/>
  <c r="Q213" i="2"/>
  <c r="R213" i="2" s="1"/>
  <c r="S213" i="2" s="1"/>
  <c r="Q214" i="2"/>
  <c r="Q215" i="2"/>
  <c r="R215" i="2" s="1"/>
  <c r="S215" i="2" s="1"/>
  <c r="Q216" i="2"/>
  <c r="Q217" i="2"/>
  <c r="Q218" i="2"/>
  <c r="R218" i="2" s="1"/>
  <c r="Q219" i="2"/>
  <c r="Q220" i="2"/>
  <c r="R220" i="2" s="1"/>
  <c r="S220" i="2" s="1"/>
  <c r="Q221" i="2"/>
  <c r="Q222" i="2"/>
  <c r="Q223" i="2"/>
  <c r="R223" i="2" s="1"/>
  <c r="Q224" i="2"/>
  <c r="Q225" i="2"/>
  <c r="Q226" i="2"/>
  <c r="R226" i="2" s="1"/>
  <c r="Q227" i="2"/>
  <c r="R227" i="2" s="1"/>
  <c r="S227" i="2" s="1"/>
  <c r="Q228" i="2"/>
  <c r="R228" i="2" s="1"/>
  <c r="S228" i="2" s="1"/>
  <c r="Q229" i="2"/>
  <c r="R229" i="2" s="1"/>
  <c r="S229" i="2" s="1"/>
  <c r="Q230" i="2"/>
  <c r="R230" i="2" s="1"/>
  <c r="S230" i="2" s="1"/>
  <c r="Q231" i="2"/>
  <c r="R231" i="2" s="1"/>
  <c r="S231" i="2" s="1"/>
  <c r="Q232" i="2"/>
  <c r="R232" i="2" s="1"/>
  <c r="S232" i="2" s="1"/>
  <c r="Q233" i="2"/>
  <c r="R233" i="2" s="1"/>
  <c r="Q234" i="2"/>
  <c r="R234" i="2" s="1"/>
  <c r="Q235" i="2"/>
  <c r="Q236" i="2"/>
  <c r="R236" i="2" s="1"/>
  <c r="S236" i="2" s="1"/>
  <c r="Q237" i="2"/>
  <c r="R237" i="2" s="1"/>
  <c r="S237" i="2" s="1"/>
  <c r="Q238" i="2"/>
  <c r="Q239" i="2"/>
  <c r="R239" i="2" s="1"/>
  <c r="Q240" i="2"/>
  <c r="Q241" i="2"/>
  <c r="R241" i="2" s="1"/>
  <c r="Q242" i="2"/>
  <c r="R242" i="2" s="1"/>
  <c r="Q243" i="2"/>
  <c r="Q244" i="2"/>
  <c r="R244" i="2" s="1"/>
  <c r="S244" i="2" s="1"/>
  <c r="Q245" i="2"/>
  <c r="R245" i="2" s="1"/>
  <c r="Q246" i="2"/>
  <c r="Q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" i="2"/>
  <c r="H198" i="2"/>
  <c r="H201" i="2"/>
  <c r="H204" i="2"/>
  <c r="H207" i="2"/>
  <c r="H210" i="2"/>
  <c r="H213" i="2"/>
  <c r="H216" i="2"/>
  <c r="H231" i="2"/>
  <c r="H233" i="2"/>
  <c r="H235" i="2"/>
  <c r="H237" i="2"/>
  <c r="H239" i="2"/>
  <c r="H241" i="2"/>
  <c r="H243" i="2"/>
  <c r="H245" i="2"/>
  <c r="H219" i="2"/>
  <c r="H221" i="2"/>
  <c r="H223" i="2"/>
  <c r="H225" i="2"/>
  <c r="H227" i="2"/>
  <c r="H228" i="2"/>
  <c r="H229" i="2"/>
  <c r="H230" i="2"/>
  <c r="H196" i="2"/>
  <c r="H199" i="2"/>
  <c r="H202" i="2"/>
  <c r="H205" i="2"/>
  <c r="H208" i="2"/>
  <c r="H211" i="2"/>
  <c r="H214" i="2"/>
  <c r="H217" i="2"/>
  <c r="H165" i="2"/>
  <c r="H167" i="2"/>
  <c r="H169" i="2"/>
  <c r="H172" i="2"/>
  <c r="H176" i="2"/>
  <c r="H180" i="2"/>
  <c r="H184" i="2"/>
  <c r="H188" i="2"/>
  <c r="H149" i="2"/>
  <c r="H151" i="2"/>
  <c r="H153" i="2"/>
  <c r="H155" i="2"/>
  <c r="H157" i="2"/>
  <c r="H159" i="2"/>
  <c r="H161" i="2"/>
  <c r="H163" i="2"/>
  <c r="H2" i="2"/>
  <c r="H5" i="2"/>
  <c r="H8" i="2"/>
  <c r="H10" i="2"/>
  <c r="H12" i="2"/>
  <c r="H14" i="2"/>
  <c r="H20" i="2"/>
  <c r="H22" i="2"/>
  <c r="H24" i="2"/>
  <c r="H25" i="2"/>
  <c r="H3" i="2"/>
  <c r="H6" i="2"/>
  <c r="H18" i="2"/>
  <c r="H19" i="2"/>
  <c r="H21" i="2"/>
  <c r="H23" i="2"/>
  <c r="H4" i="2"/>
  <c r="H7" i="2"/>
  <c r="H9" i="2"/>
  <c r="H11" i="2"/>
  <c r="H13" i="2"/>
  <c r="H15" i="2"/>
  <c r="H16" i="2"/>
  <c r="H17" i="2"/>
  <c r="H26" i="2"/>
  <c r="H27" i="2"/>
  <c r="H28" i="2"/>
  <c r="H29" i="2"/>
  <c r="H30" i="2"/>
  <c r="H31" i="2"/>
  <c r="H32" i="2"/>
  <c r="H33" i="2"/>
  <c r="H156" i="2"/>
  <c r="H158" i="2"/>
  <c r="H160" i="2"/>
  <c r="H162" i="2"/>
  <c r="H164" i="2"/>
  <c r="H170" i="2"/>
  <c r="H173" i="2"/>
  <c r="H177" i="2"/>
  <c r="H181" i="2"/>
  <c r="H185" i="2"/>
  <c r="H189" i="2"/>
  <c r="H191" i="2"/>
  <c r="H193" i="2"/>
  <c r="H110" i="2"/>
  <c r="H113" i="2"/>
  <c r="H116" i="2"/>
  <c r="H119" i="2"/>
  <c r="H122" i="2"/>
  <c r="H133" i="2"/>
  <c r="H135" i="2"/>
  <c r="H137" i="2"/>
  <c r="H139" i="2"/>
  <c r="H141" i="2"/>
  <c r="H143" i="2"/>
  <c r="H145" i="2"/>
  <c r="H147" i="2"/>
  <c r="H104" i="2"/>
  <c r="H106" i="2"/>
  <c r="H108" i="2"/>
  <c r="H111" i="2"/>
  <c r="H114" i="2"/>
  <c r="H117" i="2"/>
  <c r="H120" i="2"/>
  <c r="H123" i="2"/>
  <c r="H134" i="2"/>
  <c r="H136" i="2"/>
  <c r="H138" i="2"/>
  <c r="H140" i="2"/>
  <c r="H142" i="2"/>
  <c r="H144" i="2"/>
  <c r="H146" i="2"/>
  <c r="H148" i="2"/>
  <c r="H125" i="2"/>
  <c r="H126" i="2"/>
  <c r="H127" i="2"/>
  <c r="H128" i="2"/>
  <c r="H129" i="2"/>
  <c r="H130" i="2"/>
  <c r="H131" i="2"/>
  <c r="H132" i="2"/>
  <c r="H105" i="2"/>
  <c r="H107" i="2"/>
  <c r="H109" i="2"/>
  <c r="H112" i="2"/>
  <c r="H115" i="2"/>
  <c r="H118" i="2"/>
  <c r="H121" i="2"/>
  <c r="H124" i="2"/>
  <c r="H166" i="2"/>
  <c r="H168" i="2"/>
  <c r="H171" i="2"/>
  <c r="H174" i="2"/>
  <c r="H178" i="2"/>
  <c r="H182" i="2"/>
  <c r="H186" i="2"/>
  <c r="H175" i="2"/>
  <c r="H179" i="2"/>
  <c r="H183" i="2"/>
  <c r="H187" i="2"/>
  <c r="H190" i="2"/>
  <c r="H192" i="2"/>
  <c r="H194" i="2"/>
  <c r="H150" i="2"/>
  <c r="H152" i="2"/>
  <c r="H154" i="2"/>
  <c r="H197" i="2"/>
  <c r="H200" i="2"/>
  <c r="H203" i="2"/>
  <c r="H206" i="2"/>
  <c r="H209" i="2"/>
  <c r="H212" i="2"/>
  <c r="H215" i="2"/>
  <c r="H218" i="2"/>
  <c r="H232" i="2"/>
  <c r="H234" i="2"/>
  <c r="H236" i="2"/>
  <c r="H238" i="2"/>
  <c r="H240" i="2"/>
  <c r="H242" i="2"/>
  <c r="H244" i="2"/>
  <c r="H246" i="2"/>
  <c r="H220" i="2"/>
  <c r="H222" i="2"/>
  <c r="H224" i="2"/>
  <c r="H226" i="2"/>
  <c r="H54" i="2"/>
  <c r="H55" i="2"/>
  <c r="H56" i="2"/>
  <c r="H57" i="2"/>
  <c r="H58" i="2"/>
  <c r="H59" i="2"/>
  <c r="H34" i="2"/>
  <c r="H36" i="2"/>
  <c r="H38" i="2"/>
  <c r="H40" i="2"/>
  <c r="H42" i="2"/>
  <c r="H44" i="2"/>
  <c r="H46" i="2"/>
  <c r="H49" i="2"/>
  <c r="H35" i="2"/>
  <c r="H37" i="2"/>
  <c r="H39" i="2"/>
  <c r="H41" i="2"/>
  <c r="H43" i="2"/>
  <c r="H45" i="2"/>
  <c r="H47" i="2"/>
  <c r="H50" i="2"/>
  <c r="H48" i="2"/>
  <c r="H51" i="2"/>
  <c r="H60" i="2"/>
  <c r="H61" i="2"/>
  <c r="H62" i="2"/>
  <c r="H63" i="2"/>
  <c r="H64" i="2"/>
  <c r="H65" i="2"/>
  <c r="H66" i="2"/>
  <c r="H67" i="2"/>
  <c r="H52" i="2"/>
  <c r="H53" i="2"/>
  <c r="H92" i="2"/>
  <c r="H94" i="2"/>
  <c r="H96" i="2"/>
  <c r="H98" i="2"/>
  <c r="H100" i="2"/>
  <c r="H102" i="2"/>
  <c r="H68" i="2"/>
  <c r="H70" i="2"/>
  <c r="H72" i="2"/>
  <c r="H74" i="2"/>
  <c r="H76" i="2"/>
  <c r="H78" i="2"/>
  <c r="H80" i="2"/>
  <c r="H81" i="2"/>
  <c r="H90" i="2"/>
  <c r="H91" i="2"/>
  <c r="H93" i="2"/>
  <c r="H95" i="2"/>
  <c r="H97" i="2"/>
  <c r="H99" i="2"/>
  <c r="H101" i="2"/>
  <c r="H103" i="2"/>
  <c r="H82" i="2"/>
  <c r="H83" i="2"/>
  <c r="H84" i="2"/>
  <c r="H85" i="2"/>
  <c r="H86" i="2"/>
  <c r="H87" i="2"/>
  <c r="H88" i="2"/>
  <c r="H89" i="2"/>
  <c r="H69" i="2"/>
  <c r="H71" i="2"/>
  <c r="H73" i="2"/>
  <c r="H75" i="2"/>
  <c r="H77" i="2"/>
  <c r="H79" i="2"/>
  <c r="H195" i="2"/>
  <c r="S75" i="2"/>
  <c r="S99" i="2"/>
  <c r="S91" i="2"/>
  <c r="S51" i="2"/>
  <c r="S35" i="2"/>
  <c r="S222" i="2"/>
  <c r="S203" i="2"/>
  <c r="S171" i="2"/>
  <c r="S107" i="2"/>
  <c r="S139" i="2"/>
  <c r="S30" i="2"/>
  <c r="S27" i="2"/>
  <c r="S11" i="2"/>
  <c r="S3" i="2"/>
  <c r="S163" i="2"/>
  <c r="S157" i="2"/>
  <c r="S219" i="2"/>
  <c r="S235" i="2"/>
  <c r="S246" i="2" l="1"/>
  <c r="S214" i="2"/>
  <c r="S198" i="2"/>
  <c r="S190" i="2"/>
  <c r="S182" i="2"/>
  <c r="S126" i="2"/>
  <c r="S118" i="2"/>
  <c r="S94" i="2"/>
  <c r="S70" i="2"/>
  <c r="R214" i="2"/>
  <c r="R102" i="2"/>
  <c r="S102" i="2" s="1"/>
  <c r="R38" i="2"/>
  <c r="S38" i="2" s="1"/>
  <c r="S245" i="2"/>
  <c r="S141" i="2"/>
  <c r="S53" i="2"/>
  <c r="R206" i="2"/>
  <c r="S206" i="2" s="1"/>
  <c r="R78" i="2"/>
  <c r="S78" i="2" s="1"/>
  <c r="R246" i="2"/>
  <c r="S57" i="2"/>
  <c r="S199" i="2"/>
  <c r="S191" i="2"/>
  <c r="S143" i="2"/>
  <c r="S55" i="2"/>
  <c r="S208" i="2"/>
  <c r="S112" i="2"/>
  <c r="S225" i="2"/>
  <c r="S121" i="2"/>
  <c r="S97" i="2"/>
  <c r="S223" i="2"/>
  <c r="S233" i="2"/>
  <c r="S151" i="2"/>
  <c r="S119" i="2"/>
  <c r="S95" i="2"/>
  <c r="S87" i="2"/>
  <c r="R225" i="2"/>
  <c r="R217" i="2"/>
  <c r="S217" i="2" s="1"/>
  <c r="R201" i="2"/>
  <c r="S201" i="2" s="1"/>
  <c r="R193" i="2"/>
  <c r="S193" i="2" s="1"/>
  <c r="R177" i="2"/>
  <c r="S177" i="2" s="1"/>
  <c r="R153" i="2"/>
  <c r="S153" i="2" s="1"/>
  <c r="R145" i="2"/>
  <c r="S145" i="2" s="1"/>
  <c r="R137" i="2"/>
  <c r="S137" i="2" s="1"/>
  <c r="R121" i="2"/>
  <c r="R105" i="2"/>
  <c r="S105" i="2" s="1"/>
  <c r="R97" i="2"/>
  <c r="R65" i="2"/>
  <c r="S65" i="2" s="1"/>
  <c r="R57" i="2"/>
  <c r="R49" i="2"/>
  <c r="S49" i="2" s="1"/>
  <c r="R33" i="2"/>
  <c r="S33" i="2" s="1"/>
  <c r="S209" i="2"/>
  <c r="S113" i="2"/>
  <c r="S81" i="2"/>
  <c r="S17" i="2"/>
  <c r="S111" i="2"/>
  <c r="S175" i="2"/>
  <c r="R240" i="2"/>
  <c r="S240" i="2" s="1"/>
  <c r="R224" i="2"/>
  <c r="S224" i="2" s="1"/>
  <c r="R216" i="2"/>
  <c r="S216" i="2" s="1"/>
  <c r="R208" i="2"/>
  <c r="R200" i="2"/>
  <c r="S200" i="2" s="1"/>
  <c r="R192" i="2"/>
  <c r="S192" i="2" s="1"/>
  <c r="R184" i="2"/>
  <c r="S184" i="2" s="1"/>
  <c r="R176" i="2"/>
  <c r="S176" i="2" s="1"/>
  <c r="R144" i="2"/>
  <c r="S144" i="2" s="1"/>
  <c r="R128" i="2"/>
  <c r="S128" i="2" s="1"/>
  <c r="R120" i="2"/>
  <c r="S120" i="2" s="1"/>
  <c r="R112" i="2"/>
  <c r="R88" i="2"/>
  <c r="S88" i="2" s="1"/>
  <c r="R80" i="2"/>
  <c r="S80" i="2" s="1"/>
  <c r="R48" i="2"/>
  <c r="S48" i="2" s="1"/>
  <c r="R40" i="2"/>
  <c r="S40" i="2" s="1"/>
  <c r="R32" i="2"/>
  <c r="S32" i="2" s="1"/>
  <c r="R24" i="2"/>
  <c r="S24" i="2" s="1"/>
  <c r="R16" i="2"/>
  <c r="S16" i="2" s="1"/>
  <c r="S241" i="2"/>
  <c r="S161" i="2"/>
  <c r="S129" i="2"/>
  <c r="S89" i="2"/>
  <c r="S41" i="2"/>
  <c r="S239" i="2"/>
  <c r="S167" i="2"/>
  <c r="S135" i="2"/>
  <c r="S47" i="2"/>
  <c r="S71" i="2"/>
  <c r="R2" i="2"/>
  <c r="S2" i="2" s="1"/>
  <c r="B12" i="4"/>
  <c r="B6" i="4"/>
  <c r="D6" i="4" s="1"/>
  <c r="S242" i="2"/>
  <c r="S234" i="2"/>
  <c r="S226" i="2"/>
  <c r="S218" i="2"/>
  <c r="S210" i="2"/>
  <c r="S202" i="2"/>
  <c r="S194" i="2"/>
  <c r="S186" i="2"/>
  <c r="S178" i="2"/>
  <c r="S170" i="2"/>
  <c r="S162" i="2"/>
  <c r="S154" i="2"/>
  <c r="S146" i="2"/>
  <c r="S138" i="2"/>
  <c r="S130" i="2"/>
  <c r="S114" i="2"/>
  <c r="S106" i="2"/>
  <c r="S98" i="2"/>
  <c r="S90" i="2"/>
  <c r="S82" i="2"/>
  <c r="S74" i="2"/>
  <c r="S66" i="2"/>
  <c r="S58" i="2"/>
  <c r="S50" i="2"/>
  <c r="S34" i="2"/>
  <c r="S26" i="2"/>
  <c r="S18" i="2"/>
  <c r="S10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" i="1"/>
  <c r="B23" i="2" l="1"/>
  <c r="C6" i="2"/>
  <c r="C13" i="2"/>
  <c r="B14" i="2"/>
  <c r="C14" i="2"/>
  <c r="C12" i="2"/>
  <c r="B13" i="2"/>
  <c r="B20" i="2"/>
  <c r="B12" i="2"/>
  <c r="B6" i="2"/>
  <c r="D6" i="2" s="1"/>
</calcChain>
</file>

<file path=xl/sharedStrings.xml><?xml version="1.0" encoding="utf-8"?>
<sst xmlns="http://schemas.openxmlformats.org/spreadsheetml/2006/main" count="6968" uniqueCount="157">
  <si>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</si>
  <si>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</si>
  <si>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</si>
  <si>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</si>
  <si>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</si>
  <si>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</si>
  <si>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</si>
  <si>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</si>
  <si>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</si>
  <si>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</si>
  <si>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</si>
  <si>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</si>
  <si>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</si>
  <si>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</si>
  <si>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</si>
  <si>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</si>
  <si>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</si>
  <si>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</si>
  <si>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</si>
  <si>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</si>
  <si>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MOUNTAIN BIKES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</si>
  <si>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</si>
  <si>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</si>
  <si>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</si>
  <si>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</si>
  <si>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</si>
  <si>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</si>
  <si>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</si>
  <si>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</si>
  <si>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</si>
  <si>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</si>
  <si>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</si>
  <si>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ROAD BIKES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</si>
  <si>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</si>
  <si>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</si>
  <si>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</si>
  <si>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</si>
  <si>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</si>
  <si>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</si>
  <si>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</si>
  <si>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TOURING BIKES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</si>
  <si>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</si>
  <si>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</si>
  <si>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</si>
  <si>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</si>
  <si>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</si>
  <si>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</si>
  <si>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</si>
  <si>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</si>
  <si>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</si>
  <si>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</si>
  <si>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</si>
  <si>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</si>
  <si>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</si>
  <si>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</si>
  <si>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</si>
  <si>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</si>
  <si>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</si>
  <si>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</si>
  <si>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</si>
  <si>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</si>
  <si>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</si>
  <si>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</si>
  <si>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</si>
  <si>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</si>
  <si>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</si>
  <si>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</si>
  <si>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</si>
  <si>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</si>
  <si>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</si>
  <si>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</si>
  <si>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</si>
  <si>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</si>
  <si>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</si>
  <si>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</si>
  <si>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</si>
  <si>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</si>
  <si>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</si>
  <si>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</si>
  <si>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</si>
  <si>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</si>
  <si>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</si>
  <si>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</si>
  <si>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</si>
  <si>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</si>
  <si>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</si>
  <si>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</si>
  <si>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</si>
  <si>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</si>
  <si>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</si>
  <si>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</si>
  <si>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</si>
  <si>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</si>
  <si>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</si>
  <si>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E-BIKES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</si>
  <si>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</si>
  <si>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</si>
  <si>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</si>
  <si>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</si>
  <si>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</si>
  <si>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</si>
  <si>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</si>
  <si>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</si>
  <si>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</si>
  <si>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</si>
  <si>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</si>
  <si>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</si>
  <si>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</si>
  <si>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</si>
  <si>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</si>
  <si>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</si>
  <si>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</si>
  <si>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</si>
  <si>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HYBRID BIKES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</si>
  <si>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</si>
  <si>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</si>
  <si>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</si>
  <si>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</si>
  <si>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</si>
  <si>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</si>
  <si>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</si>
  <si>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</si>
  <si>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</si>
  <si>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</si>
  <si>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</si>
  <si>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</si>
  <si>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</si>
  <si>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</si>
  <si>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</si>
  <si>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</si>
  <si>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</si>
  <si>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</si>
  <si>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</si>
  <si>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KIDS BIKES</t>
  </si>
  <si>
    <t>Balance</t>
  </si>
  <si>
    <t>LittleBalancer 1000</t>
  </si>
  <si>
    <t>Starter balance bike for kids</t>
  </si>
  <si>
    <t>LittleBalancer 2000</t>
  </si>
  <si>
    <t>Upgraded balance bike for kids</t>
  </si>
  <si>
    <t>BMX BIKES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</si>
  <si>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</si>
  <si>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</si>
  <si>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</si>
  <si>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</si>
  <si>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</si>
  <si>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</si>
  <si>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</si>
  <si>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</si>
  <si>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</si>
  <si>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</si>
  <si>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</si>
  <si>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</si>
  <si>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</si>
  <si>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</si>
  <si>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</si>
  <si>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TOTALS</t>
  </si>
  <si>
    <t>SUMIFS(sum_range, criteria_range1, criteria1, [criteria_range2, criteria2], 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</si>
</sst>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* #,##0_-;\-* #,##0_-;_-* &quot;-&quot;??_-;_-@_-"/>
    <numFmt numFmtId="166" formatCode="mm/dd/yy;@"/>
    <numFmt numFmtId="167" formatCode="_-[$$-409]* #,##0_ ;_-[$$-409]* \-#,##0\ ;_-[$$-409]* &quot;-&quot;??_ ;_-@_ "/>
    <numFmt numFmtId="171" formatCode="&quot;$&quot;#,##0.00"/>
    <numFmt numFmtId="173" formatCode="&quot;$&quot;#,##0"/>
    <numFmt numFmtId="175" formatCode="_(&quot;$&quot;* #,##0_);_(&quot;$&quot;* \(#,##0\);_(&quot;$&quot;* &quot;-&quot;??_);_(@_)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Segoe UI"/>
      <family val="2"/>
    </font>
    <font>
      <b/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7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7" fontId="0" fillId="0" borderId="1" xfId="0" applyNumberFormat="1" applyBorder="1"/>
    <xf numFmtId="10" fontId="0" fillId="0" borderId="1" xfId="0" applyNumberFormat="1" applyBorder="1" applyAlignment="1">
      <alignment horizontal="center" vertical="center"/>
    </xf>
    <xf numFmtId="1" fontId="2" fillId="3" borderId="0" xfId="0" applyNumberFormat="1" applyFont="1" applyFill="1" applyAlignment="1">
      <alignment horizontal="center" vertical="top" wrapText="1"/>
    </xf>
    <xf numFmtId="1" fontId="0" fillId="0" borderId="0" xfId="1" applyNumberFormat="1" applyFont="1"/>
    <xf numFmtId="1" fontId="0" fillId="0" borderId="0" xfId="0" applyNumberFormat="1"/>
    <xf numFmtId="10" fontId="0" fillId="0" borderId="1" xfId="0" applyNumberFormat="1" applyBorder="1"/>
    <xf numFmtId="0" fontId="3" fillId="0" borderId="0" xfId="0" applyFont="1"/>
    <xf numFmtId="0" fontId="2" fillId="4" borderId="0" xfId="0" applyFont="1" applyFill="1" applyAlignment="1">
      <alignment horizontal="center"/>
    </xf>
    <xf numFmtId="0" fontId="0" fillId="4" borderId="2" xfId="0" applyFont="1" applyFill="1" applyBorder="1" applyAlignment="1">
      <alignment horizontal="center"/>
    </xf>
    <xf numFmtId="173" fontId="0" fillId="0" borderId="0" xfId="1" applyNumberFormat="1" applyFont="1"/>
    <xf numFmtId="175" fontId="0" fillId="0" borderId="0" xfId="2" applyNumberFormat="1" applyFont="1"/>
    <xf numFmtId="171" fontId="0" fillId="0" borderId="0" xfId="0" applyNumberFormat="1"/>
    <xf numFmtId="0" fontId="2" fillId="0" borderId="0" xfId="0" applyFont="1"/>
    <xf numFmtId="173" fontId="0" fillId="0" borderId="0" xfId="0" applyNumberFormat="1"/>
    <xf numFmtId="0" fontId="4" fillId="0" borderId="1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6"/>
  <sheetViews>
    <sheetView workbookViewId="0">
      <selection activeCell="D18" sqref="D18"/>
    </sheetView>
  </sheetViews>
  <sheetFormatPr defaultRowHeight="13.8" x14ac:dyDescent="0.25"/>
  <cols>
    <col min="1" max="1" width="5.09765625" customWidth="1"/>
    <col min="4" max="4" width="12.19921875" customWidth="1"/>
    <col min="5" max="5" width="9.09765625" customWidth="1"/>
    <col min="6" max="6" width="10.09765625" bestFit="1" customWidth="1"/>
    <col min="7" max="7" width="14.8984375" customWidth="1"/>
    <col min="8" max="8" width="15.69921875" hidden="1" customWidth="1"/>
    <col min="9" max="9" width="17.09765625" customWidth="1"/>
    <col min="10" max="10" width="23.296875" bestFit="1" customWidth="1"/>
    <col min="11" max="11" width="10.69921875" bestFit="1" customWidth="1"/>
    <col min="12" max="14" width="10.69921875" customWidth="1"/>
    <col min="15" max="15" width="9.296875" customWidth="1"/>
    <col min="16" max="16" width="13.296875" bestFit="1" customWidth="1"/>
    <col min="17" max="17" width="12.8984375" customWidth="1"/>
    <col min="18" max="19" width="11" customWidth="1"/>
    <col min="20" max="20" width="13.3984375" bestFit="1" customWidth="1"/>
    <col min="21" max="21" width="12.3984375" customWidth="1"/>
    <col min="22" max="22" width="8.3984375" bestFit="1" customWidth="1"/>
    <col min="23" max="23" width="10.3984375" customWidth="1"/>
    <col min="24" max="24" width="39.69921875" bestFit="1" customWidth="1"/>
    <col min="26" max="26" width="10.59765625" customWidth="1"/>
  </cols>
  <sheetData>
    <row r="1" spans="1:26" ht="31.5" customHeight="1" x14ac:dyDescent="0.25">
      <c r="F1" s="7" t="s">
        <v>0</v>
      </c>
      <c r="G1" s="8" t="s">
        <v>1</v>
      </c>
      <c r="H1" s="8" t="s">
        <v>1</v>
      </c>
      <c r="I1" s="8" t="s">
        <v>2</v>
      </c>
      <c r="J1" s="8" t="s">
        <v>3</v>
      </c>
      <c r="K1" s="8" t="s">
        <v>4</v>
      </c>
      <c r="L1" s="8" t="s">
        <v>5</v>
      </c>
      <c r="M1" s="8" t="s">
        <v>6</v>
      </c>
      <c r="N1" s="8" t="s">
        <v>7</v>
      </c>
      <c r="O1" s="8" t="s">
        <v>8</v>
      </c>
      <c r="P1" s="8" t="s">
        <v>9</v>
      </c>
      <c r="Q1" s="8" t="s">
        <v>10</v>
      </c>
      <c r="R1" s="8" t="s">
        <v>11</v>
      </c>
      <c r="S1" s="8" t="s">
        <v>12</v>
      </c>
      <c r="T1" s="7" t="s">
        <v>13</v>
      </c>
      <c r="U1" s="7" t="s">
        <v>14</v>
      </c>
      <c r="V1" s="7" t="s">
        <v>15</v>
      </c>
      <c r="W1" s="7" t="s">
        <v>16</v>
      </c>
      <c r="X1" s="7" t="s">
        <v>17</v>
      </c>
      <c r="Y1" s="7" t="s">
        <v>18</v>
      </c>
      <c r="Z1" s="7" t="s">
        <v>19</v>
      </c>
    </row>
    <row r="2" spans="1:26" x14ac:dyDescent="0.25">
      <c r="F2">
        <v>1049</v>
      </c>
      <c r="G2" t="str">
        <f>PROPER(H2:H246)</f>
        <v>Mountain Bikes</v>
      </c>
      <c r="H2" t="s">
        <v>20</v>
      </c>
      <c r="I2" t="s">
        <v>21</v>
      </c>
      <c r="J2" t="s">
        <v>22</v>
      </c>
      <c r="K2" s="2">
        <v>44562</v>
      </c>
      <c r="L2">
        <f>MONTH(K2)</f>
        <v>1</v>
      </c>
      <c r="M2">
        <f>YEAR(K2)</f>
        <v>2022</v>
      </c>
      <c r="N2" s="1">
        <v>840</v>
      </c>
      <c r="O2" s="1">
        <v>1200</v>
      </c>
      <c r="P2">
        <v>2</v>
      </c>
      <c r="Q2" s="1">
        <f>O2*P2</f>
        <v>2400</v>
      </c>
      <c r="R2" s="14">
        <f>IF(Q2&gt;2000,Q2*5%,0)</f>
        <v>120</v>
      </c>
      <c r="S2" s="1">
        <f>Q2+R2</f>
        <v>2520</v>
      </c>
      <c r="T2" t="s">
        <v>23</v>
      </c>
      <c r="U2" t="s">
        <v>24</v>
      </c>
      <c r="V2">
        <v>2001</v>
      </c>
      <c r="W2">
        <v>3001</v>
      </c>
      <c r="X2" t="s">
        <v>25</v>
      </c>
      <c r="Y2" t="s">
        <v>26</v>
      </c>
      <c r="Z2">
        <v>25</v>
      </c>
    </row>
    <row r="3" spans="1:26" x14ac:dyDescent="0.25">
      <c r="F3">
        <v>1059</v>
      </c>
      <c r="G3" t="str">
        <f>PROPER(H3:H247)</f>
        <v>Mountain Bikes</v>
      </c>
      <c r="H3" t="s">
        <v>20</v>
      </c>
      <c r="I3" t="s">
        <v>95</v>
      </c>
      <c r="J3" t="s">
        <v>96</v>
      </c>
      <c r="K3" s="2">
        <v>44562</v>
      </c>
      <c r="L3">
        <f>MONTH(K3)</f>
        <v>1</v>
      </c>
      <c r="M3">
        <f>YEAR(K3)</f>
        <v>2022</v>
      </c>
      <c r="N3" s="1">
        <v>1460</v>
      </c>
      <c r="O3" s="1">
        <v>2000</v>
      </c>
      <c r="P3">
        <v>2</v>
      </c>
      <c r="Q3" s="1">
        <f t="shared" ref="Q3:Q66" si="0">O3*P3</f>
        <v>4000</v>
      </c>
      <c r="R3" s="14">
        <f t="shared" ref="R3:R66" si="1">IF(Q3&gt;2000,Q3*5%,0)</f>
        <v>200</v>
      </c>
      <c r="S3" s="1">
        <f>Q3+R3</f>
        <v>4200</v>
      </c>
      <c r="T3" t="s">
        <v>23</v>
      </c>
      <c r="U3" t="s">
        <v>24</v>
      </c>
      <c r="V3">
        <v>2061</v>
      </c>
      <c r="W3">
        <v>3061</v>
      </c>
      <c r="X3" t="s">
        <v>97</v>
      </c>
      <c r="Y3" t="s">
        <v>26</v>
      </c>
      <c r="Z3">
        <v>35</v>
      </c>
    </row>
    <row r="4" spans="1:26" x14ac:dyDescent="0.25">
      <c r="A4" s="19" t="s">
        <v>154</v>
      </c>
      <c r="B4" s="19"/>
      <c r="C4" s="19"/>
      <c r="D4" s="19"/>
      <c r="F4">
        <v>1065</v>
      </c>
      <c r="G4" t="str">
        <f>PROPER(H4:H248)</f>
        <v>Mountain Bikes</v>
      </c>
      <c r="H4" t="s">
        <v>20</v>
      </c>
      <c r="I4" t="s">
        <v>21</v>
      </c>
      <c r="J4" t="s">
        <v>22</v>
      </c>
      <c r="K4" s="2">
        <v>44562</v>
      </c>
      <c r="L4">
        <f>MONTH(K4)</f>
        <v>1</v>
      </c>
      <c r="M4">
        <f>YEAR(K4)</f>
        <v>2022</v>
      </c>
      <c r="N4" s="1">
        <v>840</v>
      </c>
      <c r="O4" s="1">
        <v>1200</v>
      </c>
      <c r="P4">
        <v>2</v>
      </c>
      <c r="Q4" s="1">
        <f t="shared" si="0"/>
        <v>2400</v>
      </c>
      <c r="R4" s="14">
        <f t="shared" si="1"/>
        <v>120</v>
      </c>
      <c r="S4" s="1">
        <f>Q4+R4</f>
        <v>2520</v>
      </c>
      <c r="T4" t="s">
        <v>23</v>
      </c>
      <c r="U4" t="s">
        <v>24</v>
      </c>
      <c r="V4">
        <v>2001</v>
      </c>
      <c r="W4">
        <v>3001</v>
      </c>
      <c r="X4" t="s">
        <v>25</v>
      </c>
      <c r="Y4" t="s">
        <v>26</v>
      </c>
      <c r="Z4">
        <v>25</v>
      </c>
    </row>
    <row r="5" spans="1:26" x14ac:dyDescent="0.25">
      <c r="A5" s="9"/>
      <c r="B5" s="10">
        <v>2022</v>
      </c>
      <c r="C5" s="10">
        <v>2023</v>
      </c>
      <c r="D5" s="9" t="s">
        <v>37</v>
      </c>
      <c r="F5">
        <v>1050</v>
      </c>
      <c r="G5" t="str">
        <f>PROPER(H5:H249)</f>
        <v>Mountain Bikes</v>
      </c>
      <c r="H5" t="s">
        <v>20</v>
      </c>
      <c r="I5" t="s">
        <v>21</v>
      </c>
      <c r="J5" t="s">
        <v>27</v>
      </c>
      <c r="K5" s="2">
        <v>44563</v>
      </c>
      <c r="L5">
        <f>MONTH(K5)</f>
        <v>1</v>
      </c>
      <c r="M5">
        <f>YEAR(K5)</f>
        <v>2022</v>
      </c>
      <c r="N5" s="1">
        <v>1050</v>
      </c>
      <c r="O5" s="1">
        <v>1500</v>
      </c>
      <c r="P5">
        <v>1</v>
      </c>
      <c r="Q5" s="1">
        <f t="shared" si="0"/>
        <v>1500</v>
      </c>
      <c r="R5" s="14">
        <f t="shared" si="1"/>
        <v>0</v>
      </c>
      <c r="S5" s="1">
        <f>Q5+R5</f>
        <v>1500</v>
      </c>
      <c r="T5" t="s">
        <v>28</v>
      </c>
      <c r="U5" t="s">
        <v>29</v>
      </c>
      <c r="V5">
        <v>2002</v>
      </c>
      <c r="W5">
        <v>3002</v>
      </c>
      <c r="X5" t="s">
        <v>30</v>
      </c>
      <c r="Y5" t="s">
        <v>31</v>
      </c>
      <c r="Z5">
        <v>22</v>
      </c>
    </row>
    <row r="6" spans="1:26" x14ac:dyDescent="0.25">
      <c r="A6" s="9"/>
      <c r="B6" s="11"/>
      <c r="C6" s="11"/>
      <c r="D6" s="12"/>
      <c r="E6" s="6"/>
      <c r="F6">
        <v>1060</v>
      </c>
      <c r="G6" t="str">
        <f>PROPER(H6:H250)</f>
        <v>Mountain Bikes</v>
      </c>
      <c r="H6" t="s">
        <v>20</v>
      </c>
      <c r="I6" t="s">
        <v>95</v>
      </c>
      <c r="J6" t="s">
        <v>98</v>
      </c>
      <c r="K6" s="2">
        <v>44563</v>
      </c>
      <c r="L6">
        <f>MONTH(K6)</f>
        <v>1</v>
      </c>
      <c r="M6">
        <f>YEAR(K6)</f>
        <v>2022</v>
      </c>
      <c r="N6" s="1">
        <v>1825</v>
      </c>
      <c r="O6" s="1">
        <v>2500</v>
      </c>
      <c r="P6">
        <v>1</v>
      </c>
      <c r="Q6" s="1">
        <f t="shared" si="0"/>
        <v>2500</v>
      </c>
      <c r="R6" s="14">
        <f t="shared" si="1"/>
        <v>125</v>
      </c>
      <c r="S6" s="1">
        <f>Q6+R6</f>
        <v>2625</v>
      </c>
      <c r="T6" t="s">
        <v>28</v>
      </c>
      <c r="U6" t="s">
        <v>29</v>
      </c>
      <c r="V6">
        <v>2062</v>
      </c>
      <c r="W6">
        <v>3062</v>
      </c>
      <c r="X6" t="s">
        <v>99</v>
      </c>
      <c r="Y6" t="s">
        <v>31</v>
      </c>
      <c r="Z6">
        <v>33</v>
      </c>
    </row>
    <row r="7" spans="1:26" x14ac:dyDescent="0.25">
      <c r="A7" s="9"/>
      <c r="B7" s="11"/>
      <c r="C7" s="11"/>
      <c r="D7" s="12"/>
      <c r="E7" s="6"/>
      <c r="F7">
        <v>1066</v>
      </c>
      <c r="G7" t="str">
        <f>PROPER(H7:H251)</f>
        <v>Mountain Bikes</v>
      </c>
      <c r="H7" t="s">
        <v>20</v>
      </c>
      <c r="I7" t="s">
        <v>21</v>
      </c>
      <c r="J7" t="s">
        <v>27</v>
      </c>
      <c r="K7" s="2">
        <v>44563</v>
      </c>
      <c r="L7">
        <f>MONTH(K7)</f>
        <v>1</v>
      </c>
      <c r="M7">
        <f>YEAR(K7)</f>
        <v>2022</v>
      </c>
      <c r="N7" s="1">
        <v>1050</v>
      </c>
      <c r="O7" s="1">
        <v>1500</v>
      </c>
      <c r="P7">
        <v>1</v>
      </c>
      <c r="Q7" s="1">
        <f t="shared" si="0"/>
        <v>1500</v>
      </c>
      <c r="R7" s="14">
        <f t="shared" si="1"/>
        <v>0</v>
      </c>
      <c r="S7" s="1">
        <f>Q7+R7</f>
        <v>1500</v>
      </c>
      <c r="T7" t="s">
        <v>28</v>
      </c>
      <c r="U7" t="s">
        <v>29</v>
      </c>
      <c r="V7">
        <v>2002</v>
      </c>
      <c r="W7">
        <v>3002</v>
      </c>
      <c r="X7" t="s">
        <v>30</v>
      </c>
      <c r="Y7" t="s">
        <v>31</v>
      </c>
      <c r="Z7">
        <v>22</v>
      </c>
    </row>
    <row r="8" spans="1:26" x14ac:dyDescent="0.25">
      <c r="A8" s="9"/>
      <c r="B8" s="11"/>
      <c r="C8" s="11"/>
      <c r="D8" s="12"/>
      <c r="E8" s="6"/>
      <c r="F8">
        <v>1051</v>
      </c>
      <c r="G8" t="str">
        <f>PROPER(H8:H252)</f>
        <v>Mountain Bikes</v>
      </c>
      <c r="H8" t="s">
        <v>20</v>
      </c>
      <c r="I8" t="s">
        <v>33</v>
      </c>
      <c r="J8" t="s">
        <v>34</v>
      </c>
      <c r="K8" s="2">
        <v>44564</v>
      </c>
      <c r="L8">
        <f>MONTH(K8)</f>
        <v>1</v>
      </c>
      <c r="M8">
        <f>YEAR(K8)</f>
        <v>2022</v>
      </c>
      <c r="N8" s="1">
        <v>1260</v>
      </c>
      <c r="O8" s="1">
        <v>1800</v>
      </c>
      <c r="P8">
        <v>3</v>
      </c>
      <c r="Q8" s="1">
        <f t="shared" si="0"/>
        <v>5400</v>
      </c>
      <c r="R8" s="14">
        <f t="shared" si="1"/>
        <v>270</v>
      </c>
      <c r="S8" s="1">
        <f>Q8+R8</f>
        <v>5670</v>
      </c>
      <c r="T8" t="s">
        <v>23</v>
      </c>
      <c r="U8" t="s">
        <v>35</v>
      </c>
      <c r="V8">
        <v>2003</v>
      </c>
      <c r="W8">
        <v>3003</v>
      </c>
      <c r="X8" t="s">
        <v>36</v>
      </c>
      <c r="Y8" t="s">
        <v>26</v>
      </c>
      <c r="Z8">
        <v>18</v>
      </c>
    </row>
    <row r="9" spans="1:26" x14ac:dyDescent="0.25">
      <c r="A9" s="9"/>
      <c r="B9" s="9"/>
      <c r="C9" s="9"/>
      <c r="D9" s="16"/>
      <c r="E9" s="4"/>
      <c r="F9">
        <v>1067</v>
      </c>
      <c r="G9" t="str">
        <f>PROPER(H9:H253)</f>
        <v>Mountain Bikes</v>
      </c>
      <c r="H9" t="s">
        <v>20</v>
      </c>
      <c r="I9" t="s">
        <v>33</v>
      </c>
      <c r="J9" t="s">
        <v>34</v>
      </c>
      <c r="K9" s="2">
        <v>44564</v>
      </c>
      <c r="L9">
        <f>MONTH(K9)</f>
        <v>1</v>
      </c>
      <c r="M9">
        <f>YEAR(K9)</f>
        <v>2022</v>
      </c>
      <c r="N9" s="1">
        <v>1260</v>
      </c>
      <c r="O9" s="1">
        <v>1800</v>
      </c>
      <c r="P9">
        <v>3</v>
      </c>
      <c r="Q9" s="1">
        <f t="shared" si="0"/>
        <v>5400</v>
      </c>
      <c r="R9" s="14">
        <f t="shared" si="1"/>
        <v>270</v>
      </c>
      <c r="S9" s="1">
        <f>Q9+R9</f>
        <v>5670</v>
      </c>
      <c r="T9" t="s">
        <v>23</v>
      </c>
      <c r="U9" t="s">
        <v>35</v>
      </c>
      <c r="V9">
        <v>2003</v>
      </c>
      <c r="W9">
        <v>3003</v>
      </c>
      <c r="X9" t="s">
        <v>36</v>
      </c>
      <c r="Y9" t="s">
        <v>26</v>
      </c>
      <c r="Z9">
        <v>18</v>
      </c>
    </row>
    <row r="10" spans="1:26" x14ac:dyDescent="0.25">
      <c r="A10" s="19" t="s">
        <v>155</v>
      </c>
      <c r="B10" s="19"/>
      <c r="C10" s="19"/>
      <c r="D10" s="19"/>
      <c r="F10">
        <v>1052</v>
      </c>
      <c r="G10" t="str">
        <f>PROPER(H10:H254)</f>
        <v>Mountain Bikes</v>
      </c>
      <c r="H10" t="s">
        <v>20</v>
      </c>
      <c r="I10" t="s">
        <v>33</v>
      </c>
      <c r="J10" t="s">
        <v>38</v>
      </c>
      <c r="K10" s="2">
        <v>44565</v>
      </c>
      <c r="L10">
        <f>MONTH(K10)</f>
        <v>1</v>
      </c>
      <c r="M10">
        <f>YEAR(K10)</f>
        <v>2022</v>
      </c>
      <c r="N10" s="1">
        <v>1470</v>
      </c>
      <c r="O10" s="1">
        <v>2100</v>
      </c>
      <c r="P10">
        <v>1</v>
      </c>
      <c r="Q10" s="1">
        <f t="shared" si="0"/>
        <v>2100</v>
      </c>
      <c r="R10" s="14">
        <f t="shared" si="1"/>
        <v>105</v>
      </c>
      <c r="S10" s="1">
        <f>Q10+R10</f>
        <v>2205</v>
      </c>
      <c r="T10" t="s">
        <v>23</v>
      </c>
      <c r="U10" t="s">
        <v>24</v>
      </c>
      <c r="V10">
        <v>2004</v>
      </c>
      <c r="W10">
        <v>3004</v>
      </c>
      <c r="X10" t="s">
        <v>39</v>
      </c>
      <c r="Y10" t="s">
        <v>31</v>
      </c>
      <c r="Z10">
        <v>16</v>
      </c>
    </row>
    <row r="11" spans="1:26" x14ac:dyDescent="0.25">
      <c r="A11" s="9"/>
      <c r="B11" s="10">
        <v>2022</v>
      </c>
      <c r="C11" s="10">
        <v>2023</v>
      </c>
      <c r="D11" s="10" t="s">
        <v>37</v>
      </c>
      <c r="E11" s="3"/>
      <c r="F11">
        <v>1068</v>
      </c>
      <c r="G11" t="str">
        <f>PROPER(H11:H255)</f>
        <v>Mountain Bikes</v>
      </c>
      <c r="H11" t="s">
        <v>20</v>
      </c>
      <c r="I11" t="s">
        <v>33</v>
      </c>
      <c r="J11" t="s">
        <v>38</v>
      </c>
      <c r="K11" s="2">
        <v>44565</v>
      </c>
      <c r="L11">
        <f>MONTH(K11)</f>
        <v>1</v>
      </c>
      <c r="M11">
        <f>YEAR(K11)</f>
        <v>2022</v>
      </c>
      <c r="N11" s="1">
        <v>1470</v>
      </c>
      <c r="O11" s="1">
        <v>2100</v>
      </c>
      <c r="P11">
        <v>1</v>
      </c>
      <c r="Q11" s="1">
        <f t="shared" si="0"/>
        <v>2100</v>
      </c>
      <c r="R11" s="14">
        <f t="shared" si="1"/>
        <v>105</v>
      </c>
      <c r="S11" s="1">
        <f>Q11+R11</f>
        <v>2205</v>
      </c>
      <c r="T11" t="s">
        <v>23</v>
      </c>
      <c r="U11" t="s">
        <v>24</v>
      </c>
      <c r="V11">
        <v>2004</v>
      </c>
      <c r="W11">
        <v>3004</v>
      </c>
      <c r="X11" t="s">
        <v>39</v>
      </c>
      <c r="Y11" t="s">
        <v>31</v>
      </c>
      <c r="Z11">
        <v>16</v>
      </c>
    </row>
    <row r="12" spans="1:26" x14ac:dyDescent="0.25">
      <c r="A12" s="9" t="s">
        <v>56</v>
      </c>
      <c r="B12" s="11"/>
      <c r="C12" s="11"/>
      <c r="D12" s="16"/>
      <c r="E12" s="4"/>
      <c r="F12">
        <v>1053</v>
      </c>
      <c r="G12" t="str">
        <f>PROPER(H12:H256)</f>
        <v>Mountain Bikes</v>
      </c>
      <c r="H12" t="s">
        <v>20</v>
      </c>
      <c r="I12" t="s">
        <v>41</v>
      </c>
      <c r="J12" t="s">
        <v>42</v>
      </c>
      <c r="K12" s="2">
        <v>44566</v>
      </c>
      <c r="L12">
        <f>MONTH(K12)</f>
        <v>1</v>
      </c>
      <c r="M12">
        <f>YEAR(K12)</f>
        <v>2022</v>
      </c>
      <c r="N12" s="1">
        <v>896.99999999999989</v>
      </c>
      <c r="O12" s="1">
        <v>1300</v>
      </c>
      <c r="P12">
        <v>2</v>
      </c>
      <c r="Q12" s="1">
        <f t="shared" si="0"/>
        <v>2600</v>
      </c>
      <c r="R12" s="14">
        <f t="shared" si="1"/>
        <v>130</v>
      </c>
      <c r="S12" s="1">
        <f>Q12+R12</f>
        <v>2730</v>
      </c>
      <c r="T12" t="s">
        <v>28</v>
      </c>
      <c r="U12" t="s">
        <v>29</v>
      </c>
      <c r="V12">
        <v>2005</v>
      </c>
      <c r="W12">
        <v>3005</v>
      </c>
      <c r="X12" t="s">
        <v>43</v>
      </c>
      <c r="Y12" t="s">
        <v>26</v>
      </c>
      <c r="Z12">
        <v>27</v>
      </c>
    </row>
    <row r="13" spans="1:26" x14ac:dyDescent="0.25">
      <c r="A13" s="9" t="s">
        <v>60</v>
      </c>
      <c r="B13" s="11"/>
      <c r="C13" s="11"/>
      <c r="D13" s="16"/>
      <c r="E13" s="4"/>
      <c r="F13">
        <v>1069</v>
      </c>
      <c r="G13" t="str">
        <f>PROPER(H13:H257)</f>
        <v>Mountain Bikes</v>
      </c>
      <c r="H13" t="s">
        <v>20</v>
      </c>
      <c r="I13" t="s">
        <v>41</v>
      </c>
      <c r="J13" t="s">
        <v>42</v>
      </c>
      <c r="K13" s="2">
        <v>44566</v>
      </c>
      <c r="L13">
        <f>MONTH(K13)</f>
        <v>1</v>
      </c>
      <c r="M13">
        <f>YEAR(K13)</f>
        <v>2022</v>
      </c>
      <c r="N13" s="1">
        <v>896.99999999999989</v>
      </c>
      <c r="O13" s="1">
        <v>1300</v>
      </c>
      <c r="P13">
        <v>2</v>
      </c>
      <c r="Q13" s="1">
        <f t="shared" si="0"/>
        <v>2600</v>
      </c>
      <c r="R13" s="14">
        <f t="shared" si="1"/>
        <v>130</v>
      </c>
      <c r="S13" s="1">
        <f>Q13+R13</f>
        <v>2730</v>
      </c>
      <c r="T13" t="s">
        <v>28</v>
      </c>
      <c r="U13" t="s">
        <v>29</v>
      </c>
      <c r="V13">
        <v>2005</v>
      </c>
      <c r="W13">
        <v>3005</v>
      </c>
      <c r="X13" t="s">
        <v>43</v>
      </c>
      <c r="Y13" t="s">
        <v>26</v>
      </c>
      <c r="Z13">
        <v>27</v>
      </c>
    </row>
    <row r="14" spans="1:26" x14ac:dyDescent="0.25">
      <c r="A14" s="9" t="s">
        <v>63</v>
      </c>
      <c r="B14" s="11"/>
      <c r="C14" s="11"/>
      <c r="D14" s="16"/>
      <c r="E14" s="4"/>
      <c r="F14">
        <v>1054</v>
      </c>
      <c r="G14" t="str">
        <f>PROPER(H14:H258)</f>
        <v>Mountain Bikes</v>
      </c>
      <c r="H14" t="s">
        <v>20</v>
      </c>
      <c r="I14" t="s">
        <v>41</v>
      </c>
      <c r="J14" t="s">
        <v>44</v>
      </c>
      <c r="K14" s="2">
        <v>44567</v>
      </c>
      <c r="L14">
        <f>MONTH(K14)</f>
        <v>1</v>
      </c>
      <c r="M14">
        <f>YEAR(K14)</f>
        <v>2022</v>
      </c>
      <c r="N14" s="1">
        <v>1104</v>
      </c>
      <c r="O14" s="1">
        <v>1600</v>
      </c>
      <c r="P14">
        <v>1</v>
      </c>
      <c r="Q14" s="1">
        <f t="shared" si="0"/>
        <v>1600</v>
      </c>
      <c r="R14" s="14">
        <f t="shared" si="1"/>
        <v>0</v>
      </c>
      <c r="S14" s="1">
        <f>Q14+R14</f>
        <v>1600</v>
      </c>
      <c r="T14" t="s">
        <v>23</v>
      </c>
      <c r="U14" t="s">
        <v>24</v>
      </c>
      <c r="V14">
        <v>2006</v>
      </c>
      <c r="W14">
        <v>3006</v>
      </c>
      <c r="X14" t="s">
        <v>45</v>
      </c>
      <c r="Y14" t="s">
        <v>31</v>
      </c>
      <c r="Z14">
        <v>24</v>
      </c>
    </row>
    <row r="15" spans="1:26" x14ac:dyDescent="0.25">
      <c r="F15">
        <v>1070</v>
      </c>
      <c r="G15" t="str">
        <f>PROPER(H15:H259)</f>
        <v>Mountain Bikes</v>
      </c>
      <c r="H15" t="s">
        <v>20</v>
      </c>
      <c r="I15" t="s">
        <v>41</v>
      </c>
      <c r="J15" t="s">
        <v>44</v>
      </c>
      <c r="K15" s="2">
        <v>44567</v>
      </c>
      <c r="L15">
        <f>MONTH(K15)</f>
        <v>1</v>
      </c>
      <c r="M15">
        <f>YEAR(K15)</f>
        <v>2022</v>
      </c>
      <c r="N15" s="1">
        <v>1104</v>
      </c>
      <c r="O15" s="1">
        <v>1600</v>
      </c>
      <c r="P15">
        <v>1</v>
      </c>
      <c r="Q15" s="1">
        <f t="shared" si="0"/>
        <v>1600</v>
      </c>
      <c r="R15" s="14">
        <f t="shared" si="1"/>
        <v>0</v>
      </c>
      <c r="S15" s="1">
        <f>Q15+R15</f>
        <v>1600</v>
      </c>
      <c r="T15" t="s">
        <v>23</v>
      </c>
      <c r="U15" t="s">
        <v>24</v>
      </c>
      <c r="V15">
        <v>2006</v>
      </c>
      <c r="W15">
        <v>3006</v>
      </c>
      <c r="X15" t="s">
        <v>45</v>
      </c>
      <c r="Y15" t="s">
        <v>31</v>
      </c>
      <c r="Z15">
        <v>24</v>
      </c>
    </row>
    <row r="16" spans="1:26" x14ac:dyDescent="0.25">
      <c r="F16">
        <v>1071</v>
      </c>
      <c r="G16" t="str">
        <f>PROPER(H16:H260)</f>
        <v>Mountain Bikes</v>
      </c>
      <c r="H16" t="s">
        <v>20</v>
      </c>
      <c r="I16" t="s">
        <v>46</v>
      </c>
      <c r="J16" t="s">
        <v>47</v>
      </c>
      <c r="K16" s="2">
        <v>44568</v>
      </c>
      <c r="L16">
        <f>MONTH(K16)</f>
        <v>1</v>
      </c>
      <c r="M16">
        <f>YEAR(K16)</f>
        <v>2022</v>
      </c>
      <c r="N16" s="1">
        <v>1496</v>
      </c>
      <c r="O16" s="1">
        <v>2200</v>
      </c>
      <c r="P16">
        <v>2</v>
      </c>
      <c r="Q16" s="1">
        <f t="shared" si="0"/>
        <v>4400</v>
      </c>
      <c r="R16" s="14">
        <f t="shared" si="1"/>
        <v>220</v>
      </c>
      <c r="S16" s="1">
        <f>Q16+R16</f>
        <v>4620</v>
      </c>
      <c r="T16" t="s">
        <v>28</v>
      </c>
      <c r="U16" t="s">
        <v>24</v>
      </c>
      <c r="V16">
        <v>2007</v>
      </c>
      <c r="W16">
        <v>3007</v>
      </c>
      <c r="X16" t="s">
        <v>48</v>
      </c>
      <c r="Y16" t="s">
        <v>26</v>
      </c>
      <c r="Z16">
        <v>29</v>
      </c>
    </row>
    <row r="17" spans="2:26" x14ac:dyDescent="0.25">
      <c r="B17" s="3"/>
      <c r="C17" s="3"/>
      <c r="F17">
        <v>1072</v>
      </c>
      <c r="G17" t="str">
        <f>PROPER(H17:H261)</f>
        <v>Mountain Bikes</v>
      </c>
      <c r="H17" t="s">
        <v>20</v>
      </c>
      <c r="I17" t="s">
        <v>46</v>
      </c>
      <c r="J17" t="s">
        <v>49</v>
      </c>
      <c r="K17" s="2">
        <v>44569</v>
      </c>
      <c r="L17">
        <f>MONTH(K17)</f>
        <v>1</v>
      </c>
      <c r="M17">
        <f>YEAR(K17)</f>
        <v>2022</v>
      </c>
      <c r="N17" s="1">
        <v>1700.0000000000002</v>
      </c>
      <c r="O17" s="1">
        <v>2500</v>
      </c>
      <c r="P17">
        <v>1</v>
      </c>
      <c r="Q17" s="1">
        <f t="shared" si="0"/>
        <v>2500</v>
      </c>
      <c r="R17" s="14">
        <f t="shared" si="1"/>
        <v>125</v>
      </c>
      <c r="S17" s="1">
        <f>Q17+R17</f>
        <v>2625</v>
      </c>
      <c r="T17" t="s">
        <v>23</v>
      </c>
      <c r="U17" t="s">
        <v>29</v>
      </c>
      <c r="V17">
        <v>2008</v>
      </c>
      <c r="W17">
        <v>3008</v>
      </c>
      <c r="X17" t="s">
        <v>50</v>
      </c>
      <c r="Y17" t="s">
        <v>31</v>
      </c>
      <c r="Z17">
        <v>27</v>
      </c>
    </row>
    <row r="18" spans="2:26" x14ac:dyDescent="0.25">
      <c r="F18">
        <v>1061</v>
      </c>
      <c r="G18" t="str">
        <f>PROPER(H18:H262)</f>
        <v>Mountain Bikes</v>
      </c>
      <c r="H18" t="s">
        <v>20</v>
      </c>
      <c r="I18" t="s">
        <v>79</v>
      </c>
      <c r="J18" t="s">
        <v>80</v>
      </c>
      <c r="K18" s="2">
        <v>44574</v>
      </c>
      <c r="L18">
        <f>MONTH(K18)</f>
        <v>1</v>
      </c>
      <c r="M18">
        <f>YEAR(K18)</f>
        <v>2022</v>
      </c>
      <c r="N18" s="1">
        <v>1292</v>
      </c>
      <c r="O18" s="1">
        <v>1900</v>
      </c>
      <c r="P18">
        <v>3</v>
      </c>
      <c r="Q18" s="1">
        <f t="shared" si="0"/>
        <v>5700</v>
      </c>
      <c r="R18" s="14">
        <f t="shared" si="1"/>
        <v>285</v>
      </c>
      <c r="S18" s="1">
        <f>Q18+R18</f>
        <v>5985</v>
      </c>
      <c r="T18" t="s">
        <v>23</v>
      </c>
      <c r="U18" t="s">
        <v>35</v>
      </c>
      <c r="V18">
        <v>2043</v>
      </c>
      <c r="W18">
        <v>3043</v>
      </c>
      <c r="X18" t="s">
        <v>81</v>
      </c>
      <c r="Y18" t="s">
        <v>26</v>
      </c>
      <c r="Z18">
        <v>21</v>
      </c>
    </row>
    <row r="19" spans="2:26" x14ac:dyDescent="0.25">
      <c r="F19">
        <v>1062</v>
      </c>
      <c r="G19" t="str">
        <f>PROPER(H19:H263)</f>
        <v>Mountain Bikes</v>
      </c>
      <c r="H19" t="s">
        <v>20</v>
      </c>
      <c r="I19" t="s">
        <v>79</v>
      </c>
      <c r="J19" t="s">
        <v>82</v>
      </c>
      <c r="K19" s="2">
        <v>44575</v>
      </c>
      <c r="L19">
        <f>MONTH(K19)</f>
        <v>1</v>
      </c>
      <c r="M19">
        <f>YEAR(K19)</f>
        <v>2022</v>
      </c>
      <c r="N19" s="1">
        <v>1496</v>
      </c>
      <c r="O19" s="1">
        <v>2200</v>
      </c>
      <c r="P19">
        <v>1</v>
      </c>
      <c r="Q19" s="1">
        <f t="shared" si="0"/>
        <v>2200</v>
      </c>
      <c r="R19" s="14">
        <f t="shared" si="1"/>
        <v>110</v>
      </c>
      <c r="S19" s="1">
        <f>Q19+R19</f>
        <v>2310</v>
      </c>
      <c r="T19" t="s">
        <v>23</v>
      </c>
      <c r="U19" t="s">
        <v>24</v>
      </c>
      <c r="V19">
        <v>2044</v>
      </c>
      <c r="W19">
        <v>3044</v>
      </c>
      <c r="X19" t="s">
        <v>83</v>
      </c>
      <c r="Y19" t="s">
        <v>31</v>
      </c>
      <c r="Z19">
        <v>19</v>
      </c>
    </row>
    <row r="20" spans="2:26" x14ac:dyDescent="0.25">
      <c r="F20">
        <v>1055</v>
      </c>
      <c r="G20" t="str">
        <f>PROPER(H20:H264)</f>
        <v>Mountain Bikes</v>
      </c>
      <c r="H20" t="s">
        <v>20</v>
      </c>
      <c r="I20" t="s">
        <v>84</v>
      </c>
      <c r="J20" t="s">
        <v>85</v>
      </c>
      <c r="K20" s="2">
        <v>44576</v>
      </c>
      <c r="L20">
        <f>MONTH(K20)</f>
        <v>1</v>
      </c>
      <c r="M20">
        <f>YEAR(K20)</f>
        <v>2022</v>
      </c>
      <c r="N20" s="1">
        <v>1340</v>
      </c>
      <c r="O20" s="1">
        <v>2000</v>
      </c>
      <c r="P20">
        <v>2</v>
      </c>
      <c r="Q20" s="1">
        <f t="shared" si="0"/>
        <v>4000</v>
      </c>
      <c r="R20" s="14">
        <f t="shared" si="1"/>
        <v>200</v>
      </c>
      <c r="S20" s="1">
        <f>Q20+R20</f>
        <v>4200</v>
      </c>
      <c r="T20" t="s">
        <v>28</v>
      </c>
      <c r="U20" t="s">
        <v>29</v>
      </c>
      <c r="V20">
        <v>2045</v>
      </c>
      <c r="W20">
        <v>3045</v>
      </c>
      <c r="X20" t="s">
        <v>86</v>
      </c>
      <c r="Y20" t="s">
        <v>26</v>
      </c>
      <c r="Z20">
        <v>36</v>
      </c>
    </row>
    <row r="21" spans="2:26" x14ac:dyDescent="0.25">
      <c r="F21">
        <v>1063</v>
      </c>
      <c r="G21" t="str">
        <f>PROPER(H21:H265)</f>
        <v>Mountain Bikes</v>
      </c>
      <c r="H21" t="s">
        <v>20</v>
      </c>
      <c r="I21" t="s">
        <v>84</v>
      </c>
      <c r="J21" t="s">
        <v>85</v>
      </c>
      <c r="K21" s="2">
        <v>44576</v>
      </c>
      <c r="L21">
        <f>MONTH(K21)</f>
        <v>1</v>
      </c>
      <c r="M21">
        <f>YEAR(K21)</f>
        <v>2022</v>
      </c>
      <c r="N21" s="1">
        <v>1340</v>
      </c>
      <c r="O21" s="1">
        <v>2000</v>
      </c>
      <c r="P21">
        <v>2</v>
      </c>
      <c r="Q21" s="1">
        <f t="shared" si="0"/>
        <v>4000</v>
      </c>
      <c r="R21" s="14">
        <f t="shared" si="1"/>
        <v>200</v>
      </c>
      <c r="S21" s="1">
        <f>Q21+R21</f>
        <v>4200</v>
      </c>
      <c r="T21" t="s">
        <v>28</v>
      </c>
      <c r="U21" t="s">
        <v>29</v>
      </c>
      <c r="V21">
        <v>2045</v>
      </c>
      <c r="W21">
        <v>3045</v>
      </c>
      <c r="X21" t="s">
        <v>86</v>
      </c>
      <c r="Y21" t="s">
        <v>26</v>
      </c>
      <c r="Z21">
        <v>36</v>
      </c>
    </row>
    <row r="22" spans="2:26" x14ac:dyDescent="0.25">
      <c r="F22">
        <v>1056</v>
      </c>
      <c r="G22" t="str">
        <f>PROPER(H22:H266)</f>
        <v>Mountain Bikes</v>
      </c>
      <c r="H22" t="s">
        <v>20</v>
      </c>
      <c r="I22" t="s">
        <v>84</v>
      </c>
      <c r="J22" t="s">
        <v>87</v>
      </c>
      <c r="K22" s="2">
        <v>44577</v>
      </c>
      <c r="L22">
        <f>MONTH(K22)</f>
        <v>1</v>
      </c>
      <c r="M22">
        <f>YEAR(K22)</f>
        <v>2022</v>
      </c>
      <c r="N22" s="1">
        <v>1541</v>
      </c>
      <c r="O22" s="1">
        <v>2300</v>
      </c>
      <c r="P22">
        <v>1</v>
      </c>
      <c r="Q22" s="1">
        <f t="shared" si="0"/>
        <v>2300</v>
      </c>
      <c r="R22" s="14">
        <f t="shared" si="1"/>
        <v>115</v>
      </c>
      <c r="S22" s="1">
        <f>Q22+R22</f>
        <v>2415</v>
      </c>
      <c r="T22" t="s">
        <v>23</v>
      </c>
      <c r="U22" t="s">
        <v>24</v>
      </c>
      <c r="V22">
        <v>2046</v>
      </c>
      <c r="W22">
        <v>3046</v>
      </c>
      <c r="X22" t="s">
        <v>88</v>
      </c>
      <c r="Y22" t="s">
        <v>31</v>
      </c>
      <c r="Z22">
        <v>34</v>
      </c>
    </row>
    <row r="23" spans="2:26" x14ac:dyDescent="0.25">
      <c r="F23">
        <v>1064</v>
      </c>
      <c r="G23" t="str">
        <f>PROPER(H23:H267)</f>
        <v>Mountain Bikes</v>
      </c>
      <c r="H23" t="s">
        <v>20</v>
      </c>
      <c r="I23" t="s">
        <v>84</v>
      </c>
      <c r="J23" t="s">
        <v>87</v>
      </c>
      <c r="K23" s="2">
        <v>44577</v>
      </c>
      <c r="L23">
        <f>MONTH(K23)</f>
        <v>1</v>
      </c>
      <c r="M23">
        <f>YEAR(K23)</f>
        <v>2022</v>
      </c>
      <c r="N23" s="1">
        <v>1541</v>
      </c>
      <c r="O23" s="1">
        <v>2300</v>
      </c>
      <c r="P23">
        <v>1</v>
      </c>
      <c r="Q23" s="1">
        <f t="shared" si="0"/>
        <v>2300</v>
      </c>
      <c r="R23" s="14">
        <f t="shared" si="1"/>
        <v>115</v>
      </c>
      <c r="S23" s="1">
        <f>Q23+R23</f>
        <v>2415</v>
      </c>
      <c r="T23" t="s">
        <v>23</v>
      </c>
      <c r="U23" t="s">
        <v>24</v>
      </c>
      <c r="V23">
        <v>2046</v>
      </c>
      <c r="W23">
        <v>3046</v>
      </c>
      <c r="X23" t="s">
        <v>88</v>
      </c>
      <c r="Y23" t="s">
        <v>31</v>
      </c>
      <c r="Z23">
        <v>34</v>
      </c>
    </row>
    <row r="24" spans="2:26" x14ac:dyDescent="0.25">
      <c r="F24">
        <v>1057</v>
      </c>
      <c r="G24" t="str">
        <f>PROPER(H24:H268)</f>
        <v>Mountain Bikes</v>
      </c>
      <c r="H24" t="s">
        <v>20</v>
      </c>
      <c r="I24" t="s">
        <v>89</v>
      </c>
      <c r="J24" t="s">
        <v>90</v>
      </c>
      <c r="K24" s="2">
        <v>44578</v>
      </c>
      <c r="L24">
        <f>MONTH(K24)</f>
        <v>1</v>
      </c>
      <c r="M24">
        <f>YEAR(K24)</f>
        <v>2022</v>
      </c>
      <c r="N24" s="1">
        <v>2250</v>
      </c>
      <c r="O24" s="1">
        <v>3000</v>
      </c>
      <c r="P24">
        <v>2</v>
      </c>
      <c r="Q24" s="1">
        <f t="shared" si="0"/>
        <v>6000</v>
      </c>
      <c r="R24" s="14">
        <f t="shared" si="1"/>
        <v>300</v>
      </c>
      <c r="S24" s="1">
        <f>Q24+R24</f>
        <v>6300</v>
      </c>
      <c r="T24" t="s">
        <v>28</v>
      </c>
      <c r="U24" t="s">
        <v>24</v>
      </c>
      <c r="V24">
        <v>2047</v>
      </c>
      <c r="W24">
        <v>3047</v>
      </c>
      <c r="X24" t="s">
        <v>91</v>
      </c>
      <c r="Y24" t="s">
        <v>26</v>
      </c>
      <c r="Z24">
        <v>40</v>
      </c>
    </row>
    <row r="25" spans="2:26" x14ac:dyDescent="0.25">
      <c r="F25">
        <v>1058</v>
      </c>
      <c r="G25" t="str">
        <f>PROPER(H25:H269)</f>
        <v>Mountain Bikes</v>
      </c>
      <c r="H25" t="s">
        <v>20</v>
      </c>
      <c r="I25" t="s">
        <v>89</v>
      </c>
      <c r="J25" t="s">
        <v>92</v>
      </c>
      <c r="K25" s="2">
        <v>44579</v>
      </c>
      <c r="L25">
        <f>MONTH(K25)</f>
        <v>1</v>
      </c>
      <c r="M25">
        <f>YEAR(K25)</f>
        <v>2022</v>
      </c>
      <c r="N25" s="1">
        <v>2625</v>
      </c>
      <c r="O25" s="1">
        <v>3500</v>
      </c>
      <c r="P25">
        <v>1</v>
      </c>
      <c r="Q25" s="1">
        <f t="shared" si="0"/>
        <v>3500</v>
      </c>
      <c r="R25" s="14">
        <f t="shared" si="1"/>
        <v>175</v>
      </c>
      <c r="S25" s="1">
        <f>Q25+R25</f>
        <v>3675</v>
      </c>
      <c r="T25" t="s">
        <v>23</v>
      </c>
      <c r="U25" t="s">
        <v>29</v>
      </c>
      <c r="V25">
        <v>2048</v>
      </c>
      <c r="W25">
        <v>3048</v>
      </c>
      <c r="X25" t="s">
        <v>93</v>
      </c>
      <c r="Y25" t="s">
        <v>31</v>
      </c>
      <c r="Z25">
        <v>38</v>
      </c>
    </row>
    <row r="26" spans="2:26" x14ac:dyDescent="0.25">
      <c r="F26">
        <v>1073</v>
      </c>
      <c r="G26" t="str">
        <f>PROPER(H26:H270)</f>
        <v>Mountain Bikes</v>
      </c>
      <c r="H26" t="s">
        <v>20</v>
      </c>
      <c r="I26" t="s">
        <v>51</v>
      </c>
      <c r="J26" t="s">
        <v>52</v>
      </c>
      <c r="K26" s="2">
        <v>44582</v>
      </c>
      <c r="L26">
        <f>MONTH(K26)</f>
        <v>1</v>
      </c>
      <c r="M26">
        <f>YEAR(K26)</f>
        <v>2022</v>
      </c>
      <c r="N26" s="1">
        <v>737</v>
      </c>
      <c r="O26" s="1">
        <v>1100</v>
      </c>
      <c r="P26">
        <v>2</v>
      </c>
      <c r="Q26" s="1">
        <f t="shared" si="0"/>
        <v>2200</v>
      </c>
      <c r="R26" s="14">
        <f t="shared" si="1"/>
        <v>110</v>
      </c>
      <c r="S26" s="1">
        <f>Q26+R26</f>
        <v>2310</v>
      </c>
      <c r="T26" t="s">
        <v>23</v>
      </c>
      <c r="U26" t="s">
        <v>24</v>
      </c>
      <c r="V26">
        <v>2021</v>
      </c>
      <c r="W26">
        <v>3021</v>
      </c>
      <c r="X26" t="s">
        <v>53</v>
      </c>
      <c r="Y26" t="s">
        <v>26</v>
      </c>
      <c r="Z26">
        <v>24</v>
      </c>
    </row>
    <row r="27" spans="2:26" x14ac:dyDescent="0.25">
      <c r="F27">
        <v>1074</v>
      </c>
      <c r="G27" t="str">
        <f>PROPER(H27:H271)</f>
        <v>Mountain Bikes</v>
      </c>
      <c r="H27" t="s">
        <v>20</v>
      </c>
      <c r="I27" t="s">
        <v>51</v>
      </c>
      <c r="J27" t="s">
        <v>54</v>
      </c>
      <c r="K27" s="2">
        <v>44583</v>
      </c>
      <c r="L27">
        <f>MONTH(K27)</f>
        <v>1</v>
      </c>
      <c r="M27">
        <f>YEAR(K27)</f>
        <v>2022</v>
      </c>
      <c r="N27" s="1">
        <v>938</v>
      </c>
      <c r="O27" s="1">
        <v>1400</v>
      </c>
      <c r="P27">
        <v>1</v>
      </c>
      <c r="Q27" s="1">
        <f t="shared" si="0"/>
        <v>1400</v>
      </c>
      <c r="R27" s="14">
        <f t="shared" si="1"/>
        <v>0</v>
      </c>
      <c r="S27" s="1">
        <f>Q27+R27</f>
        <v>1400</v>
      </c>
      <c r="T27" t="s">
        <v>28</v>
      </c>
      <c r="U27" t="s">
        <v>29</v>
      </c>
      <c r="V27">
        <v>2022</v>
      </c>
      <c r="W27">
        <v>3022</v>
      </c>
      <c r="X27" t="s">
        <v>55</v>
      </c>
      <c r="Y27" t="s">
        <v>31</v>
      </c>
      <c r="Z27">
        <v>21</v>
      </c>
    </row>
    <row r="28" spans="2:26" x14ac:dyDescent="0.25">
      <c r="F28">
        <v>1075</v>
      </c>
      <c r="G28" t="str">
        <f>PROPER(H28:H272)</f>
        <v>Mountain Bikes</v>
      </c>
      <c r="H28" t="s">
        <v>20</v>
      </c>
      <c r="I28" t="s">
        <v>57</v>
      </c>
      <c r="J28" t="s">
        <v>58</v>
      </c>
      <c r="K28" s="2">
        <v>44584</v>
      </c>
      <c r="L28">
        <f>MONTH(K28)</f>
        <v>1</v>
      </c>
      <c r="M28">
        <f>YEAR(K28)</f>
        <v>2022</v>
      </c>
      <c r="N28" s="1">
        <v>1190</v>
      </c>
      <c r="O28" s="1">
        <v>1700</v>
      </c>
      <c r="P28">
        <v>3</v>
      </c>
      <c r="Q28" s="1">
        <f t="shared" si="0"/>
        <v>5100</v>
      </c>
      <c r="R28" s="14">
        <f t="shared" si="1"/>
        <v>255</v>
      </c>
      <c r="S28" s="1">
        <f>Q28+R28</f>
        <v>5355</v>
      </c>
      <c r="T28" t="s">
        <v>23</v>
      </c>
      <c r="U28" t="s">
        <v>35</v>
      </c>
      <c r="V28">
        <v>2023</v>
      </c>
      <c r="W28">
        <v>3023</v>
      </c>
      <c r="X28" t="s">
        <v>59</v>
      </c>
      <c r="Y28" t="s">
        <v>26</v>
      </c>
      <c r="Z28">
        <v>20</v>
      </c>
    </row>
    <row r="29" spans="2:26" x14ac:dyDescent="0.25">
      <c r="F29">
        <v>1076</v>
      </c>
      <c r="G29" t="str">
        <f>PROPER(H29:H273)</f>
        <v>Mountain Bikes</v>
      </c>
      <c r="H29" t="s">
        <v>20</v>
      </c>
      <c r="I29" t="s">
        <v>57</v>
      </c>
      <c r="J29" t="s">
        <v>61</v>
      </c>
      <c r="K29" s="2">
        <v>44585</v>
      </c>
      <c r="L29">
        <f>MONTH(K29)</f>
        <v>1</v>
      </c>
      <c r="M29">
        <f>YEAR(K29)</f>
        <v>2022</v>
      </c>
      <c r="N29" s="1">
        <v>1400</v>
      </c>
      <c r="O29" s="1">
        <v>2000</v>
      </c>
      <c r="P29">
        <v>1</v>
      </c>
      <c r="Q29" s="1">
        <f t="shared" si="0"/>
        <v>2000</v>
      </c>
      <c r="R29" s="14">
        <f t="shared" si="1"/>
        <v>0</v>
      </c>
      <c r="S29" s="1">
        <f>Q29+R29</f>
        <v>2000</v>
      </c>
      <c r="T29" t="s">
        <v>23</v>
      </c>
      <c r="U29" t="s">
        <v>24</v>
      </c>
      <c r="V29">
        <v>2024</v>
      </c>
      <c r="W29">
        <v>3024</v>
      </c>
      <c r="X29" t="s">
        <v>62</v>
      </c>
      <c r="Y29" t="s">
        <v>31</v>
      </c>
      <c r="Z29">
        <v>18</v>
      </c>
    </row>
    <row r="30" spans="2:26" x14ac:dyDescent="0.25">
      <c r="F30">
        <v>1077</v>
      </c>
      <c r="G30" t="str">
        <f>PROPER(H30:H274)</f>
        <v>Mountain Bikes</v>
      </c>
      <c r="H30" t="s">
        <v>20</v>
      </c>
      <c r="I30" t="s">
        <v>64</v>
      </c>
      <c r="J30" t="s">
        <v>65</v>
      </c>
      <c r="K30" s="2">
        <v>44586</v>
      </c>
      <c r="L30">
        <f>MONTH(K30)</f>
        <v>1</v>
      </c>
      <c r="M30">
        <f>YEAR(K30)</f>
        <v>2022</v>
      </c>
      <c r="N30" s="1">
        <v>975</v>
      </c>
      <c r="O30" s="1">
        <v>1500</v>
      </c>
      <c r="P30">
        <v>2</v>
      </c>
      <c r="Q30" s="1">
        <f t="shared" si="0"/>
        <v>3000</v>
      </c>
      <c r="R30" s="14">
        <f t="shared" si="1"/>
        <v>150</v>
      </c>
      <c r="S30" s="1">
        <f>Q30+R30</f>
        <v>3150</v>
      </c>
      <c r="T30" t="s">
        <v>28</v>
      </c>
      <c r="U30" t="s">
        <v>29</v>
      </c>
      <c r="V30">
        <v>2025</v>
      </c>
      <c r="W30">
        <v>3025</v>
      </c>
      <c r="X30" t="s">
        <v>66</v>
      </c>
      <c r="Y30" t="s">
        <v>26</v>
      </c>
      <c r="Z30">
        <v>28</v>
      </c>
    </row>
    <row r="31" spans="2:26" x14ac:dyDescent="0.25">
      <c r="F31">
        <v>1078</v>
      </c>
      <c r="G31" t="str">
        <f>PROPER(H31:H275)</f>
        <v>Mountain Bikes</v>
      </c>
      <c r="H31" t="s">
        <v>20</v>
      </c>
      <c r="I31" t="s">
        <v>64</v>
      </c>
      <c r="J31" t="s">
        <v>67</v>
      </c>
      <c r="K31" s="2">
        <v>44587</v>
      </c>
      <c r="L31">
        <f>MONTH(K31)</f>
        <v>1</v>
      </c>
      <c r="M31">
        <f>YEAR(K31)</f>
        <v>2022</v>
      </c>
      <c r="N31" s="1">
        <v>1170</v>
      </c>
      <c r="O31" s="1">
        <v>1800</v>
      </c>
      <c r="P31">
        <v>1</v>
      </c>
      <c r="Q31" s="1">
        <f t="shared" si="0"/>
        <v>1800</v>
      </c>
      <c r="R31" s="14">
        <f t="shared" si="1"/>
        <v>0</v>
      </c>
      <c r="S31" s="1">
        <f>Q31+R31</f>
        <v>1800</v>
      </c>
      <c r="T31" t="s">
        <v>23</v>
      </c>
      <c r="U31" t="s">
        <v>24</v>
      </c>
      <c r="V31">
        <v>2026</v>
      </c>
      <c r="W31">
        <v>3026</v>
      </c>
      <c r="X31" t="s">
        <v>68</v>
      </c>
      <c r="Y31" t="s">
        <v>31</v>
      </c>
      <c r="Z31">
        <v>26</v>
      </c>
    </row>
    <row r="32" spans="2:26" x14ac:dyDescent="0.25">
      <c r="F32">
        <v>1079</v>
      </c>
      <c r="G32" t="str">
        <f>PROPER(H32:H276)</f>
        <v>Mountain Bikes</v>
      </c>
      <c r="H32" t="s">
        <v>20</v>
      </c>
      <c r="I32" t="s">
        <v>69</v>
      </c>
      <c r="J32" t="s">
        <v>70</v>
      </c>
      <c r="K32" s="2">
        <v>44588</v>
      </c>
      <c r="L32">
        <f>MONTH(K32)</f>
        <v>1</v>
      </c>
      <c r="M32">
        <f>YEAR(K32)</f>
        <v>2022</v>
      </c>
      <c r="N32" s="1">
        <v>1656</v>
      </c>
      <c r="O32" s="1">
        <v>2300</v>
      </c>
      <c r="P32">
        <v>2</v>
      </c>
      <c r="Q32" s="1">
        <f t="shared" si="0"/>
        <v>4600</v>
      </c>
      <c r="R32" s="14">
        <f t="shared" si="1"/>
        <v>230</v>
      </c>
      <c r="S32" s="1">
        <f>Q32+R32</f>
        <v>4830</v>
      </c>
      <c r="T32" t="s">
        <v>28</v>
      </c>
      <c r="U32" t="s">
        <v>24</v>
      </c>
      <c r="V32">
        <v>2027</v>
      </c>
      <c r="W32">
        <v>3027</v>
      </c>
      <c r="X32" t="s">
        <v>71</v>
      </c>
      <c r="Y32" t="s">
        <v>26</v>
      </c>
      <c r="Z32">
        <v>30</v>
      </c>
    </row>
    <row r="33" spans="6:26" x14ac:dyDescent="0.25">
      <c r="F33">
        <v>1080</v>
      </c>
      <c r="G33" t="str">
        <f>PROPER(H33:H277)</f>
        <v>Mountain Bikes</v>
      </c>
      <c r="H33" t="s">
        <v>20</v>
      </c>
      <c r="I33" t="s">
        <v>69</v>
      </c>
      <c r="J33" t="s">
        <v>72</v>
      </c>
      <c r="K33" s="2">
        <v>44589</v>
      </c>
      <c r="L33">
        <f>MONTH(K33)</f>
        <v>1</v>
      </c>
      <c r="M33">
        <f>YEAR(K33)</f>
        <v>2022</v>
      </c>
      <c r="N33" s="1">
        <v>1872</v>
      </c>
      <c r="O33" s="1">
        <v>2600</v>
      </c>
      <c r="P33">
        <v>1</v>
      </c>
      <c r="Q33" s="1">
        <f t="shared" si="0"/>
        <v>2600</v>
      </c>
      <c r="R33" s="14">
        <f t="shared" si="1"/>
        <v>130</v>
      </c>
      <c r="S33" s="1">
        <f>Q33+R33</f>
        <v>2730</v>
      </c>
      <c r="T33" t="s">
        <v>23</v>
      </c>
      <c r="U33" t="s">
        <v>29</v>
      </c>
      <c r="V33">
        <v>2028</v>
      </c>
      <c r="W33">
        <v>3028</v>
      </c>
      <c r="X33" t="s">
        <v>73</v>
      </c>
      <c r="Y33" t="s">
        <v>31</v>
      </c>
      <c r="Z33">
        <v>28</v>
      </c>
    </row>
    <row r="34" spans="6:26" x14ac:dyDescent="0.25">
      <c r="F34">
        <v>1182</v>
      </c>
      <c r="G34" t="str">
        <f>PROPER(H34:H278)</f>
        <v>Mountain Bikes</v>
      </c>
      <c r="H34" t="s">
        <v>20</v>
      </c>
      <c r="I34" t="s">
        <v>95</v>
      </c>
      <c r="J34" t="s">
        <v>96</v>
      </c>
      <c r="K34" s="2">
        <v>44593</v>
      </c>
      <c r="L34">
        <f>MONTH(K34)</f>
        <v>2</v>
      </c>
      <c r="M34">
        <f>YEAR(K34)</f>
        <v>2022</v>
      </c>
      <c r="N34" s="1">
        <v>1460</v>
      </c>
      <c r="O34" s="1">
        <v>2000</v>
      </c>
      <c r="P34">
        <v>2</v>
      </c>
      <c r="Q34" s="1">
        <f t="shared" si="0"/>
        <v>4000</v>
      </c>
      <c r="R34" s="14">
        <f t="shared" si="1"/>
        <v>200</v>
      </c>
      <c r="S34" s="1">
        <f>Q34+R34</f>
        <v>4200</v>
      </c>
      <c r="T34" t="s">
        <v>23</v>
      </c>
      <c r="U34" t="s">
        <v>24</v>
      </c>
      <c r="V34">
        <v>2061</v>
      </c>
      <c r="W34">
        <v>3061</v>
      </c>
      <c r="X34" t="s">
        <v>97</v>
      </c>
      <c r="Y34" t="s">
        <v>26</v>
      </c>
      <c r="Z34">
        <v>35</v>
      </c>
    </row>
    <row r="35" spans="6:26" x14ac:dyDescent="0.25">
      <c r="F35">
        <v>1190</v>
      </c>
      <c r="G35" t="str">
        <f>PROPER(H35:H279)</f>
        <v>Mountain Bikes</v>
      </c>
      <c r="H35" t="s">
        <v>20</v>
      </c>
      <c r="I35" t="s">
        <v>21</v>
      </c>
      <c r="J35" t="s">
        <v>22</v>
      </c>
      <c r="K35" s="2">
        <v>44593</v>
      </c>
      <c r="L35">
        <f>MONTH(K35)</f>
        <v>2</v>
      </c>
      <c r="M35">
        <f>YEAR(K35)</f>
        <v>2022</v>
      </c>
      <c r="N35" s="1">
        <v>840</v>
      </c>
      <c r="O35" s="1">
        <v>1200</v>
      </c>
      <c r="P35">
        <v>2</v>
      </c>
      <c r="Q35" s="1">
        <f t="shared" si="0"/>
        <v>2400</v>
      </c>
      <c r="R35" s="14">
        <f t="shared" si="1"/>
        <v>120</v>
      </c>
      <c r="S35" s="1">
        <f>Q35+R35</f>
        <v>2520</v>
      </c>
      <c r="T35" t="s">
        <v>23</v>
      </c>
      <c r="U35" t="s">
        <v>24</v>
      </c>
      <c r="V35">
        <v>2001</v>
      </c>
      <c r="W35">
        <v>3001</v>
      </c>
      <c r="X35" t="s">
        <v>25</v>
      </c>
      <c r="Y35" t="s">
        <v>26</v>
      </c>
      <c r="Z35">
        <v>25</v>
      </c>
    </row>
    <row r="36" spans="6:26" x14ac:dyDescent="0.25">
      <c r="F36">
        <v>1183</v>
      </c>
      <c r="G36" t="str">
        <f>PROPER(H36:H280)</f>
        <v>Mountain Bikes</v>
      </c>
      <c r="H36" t="s">
        <v>20</v>
      </c>
      <c r="I36" t="s">
        <v>95</v>
      </c>
      <c r="J36" t="s">
        <v>98</v>
      </c>
      <c r="K36" s="2">
        <v>44594</v>
      </c>
      <c r="L36">
        <f>MONTH(K36)</f>
        <v>2</v>
      </c>
      <c r="M36">
        <f>YEAR(K36)</f>
        <v>2022</v>
      </c>
      <c r="N36" s="1">
        <v>1825</v>
      </c>
      <c r="O36" s="1">
        <v>2500</v>
      </c>
      <c r="P36">
        <v>1</v>
      </c>
      <c r="Q36" s="1">
        <f t="shared" si="0"/>
        <v>2500</v>
      </c>
      <c r="R36" s="14">
        <f t="shared" si="1"/>
        <v>125</v>
      </c>
      <c r="S36" s="1">
        <f>Q36+R36</f>
        <v>2625</v>
      </c>
      <c r="T36" t="s">
        <v>28</v>
      </c>
      <c r="U36" t="s">
        <v>29</v>
      </c>
      <c r="V36">
        <v>2062</v>
      </c>
      <c r="W36">
        <v>3062</v>
      </c>
      <c r="X36" t="s">
        <v>99</v>
      </c>
      <c r="Y36" t="s">
        <v>31</v>
      </c>
      <c r="Z36">
        <v>33</v>
      </c>
    </row>
    <row r="37" spans="6:26" x14ac:dyDescent="0.25">
      <c r="F37">
        <v>1191</v>
      </c>
      <c r="G37" t="str">
        <f>PROPER(H37:H281)</f>
        <v>Mountain Bikes</v>
      </c>
      <c r="H37" t="s">
        <v>20</v>
      </c>
      <c r="I37" t="s">
        <v>21</v>
      </c>
      <c r="J37" t="s">
        <v>27</v>
      </c>
      <c r="K37" s="2">
        <v>44594</v>
      </c>
      <c r="L37">
        <f>MONTH(K37)</f>
        <v>2</v>
      </c>
      <c r="M37">
        <f>YEAR(K37)</f>
        <v>2022</v>
      </c>
      <c r="N37" s="1">
        <v>1050</v>
      </c>
      <c r="O37" s="1">
        <v>1500</v>
      </c>
      <c r="P37">
        <v>1</v>
      </c>
      <c r="Q37" s="1">
        <f t="shared" si="0"/>
        <v>1500</v>
      </c>
      <c r="R37" s="14">
        <f t="shared" si="1"/>
        <v>0</v>
      </c>
      <c r="S37" s="1">
        <f>Q37+R37</f>
        <v>1500</v>
      </c>
      <c r="T37" t="s">
        <v>28</v>
      </c>
      <c r="U37" t="s">
        <v>29</v>
      </c>
      <c r="V37">
        <v>2002</v>
      </c>
      <c r="W37">
        <v>3002</v>
      </c>
      <c r="X37" t="s">
        <v>30</v>
      </c>
      <c r="Y37" t="s">
        <v>31</v>
      </c>
      <c r="Z37">
        <v>22</v>
      </c>
    </row>
    <row r="38" spans="6:26" x14ac:dyDescent="0.25">
      <c r="F38">
        <v>1184</v>
      </c>
      <c r="G38" t="str">
        <f>PROPER(H38:H282)</f>
        <v>Mountain Bikes</v>
      </c>
      <c r="H38" t="s">
        <v>20</v>
      </c>
      <c r="I38" t="s">
        <v>100</v>
      </c>
      <c r="J38" t="s">
        <v>101</v>
      </c>
      <c r="K38" s="2">
        <v>44595</v>
      </c>
      <c r="L38">
        <f>MONTH(K38)</f>
        <v>2</v>
      </c>
      <c r="M38">
        <f>YEAR(K38)</f>
        <v>2022</v>
      </c>
      <c r="N38" s="1">
        <v>1105</v>
      </c>
      <c r="O38" s="1">
        <v>1700</v>
      </c>
      <c r="P38">
        <v>3</v>
      </c>
      <c r="Q38" s="1">
        <f t="shared" si="0"/>
        <v>5100</v>
      </c>
      <c r="R38" s="14">
        <f t="shared" si="1"/>
        <v>255</v>
      </c>
      <c r="S38" s="1">
        <f>Q38+R38</f>
        <v>5355</v>
      </c>
      <c r="T38" t="s">
        <v>23</v>
      </c>
      <c r="U38" t="s">
        <v>35</v>
      </c>
      <c r="V38">
        <v>2063</v>
      </c>
      <c r="W38">
        <v>3063</v>
      </c>
      <c r="X38" t="s">
        <v>102</v>
      </c>
      <c r="Y38" t="s">
        <v>26</v>
      </c>
      <c r="Z38">
        <v>22</v>
      </c>
    </row>
    <row r="39" spans="6:26" x14ac:dyDescent="0.25">
      <c r="F39">
        <v>1192</v>
      </c>
      <c r="G39" t="str">
        <f>PROPER(H39:H283)</f>
        <v>Mountain Bikes</v>
      </c>
      <c r="H39" t="s">
        <v>20</v>
      </c>
      <c r="I39" t="s">
        <v>33</v>
      </c>
      <c r="J39" t="s">
        <v>34</v>
      </c>
      <c r="K39" s="2">
        <v>44595</v>
      </c>
      <c r="L39">
        <f>MONTH(K39)</f>
        <v>2</v>
      </c>
      <c r="M39">
        <f>YEAR(K39)</f>
        <v>2022</v>
      </c>
      <c r="N39" s="1">
        <v>1260</v>
      </c>
      <c r="O39" s="1">
        <v>1800</v>
      </c>
      <c r="P39">
        <v>3</v>
      </c>
      <c r="Q39" s="1">
        <f t="shared" si="0"/>
        <v>5400</v>
      </c>
      <c r="R39" s="14">
        <f t="shared" si="1"/>
        <v>270</v>
      </c>
      <c r="S39" s="1">
        <f>Q39+R39</f>
        <v>5670</v>
      </c>
      <c r="T39" t="s">
        <v>23</v>
      </c>
      <c r="U39" t="s">
        <v>35</v>
      </c>
      <c r="V39">
        <v>2003</v>
      </c>
      <c r="W39">
        <v>3003</v>
      </c>
      <c r="X39" t="s">
        <v>36</v>
      </c>
      <c r="Y39" t="s">
        <v>26</v>
      </c>
      <c r="Z39">
        <v>18</v>
      </c>
    </row>
    <row r="40" spans="6:26" x14ac:dyDescent="0.25">
      <c r="F40">
        <v>1185</v>
      </c>
      <c r="G40" t="str">
        <f>PROPER(H40:H284)</f>
        <v>Mountain Bikes</v>
      </c>
      <c r="H40" t="s">
        <v>20</v>
      </c>
      <c r="I40" t="s">
        <v>100</v>
      </c>
      <c r="J40" t="s">
        <v>103</v>
      </c>
      <c r="K40" s="2">
        <v>44596</v>
      </c>
      <c r="L40">
        <f>MONTH(K40)</f>
        <v>2</v>
      </c>
      <c r="M40">
        <f>YEAR(K40)</f>
        <v>2022</v>
      </c>
      <c r="N40" s="1">
        <v>1365</v>
      </c>
      <c r="O40" s="1">
        <v>2100</v>
      </c>
      <c r="P40">
        <v>1</v>
      </c>
      <c r="Q40" s="1">
        <f t="shared" si="0"/>
        <v>2100</v>
      </c>
      <c r="R40" s="14">
        <f t="shared" si="1"/>
        <v>105</v>
      </c>
      <c r="S40" s="1">
        <f>Q40+R40</f>
        <v>2205</v>
      </c>
      <c r="T40" t="s">
        <v>23</v>
      </c>
      <c r="U40" t="s">
        <v>24</v>
      </c>
      <c r="V40">
        <v>2064</v>
      </c>
      <c r="W40">
        <v>3064</v>
      </c>
      <c r="X40" t="s">
        <v>104</v>
      </c>
      <c r="Y40" t="s">
        <v>31</v>
      </c>
      <c r="Z40">
        <v>20</v>
      </c>
    </row>
    <row r="41" spans="6:26" x14ac:dyDescent="0.25">
      <c r="F41">
        <v>1193</v>
      </c>
      <c r="G41" t="str">
        <f>PROPER(H41:H285)</f>
        <v>Mountain Bikes</v>
      </c>
      <c r="H41" t="s">
        <v>20</v>
      </c>
      <c r="I41" t="s">
        <v>33</v>
      </c>
      <c r="J41" t="s">
        <v>38</v>
      </c>
      <c r="K41" s="2">
        <v>44596</v>
      </c>
      <c r="L41">
        <f>MONTH(K41)</f>
        <v>2</v>
      </c>
      <c r="M41">
        <f>YEAR(K41)</f>
        <v>2022</v>
      </c>
      <c r="N41" s="1">
        <v>1470</v>
      </c>
      <c r="O41" s="1">
        <v>2100</v>
      </c>
      <c r="P41">
        <v>1</v>
      </c>
      <c r="Q41" s="1">
        <f t="shared" si="0"/>
        <v>2100</v>
      </c>
      <c r="R41" s="14">
        <f t="shared" si="1"/>
        <v>105</v>
      </c>
      <c r="S41" s="1">
        <f>Q41+R41</f>
        <v>2205</v>
      </c>
      <c r="T41" t="s">
        <v>23</v>
      </c>
      <c r="U41" t="s">
        <v>24</v>
      </c>
      <c r="V41">
        <v>2004</v>
      </c>
      <c r="W41">
        <v>3004</v>
      </c>
      <c r="X41" t="s">
        <v>39</v>
      </c>
      <c r="Y41" t="s">
        <v>31</v>
      </c>
      <c r="Z41">
        <v>16</v>
      </c>
    </row>
    <row r="42" spans="6:26" x14ac:dyDescent="0.25">
      <c r="F42">
        <v>1186</v>
      </c>
      <c r="G42" t="str">
        <f>PROPER(H42:H286)</f>
        <v>Mountain Bikes</v>
      </c>
      <c r="H42" t="s">
        <v>20</v>
      </c>
      <c r="I42" t="s">
        <v>105</v>
      </c>
      <c r="J42" t="s">
        <v>106</v>
      </c>
      <c r="K42" s="2">
        <v>44597</v>
      </c>
      <c r="L42">
        <f>MONTH(K42)</f>
        <v>2</v>
      </c>
      <c r="M42">
        <f>YEAR(K42)</f>
        <v>2022</v>
      </c>
      <c r="N42" s="1">
        <v>1035</v>
      </c>
      <c r="O42" s="1">
        <v>1500</v>
      </c>
      <c r="P42">
        <v>2</v>
      </c>
      <c r="Q42" s="1">
        <f t="shared" si="0"/>
        <v>3000</v>
      </c>
      <c r="R42" s="14">
        <f t="shared" si="1"/>
        <v>150</v>
      </c>
      <c r="S42" s="1">
        <f>Q42+R42</f>
        <v>3150</v>
      </c>
      <c r="T42" t="s">
        <v>28</v>
      </c>
      <c r="U42" t="s">
        <v>29</v>
      </c>
      <c r="V42">
        <v>2065</v>
      </c>
      <c r="W42">
        <v>3065</v>
      </c>
      <c r="X42" t="s">
        <v>107</v>
      </c>
      <c r="Y42" t="s">
        <v>26</v>
      </c>
      <c r="Z42">
        <v>30</v>
      </c>
    </row>
    <row r="43" spans="6:26" x14ac:dyDescent="0.25">
      <c r="F43">
        <v>1194</v>
      </c>
      <c r="G43" t="str">
        <f>PROPER(H43:H287)</f>
        <v>Mountain Bikes</v>
      </c>
      <c r="H43" t="s">
        <v>20</v>
      </c>
      <c r="I43" t="s">
        <v>41</v>
      </c>
      <c r="J43" t="s">
        <v>42</v>
      </c>
      <c r="K43" s="2">
        <v>44597</v>
      </c>
      <c r="L43">
        <f>MONTH(K43)</f>
        <v>2</v>
      </c>
      <c r="M43">
        <f>YEAR(K43)</f>
        <v>2022</v>
      </c>
      <c r="N43" s="1">
        <v>896.99999999999989</v>
      </c>
      <c r="O43" s="1">
        <v>1300</v>
      </c>
      <c r="P43">
        <v>2</v>
      </c>
      <c r="Q43" s="1">
        <f t="shared" si="0"/>
        <v>2600</v>
      </c>
      <c r="R43" s="14">
        <f t="shared" si="1"/>
        <v>130</v>
      </c>
      <c r="S43" s="1">
        <f>Q43+R43</f>
        <v>2730</v>
      </c>
      <c r="T43" t="s">
        <v>28</v>
      </c>
      <c r="U43" t="s">
        <v>29</v>
      </c>
      <c r="V43">
        <v>2005</v>
      </c>
      <c r="W43">
        <v>3005</v>
      </c>
      <c r="X43" t="s">
        <v>43</v>
      </c>
      <c r="Y43" t="s">
        <v>26</v>
      </c>
      <c r="Z43">
        <v>27</v>
      </c>
    </row>
    <row r="44" spans="6:26" x14ac:dyDescent="0.25">
      <c r="F44">
        <v>1187</v>
      </c>
      <c r="G44" t="str">
        <f>PROPER(H44:H288)</f>
        <v>Mountain Bikes</v>
      </c>
      <c r="H44" t="s">
        <v>20</v>
      </c>
      <c r="I44" t="s">
        <v>105</v>
      </c>
      <c r="J44" t="s">
        <v>108</v>
      </c>
      <c r="K44" s="2">
        <v>44598</v>
      </c>
      <c r="L44">
        <f>MONTH(K44)</f>
        <v>2</v>
      </c>
      <c r="M44">
        <f>YEAR(K44)</f>
        <v>2022</v>
      </c>
      <c r="N44" s="1">
        <v>1242</v>
      </c>
      <c r="O44" s="1">
        <v>1800</v>
      </c>
      <c r="P44">
        <v>1</v>
      </c>
      <c r="Q44" s="1">
        <f t="shared" si="0"/>
        <v>1800</v>
      </c>
      <c r="R44" s="14">
        <f t="shared" si="1"/>
        <v>0</v>
      </c>
      <c r="S44" s="1">
        <f>Q44+R44</f>
        <v>1800</v>
      </c>
      <c r="T44" t="s">
        <v>23</v>
      </c>
      <c r="U44" t="s">
        <v>24</v>
      </c>
      <c r="V44">
        <v>2066</v>
      </c>
      <c r="W44">
        <v>3066</v>
      </c>
      <c r="X44" t="s">
        <v>109</v>
      </c>
      <c r="Y44" t="s">
        <v>31</v>
      </c>
      <c r="Z44">
        <v>28</v>
      </c>
    </row>
    <row r="45" spans="6:26" x14ac:dyDescent="0.25">
      <c r="F45">
        <v>1195</v>
      </c>
      <c r="G45" t="str">
        <f>PROPER(H45:H289)</f>
        <v>Mountain Bikes</v>
      </c>
      <c r="H45" t="s">
        <v>20</v>
      </c>
      <c r="I45" t="s">
        <v>41</v>
      </c>
      <c r="J45" t="s">
        <v>44</v>
      </c>
      <c r="K45" s="2">
        <v>44598</v>
      </c>
      <c r="L45">
        <f>MONTH(K45)</f>
        <v>2</v>
      </c>
      <c r="M45">
        <f>YEAR(K45)</f>
        <v>2022</v>
      </c>
      <c r="N45" s="1">
        <v>1104</v>
      </c>
      <c r="O45" s="1">
        <v>1600</v>
      </c>
      <c r="P45">
        <v>1</v>
      </c>
      <c r="Q45" s="1">
        <f t="shared" si="0"/>
        <v>1600</v>
      </c>
      <c r="R45" s="14">
        <f t="shared" si="1"/>
        <v>0</v>
      </c>
      <c r="S45" s="1">
        <f>Q45+R45</f>
        <v>1600</v>
      </c>
      <c r="T45" t="s">
        <v>23</v>
      </c>
      <c r="U45" t="s">
        <v>24</v>
      </c>
      <c r="V45">
        <v>2006</v>
      </c>
      <c r="W45">
        <v>3006</v>
      </c>
      <c r="X45" t="s">
        <v>45</v>
      </c>
      <c r="Y45" t="s">
        <v>31</v>
      </c>
      <c r="Z45">
        <v>24</v>
      </c>
    </row>
    <row r="46" spans="6:26" x14ac:dyDescent="0.25">
      <c r="F46">
        <v>1188</v>
      </c>
      <c r="G46" t="str">
        <f>PROPER(H46:H290)</f>
        <v>Mountain Bikes</v>
      </c>
      <c r="H46" t="s">
        <v>20</v>
      </c>
      <c r="I46" t="s">
        <v>110</v>
      </c>
      <c r="J46" t="s">
        <v>111</v>
      </c>
      <c r="K46" s="2">
        <v>44599</v>
      </c>
      <c r="L46">
        <f>MONTH(K46)</f>
        <v>2</v>
      </c>
      <c r="M46">
        <f>YEAR(K46)</f>
        <v>2022</v>
      </c>
      <c r="N46" s="1">
        <v>2080</v>
      </c>
      <c r="O46" s="1">
        <v>3200</v>
      </c>
      <c r="P46">
        <v>2</v>
      </c>
      <c r="Q46" s="1">
        <f t="shared" si="0"/>
        <v>6400</v>
      </c>
      <c r="R46" s="14">
        <f t="shared" si="1"/>
        <v>320</v>
      </c>
      <c r="S46" s="1">
        <f>Q46+R46</f>
        <v>6720</v>
      </c>
      <c r="T46" t="s">
        <v>28</v>
      </c>
      <c r="U46" t="s">
        <v>24</v>
      </c>
      <c r="V46">
        <v>2067</v>
      </c>
      <c r="W46">
        <v>3067</v>
      </c>
      <c r="X46" t="s">
        <v>91</v>
      </c>
      <c r="Y46" t="s">
        <v>26</v>
      </c>
      <c r="Z46">
        <v>42</v>
      </c>
    </row>
    <row r="47" spans="6:26" x14ac:dyDescent="0.25">
      <c r="F47">
        <v>1196</v>
      </c>
      <c r="G47" t="str">
        <f>PROPER(H47:H291)</f>
        <v>Mountain Bikes</v>
      </c>
      <c r="H47" t="s">
        <v>20</v>
      </c>
      <c r="I47" t="s">
        <v>46</v>
      </c>
      <c r="J47" t="s">
        <v>47</v>
      </c>
      <c r="K47" s="2">
        <v>44599</v>
      </c>
      <c r="L47">
        <f>MONTH(K47)</f>
        <v>2</v>
      </c>
      <c r="M47">
        <f>YEAR(K47)</f>
        <v>2022</v>
      </c>
      <c r="N47" s="1">
        <v>1496</v>
      </c>
      <c r="O47" s="1">
        <v>2200</v>
      </c>
      <c r="P47">
        <v>2</v>
      </c>
      <c r="Q47" s="1">
        <f t="shared" si="0"/>
        <v>4400</v>
      </c>
      <c r="R47" s="14">
        <f t="shared" si="1"/>
        <v>220</v>
      </c>
      <c r="S47" s="1">
        <f>Q47+R47</f>
        <v>4620</v>
      </c>
      <c r="T47" t="s">
        <v>28</v>
      </c>
      <c r="U47" t="s">
        <v>24</v>
      </c>
      <c r="V47">
        <v>2007</v>
      </c>
      <c r="W47">
        <v>3007</v>
      </c>
      <c r="X47" t="s">
        <v>48</v>
      </c>
      <c r="Y47" t="s">
        <v>26</v>
      </c>
      <c r="Z47">
        <v>29</v>
      </c>
    </row>
    <row r="48" spans="6:26" x14ac:dyDescent="0.25">
      <c r="F48">
        <v>1198</v>
      </c>
      <c r="G48" t="str">
        <f>PROPER(H48:H292)</f>
        <v>Mountain Bikes</v>
      </c>
      <c r="H48" t="s">
        <v>20</v>
      </c>
      <c r="I48" t="s">
        <v>46</v>
      </c>
      <c r="J48" t="s">
        <v>47</v>
      </c>
      <c r="K48" s="2">
        <v>44599</v>
      </c>
      <c r="L48">
        <f>MONTH(K48)</f>
        <v>2</v>
      </c>
      <c r="M48">
        <f>YEAR(K48)</f>
        <v>2022</v>
      </c>
      <c r="N48" s="1">
        <v>1496</v>
      </c>
      <c r="O48" s="1">
        <v>2200</v>
      </c>
      <c r="P48">
        <v>2</v>
      </c>
      <c r="Q48" s="1">
        <f t="shared" si="0"/>
        <v>4400</v>
      </c>
      <c r="R48" s="14">
        <f t="shared" si="1"/>
        <v>220</v>
      </c>
      <c r="S48" s="1">
        <f>Q48+R48</f>
        <v>4620</v>
      </c>
      <c r="T48" t="s">
        <v>28</v>
      </c>
      <c r="U48" t="s">
        <v>24</v>
      </c>
      <c r="V48">
        <v>2007</v>
      </c>
      <c r="W48">
        <v>3007</v>
      </c>
      <c r="X48" t="s">
        <v>48</v>
      </c>
      <c r="Y48" t="s">
        <v>26</v>
      </c>
      <c r="Z48">
        <v>29</v>
      </c>
    </row>
    <row r="49" spans="6:26" x14ac:dyDescent="0.25">
      <c r="F49">
        <v>1189</v>
      </c>
      <c r="G49" t="str">
        <f>PROPER(H49:H293)</f>
        <v>Mountain Bikes</v>
      </c>
      <c r="H49" t="s">
        <v>20</v>
      </c>
      <c r="I49" t="s">
        <v>110</v>
      </c>
      <c r="J49" t="s">
        <v>112</v>
      </c>
      <c r="K49" s="2">
        <v>44600</v>
      </c>
      <c r="L49">
        <f>MONTH(K49)</f>
        <v>2</v>
      </c>
      <c r="M49">
        <f>YEAR(K49)</f>
        <v>2022</v>
      </c>
      <c r="N49" s="1">
        <v>2405</v>
      </c>
      <c r="O49" s="1">
        <v>3700</v>
      </c>
      <c r="P49">
        <v>1</v>
      </c>
      <c r="Q49" s="1">
        <f t="shared" si="0"/>
        <v>3700</v>
      </c>
      <c r="R49" s="14">
        <f t="shared" si="1"/>
        <v>185</v>
      </c>
      <c r="S49" s="1">
        <f>Q49+R49</f>
        <v>3885</v>
      </c>
      <c r="T49" t="s">
        <v>23</v>
      </c>
      <c r="U49" t="s">
        <v>29</v>
      </c>
      <c r="V49">
        <v>2068</v>
      </c>
      <c r="W49">
        <v>3068</v>
      </c>
      <c r="X49" t="s">
        <v>93</v>
      </c>
      <c r="Y49" t="s">
        <v>31</v>
      </c>
      <c r="Z49">
        <v>40</v>
      </c>
    </row>
    <row r="50" spans="6:26" x14ac:dyDescent="0.25">
      <c r="F50">
        <v>1197</v>
      </c>
      <c r="G50" t="str">
        <f>PROPER(H50:H294)</f>
        <v>Mountain Bikes</v>
      </c>
      <c r="H50" t="s">
        <v>20</v>
      </c>
      <c r="I50" t="s">
        <v>46</v>
      </c>
      <c r="J50" t="s">
        <v>49</v>
      </c>
      <c r="K50" s="2">
        <v>44600</v>
      </c>
      <c r="L50">
        <f>MONTH(K50)</f>
        <v>2</v>
      </c>
      <c r="M50">
        <f>YEAR(K50)</f>
        <v>2022</v>
      </c>
      <c r="N50" s="1">
        <v>1700.0000000000002</v>
      </c>
      <c r="O50" s="1">
        <v>2500</v>
      </c>
      <c r="P50">
        <v>1</v>
      </c>
      <c r="Q50" s="1">
        <f t="shared" si="0"/>
        <v>2500</v>
      </c>
      <c r="R50" s="14">
        <f t="shared" si="1"/>
        <v>125</v>
      </c>
      <c r="S50" s="1">
        <f>Q50+R50</f>
        <v>2625</v>
      </c>
      <c r="T50" t="s">
        <v>23</v>
      </c>
      <c r="U50" t="s">
        <v>29</v>
      </c>
      <c r="V50">
        <v>2008</v>
      </c>
      <c r="W50">
        <v>3008</v>
      </c>
      <c r="X50" t="s">
        <v>50</v>
      </c>
      <c r="Y50" t="s">
        <v>31</v>
      </c>
      <c r="Z50">
        <v>27</v>
      </c>
    </row>
    <row r="51" spans="6:26" x14ac:dyDescent="0.25">
      <c r="F51">
        <v>1199</v>
      </c>
      <c r="G51" t="str">
        <f>PROPER(H51:H295)</f>
        <v>Mountain Bikes</v>
      </c>
      <c r="H51" t="s">
        <v>20</v>
      </c>
      <c r="I51" t="s">
        <v>46</v>
      </c>
      <c r="J51" t="s">
        <v>49</v>
      </c>
      <c r="K51" s="2">
        <v>44600</v>
      </c>
      <c r="L51">
        <f>MONTH(K51)</f>
        <v>2</v>
      </c>
      <c r="M51">
        <f>YEAR(K51)</f>
        <v>2022</v>
      </c>
      <c r="N51" s="1">
        <v>1700.0000000000002</v>
      </c>
      <c r="O51" s="1">
        <v>2500</v>
      </c>
      <c r="P51">
        <v>1</v>
      </c>
      <c r="Q51" s="1">
        <f t="shared" si="0"/>
        <v>2500</v>
      </c>
      <c r="R51" s="14">
        <f t="shared" si="1"/>
        <v>125</v>
      </c>
      <c r="S51" s="1">
        <f>Q51+R51</f>
        <v>2625</v>
      </c>
      <c r="T51" t="s">
        <v>23</v>
      </c>
      <c r="U51" t="s">
        <v>29</v>
      </c>
      <c r="V51">
        <v>2008</v>
      </c>
      <c r="W51">
        <v>3008</v>
      </c>
      <c r="X51" t="s">
        <v>50</v>
      </c>
      <c r="Y51" t="s">
        <v>31</v>
      </c>
      <c r="Z51">
        <v>27</v>
      </c>
    </row>
    <row r="52" spans="6:26" x14ac:dyDescent="0.25">
      <c r="F52">
        <v>1208</v>
      </c>
      <c r="G52" t="str">
        <f>PROPER(H52:H296)</f>
        <v>Mountain Bikes</v>
      </c>
      <c r="H52" t="s">
        <v>20</v>
      </c>
      <c r="I52" t="s">
        <v>74</v>
      </c>
      <c r="J52" t="s">
        <v>75</v>
      </c>
      <c r="K52" s="2">
        <v>44603</v>
      </c>
      <c r="L52">
        <f>MONTH(K52)</f>
        <v>2</v>
      </c>
      <c r="M52">
        <f>YEAR(K52)</f>
        <v>2022</v>
      </c>
      <c r="N52" s="1">
        <v>780</v>
      </c>
      <c r="O52" s="1">
        <v>1300</v>
      </c>
      <c r="P52">
        <v>2</v>
      </c>
      <c r="Q52" s="1">
        <f t="shared" si="0"/>
        <v>2600</v>
      </c>
      <c r="R52" s="14">
        <f t="shared" si="1"/>
        <v>130</v>
      </c>
      <c r="S52" s="1">
        <f>Q52+R52</f>
        <v>2730</v>
      </c>
      <c r="T52" t="s">
        <v>23</v>
      </c>
      <c r="U52" t="s">
        <v>24</v>
      </c>
      <c r="V52">
        <v>2041</v>
      </c>
      <c r="W52">
        <v>3041</v>
      </c>
      <c r="X52" t="s">
        <v>76</v>
      </c>
      <c r="Y52" t="s">
        <v>26</v>
      </c>
      <c r="Z52">
        <v>32</v>
      </c>
    </row>
    <row r="53" spans="6:26" x14ac:dyDescent="0.25">
      <c r="F53">
        <v>1209</v>
      </c>
      <c r="G53" t="str">
        <f>PROPER(H53:H297)</f>
        <v>Mountain Bikes</v>
      </c>
      <c r="H53" t="s">
        <v>20</v>
      </c>
      <c r="I53" t="s">
        <v>74</v>
      </c>
      <c r="J53" t="s">
        <v>77</v>
      </c>
      <c r="K53" s="2">
        <v>44604</v>
      </c>
      <c r="L53">
        <f>MONTH(K53)</f>
        <v>2</v>
      </c>
      <c r="M53">
        <f>YEAR(K53)</f>
        <v>2022</v>
      </c>
      <c r="N53" s="1">
        <v>960</v>
      </c>
      <c r="O53" s="1">
        <v>1600</v>
      </c>
      <c r="P53">
        <v>1</v>
      </c>
      <c r="Q53" s="1">
        <f t="shared" si="0"/>
        <v>1600</v>
      </c>
      <c r="R53" s="14">
        <f t="shared" si="1"/>
        <v>0</v>
      </c>
      <c r="S53" s="1">
        <f>Q53+R53</f>
        <v>1600</v>
      </c>
      <c r="T53" t="s">
        <v>28</v>
      </c>
      <c r="U53" t="s">
        <v>29</v>
      </c>
      <c r="V53">
        <v>2042</v>
      </c>
      <c r="W53">
        <v>3042</v>
      </c>
      <c r="X53" t="s">
        <v>78</v>
      </c>
      <c r="Y53" t="s">
        <v>31</v>
      </c>
      <c r="Z53">
        <v>29</v>
      </c>
    </row>
    <row r="54" spans="6:26" x14ac:dyDescent="0.25">
      <c r="F54">
        <v>1176</v>
      </c>
      <c r="G54" t="str">
        <f>PROPER(H54:H298)</f>
        <v>Mountain Bikes</v>
      </c>
      <c r="H54" t="s">
        <v>20</v>
      </c>
      <c r="I54" t="s">
        <v>79</v>
      </c>
      <c r="J54" t="s">
        <v>80</v>
      </c>
      <c r="K54" s="2">
        <v>44605</v>
      </c>
      <c r="L54">
        <f>MONTH(K54)</f>
        <v>2</v>
      </c>
      <c r="M54">
        <f>YEAR(K54)</f>
        <v>2022</v>
      </c>
      <c r="N54" s="1">
        <v>1292</v>
      </c>
      <c r="O54" s="1">
        <v>1900</v>
      </c>
      <c r="P54">
        <v>3</v>
      </c>
      <c r="Q54" s="1">
        <f t="shared" si="0"/>
        <v>5700</v>
      </c>
      <c r="R54" s="14">
        <f t="shared" si="1"/>
        <v>285</v>
      </c>
      <c r="S54" s="1">
        <f>Q54+R54</f>
        <v>5985</v>
      </c>
      <c r="T54" t="s">
        <v>23</v>
      </c>
      <c r="U54" t="s">
        <v>35</v>
      </c>
      <c r="V54">
        <v>2043</v>
      </c>
      <c r="W54">
        <v>3043</v>
      </c>
      <c r="X54" t="s">
        <v>81</v>
      </c>
      <c r="Y54" t="s">
        <v>26</v>
      </c>
      <c r="Z54">
        <v>21</v>
      </c>
    </row>
    <row r="55" spans="6:26" x14ac:dyDescent="0.25">
      <c r="F55">
        <v>1177</v>
      </c>
      <c r="G55" t="str">
        <f>PROPER(H55:H299)</f>
        <v>Mountain Bikes</v>
      </c>
      <c r="H55" t="s">
        <v>20</v>
      </c>
      <c r="I55" t="s">
        <v>79</v>
      </c>
      <c r="J55" t="s">
        <v>82</v>
      </c>
      <c r="K55" s="2">
        <v>44606</v>
      </c>
      <c r="L55">
        <f>MONTH(K55)</f>
        <v>2</v>
      </c>
      <c r="M55">
        <f>YEAR(K55)</f>
        <v>2022</v>
      </c>
      <c r="N55" s="1">
        <v>1496</v>
      </c>
      <c r="O55" s="1">
        <v>2200</v>
      </c>
      <c r="P55">
        <v>1</v>
      </c>
      <c r="Q55" s="1">
        <f t="shared" si="0"/>
        <v>2200</v>
      </c>
      <c r="R55" s="14">
        <f t="shared" si="1"/>
        <v>110</v>
      </c>
      <c r="S55" s="1">
        <f>Q55+R55</f>
        <v>2310</v>
      </c>
      <c r="T55" t="s">
        <v>23</v>
      </c>
      <c r="U55" t="s">
        <v>24</v>
      </c>
      <c r="V55">
        <v>2044</v>
      </c>
      <c r="W55">
        <v>3044</v>
      </c>
      <c r="X55" t="s">
        <v>83</v>
      </c>
      <c r="Y55" t="s">
        <v>31</v>
      </c>
      <c r="Z55">
        <v>19</v>
      </c>
    </row>
    <row r="56" spans="6:26" x14ac:dyDescent="0.25">
      <c r="F56">
        <v>1178</v>
      </c>
      <c r="G56" t="str">
        <f>PROPER(H56:H300)</f>
        <v>Mountain Bikes</v>
      </c>
      <c r="H56" t="s">
        <v>20</v>
      </c>
      <c r="I56" t="s">
        <v>84</v>
      </c>
      <c r="J56" t="s">
        <v>85</v>
      </c>
      <c r="K56" s="2">
        <v>44607</v>
      </c>
      <c r="L56">
        <f>MONTH(K56)</f>
        <v>2</v>
      </c>
      <c r="M56">
        <f>YEAR(K56)</f>
        <v>2022</v>
      </c>
      <c r="N56" s="1">
        <v>1340</v>
      </c>
      <c r="O56" s="1">
        <v>2000</v>
      </c>
      <c r="P56">
        <v>2</v>
      </c>
      <c r="Q56" s="1">
        <f t="shared" si="0"/>
        <v>4000</v>
      </c>
      <c r="R56" s="14">
        <f t="shared" si="1"/>
        <v>200</v>
      </c>
      <c r="S56" s="1">
        <f>Q56+R56</f>
        <v>4200</v>
      </c>
      <c r="T56" t="s">
        <v>28</v>
      </c>
      <c r="U56" t="s">
        <v>29</v>
      </c>
      <c r="V56">
        <v>2045</v>
      </c>
      <c r="W56">
        <v>3045</v>
      </c>
      <c r="X56" t="s">
        <v>86</v>
      </c>
      <c r="Y56" t="s">
        <v>26</v>
      </c>
      <c r="Z56">
        <v>36</v>
      </c>
    </row>
    <row r="57" spans="6:26" x14ac:dyDescent="0.25">
      <c r="F57">
        <v>1179</v>
      </c>
      <c r="G57" t="str">
        <f>PROPER(H57:H301)</f>
        <v>Mountain Bikes</v>
      </c>
      <c r="H57" t="s">
        <v>20</v>
      </c>
      <c r="I57" t="s">
        <v>84</v>
      </c>
      <c r="J57" t="s">
        <v>87</v>
      </c>
      <c r="K57" s="2">
        <v>44608</v>
      </c>
      <c r="L57">
        <f>MONTH(K57)</f>
        <v>2</v>
      </c>
      <c r="M57">
        <f>YEAR(K57)</f>
        <v>2022</v>
      </c>
      <c r="N57" s="1">
        <v>1541</v>
      </c>
      <c r="O57" s="1">
        <v>2300</v>
      </c>
      <c r="P57">
        <v>1</v>
      </c>
      <c r="Q57" s="1">
        <f t="shared" si="0"/>
        <v>2300</v>
      </c>
      <c r="R57" s="14">
        <f t="shared" si="1"/>
        <v>115</v>
      </c>
      <c r="S57" s="1">
        <f>Q57+R57</f>
        <v>2415</v>
      </c>
      <c r="T57" t="s">
        <v>23</v>
      </c>
      <c r="U57" t="s">
        <v>24</v>
      </c>
      <c r="V57">
        <v>2046</v>
      </c>
      <c r="W57">
        <v>3046</v>
      </c>
      <c r="X57" t="s">
        <v>88</v>
      </c>
      <c r="Y57" t="s">
        <v>31</v>
      </c>
      <c r="Z57">
        <v>34</v>
      </c>
    </row>
    <row r="58" spans="6:26" x14ac:dyDescent="0.25">
      <c r="F58">
        <v>1180</v>
      </c>
      <c r="G58" t="str">
        <f>PROPER(H58:H302)</f>
        <v>Mountain Bikes</v>
      </c>
      <c r="H58" t="s">
        <v>20</v>
      </c>
      <c r="I58" t="s">
        <v>89</v>
      </c>
      <c r="J58" t="s">
        <v>90</v>
      </c>
      <c r="K58" s="2">
        <v>44609</v>
      </c>
      <c r="L58">
        <f>MONTH(K58)</f>
        <v>2</v>
      </c>
      <c r="M58">
        <f>YEAR(K58)</f>
        <v>2022</v>
      </c>
      <c r="N58" s="1">
        <v>2250</v>
      </c>
      <c r="O58" s="1">
        <v>3000</v>
      </c>
      <c r="P58">
        <v>2</v>
      </c>
      <c r="Q58" s="1">
        <f t="shared" si="0"/>
        <v>6000</v>
      </c>
      <c r="R58" s="14">
        <f t="shared" si="1"/>
        <v>300</v>
      </c>
      <c r="S58" s="1">
        <f>Q58+R58</f>
        <v>6300</v>
      </c>
      <c r="T58" t="s">
        <v>28</v>
      </c>
      <c r="U58" t="s">
        <v>24</v>
      </c>
      <c r="V58">
        <v>2047</v>
      </c>
      <c r="W58">
        <v>3047</v>
      </c>
      <c r="X58" t="s">
        <v>91</v>
      </c>
      <c r="Y58" t="s">
        <v>26</v>
      </c>
      <c r="Z58">
        <v>40</v>
      </c>
    </row>
    <row r="59" spans="6:26" x14ac:dyDescent="0.25">
      <c r="F59">
        <v>1181</v>
      </c>
      <c r="G59" t="str">
        <f>PROPER(H59:H303)</f>
        <v>Mountain Bikes</v>
      </c>
      <c r="H59" t="s">
        <v>20</v>
      </c>
      <c r="I59" t="s">
        <v>89</v>
      </c>
      <c r="J59" t="s">
        <v>92</v>
      </c>
      <c r="K59" s="2">
        <v>44610</v>
      </c>
      <c r="L59">
        <f>MONTH(K59)</f>
        <v>2</v>
      </c>
      <c r="M59">
        <f>YEAR(K59)</f>
        <v>2022</v>
      </c>
      <c r="N59" s="1">
        <v>2625</v>
      </c>
      <c r="O59" s="1">
        <v>3500</v>
      </c>
      <c r="P59">
        <v>1</v>
      </c>
      <c r="Q59" s="1">
        <f t="shared" si="0"/>
        <v>3500</v>
      </c>
      <c r="R59" s="14">
        <f t="shared" si="1"/>
        <v>175</v>
      </c>
      <c r="S59" s="1">
        <f>Q59+R59</f>
        <v>3675</v>
      </c>
      <c r="T59" t="s">
        <v>23</v>
      </c>
      <c r="U59" t="s">
        <v>29</v>
      </c>
      <c r="V59">
        <v>2048</v>
      </c>
      <c r="W59">
        <v>3048</v>
      </c>
      <c r="X59" t="s">
        <v>93</v>
      </c>
      <c r="Y59" t="s">
        <v>31</v>
      </c>
      <c r="Z59">
        <v>38</v>
      </c>
    </row>
    <row r="60" spans="6:26" x14ac:dyDescent="0.25">
      <c r="F60">
        <v>1200</v>
      </c>
      <c r="G60" t="str">
        <f>PROPER(H60:H304)</f>
        <v>Mountain Bikes</v>
      </c>
      <c r="H60" t="s">
        <v>20</v>
      </c>
      <c r="I60" t="s">
        <v>51</v>
      </c>
      <c r="J60" t="s">
        <v>52</v>
      </c>
      <c r="K60" s="2">
        <v>44613</v>
      </c>
      <c r="L60">
        <f>MONTH(K60)</f>
        <v>2</v>
      </c>
      <c r="M60">
        <f>YEAR(K60)</f>
        <v>2022</v>
      </c>
      <c r="N60" s="1">
        <v>737</v>
      </c>
      <c r="O60" s="1">
        <v>1100</v>
      </c>
      <c r="P60">
        <v>2</v>
      </c>
      <c r="Q60" s="1">
        <f t="shared" si="0"/>
        <v>2200</v>
      </c>
      <c r="R60" s="14">
        <f t="shared" si="1"/>
        <v>110</v>
      </c>
      <c r="S60" s="1">
        <f>Q60+R60</f>
        <v>2310</v>
      </c>
      <c r="T60" t="s">
        <v>23</v>
      </c>
      <c r="U60" t="s">
        <v>24</v>
      </c>
      <c r="V60">
        <v>2021</v>
      </c>
      <c r="W60">
        <v>3021</v>
      </c>
      <c r="X60" t="s">
        <v>53</v>
      </c>
      <c r="Y60" t="s">
        <v>26</v>
      </c>
      <c r="Z60">
        <v>24</v>
      </c>
    </row>
    <row r="61" spans="6:26" x14ac:dyDescent="0.25">
      <c r="F61">
        <v>1201</v>
      </c>
      <c r="G61" t="str">
        <f>PROPER(H61:H305)</f>
        <v>Mountain Bikes</v>
      </c>
      <c r="H61" t="s">
        <v>20</v>
      </c>
      <c r="I61" t="s">
        <v>51</v>
      </c>
      <c r="J61" t="s">
        <v>54</v>
      </c>
      <c r="K61" s="2">
        <v>44614</v>
      </c>
      <c r="L61">
        <f>MONTH(K61)</f>
        <v>2</v>
      </c>
      <c r="M61">
        <f>YEAR(K61)</f>
        <v>2022</v>
      </c>
      <c r="N61" s="1">
        <v>938</v>
      </c>
      <c r="O61" s="1">
        <v>1400</v>
      </c>
      <c r="P61">
        <v>1</v>
      </c>
      <c r="Q61" s="1">
        <f t="shared" si="0"/>
        <v>1400</v>
      </c>
      <c r="R61" s="14">
        <f t="shared" si="1"/>
        <v>0</v>
      </c>
      <c r="S61" s="1">
        <f>Q61+R61</f>
        <v>1400</v>
      </c>
      <c r="T61" t="s">
        <v>28</v>
      </c>
      <c r="U61" t="s">
        <v>29</v>
      </c>
      <c r="V61">
        <v>2022</v>
      </c>
      <c r="W61">
        <v>3022</v>
      </c>
      <c r="X61" t="s">
        <v>55</v>
      </c>
      <c r="Y61" t="s">
        <v>31</v>
      </c>
      <c r="Z61">
        <v>21</v>
      </c>
    </row>
    <row r="62" spans="6:26" x14ac:dyDescent="0.25">
      <c r="F62">
        <v>1202</v>
      </c>
      <c r="G62" t="str">
        <f>PROPER(H62:H306)</f>
        <v>Mountain Bikes</v>
      </c>
      <c r="H62" t="s">
        <v>20</v>
      </c>
      <c r="I62" t="s">
        <v>57</v>
      </c>
      <c r="J62" t="s">
        <v>58</v>
      </c>
      <c r="K62" s="2">
        <v>44615</v>
      </c>
      <c r="L62">
        <f>MONTH(K62)</f>
        <v>2</v>
      </c>
      <c r="M62">
        <f>YEAR(K62)</f>
        <v>2022</v>
      </c>
      <c r="N62" s="1">
        <v>1190</v>
      </c>
      <c r="O62" s="1">
        <v>1700</v>
      </c>
      <c r="P62">
        <v>3</v>
      </c>
      <c r="Q62" s="1">
        <f t="shared" si="0"/>
        <v>5100</v>
      </c>
      <c r="R62" s="14">
        <f t="shared" si="1"/>
        <v>255</v>
      </c>
      <c r="S62" s="1">
        <f>Q62+R62</f>
        <v>5355</v>
      </c>
      <c r="T62" t="s">
        <v>23</v>
      </c>
      <c r="U62" t="s">
        <v>35</v>
      </c>
      <c r="V62">
        <v>2023</v>
      </c>
      <c r="W62">
        <v>3023</v>
      </c>
      <c r="X62" t="s">
        <v>59</v>
      </c>
      <c r="Y62" t="s">
        <v>26</v>
      </c>
      <c r="Z62">
        <v>20</v>
      </c>
    </row>
    <row r="63" spans="6:26" x14ac:dyDescent="0.25">
      <c r="F63">
        <v>1203</v>
      </c>
      <c r="G63" t="str">
        <f>PROPER(H63:H307)</f>
        <v>Mountain Bikes</v>
      </c>
      <c r="H63" t="s">
        <v>20</v>
      </c>
      <c r="I63" t="s">
        <v>57</v>
      </c>
      <c r="J63" t="s">
        <v>61</v>
      </c>
      <c r="K63" s="2">
        <v>44616</v>
      </c>
      <c r="L63">
        <f>MONTH(K63)</f>
        <v>2</v>
      </c>
      <c r="M63">
        <f>YEAR(K63)</f>
        <v>2022</v>
      </c>
      <c r="N63" s="1">
        <v>1400</v>
      </c>
      <c r="O63" s="1">
        <v>2000</v>
      </c>
      <c r="P63">
        <v>1</v>
      </c>
      <c r="Q63" s="1">
        <f t="shared" si="0"/>
        <v>2000</v>
      </c>
      <c r="R63" s="14">
        <f t="shared" si="1"/>
        <v>0</v>
      </c>
      <c r="S63" s="1">
        <f>Q63+R63</f>
        <v>2000</v>
      </c>
      <c r="T63" t="s">
        <v>23</v>
      </c>
      <c r="U63" t="s">
        <v>24</v>
      </c>
      <c r="V63">
        <v>2024</v>
      </c>
      <c r="W63">
        <v>3024</v>
      </c>
      <c r="X63" t="s">
        <v>62</v>
      </c>
      <c r="Y63" t="s">
        <v>31</v>
      </c>
      <c r="Z63">
        <v>18</v>
      </c>
    </row>
    <row r="64" spans="6:26" x14ac:dyDescent="0.25">
      <c r="F64">
        <v>1204</v>
      </c>
      <c r="G64" t="str">
        <f>PROPER(H64:H308)</f>
        <v>Mountain Bikes</v>
      </c>
      <c r="H64" t="s">
        <v>20</v>
      </c>
      <c r="I64" t="s">
        <v>64</v>
      </c>
      <c r="J64" t="s">
        <v>65</v>
      </c>
      <c r="K64" s="2">
        <v>44617</v>
      </c>
      <c r="L64">
        <f>MONTH(K64)</f>
        <v>2</v>
      </c>
      <c r="M64">
        <f>YEAR(K64)</f>
        <v>2022</v>
      </c>
      <c r="N64" s="1">
        <v>975</v>
      </c>
      <c r="O64" s="1">
        <v>1500</v>
      </c>
      <c r="P64">
        <v>2</v>
      </c>
      <c r="Q64" s="1">
        <f t="shared" si="0"/>
        <v>3000</v>
      </c>
      <c r="R64" s="14">
        <f t="shared" si="1"/>
        <v>150</v>
      </c>
      <c r="S64" s="1">
        <f>Q64+R64</f>
        <v>3150</v>
      </c>
      <c r="T64" t="s">
        <v>28</v>
      </c>
      <c r="U64" t="s">
        <v>29</v>
      </c>
      <c r="V64">
        <v>2025</v>
      </c>
      <c r="W64">
        <v>3025</v>
      </c>
      <c r="X64" t="s">
        <v>66</v>
      </c>
      <c r="Y64" t="s">
        <v>26</v>
      </c>
      <c r="Z64">
        <v>28</v>
      </c>
    </row>
    <row r="65" spans="6:26" x14ac:dyDescent="0.25">
      <c r="F65">
        <v>1205</v>
      </c>
      <c r="G65" t="str">
        <f>PROPER(H65:H309)</f>
        <v>Mountain Bikes</v>
      </c>
      <c r="H65" t="s">
        <v>20</v>
      </c>
      <c r="I65" t="s">
        <v>64</v>
      </c>
      <c r="J65" t="s">
        <v>67</v>
      </c>
      <c r="K65" s="2">
        <v>44618</v>
      </c>
      <c r="L65">
        <f>MONTH(K65)</f>
        <v>2</v>
      </c>
      <c r="M65">
        <f>YEAR(K65)</f>
        <v>2022</v>
      </c>
      <c r="N65" s="1">
        <v>1170</v>
      </c>
      <c r="O65" s="1">
        <v>1800</v>
      </c>
      <c r="P65">
        <v>1</v>
      </c>
      <c r="Q65" s="1">
        <f t="shared" si="0"/>
        <v>1800</v>
      </c>
      <c r="R65" s="14">
        <f t="shared" si="1"/>
        <v>0</v>
      </c>
      <c r="S65" s="1">
        <f>Q65+R65</f>
        <v>1800</v>
      </c>
      <c r="T65" t="s">
        <v>23</v>
      </c>
      <c r="U65" t="s">
        <v>24</v>
      </c>
      <c r="V65">
        <v>2026</v>
      </c>
      <c r="W65">
        <v>3026</v>
      </c>
      <c r="X65" t="s">
        <v>68</v>
      </c>
      <c r="Y65" t="s">
        <v>31</v>
      </c>
      <c r="Z65">
        <v>26</v>
      </c>
    </row>
    <row r="66" spans="6:26" x14ac:dyDescent="0.25">
      <c r="F66">
        <v>1206</v>
      </c>
      <c r="G66" t="str">
        <f>PROPER(H66:H310)</f>
        <v>Mountain Bikes</v>
      </c>
      <c r="H66" t="s">
        <v>20</v>
      </c>
      <c r="I66" t="s">
        <v>69</v>
      </c>
      <c r="J66" t="s">
        <v>70</v>
      </c>
      <c r="K66" s="2">
        <v>44619</v>
      </c>
      <c r="L66">
        <f>MONTH(K66)</f>
        <v>2</v>
      </c>
      <c r="M66">
        <f>YEAR(K66)</f>
        <v>2022</v>
      </c>
      <c r="N66" s="1">
        <v>1656</v>
      </c>
      <c r="O66" s="1">
        <v>2300</v>
      </c>
      <c r="P66">
        <v>2</v>
      </c>
      <c r="Q66" s="1">
        <f t="shared" si="0"/>
        <v>4600</v>
      </c>
      <c r="R66" s="14">
        <f t="shared" si="1"/>
        <v>230</v>
      </c>
      <c r="S66" s="1">
        <f>Q66+R66</f>
        <v>4830</v>
      </c>
      <c r="T66" t="s">
        <v>28</v>
      </c>
      <c r="U66" t="s">
        <v>24</v>
      </c>
      <c r="V66">
        <v>2027</v>
      </c>
      <c r="W66">
        <v>3027</v>
      </c>
      <c r="X66" t="s">
        <v>71</v>
      </c>
      <c r="Y66" t="s">
        <v>26</v>
      </c>
      <c r="Z66">
        <v>30</v>
      </c>
    </row>
    <row r="67" spans="6:26" x14ac:dyDescent="0.25">
      <c r="F67">
        <v>1207</v>
      </c>
      <c r="G67" t="str">
        <f>PROPER(H67:H311)</f>
        <v>Mountain Bikes</v>
      </c>
      <c r="H67" t="s">
        <v>20</v>
      </c>
      <c r="I67" t="s">
        <v>69</v>
      </c>
      <c r="J67" t="s">
        <v>72</v>
      </c>
      <c r="K67" s="2">
        <v>44620</v>
      </c>
      <c r="L67">
        <f>MONTH(K67)</f>
        <v>2</v>
      </c>
      <c r="M67">
        <f>YEAR(K67)</f>
        <v>2022</v>
      </c>
      <c r="N67" s="1">
        <v>1872</v>
      </c>
      <c r="O67" s="1">
        <v>2600</v>
      </c>
      <c r="P67">
        <v>1</v>
      </c>
      <c r="Q67" s="1">
        <f t="shared" ref="Q67:Q130" si="2">O67*P67</f>
        <v>2600</v>
      </c>
      <c r="R67" s="14">
        <f t="shared" ref="R67:R130" si="3">IF(Q67&gt;2000,Q67*5%,0)</f>
        <v>130</v>
      </c>
      <c r="S67" s="1">
        <f>Q67+R67</f>
        <v>2730</v>
      </c>
      <c r="T67" t="s">
        <v>23</v>
      </c>
      <c r="U67" t="s">
        <v>29</v>
      </c>
      <c r="V67">
        <v>2028</v>
      </c>
      <c r="W67">
        <v>3028</v>
      </c>
      <c r="X67" t="s">
        <v>73</v>
      </c>
      <c r="Y67" t="s">
        <v>31</v>
      </c>
      <c r="Z67">
        <v>28</v>
      </c>
    </row>
    <row r="68" spans="6:26" x14ac:dyDescent="0.25">
      <c r="F68">
        <v>1216</v>
      </c>
      <c r="G68" t="str">
        <f>PROPER(H68:H312)</f>
        <v>Mountain Bikes</v>
      </c>
      <c r="H68" t="s">
        <v>20</v>
      </c>
      <c r="I68" t="s">
        <v>21</v>
      </c>
      <c r="J68" t="s">
        <v>22</v>
      </c>
      <c r="K68" s="2">
        <v>44621</v>
      </c>
      <c r="L68">
        <f>MONTH(K68)</f>
        <v>3</v>
      </c>
      <c r="M68">
        <f>YEAR(K68)</f>
        <v>2022</v>
      </c>
      <c r="N68" s="1">
        <v>840</v>
      </c>
      <c r="O68" s="1">
        <v>1200</v>
      </c>
      <c r="P68">
        <v>2</v>
      </c>
      <c r="Q68" s="1">
        <f t="shared" si="2"/>
        <v>2400</v>
      </c>
      <c r="R68" s="14">
        <f t="shared" si="3"/>
        <v>120</v>
      </c>
      <c r="S68" s="1">
        <f>Q68+R68</f>
        <v>2520</v>
      </c>
      <c r="T68" t="s">
        <v>23</v>
      </c>
      <c r="U68" t="s">
        <v>24</v>
      </c>
      <c r="V68">
        <v>2001</v>
      </c>
      <c r="W68">
        <v>3001</v>
      </c>
      <c r="X68" t="s">
        <v>25</v>
      </c>
      <c r="Y68" t="s">
        <v>26</v>
      </c>
      <c r="Z68">
        <v>25</v>
      </c>
    </row>
    <row r="69" spans="6:26" x14ac:dyDescent="0.25">
      <c r="F69">
        <v>1240</v>
      </c>
      <c r="G69" t="str">
        <f>PROPER(H69:H313)</f>
        <v>Mountain Bikes</v>
      </c>
      <c r="H69" t="s">
        <v>20</v>
      </c>
      <c r="I69" t="s">
        <v>95</v>
      </c>
      <c r="J69" t="s">
        <v>96</v>
      </c>
      <c r="K69" s="2">
        <v>44621</v>
      </c>
      <c r="L69">
        <f>MONTH(K69)</f>
        <v>3</v>
      </c>
      <c r="M69">
        <f>YEAR(K69)</f>
        <v>2022</v>
      </c>
      <c r="N69" s="1">
        <v>1460</v>
      </c>
      <c r="O69" s="1">
        <v>2000</v>
      </c>
      <c r="P69">
        <v>2</v>
      </c>
      <c r="Q69" s="1">
        <f t="shared" si="2"/>
        <v>4000</v>
      </c>
      <c r="R69" s="14">
        <f t="shared" si="3"/>
        <v>200</v>
      </c>
      <c r="S69" s="1">
        <f>Q69+R69</f>
        <v>4200</v>
      </c>
      <c r="T69" t="s">
        <v>23</v>
      </c>
      <c r="U69" t="s">
        <v>24</v>
      </c>
      <c r="V69">
        <v>2061</v>
      </c>
      <c r="W69">
        <v>3061</v>
      </c>
      <c r="X69" t="s">
        <v>97</v>
      </c>
      <c r="Y69" t="s">
        <v>26</v>
      </c>
      <c r="Z69">
        <v>35</v>
      </c>
    </row>
    <row r="70" spans="6:26" x14ac:dyDescent="0.25">
      <c r="F70">
        <v>1217</v>
      </c>
      <c r="G70" t="str">
        <f>PROPER(H70:H314)</f>
        <v>Mountain Bikes</v>
      </c>
      <c r="H70" t="s">
        <v>20</v>
      </c>
      <c r="I70" t="s">
        <v>21</v>
      </c>
      <c r="J70" t="s">
        <v>27</v>
      </c>
      <c r="K70" s="2">
        <v>44622</v>
      </c>
      <c r="L70">
        <f>MONTH(K70)</f>
        <v>3</v>
      </c>
      <c r="M70">
        <f>YEAR(K70)</f>
        <v>2022</v>
      </c>
      <c r="N70" s="1">
        <v>1050</v>
      </c>
      <c r="O70" s="1">
        <v>1500</v>
      </c>
      <c r="P70">
        <v>1</v>
      </c>
      <c r="Q70" s="1">
        <f t="shared" si="2"/>
        <v>1500</v>
      </c>
      <c r="R70" s="14">
        <f t="shared" si="3"/>
        <v>0</v>
      </c>
      <c r="S70" s="1">
        <f>Q70+R70</f>
        <v>1500</v>
      </c>
      <c r="T70" t="s">
        <v>28</v>
      </c>
      <c r="U70" t="s">
        <v>29</v>
      </c>
      <c r="V70">
        <v>2002</v>
      </c>
      <c r="W70">
        <v>3002</v>
      </c>
      <c r="X70" t="s">
        <v>30</v>
      </c>
      <c r="Y70" t="s">
        <v>31</v>
      </c>
      <c r="Z70">
        <v>22</v>
      </c>
    </row>
    <row r="71" spans="6:26" x14ac:dyDescent="0.25">
      <c r="F71">
        <v>1241</v>
      </c>
      <c r="G71" t="str">
        <f>PROPER(H71:H315)</f>
        <v>Mountain Bikes</v>
      </c>
      <c r="H71" t="s">
        <v>20</v>
      </c>
      <c r="I71" t="s">
        <v>95</v>
      </c>
      <c r="J71" t="s">
        <v>98</v>
      </c>
      <c r="K71" s="2">
        <v>44622</v>
      </c>
      <c r="L71">
        <f>MONTH(K71)</f>
        <v>3</v>
      </c>
      <c r="M71">
        <f>YEAR(K71)</f>
        <v>2022</v>
      </c>
      <c r="N71" s="1">
        <v>1825</v>
      </c>
      <c r="O71" s="1">
        <v>2500</v>
      </c>
      <c r="P71">
        <v>1</v>
      </c>
      <c r="Q71" s="1">
        <f t="shared" si="2"/>
        <v>2500</v>
      </c>
      <c r="R71" s="14">
        <f t="shared" si="3"/>
        <v>125</v>
      </c>
      <c r="S71" s="1">
        <f>Q71+R71</f>
        <v>2625</v>
      </c>
      <c r="T71" t="s">
        <v>28</v>
      </c>
      <c r="U71" t="s">
        <v>29</v>
      </c>
      <c r="V71">
        <v>2062</v>
      </c>
      <c r="W71">
        <v>3062</v>
      </c>
      <c r="X71" t="s">
        <v>99</v>
      </c>
      <c r="Y71" t="s">
        <v>31</v>
      </c>
      <c r="Z71">
        <v>33</v>
      </c>
    </row>
    <row r="72" spans="6:26" x14ac:dyDescent="0.25">
      <c r="F72">
        <v>1218</v>
      </c>
      <c r="G72" t="str">
        <f>PROPER(H72:H316)</f>
        <v>Mountain Bikes</v>
      </c>
      <c r="H72" t="s">
        <v>20</v>
      </c>
      <c r="I72" t="s">
        <v>33</v>
      </c>
      <c r="J72" t="s">
        <v>34</v>
      </c>
      <c r="K72" s="2">
        <v>44623</v>
      </c>
      <c r="L72">
        <f>MONTH(K72)</f>
        <v>3</v>
      </c>
      <c r="M72">
        <f>YEAR(K72)</f>
        <v>2022</v>
      </c>
      <c r="N72" s="1">
        <v>1260</v>
      </c>
      <c r="O72" s="1">
        <v>1800</v>
      </c>
      <c r="P72">
        <v>3</v>
      </c>
      <c r="Q72" s="1">
        <f t="shared" si="2"/>
        <v>5400</v>
      </c>
      <c r="R72" s="14">
        <f t="shared" si="3"/>
        <v>270</v>
      </c>
      <c r="S72" s="1">
        <f>Q72+R72</f>
        <v>5670</v>
      </c>
      <c r="T72" t="s">
        <v>23</v>
      </c>
      <c r="U72" t="s">
        <v>35</v>
      </c>
      <c r="V72">
        <v>2003</v>
      </c>
      <c r="W72">
        <v>3003</v>
      </c>
      <c r="X72" t="s">
        <v>36</v>
      </c>
      <c r="Y72" t="s">
        <v>26</v>
      </c>
      <c r="Z72">
        <v>18</v>
      </c>
    </row>
    <row r="73" spans="6:26" x14ac:dyDescent="0.25">
      <c r="F73">
        <v>1242</v>
      </c>
      <c r="G73" t="str">
        <f>PROPER(H73:H317)</f>
        <v>Mountain Bikes</v>
      </c>
      <c r="H73" t="s">
        <v>20</v>
      </c>
      <c r="I73" t="s">
        <v>100</v>
      </c>
      <c r="J73" t="s">
        <v>101</v>
      </c>
      <c r="K73" s="2">
        <v>44623</v>
      </c>
      <c r="L73">
        <f>MONTH(K73)</f>
        <v>3</v>
      </c>
      <c r="M73">
        <f>YEAR(K73)</f>
        <v>2022</v>
      </c>
      <c r="N73" s="1">
        <v>1105</v>
      </c>
      <c r="O73" s="1">
        <v>1700</v>
      </c>
      <c r="P73">
        <v>3</v>
      </c>
      <c r="Q73" s="1">
        <f t="shared" si="2"/>
        <v>5100</v>
      </c>
      <c r="R73" s="14">
        <f t="shared" si="3"/>
        <v>255</v>
      </c>
      <c r="S73" s="1">
        <f>Q73+R73</f>
        <v>5355</v>
      </c>
      <c r="T73" t="s">
        <v>23</v>
      </c>
      <c r="U73" t="s">
        <v>35</v>
      </c>
      <c r="V73">
        <v>2063</v>
      </c>
      <c r="W73">
        <v>3063</v>
      </c>
      <c r="X73" t="s">
        <v>102</v>
      </c>
      <c r="Y73" t="s">
        <v>26</v>
      </c>
      <c r="Z73">
        <v>22</v>
      </c>
    </row>
    <row r="74" spans="6:26" x14ac:dyDescent="0.25">
      <c r="F74">
        <v>1219</v>
      </c>
      <c r="G74" t="str">
        <f>PROPER(H74:H318)</f>
        <v>Mountain Bikes</v>
      </c>
      <c r="H74" t="s">
        <v>20</v>
      </c>
      <c r="I74" t="s">
        <v>33</v>
      </c>
      <c r="J74" t="s">
        <v>38</v>
      </c>
      <c r="K74" s="2">
        <v>44624</v>
      </c>
      <c r="L74">
        <f>MONTH(K74)</f>
        <v>3</v>
      </c>
      <c r="M74">
        <f>YEAR(K74)</f>
        <v>2022</v>
      </c>
      <c r="N74" s="1">
        <v>1470</v>
      </c>
      <c r="O74" s="1">
        <v>2100</v>
      </c>
      <c r="P74">
        <v>1</v>
      </c>
      <c r="Q74" s="1">
        <f t="shared" si="2"/>
        <v>2100</v>
      </c>
      <c r="R74" s="14">
        <f t="shared" si="3"/>
        <v>105</v>
      </c>
      <c r="S74" s="1">
        <f>Q74+R74</f>
        <v>2205</v>
      </c>
      <c r="T74" t="s">
        <v>23</v>
      </c>
      <c r="U74" t="s">
        <v>24</v>
      </c>
      <c r="V74">
        <v>2004</v>
      </c>
      <c r="W74">
        <v>3004</v>
      </c>
      <c r="X74" t="s">
        <v>39</v>
      </c>
      <c r="Y74" t="s">
        <v>31</v>
      </c>
      <c r="Z74">
        <v>16</v>
      </c>
    </row>
    <row r="75" spans="6:26" x14ac:dyDescent="0.25">
      <c r="F75">
        <v>1243</v>
      </c>
      <c r="G75" t="str">
        <f>PROPER(H75:H319)</f>
        <v>Mountain Bikes</v>
      </c>
      <c r="H75" t="s">
        <v>20</v>
      </c>
      <c r="I75" t="s">
        <v>100</v>
      </c>
      <c r="J75" t="s">
        <v>103</v>
      </c>
      <c r="K75" s="2">
        <v>44624</v>
      </c>
      <c r="L75">
        <f>MONTH(K75)</f>
        <v>3</v>
      </c>
      <c r="M75">
        <f>YEAR(K75)</f>
        <v>2022</v>
      </c>
      <c r="N75" s="1">
        <v>1365</v>
      </c>
      <c r="O75" s="1">
        <v>2100</v>
      </c>
      <c r="P75">
        <v>1</v>
      </c>
      <c r="Q75" s="1">
        <f t="shared" si="2"/>
        <v>2100</v>
      </c>
      <c r="R75" s="14">
        <f t="shared" si="3"/>
        <v>105</v>
      </c>
      <c r="S75" s="1">
        <f>Q75+R75</f>
        <v>2205</v>
      </c>
      <c r="T75" t="s">
        <v>23</v>
      </c>
      <c r="U75" t="s">
        <v>24</v>
      </c>
      <c r="V75">
        <v>2064</v>
      </c>
      <c r="W75">
        <v>3064</v>
      </c>
      <c r="X75" t="s">
        <v>104</v>
      </c>
      <c r="Y75" t="s">
        <v>31</v>
      </c>
      <c r="Z75">
        <v>20</v>
      </c>
    </row>
    <row r="76" spans="6:26" x14ac:dyDescent="0.25">
      <c r="F76">
        <v>1220</v>
      </c>
      <c r="G76" t="str">
        <f>PROPER(H76:H320)</f>
        <v>Mountain Bikes</v>
      </c>
      <c r="H76" t="s">
        <v>20</v>
      </c>
      <c r="I76" t="s">
        <v>41</v>
      </c>
      <c r="J76" t="s">
        <v>42</v>
      </c>
      <c r="K76" s="2">
        <v>44625</v>
      </c>
      <c r="L76">
        <f>MONTH(K76)</f>
        <v>3</v>
      </c>
      <c r="M76">
        <f>YEAR(K76)</f>
        <v>2022</v>
      </c>
      <c r="N76" s="1">
        <v>896.99999999999989</v>
      </c>
      <c r="O76" s="1">
        <v>1300</v>
      </c>
      <c r="P76">
        <v>2</v>
      </c>
      <c r="Q76" s="1">
        <f t="shared" si="2"/>
        <v>2600</v>
      </c>
      <c r="R76" s="14">
        <f t="shared" si="3"/>
        <v>130</v>
      </c>
      <c r="S76" s="1">
        <f>Q76+R76</f>
        <v>2730</v>
      </c>
      <c r="T76" t="s">
        <v>28</v>
      </c>
      <c r="U76" t="s">
        <v>29</v>
      </c>
      <c r="V76">
        <v>2005</v>
      </c>
      <c r="W76">
        <v>3005</v>
      </c>
      <c r="X76" t="s">
        <v>43</v>
      </c>
      <c r="Y76" t="s">
        <v>26</v>
      </c>
      <c r="Z76">
        <v>27</v>
      </c>
    </row>
    <row r="77" spans="6:26" x14ac:dyDescent="0.25">
      <c r="F77">
        <v>1244</v>
      </c>
      <c r="G77" t="str">
        <f>PROPER(H77:H321)</f>
        <v>Mountain Bikes</v>
      </c>
      <c r="H77" t="s">
        <v>20</v>
      </c>
      <c r="I77" t="s">
        <v>105</v>
      </c>
      <c r="J77" t="s">
        <v>106</v>
      </c>
      <c r="K77" s="2">
        <v>44625</v>
      </c>
      <c r="L77">
        <f>MONTH(K77)</f>
        <v>3</v>
      </c>
      <c r="M77">
        <f>YEAR(K77)</f>
        <v>2022</v>
      </c>
      <c r="N77" s="1">
        <v>1035</v>
      </c>
      <c r="O77" s="1">
        <v>1500</v>
      </c>
      <c r="P77">
        <v>2</v>
      </c>
      <c r="Q77" s="1">
        <f t="shared" si="2"/>
        <v>3000</v>
      </c>
      <c r="R77" s="14">
        <f t="shared" si="3"/>
        <v>150</v>
      </c>
      <c r="S77" s="1">
        <f>Q77+R77</f>
        <v>3150</v>
      </c>
      <c r="T77" t="s">
        <v>28</v>
      </c>
      <c r="U77" t="s">
        <v>29</v>
      </c>
      <c r="V77">
        <v>2065</v>
      </c>
      <c r="W77">
        <v>3065</v>
      </c>
      <c r="X77" t="s">
        <v>107</v>
      </c>
      <c r="Y77" t="s">
        <v>26</v>
      </c>
      <c r="Z77">
        <v>30</v>
      </c>
    </row>
    <row r="78" spans="6:26" x14ac:dyDescent="0.25">
      <c r="F78">
        <v>1221</v>
      </c>
      <c r="G78" t="str">
        <f>PROPER(H78:H322)</f>
        <v>Mountain Bikes</v>
      </c>
      <c r="H78" t="s">
        <v>20</v>
      </c>
      <c r="I78" t="s">
        <v>41</v>
      </c>
      <c r="J78" t="s">
        <v>44</v>
      </c>
      <c r="K78" s="2">
        <v>44626</v>
      </c>
      <c r="L78">
        <f>MONTH(K78)</f>
        <v>3</v>
      </c>
      <c r="M78">
        <f>YEAR(K78)</f>
        <v>2022</v>
      </c>
      <c r="N78" s="1">
        <v>1104</v>
      </c>
      <c r="O78" s="1">
        <v>1600</v>
      </c>
      <c r="P78">
        <v>1</v>
      </c>
      <c r="Q78" s="1">
        <f t="shared" si="2"/>
        <v>1600</v>
      </c>
      <c r="R78" s="14">
        <f t="shared" si="3"/>
        <v>0</v>
      </c>
      <c r="S78" s="1">
        <f>Q78+R78</f>
        <v>1600</v>
      </c>
      <c r="T78" t="s">
        <v>23</v>
      </c>
      <c r="U78" t="s">
        <v>24</v>
      </c>
      <c r="V78">
        <v>2006</v>
      </c>
      <c r="W78">
        <v>3006</v>
      </c>
      <c r="X78" t="s">
        <v>45</v>
      </c>
      <c r="Y78" t="s">
        <v>31</v>
      </c>
      <c r="Z78">
        <v>24</v>
      </c>
    </row>
    <row r="79" spans="6:26" x14ac:dyDescent="0.25">
      <c r="F79">
        <v>1245</v>
      </c>
      <c r="G79" t="str">
        <f>PROPER(H79:H323)</f>
        <v>Mountain Bikes</v>
      </c>
      <c r="H79" t="s">
        <v>20</v>
      </c>
      <c r="I79" t="s">
        <v>105</v>
      </c>
      <c r="J79" t="s">
        <v>108</v>
      </c>
      <c r="K79" s="2">
        <v>44626</v>
      </c>
      <c r="L79">
        <f>MONTH(K79)</f>
        <v>3</v>
      </c>
      <c r="M79">
        <f>YEAR(K79)</f>
        <v>2022</v>
      </c>
      <c r="N79" s="1">
        <v>1242</v>
      </c>
      <c r="O79" s="1">
        <v>1800</v>
      </c>
      <c r="P79">
        <v>1</v>
      </c>
      <c r="Q79" s="1">
        <f t="shared" si="2"/>
        <v>1800</v>
      </c>
      <c r="R79" s="14">
        <f t="shared" si="3"/>
        <v>0</v>
      </c>
      <c r="S79" s="1">
        <f>Q79+R79</f>
        <v>1800</v>
      </c>
      <c r="T79" t="s">
        <v>23</v>
      </c>
      <c r="U79" t="s">
        <v>24</v>
      </c>
      <c r="V79">
        <v>2066</v>
      </c>
      <c r="W79">
        <v>3066</v>
      </c>
      <c r="X79" t="s">
        <v>109</v>
      </c>
      <c r="Y79" t="s">
        <v>31</v>
      </c>
      <c r="Z79">
        <v>28</v>
      </c>
    </row>
    <row r="80" spans="6:26" x14ac:dyDescent="0.25">
      <c r="F80">
        <v>1222</v>
      </c>
      <c r="G80" t="str">
        <f>PROPER(H80:H324)</f>
        <v>Mountain Bikes</v>
      </c>
      <c r="H80" t="s">
        <v>20</v>
      </c>
      <c r="I80" t="s">
        <v>46</v>
      </c>
      <c r="J80" t="s">
        <v>47</v>
      </c>
      <c r="K80" s="2">
        <v>44627</v>
      </c>
      <c r="L80">
        <f>MONTH(K80)</f>
        <v>3</v>
      </c>
      <c r="M80">
        <f>YEAR(K80)</f>
        <v>2022</v>
      </c>
      <c r="N80" s="1">
        <v>1496</v>
      </c>
      <c r="O80" s="1">
        <v>2200</v>
      </c>
      <c r="P80">
        <v>2</v>
      </c>
      <c r="Q80" s="1">
        <f t="shared" si="2"/>
        <v>4400</v>
      </c>
      <c r="R80" s="14">
        <f t="shared" si="3"/>
        <v>220</v>
      </c>
      <c r="S80" s="1">
        <f>Q80+R80</f>
        <v>4620</v>
      </c>
      <c r="T80" t="s">
        <v>28</v>
      </c>
      <c r="U80" t="s">
        <v>24</v>
      </c>
      <c r="V80">
        <v>2007</v>
      </c>
      <c r="W80">
        <v>3007</v>
      </c>
      <c r="X80" t="s">
        <v>48</v>
      </c>
      <c r="Y80" t="s">
        <v>26</v>
      </c>
      <c r="Z80">
        <v>29</v>
      </c>
    </row>
    <row r="81" spans="6:26" x14ac:dyDescent="0.25">
      <c r="F81">
        <v>1223</v>
      </c>
      <c r="G81" t="str">
        <f>PROPER(H81:H325)</f>
        <v>Mountain Bikes</v>
      </c>
      <c r="H81" t="s">
        <v>20</v>
      </c>
      <c r="I81" t="s">
        <v>46</v>
      </c>
      <c r="J81" t="s">
        <v>49</v>
      </c>
      <c r="K81" s="2">
        <v>44628</v>
      </c>
      <c r="L81">
        <f>MONTH(K81)</f>
        <v>3</v>
      </c>
      <c r="M81">
        <f>YEAR(K81)</f>
        <v>2022</v>
      </c>
      <c r="N81" s="1">
        <v>1700.0000000000002</v>
      </c>
      <c r="O81" s="1">
        <v>2500</v>
      </c>
      <c r="P81">
        <v>1</v>
      </c>
      <c r="Q81" s="1">
        <f t="shared" si="2"/>
        <v>2500</v>
      </c>
      <c r="R81" s="14">
        <f t="shared" si="3"/>
        <v>125</v>
      </c>
      <c r="S81" s="1">
        <f>Q81+R81</f>
        <v>2625</v>
      </c>
      <c r="T81" t="s">
        <v>23</v>
      </c>
      <c r="U81" t="s">
        <v>29</v>
      </c>
      <c r="V81">
        <v>2008</v>
      </c>
      <c r="W81">
        <v>3008</v>
      </c>
      <c r="X81" t="s">
        <v>50</v>
      </c>
      <c r="Y81" t="s">
        <v>31</v>
      </c>
      <c r="Z81">
        <v>27</v>
      </c>
    </row>
    <row r="82" spans="6:26" x14ac:dyDescent="0.25">
      <c r="F82">
        <v>1232</v>
      </c>
      <c r="G82" t="str">
        <f>PROPER(H82:H326)</f>
        <v>Mountain Bikes</v>
      </c>
      <c r="H82" t="s">
        <v>20</v>
      </c>
      <c r="I82" t="s">
        <v>74</v>
      </c>
      <c r="J82" t="s">
        <v>75</v>
      </c>
      <c r="K82" s="2">
        <v>44631</v>
      </c>
      <c r="L82">
        <f>MONTH(K82)</f>
        <v>3</v>
      </c>
      <c r="M82">
        <f>YEAR(K82)</f>
        <v>2022</v>
      </c>
      <c r="N82" s="1">
        <v>780</v>
      </c>
      <c r="O82" s="1">
        <v>1300</v>
      </c>
      <c r="P82">
        <v>2</v>
      </c>
      <c r="Q82" s="1">
        <f t="shared" si="2"/>
        <v>2600</v>
      </c>
      <c r="R82" s="14">
        <f t="shared" si="3"/>
        <v>130</v>
      </c>
      <c r="S82" s="1">
        <f>Q82+R82</f>
        <v>2730</v>
      </c>
      <c r="T82" t="s">
        <v>23</v>
      </c>
      <c r="U82" t="s">
        <v>24</v>
      </c>
      <c r="V82">
        <v>2041</v>
      </c>
      <c r="W82">
        <v>3041</v>
      </c>
      <c r="X82" t="s">
        <v>76</v>
      </c>
      <c r="Y82" t="s">
        <v>26</v>
      </c>
      <c r="Z82">
        <v>32</v>
      </c>
    </row>
    <row r="83" spans="6:26" x14ac:dyDescent="0.25">
      <c r="F83">
        <v>1233</v>
      </c>
      <c r="G83" t="str">
        <f>PROPER(H83:H327)</f>
        <v>Mountain Bikes</v>
      </c>
      <c r="H83" t="s">
        <v>20</v>
      </c>
      <c r="I83" t="s">
        <v>74</v>
      </c>
      <c r="J83" t="s">
        <v>77</v>
      </c>
      <c r="K83" s="2">
        <v>44632</v>
      </c>
      <c r="L83">
        <f>MONTH(K83)</f>
        <v>3</v>
      </c>
      <c r="M83">
        <f>YEAR(K83)</f>
        <v>2022</v>
      </c>
      <c r="N83" s="1">
        <v>960</v>
      </c>
      <c r="O83" s="1">
        <v>1600</v>
      </c>
      <c r="P83">
        <v>1</v>
      </c>
      <c r="Q83" s="1">
        <f t="shared" si="2"/>
        <v>1600</v>
      </c>
      <c r="R83" s="14">
        <f t="shared" si="3"/>
        <v>0</v>
      </c>
      <c r="S83" s="1">
        <f>Q83+R83</f>
        <v>1600</v>
      </c>
      <c r="T83" t="s">
        <v>28</v>
      </c>
      <c r="U83" t="s">
        <v>29</v>
      </c>
      <c r="V83">
        <v>2042</v>
      </c>
      <c r="W83">
        <v>3042</v>
      </c>
      <c r="X83" t="s">
        <v>78</v>
      </c>
      <c r="Y83" t="s">
        <v>31</v>
      </c>
      <c r="Z83">
        <v>29</v>
      </c>
    </row>
    <row r="84" spans="6:26" x14ac:dyDescent="0.25">
      <c r="F84">
        <v>1234</v>
      </c>
      <c r="G84" t="str">
        <f>PROPER(H84:H328)</f>
        <v>Mountain Bikes</v>
      </c>
      <c r="H84" t="s">
        <v>20</v>
      </c>
      <c r="I84" t="s">
        <v>79</v>
      </c>
      <c r="J84" t="s">
        <v>80</v>
      </c>
      <c r="K84" s="2">
        <v>44633</v>
      </c>
      <c r="L84">
        <f>MONTH(K84)</f>
        <v>3</v>
      </c>
      <c r="M84">
        <f>YEAR(K84)</f>
        <v>2022</v>
      </c>
      <c r="N84" s="1">
        <v>1292</v>
      </c>
      <c r="O84" s="1">
        <v>1900</v>
      </c>
      <c r="P84">
        <v>3</v>
      </c>
      <c r="Q84" s="1">
        <f t="shared" si="2"/>
        <v>5700</v>
      </c>
      <c r="R84" s="14">
        <f t="shared" si="3"/>
        <v>285</v>
      </c>
      <c r="S84" s="1">
        <f>Q84+R84</f>
        <v>5985</v>
      </c>
      <c r="T84" t="s">
        <v>23</v>
      </c>
      <c r="U84" t="s">
        <v>35</v>
      </c>
      <c r="V84">
        <v>2043</v>
      </c>
      <c r="W84">
        <v>3043</v>
      </c>
      <c r="X84" t="s">
        <v>81</v>
      </c>
      <c r="Y84" t="s">
        <v>26</v>
      </c>
      <c r="Z84">
        <v>21</v>
      </c>
    </row>
    <row r="85" spans="6:26" x14ac:dyDescent="0.25">
      <c r="F85">
        <v>1235</v>
      </c>
      <c r="G85" t="str">
        <f>PROPER(H85:H329)</f>
        <v>Mountain Bikes</v>
      </c>
      <c r="H85" t="s">
        <v>20</v>
      </c>
      <c r="I85" t="s">
        <v>79</v>
      </c>
      <c r="J85" t="s">
        <v>82</v>
      </c>
      <c r="K85" s="2">
        <v>44634</v>
      </c>
      <c r="L85">
        <f>MONTH(K85)</f>
        <v>3</v>
      </c>
      <c r="M85">
        <f>YEAR(K85)</f>
        <v>2022</v>
      </c>
      <c r="N85" s="1">
        <v>1496</v>
      </c>
      <c r="O85" s="1">
        <v>2200</v>
      </c>
      <c r="P85">
        <v>1</v>
      </c>
      <c r="Q85" s="1">
        <f t="shared" si="2"/>
        <v>2200</v>
      </c>
      <c r="R85" s="14">
        <f t="shared" si="3"/>
        <v>110</v>
      </c>
      <c r="S85" s="1">
        <f>Q85+R85</f>
        <v>2310</v>
      </c>
      <c r="T85" t="s">
        <v>23</v>
      </c>
      <c r="U85" t="s">
        <v>24</v>
      </c>
      <c r="V85">
        <v>2044</v>
      </c>
      <c r="W85">
        <v>3044</v>
      </c>
      <c r="X85" t="s">
        <v>83</v>
      </c>
      <c r="Y85" t="s">
        <v>31</v>
      </c>
      <c r="Z85">
        <v>19</v>
      </c>
    </row>
    <row r="86" spans="6:26" x14ac:dyDescent="0.25">
      <c r="F86">
        <v>1236</v>
      </c>
      <c r="G86" t="str">
        <f>PROPER(H86:H330)</f>
        <v>Mountain Bikes</v>
      </c>
      <c r="H86" t="s">
        <v>20</v>
      </c>
      <c r="I86" t="s">
        <v>84</v>
      </c>
      <c r="J86" t="s">
        <v>85</v>
      </c>
      <c r="K86" s="2">
        <v>44635</v>
      </c>
      <c r="L86">
        <f>MONTH(K86)</f>
        <v>3</v>
      </c>
      <c r="M86">
        <f>YEAR(K86)</f>
        <v>2022</v>
      </c>
      <c r="N86" s="1">
        <v>1340</v>
      </c>
      <c r="O86" s="1">
        <v>2000</v>
      </c>
      <c r="P86">
        <v>2</v>
      </c>
      <c r="Q86" s="1">
        <f t="shared" si="2"/>
        <v>4000</v>
      </c>
      <c r="R86" s="14">
        <f t="shared" si="3"/>
        <v>200</v>
      </c>
      <c r="S86" s="1">
        <f>Q86+R86</f>
        <v>4200</v>
      </c>
      <c r="T86" t="s">
        <v>28</v>
      </c>
      <c r="U86" t="s">
        <v>29</v>
      </c>
      <c r="V86">
        <v>2045</v>
      </c>
      <c r="W86">
        <v>3045</v>
      </c>
      <c r="X86" t="s">
        <v>86</v>
      </c>
      <c r="Y86" t="s">
        <v>26</v>
      </c>
      <c r="Z86">
        <v>36</v>
      </c>
    </row>
    <row r="87" spans="6:26" x14ac:dyDescent="0.25">
      <c r="F87">
        <v>1237</v>
      </c>
      <c r="G87" t="str">
        <f>PROPER(H87:H331)</f>
        <v>Mountain Bikes</v>
      </c>
      <c r="H87" t="s">
        <v>20</v>
      </c>
      <c r="I87" t="s">
        <v>84</v>
      </c>
      <c r="J87" t="s">
        <v>87</v>
      </c>
      <c r="K87" s="2">
        <v>44636</v>
      </c>
      <c r="L87">
        <f>MONTH(K87)</f>
        <v>3</v>
      </c>
      <c r="M87">
        <f>YEAR(K87)</f>
        <v>2022</v>
      </c>
      <c r="N87" s="1">
        <v>1541</v>
      </c>
      <c r="O87" s="1">
        <v>2300</v>
      </c>
      <c r="P87">
        <v>1</v>
      </c>
      <c r="Q87" s="1">
        <f t="shared" si="2"/>
        <v>2300</v>
      </c>
      <c r="R87" s="14">
        <f t="shared" si="3"/>
        <v>115</v>
      </c>
      <c r="S87" s="1">
        <f>Q87+R87</f>
        <v>2415</v>
      </c>
      <c r="T87" t="s">
        <v>23</v>
      </c>
      <c r="U87" t="s">
        <v>24</v>
      </c>
      <c r="V87">
        <v>2046</v>
      </c>
      <c r="W87">
        <v>3046</v>
      </c>
      <c r="X87" t="s">
        <v>88</v>
      </c>
      <c r="Y87" t="s">
        <v>31</v>
      </c>
      <c r="Z87">
        <v>34</v>
      </c>
    </row>
    <row r="88" spans="6:26" x14ac:dyDescent="0.25">
      <c r="F88">
        <v>1238</v>
      </c>
      <c r="G88" t="str">
        <f>PROPER(H88:H332)</f>
        <v>Mountain Bikes</v>
      </c>
      <c r="H88" t="s">
        <v>20</v>
      </c>
      <c r="I88" t="s">
        <v>89</v>
      </c>
      <c r="J88" t="s">
        <v>90</v>
      </c>
      <c r="K88" s="2">
        <v>44637</v>
      </c>
      <c r="L88">
        <f>MONTH(K88)</f>
        <v>3</v>
      </c>
      <c r="M88">
        <f>YEAR(K88)</f>
        <v>2022</v>
      </c>
      <c r="N88" s="1">
        <v>2250</v>
      </c>
      <c r="O88" s="1">
        <v>3000</v>
      </c>
      <c r="P88">
        <v>2</v>
      </c>
      <c r="Q88" s="1">
        <f t="shared" si="2"/>
        <v>6000</v>
      </c>
      <c r="R88" s="14">
        <f t="shared" si="3"/>
        <v>300</v>
      </c>
      <c r="S88" s="1">
        <f>Q88+R88</f>
        <v>6300</v>
      </c>
      <c r="T88" t="s">
        <v>28</v>
      </c>
      <c r="U88" t="s">
        <v>24</v>
      </c>
      <c r="V88">
        <v>2047</v>
      </c>
      <c r="W88">
        <v>3047</v>
      </c>
      <c r="X88" t="s">
        <v>91</v>
      </c>
      <c r="Y88" t="s">
        <v>26</v>
      </c>
      <c r="Z88">
        <v>40</v>
      </c>
    </row>
    <row r="89" spans="6:26" x14ac:dyDescent="0.25">
      <c r="F89">
        <v>1239</v>
      </c>
      <c r="G89" t="str">
        <f>PROPER(H89:H333)</f>
        <v>Mountain Bikes</v>
      </c>
      <c r="H89" t="s">
        <v>20</v>
      </c>
      <c r="I89" t="s">
        <v>89</v>
      </c>
      <c r="J89" t="s">
        <v>92</v>
      </c>
      <c r="K89" s="2">
        <v>44638</v>
      </c>
      <c r="L89">
        <f>MONTH(K89)</f>
        <v>3</v>
      </c>
      <c r="M89">
        <f>YEAR(K89)</f>
        <v>2022</v>
      </c>
      <c r="N89" s="1">
        <v>2625</v>
      </c>
      <c r="O89" s="1">
        <v>3500</v>
      </c>
      <c r="P89">
        <v>1</v>
      </c>
      <c r="Q89" s="1">
        <f t="shared" si="2"/>
        <v>3500</v>
      </c>
      <c r="R89" s="14">
        <f t="shared" si="3"/>
        <v>175</v>
      </c>
      <c r="S89" s="1">
        <f>Q89+R89</f>
        <v>3675</v>
      </c>
      <c r="T89" t="s">
        <v>23</v>
      </c>
      <c r="U89" t="s">
        <v>29</v>
      </c>
      <c r="V89">
        <v>2048</v>
      </c>
      <c r="W89">
        <v>3048</v>
      </c>
      <c r="X89" t="s">
        <v>93</v>
      </c>
      <c r="Y89" t="s">
        <v>31</v>
      </c>
      <c r="Z89">
        <v>38</v>
      </c>
    </row>
    <row r="90" spans="6:26" x14ac:dyDescent="0.25">
      <c r="F90">
        <v>1224</v>
      </c>
      <c r="G90" t="str">
        <f>PROPER(H90:H334)</f>
        <v>Mountain Bikes</v>
      </c>
      <c r="H90" t="s">
        <v>20</v>
      </c>
      <c r="I90" t="s">
        <v>51</v>
      </c>
      <c r="J90" t="s">
        <v>52</v>
      </c>
      <c r="K90" s="2">
        <v>44641</v>
      </c>
      <c r="L90">
        <f>MONTH(K90)</f>
        <v>3</v>
      </c>
      <c r="M90">
        <f>YEAR(K90)</f>
        <v>2022</v>
      </c>
      <c r="N90" s="1">
        <v>737</v>
      </c>
      <c r="O90" s="1">
        <v>1100</v>
      </c>
      <c r="P90">
        <v>2</v>
      </c>
      <c r="Q90" s="1">
        <f t="shared" si="2"/>
        <v>2200</v>
      </c>
      <c r="R90" s="14">
        <f t="shared" si="3"/>
        <v>110</v>
      </c>
      <c r="S90" s="1">
        <f>Q90+R90</f>
        <v>2310</v>
      </c>
      <c r="T90" t="s">
        <v>23</v>
      </c>
      <c r="U90" t="s">
        <v>24</v>
      </c>
      <c r="V90">
        <v>2021</v>
      </c>
      <c r="W90">
        <v>3021</v>
      </c>
      <c r="X90" t="s">
        <v>53</v>
      </c>
      <c r="Y90" t="s">
        <v>26</v>
      </c>
      <c r="Z90">
        <v>24</v>
      </c>
    </row>
    <row r="91" spans="6:26" x14ac:dyDescent="0.25">
      <c r="F91">
        <v>1225</v>
      </c>
      <c r="G91" t="str">
        <f>PROPER(H91:H335)</f>
        <v>Mountain Bikes</v>
      </c>
      <c r="H91" t="s">
        <v>20</v>
      </c>
      <c r="I91" t="s">
        <v>51</v>
      </c>
      <c r="J91" t="s">
        <v>54</v>
      </c>
      <c r="K91" s="2">
        <v>44642</v>
      </c>
      <c r="L91">
        <f>MONTH(K91)</f>
        <v>3</v>
      </c>
      <c r="M91">
        <f>YEAR(K91)</f>
        <v>2022</v>
      </c>
      <c r="N91" s="1">
        <v>938</v>
      </c>
      <c r="O91" s="1">
        <v>1400</v>
      </c>
      <c r="P91">
        <v>1</v>
      </c>
      <c r="Q91" s="1">
        <f t="shared" si="2"/>
        <v>1400</v>
      </c>
      <c r="R91" s="14">
        <f t="shared" si="3"/>
        <v>0</v>
      </c>
      <c r="S91" s="1">
        <f>Q91+R91</f>
        <v>1400</v>
      </c>
      <c r="T91" t="s">
        <v>28</v>
      </c>
      <c r="U91" t="s">
        <v>29</v>
      </c>
      <c r="V91">
        <v>2022</v>
      </c>
      <c r="W91">
        <v>3022</v>
      </c>
      <c r="X91" t="s">
        <v>55</v>
      </c>
      <c r="Y91" t="s">
        <v>31</v>
      </c>
      <c r="Z91">
        <v>21</v>
      </c>
    </row>
    <row r="92" spans="6:26" x14ac:dyDescent="0.25">
      <c r="F92">
        <v>1210</v>
      </c>
      <c r="G92" t="str">
        <f>PROPER(H92:H336)</f>
        <v>Mountain Bikes</v>
      </c>
      <c r="H92" t="s">
        <v>20</v>
      </c>
      <c r="I92" t="s">
        <v>57</v>
      </c>
      <c r="J92" t="s">
        <v>58</v>
      </c>
      <c r="K92" s="2">
        <v>44643</v>
      </c>
      <c r="L92">
        <f>MONTH(K92)</f>
        <v>3</v>
      </c>
      <c r="M92">
        <f>YEAR(K92)</f>
        <v>2022</v>
      </c>
      <c r="N92" s="1">
        <v>1190</v>
      </c>
      <c r="O92" s="1">
        <v>1700</v>
      </c>
      <c r="P92">
        <v>3</v>
      </c>
      <c r="Q92" s="1">
        <f t="shared" si="2"/>
        <v>5100</v>
      </c>
      <c r="R92" s="14">
        <f t="shared" si="3"/>
        <v>255</v>
      </c>
      <c r="S92" s="1">
        <f>Q92+R92</f>
        <v>5355</v>
      </c>
      <c r="T92" t="s">
        <v>23</v>
      </c>
      <c r="U92" t="s">
        <v>35</v>
      </c>
      <c r="V92">
        <v>2023</v>
      </c>
      <c r="W92">
        <v>3023</v>
      </c>
      <c r="X92" t="s">
        <v>59</v>
      </c>
      <c r="Y92" t="s">
        <v>26</v>
      </c>
      <c r="Z92">
        <v>20</v>
      </c>
    </row>
    <row r="93" spans="6:26" x14ac:dyDescent="0.25">
      <c r="F93">
        <v>1226</v>
      </c>
      <c r="G93" t="str">
        <f>PROPER(H93:H337)</f>
        <v>Mountain Bikes</v>
      </c>
      <c r="H93" t="s">
        <v>20</v>
      </c>
      <c r="I93" t="s">
        <v>57</v>
      </c>
      <c r="J93" t="s">
        <v>58</v>
      </c>
      <c r="K93" s="2">
        <v>44643</v>
      </c>
      <c r="L93">
        <f>MONTH(K93)</f>
        <v>3</v>
      </c>
      <c r="M93">
        <f>YEAR(K93)</f>
        <v>2022</v>
      </c>
      <c r="N93" s="1">
        <v>1190</v>
      </c>
      <c r="O93" s="1">
        <v>1700</v>
      </c>
      <c r="P93">
        <v>3</v>
      </c>
      <c r="Q93" s="1">
        <f t="shared" si="2"/>
        <v>5100</v>
      </c>
      <c r="R93" s="14">
        <f t="shared" si="3"/>
        <v>255</v>
      </c>
      <c r="S93" s="1">
        <f>Q93+R93</f>
        <v>5355</v>
      </c>
      <c r="T93" t="s">
        <v>23</v>
      </c>
      <c r="U93" t="s">
        <v>35</v>
      </c>
      <c r="V93">
        <v>2023</v>
      </c>
      <c r="W93">
        <v>3023</v>
      </c>
      <c r="X93" t="s">
        <v>59</v>
      </c>
      <c r="Y93" t="s">
        <v>26</v>
      </c>
      <c r="Z93">
        <v>20</v>
      </c>
    </row>
    <row r="94" spans="6:26" x14ac:dyDescent="0.25">
      <c r="F94">
        <v>1211</v>
      </c>
      <c r="G94" t="str">
        <f>PROPER(H94:H338)</f>
        <v>Mountain Bikes</v>
      </c>
      <c r="H94" t="s">
        <v>20</v>
      </c>
      <c r="I94" t="s">
        <v>57</v>
      </c>
      <c r="J94" t="s">
        <v>61</v>
      </c>
      <c r="K94" s="2">
        <v>44644</v>
      </c>
      <c r="L94">
        <f>MONTH(K94)</f>
        <v>3</v>
      </c>
      <c r="M94">
        <f>YEAR(K94)</f>
        <v>2022</v>
      </c>
      <c r="N94" s="1">
        <v>1400</v>
      </c>
      <c r="O94" s="1">
        <v>2000</v>
      </c>
      <c r="P94">
        <v>1</v>
      </c>
      <c r="Q94" s="1">
        <f t="shared" si="2"/>
        <v>2000</v>
      </c>
      <c r="R94" s="14">
        <f t="shared" si="3"/>
        <v>0</v>
      </c>
      <c r="S94" s="1">
        <f>Q94+R94</f>
        <v>2000</v>
      </c>
      <c r="T94" t="s">
        <v>23</v>
      </c>
      <c r="U94" t="s">
        <v>24</v>
      </c>
      <c r="V94">
        <v>2024</v>
      </c>
      <c r="W94">
        <v>3024</v>
      </c>
      <c r="X94" t="s">
        <v>62</v>
      </c>
      <c r="Y94" t="s">
        <v>31</v>
      </c>
      <c r="Z94">
        <v>18</v>
      </c>
    </row>
    <row r="95" spans="6:26" x14ac:dyDescent="0.25">
      <c r="F95">
        <v>1227</v>
      </c>
      <c r="G95" t="str">
        <f>PROPER(H95:H339)</f>
        <v>Mountain Bikes</v>
      </c>
      <c r="H95" t="s">
        <v>20</v>
      </c>
      <c r="I95" t="s">
        <v>57</v>
      </c>
      <c r="J95" t="s">
        <v>61</v>
      </c>
      <c r="K95" s="2">
        <v>44644</v>
      </c>
      <c r="L95">
        <f>MONTH(K95)</f>
        <v>3</v>
      </c>
      <c r="M95">
        <f>YEAR(K95)</f>
        <v>2022</v>
      </c>
      <c r="N95" s="1">
        <v>1400</v>
      </c>
      <c r="O95" s="1">
        <v>2000</v>
      </c>
      <c r="P95">
        <v>1</v>
      </c>
      <c r="Q95" s="1">
        <f t="shared" si="2"/>
        <v>2000</v>
      </c>
      <c r="R95" s="14">
        <f t="shared" si="3"/>
        <v>0</v>
      </c>
      <c r="S95" s="1">
        <f>Q95+R95</f>
        <v>2000</v>
      </c>
      <c r="T95" t="s">
        <v>23</v>
      </c>
      <c r="U95" t="s">
        <v>24</v>
      </c>
      <c r="V95">
        <v>2024</v>
      </c>
      <c r="W95">
        <v>3024</v>
      </c>
      <c r="X95" t="s">
        <v>62</v>
      </c>
      <c r="Y95" t="s">
        <v>31</v>
      </c>
      <c r="Z95">
        <v>18</v>
      </c>
    </row>
    <row r="96" spans="6:26" x14ac:dyDescent="0.25">
      <c r="F96">
        <v>1212</v>
      </c>
      <c r="G96" t="str">
        <f>PROPER(H96:H340)</f>
        <v>Mountain Bikes</v>
      </c>
      <c r="H96" t="s">
        <v>20</v>
      </c>
      <c r="I96" t="s">
        <v>64</v>
      </c>
      <c r="J96" t="s">
        <v>65</v>
      </c>
      <c r="K96" s="2">
        <v>44645</v>
      </c>
      <c r="L96">
        <f>MONTH(K96)</f>
        <v>3</v>
      </c>
      <c r="M96">
        <f>YEAR(K96)</f>
        <v>2022</v>
      </c>
      <c r="N96" s="1">
        <v>975</v>
      </c>
      <c r="O96" s="1">
        <v>1500</v>
      </c>
      <c r="P96">
        <v>2</v>
      </c>
      <c r="Q96" s="1">
        <f t="shared" si="2"/>
        <v>3000</v>
      </c>
      <c r="R96" s="14">
        <f t="shared" si="3"/>
        <v>150</v>
      </c>
      <c r="S96" s="1">
        <f>Q96+R96</f>
        <v>3150</v>
      </c>
      <c r="T96" t="s">
        <v>28</v>
      </c>
      <c r="U96" t="s">
        <v>29</v>
      </c>
      <c r="V96">
        <v>2025</v>
      </c>
      <c r="W96">
        <v>3025</v>
      </c>
      <c r="X96" t="s">
        <v>66</v>
      </c>
      <c r="Y96" t="s">
        <v>26</v>
      </c>
      <c r="Z96">
        <v>28</v>
      </c>
    </row>
    <row r="97" spans="6:26" x14ac:dyDescent="0.25">
      <c r="F97">
        <v>1228</v>
      </c>
      <c r="G97" t="str">
        <f>PROPER(H97:H341)</f>
        <v>Mountain Bikes</v>
      </c>
      <c r="H97" t="s">
        <v>20</v>
      </c>
      <c r="I97" t="s">
        <v>64</v>
      </c>
      <c r="J97" t="s">
        <v>65</v>
      </c>
      <c r="K97" s="2">
        <v>44645</v>
      </c>
      <c r="L97">
        <f>MONTH(K97)</f>
        <v>3</v>
      </c>
      <c r="M97">
        <f>YEAR(K97)</f>
        <v>2022</v>
      </c>
      <c r="N97" s="1">
        <v>975</v>
      </c>
      <c r="O97" s="1">
        <v>1500</v>
      </c>
      <c r="P97">
        <v>2</v>
      </c>
      <c r="Q97" s="1">
        <f t="shared" si="2"/>
        <v>3000</v>
      </c>
      <c r="R97" s="14">
        <f t="shared" si="3"/>
        <v>150</v>
      </c>
      <c r="S97" s="1">
        <f>Q97+R97</f>
        <v>3150</v>
      </c>
      <c r="T97" t="s">
        <v>28</v>
      </c>
      <c r="U97" t="s">
        <v>29</v>
      </c>
      <c r="V97">
        <v>2025</v>
      </c>
      <c r="W97">
        <v>3025</v>
      </c>
      <c r="X97" t="s">
        <v>66</v>
      </c>
      <c r="Y97" t="s">
        <v>26</v>
      </c>
      <c r="Z97">
        <v>28</v>
      </c>
    </row>
    <row r="98" spans="6:26" x14ac:dyDescent="0.25">
      <c r="F98">
        <v>1213</v>
      </c>
      <c r="G98" t="str">
        <f>PROPER(H98:H342)</f>
        <v>Mountain Bikes</v>
      </c>
      <c r="H98" t="s">
        <v>20</v>
      </c>
      <c r="I98" t="s">
        <v>64</v>
      </c>
      <c r="J98" t="s">
        <v>67</v>
      </c>
      <c r="K98" s="2">
        <v>44646</v>
      </c>
      <c r="L98">
        <f>MONTH(K98)</f>
        <v>3</v>
      </c>
      <c r="M98">
        <f>YEAR(K98)</f>
        <v>2022</v>
      </c>
      <c r="N98" s="1">
        <v>1170</v>
      </c>
      <c r="O98" s="1">
        <v>1800</v>
      </c>
      <c r="P98">
        <v>1</v>
      </c>
      <c r="Q98" s="1">
        <f t="shared" si="2"/>
        <v>1800</v>
      </c>
      <c r="R98" s="14">
        <f t="shared" si="3"/>
        <v>0</v>
      </c>
      <c r="S98" s="1">
        <f>Q98+R98</f>
        <v>1800</v>
      </c>
      <c r="T98" t="s">
        <v>23</v>
      </c>
      <c r="U98" t="s">
        <v>24</v>
      </c>
      <c r="V98">
        <v>2026</v>
      </c>
      <c r="W98">
        <v>3026</v>
      </c>
      <c r="X98" t="s">
        <v>68</v>
      </c>
      <c r="Y98" t="s">
        <v>31</v>
      </c>
      <c r="Z98">
        <v>26</v>
      </c>
    </row>
    <row r="99" spans="6:26" x14ac:dyDescent="0.25">
      <c r="F99">
        <v>1229</v>
      </c>
      <c r="G99" t="str">
        <f>PROPER(H99:H343)</f>
        <v>Mountain Bikes</v>
      </c>
      <c r="H99" t="s">
        <v>20</v>
      </c>
      <c r="I99" t="s">
        <v>64</v>
      </c>
      <c r="J99" t="s">
        <v>67</v>
      </c>
      <c r="K99" s="2">
        <v>44646</v>
      </c>
      <c r="L99">
        <f>MONTH(K99)</f>
        <v>3</v>
      </c>
      <c r="M99">
        <f>YEAR(K99)</f>
        <v>2022</v>
      </c>
      <c r="N99" s="1">
        <v>1170</v>
      </c>
      <c r="O99" s="1">
        <v>1800</v>
      </c>
      <c r="P99">
        <v>1</v>
      </c>
      <c r="Q99" s="1">
        <f t="shared" si="2"/>
        <v>1800</v>
      </c>
      <c r="R99" s="14">
        <f t="shared" si="3"/>
        <v>0</v>
      </c>
      <c r="S99" s="1">
        <f>Q99+R99</f>
        <v>1800</v>
      </c>
      <c r="T99" t="s">
        <v>23</v>
      </c>
      <c r="U99" t="s">
        <v>24</v>
      </c>
      <c r="V99">
        <v>2026</v>
      </c>
      <c r="W99">
        <v>3026</v>
      </c>
      <c r="X99" t="s">
        <v>68</v>
      </c>
      <c r="Y99" t="s">
        <v>31</v>
      </c>
      <c r="Z99">
        <v>26</v>
      </c>
    </row>
    <row r="100" spans="6:26" x14ac:dyDescent="0.25">
      <c r="F100">
        <v>1214</v>
      </c>
      <c r="G100" t="str">
        <f>PROPER(H100:H344)</f>
        <v>Mountain Bikes</v>
      </c>
      <c r="H100" t="s">
        <v>20</v>
      </c>
      <c r="I100" t="s">
        <v>69</v>
      </c>
      <c r="J100" t="s">
        <v>70</v>
      </c>
      <c r="K100" s="2">
        <v>44647</v>
      </c>
      <c r="L100">
        <f>MONTH(K100)</f>
        <v>3</v>
      </c>
      <c r="M100">
        <f>YEAR(K100)</f>
        <v>2022</v>
      </c>
      <c r="N100" s="1">
        <v>1656</v>
      </c>
      <c r="O100" s="1">
        <v>2300</v>
      </c>
      <c r="P100">
        <v>2</v>
      </c>
      <c r="Q100" s="1">
        <f t="shared" si="2"/>
        <v>4600</v>
      </c>
      <c r="R100" s="14">
        <f t="shared" si="3"/>
        <v>230</v>
      </c>
      <c r="S100" s="1">
        <f>Q100+R100</f>
        <v>4830</v>
      </c>
      <c r="T100" t="s">
        <v>28</v>
      </c>
      <c r="U100" t="s">
        <v>24</v>
      </c>
      <c r="V100">
        <v>2027</v>
      </c>
      <c r="W100">
        <v>3027</v>
      </c>
      <c r="X100" t="s">
        <v>71</v>
      </c>
      <c r="Y100" t="s">
        <v>26</v>
      </c>
      <c r="Z100">
        <v>30</v>
      </c>
    </row>
    <row r="101" spans="6:26" x14ac:dyDescent="0.25">
      <c r="F101">
        <v>1230</v>
      </c>
      <c r="G101" t="str">
        <f>PROPER(H101:H345)</f>
        <v>Mountain Bikes</v>
      </c>
      <c r="H101" t="s">
        <v>20</v>
      </c>
      <c r="I101" t="s">
        <v>69</v>
      </c>
      <c r="J101" t="s">
        <v>70</v>
      </c>
      <c r="K101" s="2">
        <v>44647</v>
      </c>
      <c r="L101">
        <f>MONTH(K101)</f>
        <v>3</v>
      </c>
      <c r="M101">
        <f>YEAR(K101)</f>
        <v>2022</v>
      </c>
      <c r="N101" s="1">
        <v>1656</v>
      </c>
      <c r="O101" s="1">
        <v>2300</v>
      </c>
      <c r="P101">
        <v>2</v>
      </c>
      <c r="Q101" s="1">
        <f t="shared" si="2"/>
        <v>4600</v>
      </c>
      <c r="R101" s="14">
        <f t="shared" si="3"/>
        <v>230</v>
      </c>
      <c r="S101" s="1">
        <f>Q101+R101</f>
        <v>4830</v>
      </c>
      <c r="T101" t="s">
        <v>28</v>
      </c>
      <c r="U101" t="s">
        <v>24</v>
      </c>
      <c r="V101">
        <v>2027</v>
      </c>
      <c r="W101">
        <v>3027</v>
      </c>
      <c r="X101" t="s">
        <v>71</v>
      </c>
      <c r="Y101" t="s">
        <v>26</v>
      </c>
      <c r="Z101">
        <v>30</v>
      </c>
    </row>
    <row r="102" spans="6:26" x14ac:dyDescent="0.25">
      <c r="F102">
        <v>1215</v>
      </c>
      <c r="G102" t="str">
        <f>PROPER(H102:H346)</f>
        <v>Mountain Bikes</v>
      </c>
      <c r="H102" t="s">
        <v>20</v>
      </c>
      <c r="I102" t="s">
        <v>69</v>
      </c>
      <c r="J102" t="s">
        <v>72</v>
      </c>
      <c r="K102" s="2">
        <v>44648</v>
      </c>
      <c r="L102">
        <f>MONTH(K102)</f>
        <v>3</v>
      </c>
      <c r="M102">
        <f>YEAR(K102)</f>
        <v>2022</v>
      </c>
      <c r="N102" s="1">
        <v>1872</v>
      </c>
      <c r="O102" s="1">
        <v>2600</v>
      </c>
      <c r="P102">
        <v>1</v>
      </c>
      <c r="Q102" s="1">
        <f t="shared" si="2"/>
        <v>2600</v>
      </c>
      <c r="R102" s="14">
        <f t="shared" si="3"/>
        <v>130</v>
      </c>
      <c r="S102" s="1">
        <f>Q102+R102</f>
        <v>2730</v>
      </c>
      <c r="T102" t="s">
        <v>23</v>
      </c>
      <c r="U102" t="s">
        <v>29</v>
      </c>
      <c r="V102">
        <v>2028</v>
      </c>
      <c r="W102">
        <v>3028</v>
      </c>
      <c r="X102" t="s">
        <v>73</v>
      </c>
      <c r="Y102" t="s">
        <v>31</v>
      </c>
      <c r="Z102">
        <v>28</v>
      </c>
    </row>
    <row r="103" spans="6:26" x14ac:dyDescent="0.25">
      <c r="F103">
        <v>1231</v>
      </c>
      <c r="G103" t="str">
        <f>PROPER(H103:H347)</f>
        <v>Mountain Bikes</v>
      </c>
      <c r="H103" t="s">
        <v>20</v>
      </c>
      <c r="I103" t="s">
        <v>69</v>
      </c>
      <c r="J103" t="s">
        <v>72</v>
      </c>
      <c r="K103" s="2">
        <v>44648</v>
      </c>
      <c r="L103">
        <f>MONTH(K103)</f>
        <v>3</v>
      </c>
      <c r="M103">
        <f>YEAR(K103)</f>
        <v>2022</v>
      </c>
      <c r="N103" s="1">
        <v>1872</v>
      </c>
      <c r="O103" s="1">
        <v>2600</v>
      </c>
      <c r="P103">
        <v>1</v>
      </c>
      <c r="Q103" s="1">
        <f t="shared" si="2"/>
        <v>2600</v>
      </c>
      <c r="R103" s="14">
        <f t="shared" si="3"/>
        <v>130</v>
      </c>
      <c r="S103" s="1">
        <f>Q103+R103</f>
        <v>2730</v>
      </c>
      <c r="T103" t="s">
        <v>23</v>
      </c>
      <c r="U103" t="s">
        <v>29</v>
      </c>
      <c r="V103">
        <v>2028</v>
      </c>
      <c r="W103">
        <v>3028</v>
      </c>
      <c r="X103" t="s">
        <v>73</v>
      </c>
      <c r="Y103" t="s">
        <v>31</v>
      </c>
      <c r="Z103">
        <v>28</v>
      </c>
    </row>
    <row r="104" spans="6:26" x14ac:dyDescent="0.25">
      <c r="F104">
        <v>1107</v>
      </c>
      <c r="G104" t="str">
        <f>PROPER(H104:H348)</f>
        <v>Mountain Bikes</v>
      </c>
      <c r="H104" t="s">
        <v>20</v>
      </c>
      <c r="I104" t="s">
        <v>21</v>
      </c>
      <c r="J104" t="s">
        <v>22</v>
      </c>
      <c r="K104" s="2">
        <v>44927</v>
      </c>
      <c r="L104">
        <f>MONTH(K104)</f>
        <v>1</v>
      </c>
      <c r="M104">
        <f>YEAR(K104)</f>
        <v>2023</v>
      </c>
      <c r="N104" s="1">
        <v>840</v>
      </c>
      <c r="O104" s="1">
        <v>1200</v>
      </c>
      <c r="P104">
        <v>2</v>
      </c>
      <c r="Q104" s="1">
        <f t="shared" si="2"/>
        <v>2400</v>
      </c>
      <c r="R104" s="14">
        <f t="shared" si="3"/>
        <v>120</v>
      </c>
      <c r="S104" s="1">
        <f>Q104+R104</f>
        <v>2520</v>
      </c>
      <c r="T104" t="s">
        <v>23</v>
      </c>
      <c r="U104" t="s">
        <v>24</v>
      </c>
      <c r="V104">
        <v>2001</v>
      </c>
      <c r="W104">
        <v>3001</v>
      </c>
      <c r="X104" t="s">
        <v>25</v>
      </c>
      <c r="Y104" t="s">
        <v>26</v>
      </c>
      <c r="Z104">
        <v>25</v>
      </c>
    </row>
    <row r="105" spans="6:26" x14ac:dyDescent="0.25">
      <c r="F105">
        <v>1131</v>
      </c>
      <c r="G105" t="str">
        <f>PROPER(H105:H349)</f>
        <v>Mountain Bikes</v>
      </c>
      <c r="H105" t="s">
        <v>20</v>
      </c>
      <c r="I105" t="s">
        <v>95</v>
      </c>
      <c r="J105" t="s">
        <v>96</v>
      </c>
      <c r="K105" s="2">
        <v>44927</v>
      </c>
      <c r="L105">
        <f>MONTH(K105)</f>
        <v>1</v>
      </c>
      <c r="M105">
        <f>YEAR(K105)</f>
        <v>2023</v>
      </c>
      <c r="N105" s="1">
        <v>1460</v>
      </c>
      <c r="O105" s="1">
        <v>2000</v>
      </c>
      <c r="P105">
        <v>2</v>
      </c>
      <c r="Q105" s="1">
        <f t="shared" si="2"/>
        <v>4000</v>
      </c>
      <c r="R105" s="14">
        <f t="shared" si="3"/>
        <v>200</v>
      </c>
      <c r="S105" s="1">
        <f>Q105+R105</f>
        <v>4200</v>
      </c>
      <c r="T105" t="s">
        <v>23</v>
      </c>
      <c r="U105" t="s">
        <v>24</v>
      </c>
      <c r="V105">
        <v>2061</v>
      </c>
      <c r="W105">
        <v>3061</v>
      </c>
      <c r="X105" t="s">
        <v>97</v>
      </c>
      <c r="Y105" t="s">
        <v>26</v>
      </c>
      <c r="Z105">
        <v>35</v>
      </c>
    </row>
    <row r="106" spans="6:26" x14ac:dyDescent="0.25">
      <c r="F106">
        <v>1108</v>
      </c>
      <c r="G106" t="str">
        <f>PROPER(H106:H350)</f>
        <v>Mountain Bikes</v>
      </c>
      <c r="H106" t="s">
        <v>20</v>
      </c>
      <c r="I106" t="s">
        <v>21</v>
      </c>
      <c r="J106" t="s">
        <v>27</v>
      </c>
      <c r="K106" s="2">
        <v>44928</v>
      </c>
      <c r="L106">
        <f>MONTH(K106)</f>
        <v>1</v>
      </c>
      <c r="M106">
        <f>YEAR(K106)</f>
        <v>2023</v>
      </c>
      <c r="N106" s="1">
        <v>1050</v>
      </c>
      <c r="O106" s="1">
        <v>1500</v>
      </c>
      <c r="P106">
        <v>1</v>
      </c>
      <c r="Q106" s="1">
        <f t="shared" si="2"/>
        <v>1500</v>
      </c>
      <c r="R106" s="14">
        <f t="shared" si="3"/>
        <v>0</v>
      </c>
      <c r="S106" s="1">
        <f>Q106+R106</f>
        <v>1500</v>
      </c>
      <c r="T106" t="s">
        <v>28</v>
      </c>
      <c r="U106" t="s">
        <v>29</v>
      </c>
      <c r="V106">
        <v>2002</v>
      </c>
      <c r="W106">
        <v>3002</v>
      </c>
      <c r="X106" t="s">
        <v>30</v>
      </c>
      <c r="Y106" t="s">
        <v>31</v>
      </c>
      <c r="Z106">
        <v>22</v>
      </c>
    </row>
    <row r="107" spans="6:26" x14ac:dyDescent="0.25">
      <c r="F107">
        <v>1132</v>
      </c>
      <c r="G107" t="str">
        <f>PROPER(H107:H351)</f>
        <v>Mountain Bikes</v>
      </c>
      <c r="H107" t="s">
        <v>20</v>
      </c>
      <c r="I107" t="s">
        <v>95</v>
      </c>
      <c r="J107" t="s">
        <v>98</v>
      </c>
      <c r="K107" s="2">
        <v>44928</v>
      </c>
      <c r="L107">
        <f>MONTH(K107)</f>
        <v>1</v>
      </c>
      <c r="M107">
        <f>YEAR(K107)</f>
        <v>2023</v>
      </c>
      <c r="N107" s="1">
        <v>1825</v>
      </c>
      <c r="O107" s="1">
        <v>2500</v>
      </c>
      <c r="P107">
        <v>1</v>
      </c>
      <c r="Q107" s="1">
        <f t="shared" si="2"/>
        <v>2500</v>
      </c>
      <c r="R107" s="14">
        <f t="shared" si="3"/>
        <v>125</v>
      </c>
      <c r="S107" s="1">
        <f>Q107+R107</f>
        <v>2625</v>
      </c>
      <c r="T107" t="s">
        <v>28</v>
      </c>
      <c r="U107" t="s">
        <v>29</v>
      </c>
      <c r="V107">
        <v>2062</v>
      </c>
      <c r="W107">
        <v>3062</v>
      </c>
      <c r="X107" t="s">
        <v>99</v>
      </c>
      <c r="Y107" t="s">
        <v>31</v>
      </c>
      <c r="Z107">
        <v>33</v>
      </c>
    </row>
    <row r="108" spans="6:26" x14ac:dyDescent="0.25">
      <c r="F108">
        <v>1109</v>
      </c>
      <c r="G108" t="str">
        <f>PROPER(H108:H352)</f>
        <v>Mountain Bikes</v>
      </c>
      <c r="H108" t="s">
        <v>20</v>
      </c>
      <c r="I108" t="s">
        <v>33</v>
      </c>
      <c r="J108" t="s">
        <v>34</v>
      </c>
      <c r="K108" s="2">
        <v>44929</v>
      </c>
      <c r="L108">
        <f>MONTH(K108)</f>
        <v>1</v>
      </c>
      <c r="M108">
        <f>YEAR(K108)</f>
        <v>2023</v>
      </c>
      <c r="N108" s="1">
        <v>1260</v>
      </c>
      <c r="O108" s="1">
        <v>1800</v>
      </c>
      <c r="P108">
        <v>3</v>
      </c>
      <c r="Q108" s="1">
        <f t="shared" si="2"/>
        <v>5400</v>
      </c>
      <c r="R108" s="14">
        <f t="shared" si="3"/>
        <v>270</v>
      </c>
      <c r="S108" s="1">
        <f>Q108+R108</f>
        <v>5670</v>
      </c>
      <c r="T108" t="s">
        <v>23</v>
      </c>
      <c r="U108" t="s">
        <v>35</v>
      </c>
      <c r="V108">
        <v>2003</v>
      </c>
      <c r="W108">
        <v>3003</v>
      </c>
      <c r="X108" t="s">
        <v>36</v>
      </c>
      <c r="Y108" t="s">
        <v>26</v>
      </c>
      <c r="Z108">
        <v>18</v>
      </c>
    </row>
    <row r="109" spans="6:26" x14ac:dyDescent="0.25">
      <c r="F109">
        <v>1133</v>
      </c>
      <c r="G109" t="str">
        <f>PROPER(H109:H353)</f>
        <v>Mountain Bikes</v>
      </c>
      <c r="H109" t="s">
        <v>20</v>
      </c>
      <c r="I109" t="s">
        <v>100</v>
      </c>
      <c r="J109" t="s">
        <v>101</v>
      </c>
      <c r="K109" s="2">
        <v>44929</v>
      </c>
      <c r="L109">
        <f>MONTH(K109)</f>
        <v>1</v>
      </c>
      <c r="M109">
        <f>YEAR(K109)</f>
        <v>2023</v>
      </c>
      <c r="N109" s="1">
        <v>1105</v>
      </c>
      <c r="O109" s="1">
        <v>1700</v>
      </c>
      <c r="P109">
        <v>3</v>
      </c>
      <c r="Q109" s="1">
        <f t="shared" si="2"/>
        <v>5100</v>
      </c>
      <c r="R109" s="14">
        <f t="shared" si="3"/>
        <v>255</v>
      </c>
      <c r="S109" s="1">
        <f>Q109+R109</f>
        <v>5355</v>
      </c>
      <c r="T109" t="s">
        <v>23</v>
      </c>
      <c r="U109" t="s">
        <v>35</v>
      </c>
      <c r="V109">
        <v>2063</v>
      </c>
      <c r="W109">
        <v>3063</v>
      </c>
      <c r="X109" t="s">
        <v>102</v>
      </c>
      <c r="Y109" t="s">
        <v>26</v>
      </c>
      <c r="Z109">
        <v>22</v>
      </c>
    </row>
    <row r="110" spans="6:26" x14ac:dyDescent="0.25">
      <c r="F110">
        <v>1094</v>
      </c>
      <c r="G110" t="str">
        <f>PROPER(H110:H354)</f>
        <v>Mountain Bikes</v>
      </c>
      <c r="H110" t="s">
        <v>20</v>
      </c>
      <c r="I110" t="s">
        <v>33</v>
      </c>
      <c r="J110" t="s">
        <v>38</v>
      </c>
      <c r="K110" s="2">
        <v>44930</v>
      </c>
      <c r="L110">
        <f>MONTH(K110)</f>
        <v>1</v>
      </c>
      <c r="M110">
        <f>YEAR(K110)</f>
        <v>2023</v>
      </c>
      <c r="N110" s="1">
        <v>1470</v>
      </c>
      <c r="O110" s="1">
        <v>2100</v>
      </c>
      <c r="P110">
        <v>1</v>
      </c>
      <c r="Q110" s="1">
        <f t="shared" si="2"/>
        <v>2100</v>
      </c>
      <c r="R110" s="14">
        <f t="shared" si="3"/>
        <v>105</v>
      </c>
      <c r="S110" s="1">
        <f>Q110+R110</f>
        <v>2205</v>
      </c>
      <c r="T110" t="s">
        <v>23</v>
      </c>
      <c r="U110" t="s">
        <v>24</v>
      </c>
      <c r="V110">
        <v>2004</v>
      </c>
      <c r="W110">
        <v>3004</v>
      </c>
      <c r="X110" t="s">
        <v>39</v>
      </c>
      <c r="Y110" t="s">
        <v>31</v>
      </c>
      <c r="Z110">
        <v>16</v>
      </c>
    </row>
    <row r="111" spans="6:26" x14ac:dyDescent="0.25">
      <c r="F111">
        <v>1110</v>
      </c>
      <c r="G111" t="str">
        <f>PROPER(H111:H355)</f>
        <v>Mountain Bikes</v>
      </c>
      <c r="H111" t="s">
        <v>20</v>
      </c>
      <c r="I111" t="s">
        <v>33</v>
      </c>
      <c r="J111" t="s">
        <v>38</v>
      </c>
      <c r="K111" s="2">
        <v>44930</v>
      </c>
      <c r="L111">
        <f>MONTH(K111)</f>
        <v>1</v>
      </c>
      <c r="M111">
        <f>YEAR(K111)</f>
        <v>2023</v>
      </c>
      <c r="N111" s="1">
        <v>1470</v>
      </c>
      <c r="O111" s="1">
        <v>2100</v>
      </c>
      <c r="P111">
        <v>1</v>
      </c>
      <c r="Q111" s="1">
        <f t="shared" si="2"/>
        <v>2100</v>
      </c>
      <c r="R111" s="14">
        <f t="shared" si="3"/>
        <v>105</v>
      </c>
      <c r="S111" s="1">
        <f>Q111+R111</f>
        <v>2205</v>
      </c>
      <c r="T111" t="s">
        <v>23</v>
      </c>
      <c r="U111" t="s">
        <v>24</v>
      </c>
      <c r="V111">
        <v>2004</v>
      </c>
      <c r="W111">
        <v>3004</v>
      </c>
      <c r="X111" t="s">
        <v>39</v>
      </c>
      <c r="Y111" t="s">
        <v>31</v>
      </c>
      <c r="Z111">
        <v>16</v>
      </c>
    </row>
    <row r="112" spans="6:26" x14ac:dyDescent="0.25">
      <c r="F112">
        <v>1134</v>
      </c>
      <c r="G112" t="str">
        <f>PROPER(H112:H356)</f>
        <v>Mountain Bikes</v>
      </c>
      <c r="H112" t="s">
        <v>20</v>
      </c>
      <c r="I112" t="s">
        <v>100</v>
      </c>
      <c r="J112" t="s">
        <v>103</v>
      </c>
      <c r="K112" s="2">
        <v>44930</v>
      </c>
      <c r="L112">
        <f>MONTH(K112)</f>
        <v>1</v>
      </c>
      <c r="M112">
        <f>YEAR(K112)</f>
        <v>2023</v>
      </c>
      <c r="N112" s="1">
        <v>1365</v>
      </c>
      <c r="O112" s="1">
        <v>2100</v>
      </c>
      <c r="P112">
        <v>1</v>
      </c>
      <c r="Q112" s="1">
        <f t="shared" si="2"/>
        <v>2100</v>
      </c>
      <c r="R112" s="14">
        <f t="shared" si="3"/>
        <v>105</v>
      </c>
      <c r="S112" s="1">
        <f>Q112+R112</f>
        <v>2205</v>
      </c>
      <c r="T112" t="s">
        <v>23</v>
      </c>
      <c r="U112" t="s">
        <v>24</v>
      </c>
      <c r="V112">
        <v>2064</v>
      </c>
      <c r="W112">
        <v>3064</v>
      </c>
      <c r="X112" t="s">
        <v>104</v>
      </c>
      <c r="Y112" t="s">
        <v>31</v>
      </c>
      <c r="Z112">
        <v>20</v>
      </c>
    </row>
    <row r="113" spans="6:26" x14ac:dyDescent="0.25">
      <c r="F113">
        <v>1095</v>
      </c>
      <c r="G113" t="str">
        <f>PROPER(H113:H357)</f>
        <v>Mountain Bikes</v>
      </c>
      <c r="H113" t="s">
        <v>20</v>
      </c>
      <c r="I113" t="s">
        <v>41</v>
      </c>
      <c r="J113" t="s">
        <v>42</v>
      </c>
      <c r="K113" s="2">
        <v>44931</v>
      </c>
      <c r="L113">
        <f>MONTH(K113)</f>
        <v>1</v>
      </c>
      <c r="M113">
        <f>YEAR(K113)</f>
        <v>2023</v>
      </c>
      <c r="N113" s="1">
        <v>896.99999999999989</v>
      </c>
      <c r="O113" s="1">
        <v>1300</v>
      </c>
      <c r="P113">
        <v>2</v>
      </c>
      <c r="Q113" s="1">
        <f t="shared" si="2"/>
        <v>2600</v>
      </c>
      <c r="R113" s="14">
        <f t="shared" si="3"/>
        <v>130</v>
      </c>
      <c r="S113" s="1">
        <f>Q113+R113</f>
        <v>2730</v>
      </c>
      <c r="T113" t="s">
        <v>28</v>
      </c>
      <c r="U113" t="s">
        <v>29</v>
      </c>
      <c r="V113">
        <v>2005</v>
      </c>
      <c r="W113">
        <v>3005</v>
      </c>
      <c r="X113" t="s">
        <v>43</v>
      </c>
      <c r="Y113" t="s">
        <v>26</v>
      </c>
      <c r="Z113">
        <v>27</v>
      </c>
    </row>
    <row r="114" spans="6:26" x14ac:dyDescent="0.25">
      <c r="F114">
        <v>1111</v>
      </c>
      <c r="G114" t="str">
        <f>PROPER(H114:H358)</f>
        <v>Mountain Bikes</v>
      </c>
      <c r="H114" t="s">
        <v>20</v>
      </c>
      <c r="I114" t="s">
        <v>41</v>
      </c>
      <c r="J114" t="s">
        <v>42</v>
      </c>
      <c r="K114" s="2">
        <v>44931</v>
      </c>
      <c r="L114">
        <f>MONTH(K114)</f>
        <v>1</v>
      </c>
      <c r="M114">
        <f>YEAR(K114)</f>
        <v>2023</v>
      </c>
      <c r="N114" s="1">
        <v>896.99999999999989</v>
      </c>
      <c r="O114" s="1">
        <v>1300</v>
      </c>
      <c r="P114">
        <v>2</v>
      </c>
      <c r="Q114" s="1">
        <f t="shared" si="2"/>
        <v>2600</v>
      </c>
      <c r="R114" s="14">
        <f t="shared" si="3"/>
        <v>130</v>
      </c>
      <c r="S114" s="1">
        <f>Q114+R114</f>
        <v>2730</v>
      </c>
      <c r="T114" t="s">
        <v>28</v>
      </c>
      <c r="U114" t="s">
        <v>29</v>
      </c>
      <c r="V114">
        <v>2005</v>
      </c>
      <c r="W114">
        <v>3005</v>
      </c>
      <c r="X114" t="s">
        <v>43</v>
      </c>
      <c r="Y114" t="s">
        <v>26</v>
      </c>
      <c r="Z114">
        <v>27</v>
      </c>
    </row>
    <row r="115" spans="6:26" x14ac:dyDescent="0.25">
      <c r="F115">
        <v>1135</v>
      </c>
      <c r="G115" t="str">
        <f>PROPER(H115:H359)</f>
        <v>Mountain Bikes</v>
      </c>
      <c r="H115" t="s">
        <v>20</v>
      </c>
      <c r="I115" t="s">
        <v>105</v>
      </c>
      <c r="J115" t="s">
        <v>106</v>
      </c>
      <c r="K115" s="2">
        <v>44931</v>
      </c>
      <c r="L115">
        <f>MONTH(K115)</f>
        <v>1</v>
      </c>
      <c r="M115">
        <f>YEAR(K115)</f>
        <v>2023</v>
      </c>
      <c r="N115" s="1">
        <v>1035</v>
      </c>
      <c r="O115" s="1">
        <v>1500</v>
      </c>
      <c r="P115">
        <v>2</v>
      </c>
      <c r="Q115" s="1">
        <f t="shared" si="2"/>
        <v>3000</v>
      </c>
      <c r="R115" s="14">
        <f t="shared" si="3"/>
        <v>150</v>
      </c>
      <c r="S115" s="1">
        <f>Q115+R115</f>
        <v>3150</v>
      </c>
      <c r="T115" t="s">
        <v>28</v>
      </c>
      <c r="U115" t="s">
        <v>29</v>
      </c>
      <c r="V115">
        <v>2065</v>
      </c>
      <c r="W115">
        <v>3065</v>
      </c>
      <c r="X115" t="s">
        <v>107</v>
      </c>
      <c r="Y115" t="s">
        <v>26</v>
      </c>
      <c r="Z115">
        <v>30</v>
      </c>
    </row>
    <row r="116" spans="6:26" x14ac:dyDescent="0.25">
      <c r="F116">
        <v>1096</v>
      </c>
      <c r="G116" t="str">
        <f>PROPER(H116:H360)</f>
        <v>Mountain Bikes</v>
      </c>
      <c r="H116" t="s">
        <v>20</v>
      </c>
      <c r="I116" t="s">
        <v>41</v>
      </c>
      <c r="J116" t="s">
        <v>44</v>
      </c>
      <c r="K116" s="2">
        <v>44932</v>
      </c>
      <c r="L116">
        <f>MONTH(K116)</f>
        <v>1</v>
      </c>
      <c r="M116">
        <f>YEAR(K116)</f>
        <v>2023</v>
      </c>
      <c r="N116" s="1">
        <v>1104</v>
      </c>
      <c r="O116" s="1">
        <v>1600</v>
      </c>
      <c r="P116">
        <v>1</v>
      </c>
      <c r="Q116" s="1">
        <f t="shared" si="2"/>
        <v>1600</v>
      </c>
      <c r="R116" s="14">
        <f t="shared" si="3"/>
        <v>0</v>
      </c>
      <c r="S116" s="1">
        <f>Q116+R116</f>
        <v>1600</v>
      </c>
      <c r="T116" t="s">
        <v>23</v>
      </c>
      <c r="U116" t="s">
        <v>24</v>
      </c>
      <c r="V116">
        <v>2006</v>
      </c>
      <c r="W116">
        <v>3006</v>
      </c>
      <c r="X116" t="s">
        <v>45</v>
      </c>
      <c r="Y116" t="s">
        <v>31</v>
      </c>
      <c r="Z116">
        <v>24</v>
      </c>
    </row>
    <row r="117" spans="6:26" x14ac:dyDescent="0.25">
      <c r="F117">
        <v>1112</v>
      </c>
      <c r="G117" t="str">
        <f>PROPER(H117:H361)</f>
        <v>Mountain Bikes</v>
      </c>
      <c r="H117" t="s">
        <v>20</v>
      </c>
      <c r="I117" t="s">
        <v>41</v>
      </c>
      <c r="J117" t="s">
        <v>44</v>
      </c>
      <c r="K117" s="2">
        <v>44932</v>
      </c>
      <c r="L117">
        <f>MONTH(K117)</f>
        <v>1</v>
      </c>
      <c r="M117">
        <f>YEAR(K117)</f>
        <v>2023</v>
      </c>
      <c r="N117" s="1">
        <v>1104</v>
      </c>
      <c r="O117" s="1">
        <v>1600</v>
      </c>
      <c r="P117">
        <v>1</v>
      </c>
      <c r="Q117" s="1">
        <f t="shared" si="2"/>
        <v>1600</v>
      </c>
      <c r="R117" s="14">
        <f t="shared" si="3"/>
        <v>0</v>
      </c>
      <c r="S117" s="1">
        <f>Q117+R117</f>
        <v>1600</v>
      </c>
      <c r="T117" t="s">
        <v>23</v>
      </c>
      <c r="U117" t="s">
        <v>24</v>
      </c>
      <c r="V117">
        <v>2006</v>
      </c>
      <c r="W117">
        <v>3006</v>
      </c>
      <c r="X117" t="s">
        <v>45</v>
      </c>
      <c r="Y117" t="s">
        <v>31</v>
      </c>
      <c r="Z117">
        <v>24</v>
      </c>
    </row>
    <row r="118" spans="6:26" x14ac:dyDescent="0.25">
      <c r="F118">
        <v>1136</v>
      </c>
      <c r="G118" t="str">
        <f>PROPER(H118:H362)</f>
        <v>Mountain Bikes</v>
      </c>
      <c r="H118" t="s">
        <v>20</v>
      </c>
      <c r="I118" t="s">
        <v>105</v>
      </c>
      <c r="J118" t="s">
        <v>108</v>
      </c>
      <c r="K118" s="2">
        <v>44932</v>
      </c>
      <c r="L118">
        <f>MONTH(K118)</f>
        <v>1</v>
      </c>
      <c r="M118">
        <f>YEAR(K118)</f>
        <v>2023</v>
      </c>
      <c r="N118" s="1">
        <v>1242</v>
      </c>
      <c r="O118" s="1">
        <v>1800</v>
      </c>
      <c r="P118">
        <v>1</v>
      </c>
      <c r="Q118" s="1">
        <f t="shared" si="2"/>
        <v>1800</v>
      </c>
      <c r="R118" s="14">
        <f t="shared" si="3"/>
        <v>0</v>
      </c>
      <c r="S118" s="1">
        <f>Q118+R118</f>
        <v>1800</v>
      </c>
      <c r="T118" t="s">
        <v>23</v>
      </c>
      <c r="U118" t="s">
        <v>24</v>
      </c>
      <c r="V118">
        <v>2066</v>
      </c>
      <c r="W118">
        <v>3066</v>
      </c>
      <c r="X118" t="s">
        <v>109</v>
      </c>
      <c r="Y118" t="s">
        <v>31</v>
      </c>
      <c r="Z118">
        <v>28</v>
      </c>
    </row>
    <row r="119" spans="6:26" x14ac:dyDescent="0.25">
      <c r="F119">
        <v>1097</v>
      </c>
      <c r="G119" t="str">
        <f>PROPER(H119:H363)</f>
        <v>Mountain Bikes</v>
      </c>
      <c r="H119" t="s">
        <v>20</v>
      </c>
      <c r="I119" t="s">
        <v>46</v>
      </c>
      <c r="J119" t="s">
        <v>47</v>
      </c>
      <c r="K119" s="2">
        <v>44933</v>
      </c>
      <c r="L119">
        <f>MONTH(K119)</f>
        <v>1</v>
      </c>
      <c r="M119">
        <f>YEAR(K119)</f>
        <v>2023</v>
      </c>
      <c r="N119" s="1">
        <v>1496</v>
      </c>
      <c r="O119" s="1">
        <v>2200</v>
      </c>
      <c r="P119">
        <v>2</v>
      </c>
      <c r="Q119" s="1">
        <f t="shared" si="2"/>
        <v>4400</v>
      </c>
      <c r="R119" s="14">
        <f t="shared" si="3"/>
        <v>220</v>
      </c>
      <c r="S119" s="1">
        <f>Q119+R119</f>
        <v>4620</v>
      </c>
      <c r="T119" t="s">
        <v>28</v>
      </c>
      <c r="U119" t="s">
        <v>24</v>
      </c>
      <c r="V119">
        <v>2007</v>
      </c>
      <c r="W119">
        <v>3007</v>
      </c>
      <c r="X119" t="s">
        <v>48</v>
      </c>
      <c r="Y119" t="s">
        <v>26</v>
      </c>
      <c r="Z119">
        <v>29</v>
      </c>
    </row>
    <row r="120" spans="6:26" x14ac:dyDescent="0.25">
      <c r="F120">
        <v>1113</v>
      </c>
      <c r="G120" t="str">
        <f>PROPER(H120:H364)</f>
        <v>Mountain Bikes</v>
      </c>
      <c r="H120" t="s">
        <v>20</v>
      </c>
      <c r="I120" t="s">
        <v>46</v>
      </c>
      <c r="J120" t="s">
        <v>47</v>
      </c>
      <c r="K120" s="2">
        <v>44933</v>
      </c>
      <c r="L120">
        <f>MONTH(K120)</f>
        <v>1</v>
      </c>
      <c r="M120">
        <f>YEAR(K120)</f>
        <v>2023</v>
      </c>
      <c r="N120" s="1">
        <v>1496</v>
      </c>
      <c r="O120" s="1">
        <v>2200</v>
      </c>
      <c r="P120">
        <v>2</v>
      </c>
      <c r="Q120" s="1">
        <f t="shared" si="2"/>
        <v>4400</v>
      </c>
      <c r="R120" s="14">
        <f t="shared" si="3"/>
        <v>220</v>
      </c>
      <c r="S120" s="1">
        <f>Q120+R120</f>
        <v>4620</v>
      </c>
      <c r="T120" t="s">
        <v>28</v>
      </c>
      <c r="U120" t="s">
        <v>24</v>
      </c>
      <c r="V120">
        <v>2007</v>
      </c>
      <c r="W120">
        <v>3007</v>
      </c>
      <c r="X120" t="s">
        <v>48</v>
      </c>
      <c r="Y120" t="s">
        <v>26</v>
      </c>
      <c r="Z120">
        <v>29</v>
      </c>
    </row>
    <row r="121" spans="6:26" x14ac:dyDescent="0.25">
      <c r="F121">
        <v>1137</v>
      </c>
      <c r="G121" t="str">
        <f>PROPER(H121:H365)</f>
        <v>Mountain Bikes</v>
      </c>
      <c r="H121" t="s">
        <v>20</v>
      </c>
      <c r="I121" t="s">
        <v>110</v>
      </c>
      <c r="J121" t="s">
        <v>111</v>
      </c>
      <c r="K121" s="2">
        <v>44933</v>
      </c>
      <c r="L121">
        <f>MONTH(K121)</f>
        <v>1</v>
      </c>
      <c r="M121">
        <f>YEAR(K121)</f>
        <v>2023</v>
      </c>
      <c r="N121" s="1">
        <v>2080</v>
      </c>
      <c r="O121" s="1">
        <v>3200</v>
      </c>
      <c r="P121">
        <v>2</v>
      </c>
      <c r="Q121" s="1">
        <f t="shared" si="2"/>
        <v>6400</v>
      </c>
      <c r="R121" s="14">
        <f t="shared" si="3"/>
        <v>320</v>
      </c>
      <c r="S121" s="1">
        <f>Q121+R121</f>
        <v>6720</v>
      </c>
      <c r="T121" t="s">
        <v>28</v>
      </c>
      <c r="U121" t="s">
        <v>24</v>
      </c>
      <c r="V121">
        <v>2067</v>
      </c>
      <c r="W121">
        <v>3067</v>
      </c>
      <c r="X121" t="s">
        <v>91</v>
      </c>
      <c r="Y121" t="s">
        <v>26</v>
      </c>
      <c r="Z121">
        <v>42</v>
      </c>
    </row>
    <row r="122" spans="6:26" x14ac:dyDescent="0.25">
      <c r="F122">
        <v>1098</v>
      </c>
      <c r="G122" t="str">
        <f>PROPER(H122:H366)</f>
        <v>Mountain Bikes</v>
      </c>
      <c r="H122" t="s">
        <v>20</v>
      </c>
      <c r="I122" t="s">
        <v>46</v>
      </c>
      <c r="J122" t="s">
        <v>49</v>
      </c>
      <c r="K122" s="2">
        <v>44934</v>
      </c>
      <c r="L122">
        <f>MONTH(K122)</f>
        <v>1</v>
      </c>
      <c r="M122">
        <f>YEAR(K122)</f>
        <v>2023</v>
      </c>
      <c r="N122" s="1">
        <v>1700.0000000000002</v>
      </c>
      <c r="O122" s="1">
        <v>2500</v>
      </c>
      <c r="P122">
        <v>1</v>
      </c>
      <c r="Q122" s="1">
        <f t="shared" si="2"/>
        <v>2500</v>
      </c>
      <c r="R122" s="14">
        <f t="shared" si="3"/>
        <v>125</v>
      </c>
      <c r="S122" s="1">
        <f>Q122+R122</f>
        <v>2625</v>
      </c>
      <c r="T122" t="s">
        <v>23</v>
      </c>
      <c r="U122" t="s">
        <v>29</v>
      </c>
      <c r="V122">
        <v>2008</v>
      </c>
      <c r="W122">
        <v>3008</v>
      </c>
      <c r="X122" t="s">
        <v>50</v>
      </c>
      <c r="Y122" t="s">
        <v>31</v>
      </c>
      <c r="Z122">
        <v>27</v>
      </c>
    </row>
    <row r="123" spans="6:26" x14ac:dyDescent="0.25">
      <c r="F123">
        <v>1114</v>
      </c>
      <c r="G123" t="str">
        <f>PROPER(H123:H367)</f>
        <v>Mountain Bikes</v>
      </c>
      <c r="H123" t="s">
        <v>20</v>
      </c>
      <c r="I123" t="s">
        <v>46</v>
      </c>
      <c r="J123" t="s">
        <v>49</v>
      </c>
      <c r="K123" s="2">
        <v>44934</v>
      </c>
      <c r="L123">
        <f>MONTH(K123)</f>
        <v>1</v>
      </c>
      <c r="M123">
        <f>YEAR(K123)</f>
        <v>2023</v>
      </c>
      <c r="N123" s="1">
        <v>1700.0000000000002</v>
      </c>
      <c r="O123" s="1">
        <v>2500</v>
      </c>
      <c r="P123">
        <v>1</v>
      </c>
      <c r="Q123" s="1">
        <f t="shared" si="2"/>
        <v>2500</v>
      </c>
      <c r="R123" s="14">
        <f t="shared" si="3"/>
        <v>125</v>
      </c>
      <c r="S123" s="1">
        <f>Q123+R123</f>
        <v>2625</v>
      </c>
      <c r="T123" t="s">
        <v>23</v>
      </c>
      <c r="U123" t="s">
        <v>29</v>
      </c>
      <c r="V123">
        <v>2008</v>
      </c>
      <c r="W123">
        <v>3008</v>
      </c>
      <c r="X123" t="s">
        <v>50</v>
      </c>
      <c r="Y123" t="s">
        <v>31</v>
      </c>
      <c r="Z123">
        <v>27</v>
      </c>
    </row>
    <row r="124" spans="6:26" x14ac:dyDescent="0.25">
      <c r="F124">
        <v>1138</v>
      </c>
      <c r="G124" t="str">
        <f>PROPER(H124:H368)</f>
        <v>Mountain Bikes</v>
      </c>
      <c r="H124" t="s">
        <v>20</v>
      </c>
      <c r="I124" t="s">
        <v>110</v>
      </c>
      <c r="J124" t="s">
        <v>112</v>
      </c>
      <c r="K124" s="2">
        <v>44934</v>
      </c>
      <c r="L124">
        <f>MONTH(K124)</f>
        <v>1</v>
      </c>
      <c r="M124">
        <f>YEAR(K124)</f>
        <v>2023</v>
      </c>
      <c r="N124" s="1">
        <v>2405</v>
      </c>
      <c r="O124" s="1">
        <v>3700</v>
      </c>
      <c r="P124">
        <v>1</v>
      </c>
      <c r="Q124" s="1">
        <f t="shared" si="2"/>
        <v>3700</v>
      </c>
      <c r="R124" s="14">
        <f t="shared" si="3"/>
        <v>185</v>
      </c>
      <c r="S124" s="1">
        <f>Q124+R124</f>
        <v>3885</v>
      </c>
      <c r="T124" t="s">
        <v>23</v>
      </c>
      <c r="U124" t="s">
        <v>29</v>
      </c>
      <c r="V124">
        <v>2068</v>
      </c>
      <c r="W124">
        <v>3068</v>
      </c>
      <c r="X124" t="s">
        <v>93</v>
      </c>
      <c r="Y124" t="s">
        <v>31</v>
      </c>
      <c r="Z124">
        <v>40</v>
      </c>
    </row>
    <row r="125" spans="6:26" x14ac:dyDescent="0.25">
      <c r="F125">
        <v>1123</v>
      </c>
      <c r="G125" t="str">
        <f>PROPER(H125:H369)</f>
        <v>Mountain Bikes</v>
      </c>
      <c r="H125" t="s">
        <v>20</v>
      </c>
      <c r="I125" t="s">
        <v>74</v>
      </c>
      <c r="J125" t="s">
        <v>75</v>
      </c>
      <c r="K125" s="2">
        <v>44937</v>
      </c>
      <c r="L125">
        <f>MONTH(K125)</f>
        <v>1</v>
      </c>
      <c r="M125">
        <f>YEAR(K125)</f>
        <v>2023</v>
      </c>
      <c r="N125" s="1">
        <v>780</v>
      </c>
      <c r="O125" s="1">
        <v>1300</v>
      </c>
      <c r="P125">
        <v>2</v>
      </c>
      <c r="Q125" s="1">
        <f t="shared" si="2"/>
        <v>2600</v>
      </c>
      <c r="R125" s="14">
        <f t="shared" si="3"/>
        <v>130</v>
      </c>
      <c r="S125" s="1">
        <f>Q125+R125</f>
        <v>2730</v>
      </c>
      <c r="T125" t="s">
        <v>23</v>
      </c>
      <c r="U125" t="s">
        <v>24</v>
      </c>
      <c r="V125">
        <v>2041</v>
      </c>
      <c r="W125">
        <v>3041</v>
      </c>
      <c r="X125" t="s">
        <v>76</v>
      </c>
      <c r="Y125" t="s">
        <v>26</v>
      </c>
      <c r="Z125">
        <v>32</v>
      </c>
    </row>
    <row r="126" spans="6:26" x14ac:dyDescent="0.25">
      <c r="F126">
        <v>1124</v>
      </c>
      <c r="G126" t="str">
        <f>PROPER(H126:H370)</f>
        <v>Mountain Bikes</v>
      </c>
      <c r="H126" t="s">
        <v>20</v>
      </c>
      <c r="I126" t="s">
        <v>74</v>
      </c>
      <c r="J126" t="s">
        <v>77</v>
      </c>
      <c r="K126" s="2">
        <v>44938</v>
      </c>
      <c r="L126">
        <f>MONTH(K126)</f>
        <v>1</v>
      </c>
      <c r="M126">
        <f>YEAR(K126)</f>
        <v>2023</v>
      </c>
      <c r="N126" s="1">
        <v>960</v>
      </c>
      <c r="O126" s="1">
        <v>1600</v>
      </c>
      <c r="P126">
        <v>1</v>
      </c>
      <c r="Q126" s="1">
        <f t="shared" si="2"/>
        <v>1600</v>
      </c>
      <c r="R126" s="14">
        <f t="shared" si="3"/>
        <v>0</v>
      </c>
      <c r="S126" s="1">
        <f>Q126+R126</f>
        <v>1600</v>
      </c>
      <c r="T126" t="s">
        <v>28</v>
      </c>
      <c r="U126" t="s">
        <v>29</v>
      </c>
      <c r="V126">
        <v>2042</v>
      </c>
      <c r="W126">
        <v>3042</v>
      </c>
      <c r="X126" t="s">
        <v>78</v>
      </c>
      <c r="Y126" t="s">
        <v>31</v>
      </c>
      <c r="Z126">
        <v>29</v>
      </c>
    </row>
    <row r="127" spans="6:26" x14ac:dyDescent="0.25">
      <c r="F127">
        <v>1125</v>
      </c>
      <c r="G127" t="str">
        <f>PROPER(H127:H371)</f>
        <v>Mountain Bikes</v>
      </c>
      <c r="H127" t="s">
        <v>20</v>
      </c>
      <c r="I127" t="s">
        <v>79</v>
      </c>
      <c r="J127" t="s">
        <v>80</v>
      </c>
      <c r="K127" s="2">
        <v>44939</v>
      </c>
      <c r="L127">
        <f>MONTH(K127)</f>
        <v>1</v>
      </c>
      <c r="M127">
        <f>YEAR(K127)</f>
        <v>2023</v>
      </c>
      <c r="N127" s="1">
        <v>1292</v>
      </c>
      <c r="O127" s="1">
        <v>1900</v>
      </c>
      <c r="P127">
        <v>3</v>
      </c>
      <c r="Q127" s="1">
        <f t="shared" si="2"/>
        <v>5700</v>
      </c>
      <c r="R127" s="14">
        <f t="shared" si="3"/>
        <v>285</v>
      </c>
      <c r="S127" s="1">
        <f>Q127+R127</f>
        <v>5985</v>
      </c>
      <c r="T127" t="s">
        <v>23</v>
      </c>
      <c r="U127" t="s">
        <v>35</v>
      </c>
      <c r="V127">
        <v>2043</v>
      </c>
      <c r="W127">
        <v>3043</v>
      </c>
      <c r="X127" t="s">
        <v>81</v>
      </c>
      <c r="Y127" t="s">
        <v>26</v>
      </c>
      <c r="Z127">
        <v>21</v>
      </c>
    </row>
    <row r="128" spans="6:26" x14ac:dyDescent="0.25">
      <c r="F128">
        <v>1126</v>
      </c>
      <c r="G128" t="str">
        <f>PROPER(H128:H372)</f>
        <v>Mountain Bikes</v>
      </c>
      <c r="H128" t="s">
        <v>20</v>
      </c>
      <c r="I128" t="s">
        <v>79</v>
      </c>
      <c r="J128" t="s">
        <v>82</v>
      </c>
      <c r="K128" s="2">
        <v>44940</v>
      </c>
      <c r="L128">
        <f>MONTH(K128)</f>
        <v>1</v>
      </c>
      <c r="M128">
        <f>YEAR(K128)</f>
        <v>2023</v>
      </c>
      <c r="N128" s="1">
        <v>1496</v>
      </c>
      <c r="O128" s="1">
        <v>2200</v>
      </c>
      <c r="P128">
        <v>1</v>
      </c>
      <c r="Q128" s="1">
        <f t="shared" si="2"/>
        <v>2200</v>
      </c>
      <c r="R128" s="14">
        <f t="shared" si="3"/>
        <v>110</v>
      </c>
      <c r="S128" s="1">
        <f>Q128+R128</f>
        <v>2310</v>
      </c>
      <c r="T128" t="s">
        <v>23</v>
      </c>
      <c r="U128" t="s">
        <v>24</v>
      </c>
      <c r="V128">
        <v>2044</v>
      </c>
      <c r="W128">
        <v>3044</v>
      </c>
      <c r="X128" t="s">
        <v>83</v>
      </c>
      <c r="Y128" t="s">
        <v>31</v>
      </c>
      <c r="Z128">
        <v>19</v>
      </c>
    </row>
    <row r="129" spans="6:26" x14ac:dyDescent="0.25">
      <c r="F129">
        <v>1127</v>
      </c>
      <c r="G129" t="str">
        <f>PROPER(H129:H373)</f>
        <v>Mountain Bikes</v>
      </c>
      <c r="H129" t="s">
        <v>20</v>
      </c>
      <c r="I129" t="s">
        <v>84</v>
      </c>
      <c r="J129" t="s">
        <v>85</v>
      </c>
      <c r="K129" s="2">
        <v>44941</v>
      </c>
      <c r="L129">
        <f>MONTH(K129)</f>
        <v>1</v>
      </c>
      <c r="M129">
        <f>YEAR(K129)</f>
        <v>2023</v>
      </c>
      <c r="N129" s="1">
        <v>1340</v>
      </c>
      <c r="O129" s="1">
        <v>2000</v>
      </c>
      <c r="P129">
        <v>2</v>
      </c>
      <c r="Q129" s="1">
        <f t="shared" si="2"/>
        <v>4000</v>
      </c>
      <c r="R129" s="14">
        <f t="shared" si="3"/>
        <v>200</v>
      </c>
      <c r="S129" s="1">
        <f>Q129+R129</f>
        <v>4200</v>
      </c>
      <c r="T129" t="s">
        <v>28</v>
      </c>
      <c r="U129" t="s">
        <v>29</v>
      </c>
      <c r="V129">
        <v>2045</v>
      </c>
      <c r="W129">
        <v>3045</v>
      </c>
      <c r="X129" t="s">
        <v>86</v>
      </c>
      <c r="Y129" t="s">
        <v>26</v>
      </c>
      <c r="Z129">
        <v>36</v>
      </c>
    </row>
    <row r="130" spans="6:26" x14ac:dyDescent="0.25">
      <c r="F130">
        <v>1128</v>
      </c>
      <c r="G130" t="str">
        <f>PROPER(H130:H374)</f>
        <v>Mountain Bikes</v>
      </c>
      <c r="H130" t="s">
        <v>20</v>
      </c>
      <c r="I130" t="s">
        <v>84</v>
      </c>
      <c r="J130" t="s">
        <v>87</v>
      </c>
      <c r="K130" s="2">
        <v>44942</v>
      </c>
      <c r="L130">
        <f>MONTH(K130)</f>
        <v>1</v>
      </c>
      <c r="M130">
        <f>YEAR(K130)</f>
        <v>2023</v>
      </c>
      <c r="N130" s="1">
        <v>1541</v>
      </c>
      <c r="O130" s="1">
        <v>2300</v>
      </c>
      <c r="P130">
        <v>1</v>
      </c>
      <c r="Q130" s="1">
        <f t="shared" si="2"/>
        <v>2300</v>
      </c>
      <c r="R130" s="14">
        <f t="shared" si="3"/>
        <v>115</v>
      </c>
      <c r="S130" s="1">
        <f>Q130+R130</f>
        <v>2415</v>
      </c>
      <c r="T130" t="s">
        <v>23</v>
      </c>
      <c r="U130" t="s">
        <v>24</v>
      </c>
      <c r="V130">
        <v>2046</v>
      </c>
      <c r="W130">
        <v>3046</v>
      </c>
      <c r="X130" t="s">
        <v>88</v>
      </c>
      <c r="Y130" t="s">
        <v>31</v>
      </c>
      <c r="Z130">
        <v>34</v>
      </c>
    </row>
    <row r="131" spans="6:26" x14ac:dyDescent="0.25">
      <c r="F131">
        <v>1129</v>
      </c>
      <c r="G131" t="str">
        <f>PROPER(H131:H375)</f>
        <v>Mountain Bikes</v>
      </c>
      <c r="H131" t="s">
        <v>20</v>
      </c>
      <c r="I131" t="s">
        <v>89</v>
      </c>
      <c r="J131" t="s">
        <v>90</v>
      </c>
      <c r="K131" s="2">
        <v>44943</v>
      </c>
      <c r="L131">
        <f>MONTH(K131)</f>
        <v>1</v>
      </c>
      <c r="M131">
        <f>YEAR(K131)</f>
        <v>2023</v>
      </c>
      <c r="N131" s="1">
        <v>2250</v>
      </c>
      <c r="O131" s="1">
        <v>3000</v>
      </c>
      <c r="P131">
        <v>2</v>
      </c>
      <c r="Q131" s="1">
        <f t="shared" ref="Q131:Q194" si="4">O131*P131</f>
        <v>6000</v>
      </c>
      <c r="R131" s="14">
        <f t="shared" ref="R131:R194" si="5">IF(Q131&gt;2000,Q131*5%,0)</f>
        <v>300</v>
      </c>
      <c r="S131" s="1">
        <f>Q131+R131</f>
        <v>6300</v>
      </c>
      <c r="T131" t="s">
        <v>28</v>
      </c>
      <c r="U131" t="s">
        <v>24</v>
      </c>
      <c r="V131">
        <v>2047</v>
      </c>
      <c r="W131">
        <v>3047</v>
      </c>
      <c r="X131" t="s">
        <v>91</v>
      </c>
      <c r="Y131" t="s">
        <v>26</v>
      </c>
      <c r="Z131">
        <v>40</v>
      </c>
    </row>
    <row r="132" spans="6:26" x14ac:dyDescent="0.25">
      <c r="F132">
        <v>1130</v>
      </c>
      <c r="G132" t="str">
        <f>PROPER(H132:H376)</f>
        <v>Mountain Bikes</v>
      </c>
      <c r="H132" t="s">
        <v>20</v>
      </c>
      <c r="I132" t="s">
        <v>89</v>
      </c>
      <c r="J132" t="s">
        <v>92</v>
      </c>
      <c r="K132" s="2">
        <v>44944</v>
      </c>
      <c r="L132">
        <f>MONTH(K132)</f>
        <v>1</v>
      </c>
      <c r="M132">
        <f>YEAR(K132)</f>
        <v>2023</v>
      </c>
      <c r="N132" s="1">
        <v>2625</v>
      </c>
      <c r="O132" s="1">
        <v>3500</v>
      </c>
      <c r="P132">
        <v>1</v>
      </c>
      <c r="Q132" s="1">
        <f t="shared" si="4"/>
        <v>3500</v>
      </c>
      <c r="R132" s="14">
        <f t="shared" si="5"/>
        <v>175</v>
      </c>
      <c r="S132" s="1">
        <f>Q132+R132</f>
        <v>3675</v>
      </c>
      <c r="T132" t="s">
        <v>23</v>
      </c>
      <c r="U132" t="s">
        <v>29</v>
      </c>
      <c r="V132">
        <v>2048</v>
      </c>
      <c r="W132">
        <v>3048</v>
      </c>
      <c r="X132" t="s">
        <v>93</v>
      </c>
      <c r="Y132" t="s">
        <v>31</v>
      </c>
      <c r="Z132">
        <v>38</v>
      </c>
    </row>
    <row r="133" spans="6:26" x14ac:dyDescent="0.25">
      <c r="F133">
        <v>1099</v>
      </c>
      <c r="G133" t="str">
        <f>PROPER(H133:H377)</f>
        <v>Mountain Bikes</v>
      </c>
      <c r="H133" t="s">
        <v>20</v>
      </c>
      <c r="I133" t="s">
        <v>51</v>
      </c>
      <c r="J133" t="s">
        <v>52</v>
      </c>
      <c r="K133" s="2">
        <v>44947</v>
      </c>
      <c r="L133">
        <f>MONTH(K133)</f>
        <v>1</v>
      </c>
      <c r="M133">
        <f>YEAR(K133)</f>
        <v>2023</v>
      </c>
      <c r="N133" s="1">
        <v>737</v>
      </c>
      <c r="O133" s="1">
        <v>1100</v>
      </c>
      <c r="P133">
        <v>2</v>
      </c>
      <c r="Q133" s="1">
        <f t="shared" si="4"/>
        <v>2200</v>
      </c>
      <c r="R133" s="14">
        <f t="shared" si="5"/>
        <v>110</v>
      </c>
      <c r="S133" s="1">
        <f>Q133+R133</f>
        <v>2310</v>
      </c>
      <c r="T133" t="s">
        <v>23</v>
      </c>
      <c r="U133" t="s">
        <v>24</v>
      </c>
      <c r="V133">
        <v>2021</v>
      </c>
      <c r="W133">
        <v>3021</v>
      </c>
      <c r="X133" t="s">
        <v>53</v>
      </c>
      <c r="Y133" t="s">
        <v>26</v>
      </c>
      <c r="Z133">
        <v>24</v>
      </c>
    </row>
    <row r="134" spans="6:26" x14ac:dyDescent="0.25">
      <c r="F134">
        <v>1115</v>
      </c>
      <c r="G134" t="str">
        <f>PROPER(H134:H378)</f>
        <v>Mountain Bikes</v>
      </c>
      <c r="H134" t="s">
        <v>20</v>
      </c>
      <c r="I134" t="s">
        <v>51</v>
      </c>
      <c r="J134" t="s">
        <v>52</v>
      </c>
      <c r="K134" s="2">
        <v>44947</v>
      </c>
      <c r="L134">
        <f>MONTH(K134)</f>
        <v>1</v>
      </c>
      <c r="M134">
        <f>YEAR(K134)</f>
        <v>2023</v>
      </c>
      <c r="N134" s="1">
        <v>737</v>
      </c>
      <c r="O134" s="1">
        <v>1100</v>
      </c>
      <c r="P134">
        <v>2</v>
      </c>
      <c r="Q134" s="1">
        <f t="shared" si="4"/>
        <v>2200</v>
      </c>
      <c r="R134" s="14">
        <f t="shared" si="5"/>
        <v>110</v>
      </c>
      <c r="S134" s="1">
        <f>Q134+R134</f>
        <v>2310</v>
      </c>
      <c r="T134" t="s">
        <v>23</v>
      </c>
      <c r="U134" t="s">
        <v>24</v>
      </c>
      <c r="V134">
        <v>2021</v>
      </c>
      <c r="W134">
        <v>3021</v>
      </c>
      <c r="X134" t="s">
        <v>53</v>
      </c>
      <c r="Y134" t="s">
        <v>26</v>
      </c>
      <c r="Z134">
        <v>24</v>
      </c>
    </row>
    <row r="135" spans="6:26" x14ac:dyDescent="0.25">
      <c r="F135">
        <v>1100</v>
      </c>
      <c r="G135" t="str">
        <f>PROPER(H135:H379)</f>
        <v>Mountain Bikes</v>
      </c>
      <c r="H135" t="s">
        <v>20</v>
      </c>
      <c r="I135" t="s">
        <v>51</v>
      </c>
      <c r="J135" t="s">
        <v>54</v>
      </c>
      <c r="K135" s="2">
        <v>44948</v>
      </c>
      <c r="L135">
        <f>MONTH(K135)</f>
        <v>1</v>
      </c>
      <c r="M135">
        <f>YEAR(K135)</f>
        <v>2023</v>
      </c>
      <c r="N135" s="1">
        <v>938</v>
      </c>
      <c r="O135" s="1">
        <v>1400</v>
      </c>
      <c r="P135">
        <v>1</v>
      </c>
      <c r="Q135" s="1">
        <f t="shared" si="4"/>
        <v>1400</v>
      </c>
      <c r="R135" s="14">
        <f t="shared" si="5"/>
        <v>0</v>
      </c>
      <c r="S135" s="1">
        <f>Q135+R135</f>
        <v>1400</v>
      </c>
      <c r="T135" t="s">
        <v>28</v>
      </c>
      <c r="U135" t="s">
        <v>29</v>
      </c>
      <c r="V135">
        <v>2022</v>
      </c>
      <c r="W135">
        <v>3022</v>
      </c>
      <c r="X135" t="s">
        <v>55</v>
      </c>
      <c r="Y135" t="s">
        <v>31</v>
      </c>
      <c r="Z135">
        <v>21</v>
      </c>
    </row>
    <row r="136" spans="6:26" x14ac:dyDescent="0.25">
      <c r="F136">
        <v>1116</v>
      </c>
      <c r="G136" t="str">
        <f>PROPER(H136:H380)</f>
        <v>Mountain Bikes</v>
      </c>
      <c r="H136" t="s">
        <v>20</v>
      </c>
      <c r="I136" t="s">
        <v>51</v>
      </c>
      <c r="J136" t="s">
        <v>54</v>
      </c>
      <c r="K136" s="2">
        <v>44948</v>
      </c>
      <c r="L136">
        <f>MONTH(K136)</f>
        <v>1</v>
      </c>
      <c r="M136">
        <f>YEAR(K136)</f>
        <v>2023</v>
      </c>
      <c r="N136" s="1">
        <v>938</v>
      </c>
      <c r="O136" s="1">
        <v>1400</v>
      </c>
      <c r="P136">
        <v>1</v>
      </c>
      <c r="Q136" s="1">
        <f t="shared" si="4"/>
        <v>1400</v>
      </c>
      <c r="R136" s="14">
        <f t="shared" si="5"/>
        <v>0</v>
      </c>
      <c r="S136" s="1">
        <f>Q136+R136</f>
        <v>1400</v>
      </c>
      <c r="T136" t="s">
        <v>28</v>
      </c>
      <c r="U136" t="s">
        <v>29</v>
      </c>
      <c r="V136">
        <v>2022</v>
      </c>
      <c r="W136">
        <v>3022</v>
      </c>
      <c r="X136" t="s">
        <v>55</v>
      </c>
      <c r="Y136" t="s">
        <v>31</v>
      </c>
      <c r="Z136">
        <v>21</v>
      </c>
    </row>
    <row r="137" spans="6:26" x14ac:dyDescent="0.25">
      <c r="F137">
        <v>1101</v>
      </c>
      <c r="G137" t="str">
        <f>PROPER(H137:H381)</f>
        <v>Mountain Bikes</v>
      </c>
      <c r="H137" t="s">
        <v>20</v>
      </c>
      <c r="I137" t="s">
        <v>57</v>
      </c>
      <c r="J137" t="s">
        <v>58</v>
      </c>
      <c r="K137" s="2">
        <v>44949</v>
      </c>
      <c r="L137">
        <f>MONTH(K137)</f>
        <v>1</v>
      </c>
      <c r="M137">
        <f>YEAR(K137)</f>
        <v>2023</v>
      </c>
      <c r="N137" s="1">
        <v>1190</v>
      </c>
      <c r="O137" s="1">
        <v>1700</v>
      </c>
      <c r="P137">
        <v>3</v>
      </c>
      <c r="Q137" s="1">
        <f t="shared" si="4"/>
        <v>5100</v>
      </c>
      <c r="R137" s="14">
        <f t="shared" si="5"/>
        <v>255</v>
      </c>
      <c r="S137" s="1">
        <f>Q137+R137</f>
        <v>5355</v>
      </c>
      <c r="T137" t="s">
        <v>23</v>
      </c>
      <c r="U137" t="s">
        <v>35</v>
      </c>
      <c r="V137">
        <v>2023</v>
      </c>
      <c r="W137">
        <v>3023</v>
      </c>
      <c r="X137" t="s">
        <v>59</v>
      </c>
      <c r="Y137" t="s">
        <v>26</v>
      </c>
      <c r="Z137">
        <v>20</v>
      </c>
    </row>
    <row r="138" spans="6:26" x14ac:dyDescent="0.25">
      <c r="F138">
        <v>1117</v>
      </c>
      <c r="G138" t="str">
        <f>PROPER(H138:H382)</f>
        <v>Mountain Bikes</v>
      </c>
      <c r="H138" t="s">
        <v>20</v>
      </c>
      <c r="I138" t="s">
        <v>57</v>
      </c>
      <c r="J138" t="s">
        <v>58</v>
      </c>
      <c r="K138" s="2">
        <v>44949</v>
      </c>
      <c r="L138">
        <f>MONTH(K138)</f>
        <v>1</v>
      </c>
      <c r="M138">
        <f>YEAR(K138)</f>
        <v>2023</v>
      </c>
      <c r="N138" s="1">
        <v>1190</v>
      </c>
      <c r="O138" s="1">
        <v>1700</v>
      </c>
      <c r="P138">
        <v>3</v>
      </c>
      <c r="Q138" s="1">
        <f t="shared" si="4"/>
        <v>5100</v>
      </c>
      <c r="R138" s="14">
        <f t="shared" si="5"/>
        <v>255</v>
      </c>
      <c r="S138" s="1">
        <f>Q138+R138</f>
        <v>5355</v>
      </c>
      <c r="T138" t="s">
        <v>23</v>
      </c>
      <c r="U138" t="s">
        <v>35</v>
      </c>
      <c r="V138">
        <v>2023</v>
      </c>
      <c r="W138">
        <v>3023</v>
      </c>
      <c r="X138" t="s">
        <v>59</v>
      </c>
      <c r="Y138" t="s">
        <v>26</v>
      </c>
      <c r="Z138">
        <v>20</v>
      </c>
    </row>
    <row r="139" spans="6:26" x14ac:dyDescent="0.25">
      <c r="F139">
        <v>1102</v>
      </c>
      <c r="G139" t="str">
        <f>PROPER(H139:H383)</f>
        <v>Mountain Bikes</v>
      </c>
      <c r="H139" t="s">
        <v>20</v>
      </c>
      <c r="I139" t="s">
        <v>57</v>
      </c>
      <c r="J139" t="s">
        <v>61</v>
      </c>
      <c r="K139" s="2">
        <v>44950</v>
      </c>
      <c r="L139">
        <f>MONTH(K139)</f>
        <v>1</v>
      </c>
      <c r="M139">
        <f>YEAR(K139)</f>
        <v>2023</v>
      </c>
      <c r="N139" s="1">
        <v>1400</v>
      </c>
      <c r="O139" s="1">
        <v>2000</v>
      </c>
      <c r="P139">
        <v>1</v>
      </c>
      <c r="Q139" s="1">
        <f t="shared" si="4"/>
        <v>2000</v>
      </c>
      <c r="R139" s="14">
        <f t="shared" si="5"/>
        <v>0</v>
      </c>
      <c r="S139" s="1">
        <f>Q139+R139</f>
        <v>2000</v>
      </c>
      <c r="T139" t="s">
        <v>23</v>
      </c>
      <c r="U139" t="s">
        <v>24</v>
      </c>
      <c r="V139">
        <v>2024</v>
      </c>
      <c r="W139">
        <v>3024</v>
      </c>
      <c r="X139" t="s">
        <v>62</v>
      </c>
      <c r="Y139" t="s">
        <v>31</v>
      </c>
      <c r="Z139">
        <v>18</v>
      </c>
    </row>
    <row r="140" spans="6:26" x14ac:dyDescent="0.25">
      <c r="F140">
        <v>1118</v>
      </c>
      <c r="G140" t="str">
        <f>PROPER(H140:H384)</f>
        <v>Mountain Bikes</v>
      </c>
      <c r="H140" t="s">
        <v>20</v>
      </c>
      <c r="I140" t="s">
        <v>57</v>
      </c>
      <c r="J140" t="s">
        <v>61</v>
      </c>
      <c r="K140" s="2">
        <v>44950</v>
      </c>
      <c r="L140">
        <f>MONTH(K140)</f>
        <v>1</v>
      </c>
      <c r="M140">
        <f>YEAR(K140)</f>
        <v>2023</v>
      </c>
      <c r="N140" s="1">
        <v>1400</v>
      </c>
      <c r="O140" s="1">
        <v>2000</v>
      </c>
      <c r="P140">
        <v>1</v>
      </c>
      <c r="Q140" s="1">
        <f t="shared" si="4"/>
        <v>2000</v>
      </c>
      <c r="R140" s="14">
        <f t="shared" si="5"/>
        <v>0</v>
      </c>
      <c r="S140" s="1">
        <f>Q140+R140</f>
        <v>2000</v>
      </c>
      <c r="T140" t="s">
        <v>23</v>
      </c>
      <c r="U140" t="s">
        <v>24</v>
      </c>
      <c r="V140">
        <v>2024</v>
      </c>
      <c r="W140">
        <v>3024</v>
      </c>
      <c r="X140" t="s">
        <v>62</v>
      </c>
      <c r="Y140" t="s">
        <v>31</v>
      </c>
      <c r="Z140">
        <v>18</v>
      </c>
    </row>
    <row r="141" spans="6:26" x14ac:dyDescent="0.25">
      <c r="F141">
        <v>1103</v>
      </c>
      <c r="G141" t="str">
        <f>PROPER(H141:H385)</f>
        <v>Mountain Bikes</v>
      </c>
      <c r="H141" t="s">
        <v>20</v>
      </c>
      <c r="I141" t="s">
        <v>64</v>
      </c>
      <c r="J141" t="s">
        <v>65</v>
      </c>
      <c r="K141" s="2">
        <v>44951</v>
      </c>
      <c r="L141">
        <f>MONTH(K141)</f>
        <v>1</v>
      </c>
      <c r="M141">
        <f>YEAR(K141)</f>
        <v>2023</v>
      </c>
      <c r="N141" s="1">
        <v>975</v>
      </c>
      <c r="O141" s="1">
        <v>1500</v>
      </c>
      <c r="P141">
        <v>2</v>
      </c>
      <c r="Q141" s="1">
        <f t="shared" si="4"/>
        <v>3000</v>
      </c>
      <c r="R141" s="14">
        <f t="shared" si="5"/>
        <v>150</v>
      </c>
      <c r="S141" s="1">
        <f>Q141+R141</f>
        <v>3150</v>
      </c>
      <c r="T141" t="s">
        <v>28</v>
      </c>
      <c r="U141" t="s">
        <v>29</v>
      </c>
      <c r="V141">
        <v>2025</v>
      </c>
      <c r="W141">
        <v>3025</v>
      </c>
      <c r="X141" t="s">
        <v>66</v>
      </c>
      <c r="Y141" t="s">
        <v>26</v>
      </c>
      <c r="Z141">
        <v>28</v>
      </c>
    </row>
    <row r="142" spans="6:26" x14ac:dyDescent="0.25">
      <c r="F142">
        <v>1119</v>
      </c>
      <c r="G142" t="str">
        <f>PROPER(H142:H386)</f>
        <v>Mountain Bikes</v>
      </c>
      <c r="H142" t="s">
        <v>20</v>
      </c>
      <c r="I142" t="s">
        <v>64</v>
      </c>
      <c r="J142" t="s">
        <v>65</v>
      </c>
      <c r="K142" s="2">
        <v>44951</v>
      </c>
      <c r="L142">
        <f>MONTH(K142)</f>
        <v>1</v>
      </c>
      <c r="M142">
        <f>YEAR(K142)</f>
        <v>2023</v>
      </c>
      <c r="N142" s="1">
        <v>975</v>
      </c>
      <c r="O142" s="1">
        <v>1500</v>
      </c>
      <c r="P142">
        <v>2</v>
      </c>
      <c r="Q142" s="1">
        <f t="shared" si="4"/>
        <v>3000</v>
      </c>
      <c r="R142" s="14">
        <f t="shared" si="5"/>
        <v>150</v>
      </c>
      <c r="S142" s="1">
        <f>Q142+R142</f>
        <v>3150</v>
      </c>
      <c r="T142" t="s">
        <v>28</v>
      </c>
      <c r="U142" t="s">
        <v>29</v>
      </c>
      <c r="V142">
        <v>2025</v>
      </c>
      <c r="W142">
        <v>3025</v>
      </c>
      <c r="X142" t="s">
        <v>66</v>
      </c>
      <c r="Y142" t="s">
        <v>26</v>
      </c>
      <c r="Z142">
        <v>28</v>
      </c>
    </row>
    <row r="143" spans="6:26" x14ac:dyDescent="0.25">
      <c r="F143">
        <v>1104</v>
      </c>
      <c r="G143" t="str">
        <f>PROPER(H143:H387)</f>
        <v>Mountain Bikes</v>
      </c>
      <c r="H143" t="s">
        <v>20</v>
      </c>
      <c r="I143" t="s">
        <v>64</v>
      </c>
      <c r="J143" t="s">
        <v>67</v>
      </c>
      <c r="K143" s="2">
        <v>44952</v>
      </c>
      <c r="L143">
        <f>MONTH(K143)</f>
        <v>1</v>
      </c>
      <c r="M143">
        <f>YEAR(K143)</f>
        <v>2023</v>
      </c>
      <c r="N143" s="1">
        <v>1170</v>
      </c>
      <c r="O143" s="1">
        <v>1800</v>
      </c>
      <c r="P143">
        <v>1</v>
      </c>
      <c r="Q143" s="1">
        <f t="shared" si="4"/>
        <v>1800</v>
      </c>
      <c r="R143" s="14">
        <f t="shared" si="5"/>
        <v>0</v>
      </c>
      <c r="S143" s="1">
        <f>Q143+R143</f>
        <v>1800</v>
      </c>
      <c r="T143" t="s">
        <v>23</v>
      </c>
      <c r="U143" t="s">
        <v>24</v>
      </c>
      <c r="V143">
        <v>2026</v>
      </c>
      <c r="W143">
        <v>3026</v>
      </c>
      <c r="X143" t="s">
        <v>68</v>
      </c>
      <c r="Y143" t="s">
        <v>31</v>
      </c>
      <c r="Z143">
        <v>26</v>
      </c>
    </row>
    <row r="144" spans="6:26" x14ac:dyDescent="0.25">
      <c r="F144">
        <v>1120</v>
      </c>
      <c r="G144" t="str">
        <f>PROPER(H144:H388)</f>
        <v>Mountain Bikes</v>
      </c>
      <c r="H144" t="s">
        <v>20</v>
      </c>
      <c r="I144" t="s">
        <v>64</v>
      </c>
      <c r="J144" t="s">
        <v>67</v>
      </c>
      <c r="K144" s="2">
        <v>44952</v>
      </c>
      <c r="L144">
        <f>MONTH(K144)</f>
        <v>1</v>
      </c>
      <c r="M144">
        <f>YEAR(K144)</f>
        <v>2023</v>
      </c>
      <c r="N144" s="1">
        <v>1170</v>
      </c>
      <c r="O144" s="1">
        <v>1800</v>
      </c>
      <c r="P144">
        <v>1</v>
      </c>
      <c r="Q144" s="1">
        <f t="shared" si="4"/>
        <v>1800</v>
      </c>
      <c r="R144" s="14">
        <f t="shared" si="5"/>
        <v>0</v>
      </c>
      <c r="S144" s="1">
        <f>Q144+R144</f>
        <v>1800</v>
      </c>
      <c r="T144" t="s">
        <v>23</v>
      </c>
      <c r="U144" t="s">
        <v>24</v>
      </c>
      <c r="V144">
        <v>2026</v>
      </c>
      <c r="W144">
        <v>3026</v>
      </c>
      <c r="X144" t="s">
        <v>68</v>
      </c>
      <c r="Y144" t="s">
        <v>31</v>
      </c>
      <c r="Z144">
        <v>26</v>
      </c>
    </row>
    <row r="145" spans="6:26" x14ac:dyDescent="0.25">
      <c r="F145">
        <v>1105</v>
      </c>
      <c r="G145" t="str">
        <f>PROPER(H145:H389)</f>
        <v>Mountain Bikes</v>
      </c>
      <c r="H145" t="s">
        <v>20</v>
      </c>
      <c r="I145" t="s">
        <v>69</v>
      </c>
      <c r="J145" t="s">
        <v>70</v>
      </c>
      <c r="K145" s="2">
        <v>44953</v>
      </c>
      <c r="L145">
        <f>MONTH(K145)</f>
        <v>1</v>
      </c>
      <c r="M145">
        <f>YEAR(K145)</f>
        <v>2023</v>
      </c>
      <c r="N145" s="1">
        <v>1656</v>
      </c>
      <c r="O145" s="1">
        <v>2300</v>
      </c>
      <c r="P145">
        <v>2</v>
      </c>
      <c r="Q145" s="1">
        <f t="shared" si="4"/>
        <v>4600</v>
      </c>
      <c r="R145" s="14">
        <f t="shared" si="5"/>
        <v>230</v>
      </c>
      <c r="S145" s="1">
        <f>Q145+R145</f>
        <v>4830</v>
      </c>
      <c r="T145" t="s">
        <v>28</v>
      </c>
      <c r="U145" t="s">
        <v>24</v>
      </c>
      <c r="V145">
        <v>2027</v>
      </c>
      <c r="W145">
        <v>3027</v>
      </c>
      <c r="X145" t="s">
        <v>71</v>
      </c>
      <c r="Y145" t="s">
        <v>26</v>
      </c>
      <c r="Z145">
        <v>30</v>
      </c>
    </row>
    <row r="146" spans="6:26" x14ac:dyDescent="0.25">
      <c r="F146">
        <v>1121</v>
      </c>
      <c r="G146" t="str">
        <f>PROPER(H146:H390)</f>
        <v>Mountain Bikes</v>
      </c>
      <c r="H146" t="s">
        <v>20</v>
      </c>
      <c r="I146" t="s">
        <v>69</v>
      </c>
      <c r="J146" t="s">
        <v>70</v>
      </c>
      <c r="K146" s="2">
        <v>44953</v>
      </c>
      <c r="L146">
        <f>MONTH(K146)</f>
        <v>1</v>
      </c>
      <c r="M146">
        <f>YEAR(K146)</f>
        <v>2023</v>
      </c>
      <c r="N146" s="1">
        <v>1656</v>
      </c>
      <c r="O146" s="1">
        <v>2300</v>
      </c>
      <c r="P146">
        <v>2</v>
      </c>
      <c r="Q146" s="1">
        <f t="shared" si="4"/>
        <v>4600</v>
      </c>
      <c r="R146" s="14">
        <f t="shared" si="5"/>
        <v>230</v>
      </c>
      <c r="S146" s="1">
        <f>Q146+R146</f>
        <v>4830</v>
      </c>
      <c r="T146" t="s">
        <v>28</v>
      </c>
      <c r="U146" t="s">
        <v>24</v>
      </c>
      <c r="V146">
        <v>2027</v>
      </c>
      <c r="W146">
        <v>3027</v>
      </c>
      <c r="X146" t="s">
        <v>71</v>
      </c>
      <c r="Y146" t="s">
        <v>26</v>
      </c>
      <c r="Z146">
        <v>30</v>
      </c>
    </row>
    <row r="147" spans="6:26" x14ac:dyDescent="0.25">
      <c r="F147">
        <v>1106</v>
      </c>
      <c r="G147" t="str">
        <f>PROPER(H147:H391)</f>
        <v>Mountain Bikes</v>
      </c>
      <c r="H147" t="s">
        <v>20</v>
      </c>
      <c r="I147" t="s">
        <v>69</v>
      </c>
      <c r="J147" t="s">
        <v>72</v>
      </c>
      <c r="K147" s="2">
        <v>44954</v>
      </c>
      <c r="L147">
        <f>MONTH(K147)</f>
        <v>1</v>
      </c>
      <c r="M147">
        <f>YEAR(K147)</f>
        <v>2023</v>
      </c>
      <c r="N147" s="1">
        <v>1872</v>
      </c>
      <c r="O147" s="1">
        <v>2600</v>
      </c>
      <c r="P147">
        <v>1</v>
      </c>
      <c r="Q147" s="1">
        <f t="shared" si="4"/>
        <v>2600</v>
      </c>
      <c r="R147" s="14">
        <f t="shared" si="5"/>
        <v>130</v>
      </c>
      <c r="S147" s="1">
        <f>Q147+R147</f>
        <v>2730</v>
      </c>
      <c r="T147" t="s">
        <v>23</v>
      </c>
      <c r="U147" t="s">
        <v>29</v>
      </c>
      <c r="V147">
        <v>2028</v>
      </c>
      <c r="W147">
        <v>3028</v>
      </c>
      <c r="X147" t="s">
        <v>73</v>
      </c>
      <c r="Y147" t="s">
        <v>31</v>
      </c>
      <c r="Z147">
        <v>28</v>
      </c>
    </row>
    <row r="148" spans="6:26" x14ac:dyDescent="0.25">
      <c r="F148">
        <v>1122</v>
      </c>
      <c r="G148" t="str">
        <f>PROPER(H148:H392)</f>
        <v>Mountain Bikes</v>
      </c>
      <c r="H148" t="s">
        <v>20</v>
      </c>
      <c r="I148" t="s">
        <v>69</v>
      </c>
      <c r="J148" t="s">
        <v>72</v>
      </c>
      <c r="K148" s="2">
        <v>44954</v>
      </c>
      <c r="L148">
        <f>MONTH(K148)</f>
        <v>1</v>
      </c>
      <c r="M148">
        <f>YEAR(K148)</f>
        <v>2023</v>
      </c>
      <c r="N148" s="1">
        <v>1872</v>
      </c>
      <c r="O148" s="1">
        <v>2600</v>
      </c>
      <c r="P148">
        <v>1</v>
      </c>
      <c r="Q148" s="1">
        <f t="shared" si="4"/>
        <v>2600</v>
      </c>
      <c r="R148" s="14">
        <f t="shared" si="5"/>
        <v>130</v>
      </c>
      <c r="S148" s="1">
        <f>Q148+R148</f>
        <v>2730</v>
      </c>
      <c r="T148" t="s">
        <v>23</v>
      </c>
      <c r="U148" t="s">
        <v>29</v>
      </c>
      <c r="V148">
        <v>2028</v>
      </c>
      <c r="W148">
        <v>3028</v>
      </c>
      <c r="X148" t="s">
        <v>73</v>
      </c>
      <c r="Y148" t="s">
        <v>31</v>
      </c>
      <c r="Z148">
        <v>28</v>
      </c>
    </row>
    <row r="149" spans="6:26" x14ac:dyDescent="0.25">
      <c r="F149">
        <v>1041</v>
      </c>
      <c r="G149" t="str">
        <f>PROPER(H149:H393)</f>
        <v>Mountain Bikes</v>
      </c>
      <c r="H149" t="s">
        <v>20</v>
      </c>
      <c r="I149" t="s">
        <v>134</v>
      </c>
      <c r="J149" t="s">
        <v>135</v>
      </c>
      <c r="K149" s="2">
        <v>44958</v>
      </c>
      <c r="L149">
        <f>MONTH(K149)</f>
        <v>2</v>
      </c>
      <c r="M149">
        <f>YEAR(K149)</f>
        <v>2023</v>
      </c>
      <c r="N149" s="1">
        <v>90</v>
      </c>
      <c r="O149" s="1">
        <v>150</v>
      </c>
      <c r="P149">
        <v>2</v>
      </c>
      <c r="Q149" s="1">
        <f t="shared" si="4"/>
        <v>300</v>
      </c>
      <c r="R149" s="14">
        <f t="shared" si="5"/>
        <v>0</v>
      </c>
      <c r="S149" s="1">
        <f>Q149+R149</f>
        <v>300</v>
      </c>
      <c r="T149" t="s">
        <v>23</v>
      </c>
      <c r="U149" t="s">
        <v>24</v>
      </c>
      <c r="V149">
        <v>2101</v>
      </c>
      <c r="W149">
        <v>3101</v>
      </c>
      <c r="X149" t="s">
        <v>136</v>
      </c>
      <c r="Y149" t="s">
        <v>26</v>
      </c>
      <c r="Z149">
        <v>10</v>
      </c>
    </row>
    <row r="150" spans="6:26" x14ac:dyDescent="0.25">
      <c r="F150">
        <v>1153</v>
      </c>
      <c r="G150" t="str">
        <f>PROPER(H150:H394)</f>
        <v>Mountain Bikes</v>
      </c>
      <c r="H150" t="s">
        <v>20</v>
      </c>
      <c r="I150" t="s">
        <v>21</v>
      </c>
      <c r="J150" t="s">
        <v>22</v>
      </c>
      <c r="K150" s="2">
        <v>44958</v>
      </c>
      <c r="L150">
        <f>MONTH(K150)</f>
        <v>2</v>
      </c>
      <c r="M150">
        <f>YEAR(K150)</f>
        <v>2023</v>
      </c>
      <c r="N150" s="1">
        <v>840</v>
      </c>
      <c r="O150" s="1">
        <v>1200</v>
      </c>
      <c r="P150">
        <v>2</v>
      </c>
      <c r="Q150" s="1">
        <f t="shared" si="4"/>
        <v>2400</v>
      </c>
      <c r="R150" s="14">
        <f t="shared" si="5"/>
        <v>120</v>
      </c>
      <c r="S150" s="1">
        <f>Q150+R150</f>
        <v>2520</v>
      </c>
      <c r="T150" t="s">
        <v>23</v>
      </c>
      <c r="U150" t="s">
        <v>24</v>
      </c>
      <c r="V150">
        <v>2001</v>
      </c>
      <c r="W150">
        <v>3001</v>
      </c>
      <c r="X150" t="s">
        <v>25</v>
      </c>
      <c r="Y150" t="s">
        <v>26</v>
      </c>
      <c r="Z150">
        <v>25</v>
      </c>
    </row>
    <row r="151" spans="6:26" x14ac:dyDescent="0.25">
      <c r="F151">
        <v>1042</v>
      </c>
      <c r="G151" t="str">
        <f>PROPER(H151:H395)</f>
        <v>Mountain Bikes</v>
      </c>
      <c r="H151" t="s">
        <v>20</v>
      </c>
      <c r="I151" t="s">
        <v>134</v>
      </c>
      <c r="J151" t="s">
        <v>137</v>
      </c>
      <c r="K151" s="2">
        <v>44959</v>
      </c>
      <c r="L151">
        <f>MONTH(K151)</f>
        <v>2</v>
      </c>
      <c r="M151">
        <f>YEAR(K151)</f>
        <v>2023</v>
      </c>
      <c r="N151" s="1">
        <v>120</v>
      </c>
      <c r="O151" s="1">
        <v>200</v>
      </c>
      <c r="P151">
        <v>1</v>
      </c>
      <c r="Q151" s="1">
        <f t="shared" si="4"/>
        <v>200</v>
      </c>
      <c r="R151" s="14">
        <f t="shared" si="5"/>
        <v>0</v>
      </c>
      <c r="S151" s="1">
        <f>Q151+R151</f>
        <v>200</v>
      </c>
      <c r="T151" t="s">
        <v>28</v>
      </c>
      <c r="U151" t="s">
        <v>29</v>
      </c>
      <c r="V151">
        <v>2102</v>
      </c>
      <c r="W151">
        <v>3102</v>
      </c>
      <c r="X151" t="s">
        <v>138</v>
      </c>
      <c r="Y151" t="s">
        <v>31</v>
      </c>
      <c r="Z151">
        <v>9</v>
      </c>
    </row>
    <row r="152" spans="6:26" x14ac:dyDescent="0.25">
      <c r="F152">
        <v>1154</v>
      </c>
      <c r="G152" t="str">
        <f>PROPER(H152:H396)</f>
        <v>Mountain Bikes</v>
      </c>
      <c r="H152" t="s">
        <v>20</v>
      </c>
      <c r="I152" t="s">
        <v>21</v>
      </c>
      <c r="J152" t="s">
        <v>27</v>
      </c>
      <c r="K152" s="2">
        <v>44959</v>
      </c>
      <c r="L152">
        <f>MONTH(K152)</f>
        <v>2</v>
      </c>
      <c r="M152">
        <f>YEAR(K152)</f>
        <v>2023</v>
      </c>
      <c r="N152" s="1">
        <v>1050</v>
      </c>
      <c r="O152" s="1">
        <v>1500</v>
      </c>
      <c r="P152">
        <v>1</v>
      </c>
      <c r="Q152" s="1">
        <f t="shared" si="4"/>
        <v>1500</v>
      </c>
      <c r="R152" s="14">
        <f t="shared" si="5"/>
        <v>0</v>
      </c>
      <c r="S152" s="1">
        <f>Q152+R152</f>
        <v>1500</v>
      </c>
      <c r="T152" t="s">
        <v>28</v>
      </c>
      <c r="U152" t="s">
        <v>29</v>
      </c>
      <c r="V152">
        <v>2002</v>
      </c>
      <c r="W152">
        <v>3002</v>
      </c>
      <c r="X152" t="s">
        <v>30</v>
      </c>
      <c r="Y152" t="s">
        <v>31</v>
      </c>
      <c r="Z152">
        <v>22</v>
      </c>
    </row>
    <row r="153" spans="6:26" x14ac:dyDescent="0.25">
      <c r="F153">
        <v>1043</v>
      </c>
      <c r="G153" t="str">
        <f>PROPER(H153:H397)</f>
        <v>Mountain Bikes</v>
      </c>
      <c r="H153" t="s">
        <v>20</v>
      </c>
      <c r="I153" t="s">
        <v>140</v>
      </c>
      <c r="J153" t="s">
        <v>141</v>
      </c>
      <c r="K153" s="2">
        <v>44960</v>
      </c>
      <c r="L153">
        <f>MONTH(K153)</f>
        <v>2</v>
      </c>
      <c r="M153">
        <f>YEAR(K153)</f>
        <v>2023</v>
      </c>
      <c r="N153" s="1">
        <v>240</v>
      </c>
      <c r="O153" s="1">
        <v>400</v>
      </c>
      <c r="P153">
        <v>3</v>
      </c>
      <c r="Q153" s="1">
        <f t="shared" si="4"/>
        <v>1200</v>
      </c>
      <c r="R153" s="14">
        <f t="shared" si="5"/>
        <v>0</v>
      </c>
      <c r="S153" s="1">
        <f>Q153+R153</f>
        <v>1200</v>
      </c>
      <c r="T153" t="s">
        <v>23</v>
      </c>
      <c r="U153" t="s">
        <v>35</v>
      </c>
      <c r="V153">
        <v>2103</v>
      </c>
      <c r="W153">
        <v>3103</v>
      </c>
      <c r="X153" t="s">
        <v>142</v>
      </c>
      <c r="Y153" t="s">
        <v>26</v>
      </c>
      <c r="Z153">
        <v>25</v>
      </c>
    </row>
    <row r="154" spans="6:26" x14ac:dyDescent="0.25">
      <c r="F154">
        <v>1155</v>
      </c>
      <c r="G154" t="str">
        <f>PROPER(H154:H398)</f>
        <v>Mountain Bikes</v>
      </c>
      <c r="H154" t="s">
        <v>20</v>
      </c>
      <c r="I154" t="s">
        <v>33</v>
      </c>
      <c r="J154" t="s">
        <v>34</v>
      </c>
      <c r="K154" s="2">
        <v>44960</v>
      </c>
      <c r="L154">
        <f>MONTH(K154)</f>
        <v>2</v>
      </c>
      <c r="M154">
        <f>YEAR(K154)</f>
        <v>2023</v>
      </c>
      <c r="N154" s="1">
        <v>1260</v>
      </c>
      <c r="O154" s="1">
        <v>1800</v>
      </c>
      <c r="P154">
        <v>3</v>
      </c>
      <c r="Q154" s="1">
        <f t="shared" si="4"/>
        <v>5400</v>
      </c>
      <c r="R154" s="14">
        <f t="shared" si="5"/>
        <v>270</v>
      </c>
      <c r="S154" s="1">
        <f>Q154+R154</f>
        <v>5670</v>
      </c>
      <c r="T154" t="s">
        <v>23</v>
      </c>
      <c r="U154" t="s">
        <v>35</v>
      </c>
      <c r="V154">
        <v>2003</v>
      </c>
      <c r="W154">
        <v>3003</v>
      </c>
      <c r="X154" t="s">
        <v>36</v>
      </c>
      <c r="Y154" t="s">
        <v>26</v>
      </c>
      <c r="Z154">
        <v>18</v>
      </c>
    </row>
    <row r="155" spans="6:26" x14ac:dyDescent="0.25">
      <c r="F155">
        <v>1044</v>
      </c>
      <c r="G155" t="str">
        <f>PROPER(H155:H399)</f>
        <v>Mountain Bikes</v>
      </c>
      <c r="H155" t="s">
        <v>20</v>
      </c>
      <c r="I155" t="s">
        <v>140</v>
      </c>
      <c r="J155" t="s">
        <v>143</v>
      </c>
      <c r="K155" s="2">
        <v>44961</v>
      </c>
      <c r="L155">
        <f>MONTH(K155)</f>
        <v>2</v>
      </c>
      <c r="M155">
        <f>YEAR(K155)</f>
        <v>2023</v>
      </c>
      <c r="N155" s="1">
        <v>360</v>
      </c>
      <c r="O155" s="1">
        <v>600</v>
      </c>
      <c r="P155">
        <v>1</v>
      </c>
      <c r="Q155" s="1">
        <f t="shared" si="4"/>
        <v>600</v>
      </c>
      <c r="R155" s="14">
        <f t="shared" si="5"/>
        <v>0</v>
      </c>
      <c r="S155" s="1">
        <f>Q155+R155</f>
        <v>600</v>
      </c>
      <c r="T155" t="s">
        <v>23</v>
      </c>
      <c r="U155" t="s">
        <v>24</v>
      </c>
      <c r="V155">
        <v>2104</v>
      </c>
      <c r="W155">
        <v>3104</v>
      </c>
      <c r="X155" t="s">
        <v>144</v>
      </c>
      <c r="Y155" t="s">
        <v>31</v>
      </c>
      <c r="Z155">
        <v>23</v>
      </c>
    </row>
    <row r="156" spans="6:26" x14ac:dyDescent="0.25">
      <c r="F156">
        <v>1081</v>
      </c>
      <c r="G156" t="str">
        <f>PROPER(H156:H400)</f>
        <v>Mountain Bikes</v>
      </c>
      <c r="H156" t="s">
        <v>20</v>
      </c>
      <c r="I156" t="s">
        <v>33</v>
      </c>
      <c r="J156" t="s">
        <v>38</v>
      </c>
      <c r="K156" s="2">
        <v>44961</v>
      </c>
      <c r="L156">
        <f>MONTH(K156)</f>
        <v>2</v>
      </c>
      <c r="M156">
        <f>YEAR(K156)</f>
        <v>2023</v>
      </c>
      <c r="N156" s="1">
        <v>1470</v>
      </c>
      <c r="O156" s="1">
        <v>2100</v>
      </c>
      <c r="P156">
        <v>1</v>
      </c>
      <c r="Q156" s="1">
        <f t="shared" si="4"/>
        <v>2100</v>
      </c>
      <c r="R156" s="14">
        <f t="shared" si="5"/>
        <v>105</v>
      </c>
      <c r="S156" s="1">
        <f>Q156+R156</f>
        <v>2205</v>
      </c>
      <c r="T156" t="s">
        <v>23</v>
      </c>
      <c r="U156" t="s">
        <v>24</v>
      </c>
      <c r="V156">
        <v>2004</v>
      </c>
      <c r="W156">
        <v>3004</v>
      </c>
      <c r="X156" t="s">
        <v>39</v>
      </c>
      <c r="Y156" t="s">
        <v>31</v>
      </c>
      <c r="Z156">
        <v>16</v>
      </c>
    </row>
    <row r="157" spans="6:26" x14ac:dyDescent="0.25">
      <c r="F157">
        <v>1045</v>
      </c>
      <c r="G157" t="str">
        <f>PROPER(H157:H401)</f>
        <v>Mountain Bikes</v>
      </c>
      <c r="H157" t="s">
        <v>20</v>
      </c>
      <c r="I157" t="s">
        <v>21</v>
      </c>
      <c r="J157" t="s">
        <v>145</v>
      </c>
      <c r="K157" s="2">
        <v>44962</v>
      </c>
      <c r="L157">
        <f>MONTH(K157)</f>
        <v>2</v>
      </c>
      <c r="M157">
        <f>YEAR(K157)</f>
        <v>2023</v>
      </c>
      <c r="N157" s="1">
        <v>1296</v>
      </c>
      <c r="O157" s="1">
        <v>1800</v>
      </c>
      <c r="P157">
        <v>2</v>
      </c>
      <c r="Q157" s="1">
        <f t="shared" si="4"/>
        <v>3600</v>
      </c>
      <c r="R157" s="14">
        <f t="shared" si="5"/>
        <v>180</v>
      </c>
      <c r="S157" s="1">
        <f>Q157+R157</f>
        <v>3780</v>
      </c>
      <c r="T157" t="s">
        <v>28</v>
      </c>
      <c r="U157" t="s">
        <v>29</v>
      </c>
      <c r="V157">
        <v>2105</v>
      </c>
      <c r="W157">
        <v>3105</v>
      </c>
      <c r="X157" t="s">
        <v>146</v>
      </c>
      <c r="Y157" t="s">
        <v>26</v>
      </c>
      <c r="Z157">
        <v>29</v>
      </c>
    </row>
    <row r="158" spans="6:26" x14ac:dyDescent="0.25">
      <c r="F158">
        <v>1082</v>
      </c>
      <c r="G158" t="str">
        <f>PROPER(H158:H402)</f>
        <v>Mountain Bikes</v>
      </c>
      <c r="H158" t="s">
        <v>20</v>
      </c>
      <c r="I158" t="s">
        <v>41</v>
      </c>
      <c r="J158" t="s">
        <v>42</v>
      </c>
      <c r="K158" s="2">
        <v>44962</v>
      </c>
      <c r="L158">
        <f>MONTH(K158)</f>
        <v>2</v>
      </c>
      <c r="M158">
        <f>YEAR(K158)</f>
        <v>2023</v>
      </c>
      <c r="N158" s="1">
        <v>896.99999999999989</v>
      </c>
      <c r="O158" s="1">
        <v>1300</v>
      </c>
      <c r="P158">
        <v>2</v>
      </c>
      <c r="Q158" s="1">
        <f t="shared" si="4"/>
        <v>2600</v>
      </c>
      <c r="R158" s="14">
        <f t="shared" si="5"/>
        <v>130</v>
      </c>
      <c r="S158" s="1">
        <f>Q158+R158</f>
        <v>2730</v>
      </c>
      <c r="T158" t="s">
        <v>28</v>
      </c>
      <c r="U158" t="s">
        <v>29</v>
      </c>
      <c r="V158">
        <v>2005</v>
      </c>
      <c r="W158">
        <v>3005</v>
      </c>
      <c r="X158" t="s">
        <v>43</v>
      </c>
      <c r="Y158" t="s">
        <v>26</v>
      </c>
      <c r="Z158">
        <v>27</v>
      </c>
    </row>
    <row r="159" spans="6:26" x14ac:dyDescent="0.25">
      <c r="F159">
        <v>1046</v>
      </c>
      <c r="G159" t="str">
        <f>PROPER(H159:H403)</f>
        <v>Mountain Bikes</v>
      </c>
      <c r="H159" t="s">
        <v>20</v>
      </c>
      <c r="I159" t="s">
        <v>21</v>
      </c>
      <c r="J159" t="s">
        <v>147</v>
      </c>
      <c r="K159" s="2">
        <v>44963</v>
      </c>
      <c r="L159">
        <f>MONTH(K159)</f>
        <v>2</v>
      </c>
      <c r="M159">
        <f>YEAR(K159)</f>
        <v>2023</v>
      </c>
      <c r="N159" s="1">
        <v>1728</v>
      </c>
      <c r="O159" s="1">
        <v>2400</v>
      </c>
      <c r="P159">
        <v>1</v>
      </c>
      <c r="Q159" s="1">
        <f t="shared" si="4"/>
        <v>2400</v>
      </c>
      <c r="R159" s="14">
        <f t="shared" si="5"/>
        <v>120</v>
      </c>
      <c r="S159" s="1">
        <f>Q159+R159</f>
        <v>2520</v>
      </c>
      <c r="T159" t="s">
        <v>23</v>
      </c>
      <c r="U159" t="s">
        <v>24</v>
      </c>
      <c r="V159">
        <v>2106</v>
      </c>
      <c r="W159">
        <v>3106</v>
      </c>
      <c r="X159" t="s">
        <v>148</v>
      </c>
      <c r="Y159" t="s">
        <v>31</v>
      </c>
      <c r="Z159">
        <v>27</v>
      </c>
    </row>
    <row r="160" spans="6:26" x14ac:dyDescent="0.25">
      <c r="F160">
        <v>1083</v>
      </c>
      <c r="G160" t="str">
        <f>PROPER(H160:H404)</f>
        <v>Mountain Bikes</v>
      </c>
      <c r="H160" t="s">
        <v>20</v>
      </c>
      <c r="I160" t="s">
        <v>41</v>
      </c>
      <c r="J160" t="s">
        <v>44</v>
      </c>
      <c r="K160" s="2">
        <v>44963</v>
      </c>
      <c r="L160">
        <f>MONTH(K160)</f>
        <v>2</v>
      </c>
      <c r="M160">
        <f>YEAR(K160)</f>
        <v>2023</v>
      </c>
      <c r="N160" s="1">
        <v>1104</v>
      </c>
      <c r="O160" s="1">
        <v>1600</v>
      </c>
      <c r="P160">
        <v>1</v>
      </c>
      <c r="Q160" s="1">
        <f t="shared" si="4"/>
        <v>1600</v>
      </c>
      <c r="R160" s="14">
        <f t="shared" si="5"/>
        <v>0</v>
      </c>
      <c r="S160" s="1">
        <f>Q160+R160</f>
        <v>1600</v>
      </c>
      <c r="T160" t="s">
        <v>23</v>
      </c>
      <c r="U160" t="s">
        <v>24</v>
      </c>
      <c r="V160">
        <v>2006</v>
      </c>
      <c r="W160">
        <v>3006</v>
      </c>
      <c r="X160" t="s">
        <v>45</v>
      </c>
      <c r="Y160" t="s">
        <v>31</v>
      </c>
      <c r="Z160">
        <v>24</v>
      </c>
    </row>
    <row r="161" spans="6:26" x14ac:dyDescent="0.25">
      <c r="F161">
        <v>1047</v>
      </c>
      <c r="G161" t="str">
        <f>PROPER(H161:H405)</f>
        <v>Mountain Bikes</v>
      </c>
      <c r="H161" t="s">
        <v>20</v>
      </c>
      <c r="I161" t="s">
        <v>149</v>
      </c>
      <c r="J161" t="s">
        <v>150</v>
      </c>
      <c r="K161" s="2">
        <v>44964</v>
      </c>
      <c r="L161">
        <f>MONTH(K161)</f>
        <v>2</v>
      </c>
      <c r="M161">
        <f>YEAR(K161)</f>
        <v>2023</v>
      </c>
      <c r="N161" s="1">
        <v>1491</v>
      </c>
      <c r="O161" s="1">
        <v>2100</v>
      </c>
      <c r="P161">
        <v>2</v>
      </c>
      <c r="Q161" s="1">
        <f t="shared" si="4"/>
        <v>4200</v>
      </c>
      <c r="R161" s="14">
        <f t="shared" si="5"/>
        <v>210</v>
      </c>
      <c r="S161" s="1">
        <f>Q161+R161</f>
        <v>4410</v>
      </c>
      <c r="T161" t="s">
        <v>28</v>
      </c>
      <c r="U161" t="s">
        <v>24</v>
      </c>
      <c r="V161">
        <v>2107</v>
      </c>
      <c r="W161">
        <v>3107</v>
      </c>
      <c r="X161" t="s">
        <v>151</v>
      </c>
      <c r="Y161" t="s">
        <v>26</v>
      </c>
      <c r="Z161">
        <v>20</v>
      </c>
    </row>
    <row r="162" spans="6:26" x14ac:dyDescent="0.25">
      <c r="F162">
        <v>1084</v>
      </c>
      <c r="G162" t="str">
        <f>PROPER(H162:H406)</f>
        <v>Mountain Bikes</v>
      </c>
      <c r="H162" t="s">
        <v>20</v>
      </c>
      <c r="I162" t="s">
        <v>46</v>
      </c>
      <c r="J162" t="s">
        <v>47</v>
      </c>
      <c r="K162" s="2">
        <v>44964</v>
      </c>
      <c r="L162">
        <f>MONTH(K162)</f>
        <v>2</v>
      </c>
      <c r="M162">
        <f>YEAR(K162)</f>
        <v>2023</v>
      </c>
      <c r="N162" s="1">
        <v>1496</v>
      </c>
      <c r="O162" s="1">
        <v>2200</v>
      </c>
      <c r="P162">
        <v>2</v>
      </c>
      <c r="Q162" s="1">
        <f t="shared" si="4"/>
        <v>4400</v>
      </c>
      <c r="R162" s="14">
        <f t="shared" si="5"/>
        <v>220</v>
      </c>
      <c r="S162" s="1">
        <f>Q162+R162</f>
        <v>4620</v>
      </c>
      <c r="T162" t="s">
        <v>28</v>
      </c>
      <c r="U162" t="s">
        <v>24</v>
      </c>
      <c r="V162">
        <v>2007</v>
      </c>
      <c r="W162">
        <v>3007</v>
      </c>
      <c r="X162" t="s">
        <v>48</v>
      </c>
      <c r="Y162" t="s">
        <v>26</v>
      </c>
      <c r="Z162">
        <v>29</v>
      </c>
    </row>
    <row r="163" spans="6:26" x14ac:dyDescent="0.25">
      <c r="F163">
        <v>1048</v>
      </c>
      <c r="G163" t="str">
        <f>PROPER(H163:H407)</f>
        <v>Mountain Bikes</v>
      </c>
      <c r="H163" t="s">
        <v>20</v>
      </c>
      <c r="I163" t="s">
        <v>149</v>
      </c>
      <c r="J163" t="s">
        <v>152</v>
      </c>
      <c r="K163" s="2">
        <v>44965</v>
      </c>
      <c r="L163">
        <f>MONTH(K163)</f>
        <v>2</v>
      </c>
      <c r="M163">
        <f>YEAR(K163)</f>
        <v>2023</v>
      </c>
      <c r="N163" s="1">
        <v>1846</v>
      </c>
      <c r="O163" s="1">
        <v>2600</v>
      </c>
      <c r="P163">
        <v>1</v>
      </c>
      <c r="Q163" s="1">
        <f t="shared" si="4"/>
        <v>2600</v>
      </c>
      <c r="R163" s="14">
        <f t="shared" si="5"/>
        <v>130</v>
      </c>
      <c r="S163" s="1">
        <f>Q163+R163</f>
        <v>2730</v>
      </c>
      <c r="T163" t="s">
        <v>23</v>
      </c>
      <c r="U163" t="s">
        <v>29</v>
      </c>
      <c r="V163">
        <v>2108</v>
      </c>
      <c r="W163">
        <v>3108</v>
      </c>
      <c r="X163" t="s">
        <v>153</v>
      </c>
      <c r="Y163" t="s">
        <v>31</v>
      </c>
      <c r="Z163">
        <v>18</v>
      </c>
    </row>
    <row r="164" spans="6:26" x14ac:dyDescent="0.25">
      <c r="F164">
        <v>1085</v>
      </c>
      <c r="G164" t="str">
        <f>PROPER(H164:H408)</f>
        <v>Mountain Bikes</v>
      </c>
      <c r="H164" t="s">
        <v>20</v>
      </c>
      <c r="I164" t="s">
        <v>46</v>
      </c>
      <c r="J164" t="s">
        <v>49</v>
      </c>
      <c r="K164" s="2">
        <v>44965</v>
      </c>
      <c r="L164">
        <f>MONTH(K164)</f>
        <v>2</v>
      </c>
      <c r="M164">
        <f>YEAR(K164)</f>
        <v>2023</v>
      </c>
      <c r="N164" s="1">
        <v>1700.0000000000002</v>
      </c>
      <c r="O164" s="1">
        <v>2500</v>
      </c>
      <c r="P164">
        <v>1</v>
      </c>
      <c r="Q164" s="1">
        <f t="shared" si="4"/>
        <v>2500</v>
      </c>
      <c r="R164" s="14">
        <f t="shared" si="5"/>
        <v>125</v>
      </c>
      <c r="S164" s="1">
        <f>Q164+R164</f>
        <v>2625</v>
      </c>
      <c r="T164" t="s">
        <v>23</v>
      </c>
      <c r="U164" t="s">
        <v>29</v>
      </c>
      <c r="V164">
        <v>2008</v>
      </c>
      <c r="W164">
        <v>3008</v>
      </c>
      <c r="X164" t="s">
        <v>50</v>
      </c>
      <c r="Y164" t="s">
        <v>31</v>
      </c>
      <c r="Z164">
        <v>27</v>
      </c>
    </row>
    <row r="165" spans="6:26" x14ac:dyDescent="0.25">
      <c r="F165">
        <v>1033</v>
      </c>
      <c r="G165" t="str">
        <f>PROPER(H165:H409)</f>
        <v>Mountain Bikes</v>
      </c>
      <c r="H165" t="s">
        <v>20</v>
      </c>
      <c r="I165" t="s">
        <v>114</v>
      </c>
      <c r="J165" t="s">
        <v>115</v>
      </c>
      <c r="K165" s="2">
        <v>44976</v>
      </c>
      <c r="L165">
        <f>MONTH(K165)</f>
        <v>2</v>
      </c>
      <c r="M165">
        <f>YEAR(K165)</f>
        <v>2023</v>
      </c>
      <c r="N165" s="1">
        <v>720</v>
      </c>
      <c r="O165" s="1">
        <v>1200</v>
      </c>
      <c r="P165">
        <v>2</v>
      </c>
      <c r="Q165" s="1">
        <f t="shared" si="4"/>
        <v>2400</v>
      </c>
      <c r="R165" s="14">
        <f t="shared" si="5"/>
        <v>120</v>
      </c>
      <c r="S165" s="1">
        <f>Q165+R165</f>
        <v>2520</v>
      </c>
      <c r="T165" t="s">
        <v>23</v>
      </c>
      <c r="U165" t="s">
        <v>24</v>
      </c>
      <c r="V165">
        <v>2081</v>
      </c>
      <c r="W165">
        <v>3081</v>
      </c>
      <c r="X165" t="s">
        <v>116</v>
      </c>
      <c r="Y165" t="s">
        <v>26</v>
      </c>
      <c r="Z165">
        <v>27</v>
      </c>
    </row>
    <row r="166" spans="6:26" x14ac:dyDescent="0.25">
      <c r="F166">
        <v>1139</v>
      </c>
      <c r="G166" t="str">
        <f>PROPER(H166:H410)</f>
        <v>Mountain Bikes</v>
      </c>
      <c r="H166" t="s">
        <v>20</v>
      </c>
      <c r="I166" t="s">
        <v>114</v>
      </c>
      <c r="J166" t="s">
        <v>115</v>
      </c>
      <c r="K166" s="2">
        <v>44976</v>
      </c>
      <c r="L166">
        <f>MONTH(K166)</f>
        <v>2</v>
      </c>
      <c r="M166">
        <f>YEAR(K166)</f>
        <v>2023</v>
      </c>
      <c r="N166" s="1">
        <v>720</v>
      </c>
      <c r="O166" s="1">
        <v>1200</v>
      </c>
      <c r="P166">
        <v>2</v>
      </c>
      <c r="Q166" s="1">
        <f t="shared" si="4"/>
        <v>2400</v>
      </c>
      <c r="R166" s="14">
        <f t="shared" si="5"/>
        <v>120</v>
      </c>
      <c r="S166" s="1">
        <f>Q166+R166</f>
        <v>2520</v>
      </c>
      <c r="T166" t="s">
        <v>23</v>
      </c>
      <c r="U166" t="s">
        <v>24</v>
      </c>
      <c r="V166">
        <v>2081</v>
      </c>
      <c r="W166">
        <v>3081</v>
      </c>
      <c r="X166" t="s">
        <v>116</v>
      </c>
      <c r="Y166" t="s">
        <v>26</v>
      </c>
      <c r="Z166">
        <v>27</v>
      </c>
    </row>
    <row r="167" spans="6:26" x14ac:dyDescent="0.25">
      <c r="F167">
        <v>1034</v>
      </c>
      <c r="G167" t="str">
        <f>PROPER(H167:H411)</f>
        <v>Mountain Bikes</v>
      </c>
      <c r="H167" t="s">
        <v>20</v>
      </c>
      <c r="I167" t="s">
        <v>114</v>
      </c>
      <c r="J167" t="s">
        <v>117</v>
      </c>
      <c r="K167" s="2">
        <v>44977</v>
      </c>
      <c r="L167">
        <f>MONTH(K167)</f>
        <v>2</v>
      </c>
      <c r="M167">
        <f>YEAR(K167)</f>
        <v>2023</v>
      </c>
      <c r="N167" s="1">
        <v>900</v>
      </c>
      <c r="O167" s="1">
        <v>1500</v>
      </c>
      <c r="P167">
        <v>1</v>
      </c>
      <c r="Q167" s="1">
        <f t="shared" si="4"/>
        <v>1500</v>
      </c>
      <c r="R167" s="14">
        <f t="shared" si="5"/>
        <v>0</v>
      </c>
      <c r="S167" s="1">
        <f>Q167+R167</f>
        <v>1500</v>
      </c>
      <c r="T167" t="s">
        <v>28</v>
      </c>
      <c r="U167" t="s">
        <v>29</v>
      </c>
      <c r="V167">
        <v>2082</v>
      </c>
      <c r="W167">
        <v>3082</v>
      </c>
      <c r="X167" t="s">
        <v>118</v>
      </c>
      <c r="Y167" t="s">
        <v>31</v>
      </c>
      <c r="Z167">
        <v>25</v>
      </c>
    </row>
    <row r="168" spans="6:26" x14ac:dyDescent="0.25">
      <c r="F168">
        <v>1140</v>
      </c>
      <c r="G168" t="str">
        <f>PROPER(H168:H412)</f>
        <v>Mountain Bikes</v>
      </c>
      <c r="H168" t="s">
        <v>20</v>
      </c>
      <c r="I168" t="s">
        <v>114</v>
      </c>
      <c r="J168" t="s">
        <v>117</v>
      </c>
      <c r="K168" s="2">
        <v>44977</v>
      </c>
      <c r="L168">
        <f>MONTH(K168)</f>
        <v>2</v>
      </c>
      <c r="M168">
        <f>YEAR(K168)</f>
        <v>2023</v>
      </c>
      <c r="N168" s="1">
        <v>900</v>
      </c>
      <c r="O168" s="1">
        <v>1500</v>
      </c>
      <c r="P168">
        <v>1</v>
      </c>
      <c r="Q168" s="1">
        <f t="shared" si="4"/>
        <v>1500</v>
      </c>
      <c r="R168" s="14">
        <f t="shared" si="5"/>
        <v>0</v>
      </c>
      <c r="S168" s="1">
        <f>Q168+R168</f>
        <v>1500</v>
      </c>
      <c r="T168" t="s">
        <v>28</v>
      </c>
      <c r="U168" t="s">
        <v>29</v>
      </c>
      <c r="V168">
        <v>2082</v>
      </c>
      <c r="W168">
        <v>3082</v>
      </c>
      <c r="X168" t="s">
        <v>118</v>
      </c>
      <c r="Y168" t="s">
        <v>31</v>
      </c>
      <c r="Z168">
        <v>25</v>
      </c>
    </row>
    <row r="169" spans="6:26" x14ac:dyDescent="0.25">
      <c r="F169">
        <v>1035</v>
      </c>
      <c r="G169" t="str">
        <f>PROPER(H169:H413)</f>
        <v>Mountain Bikes</v>
      </c>
      <c r="H169" t="s">
        <v>20</v>
      </c>
      <c r="I169" t="s">
        <v>119</v>
      </c>
      <c r="J169" t="s">
        <v>120</v>
      </c>
      <c r="K169" s="2">
        <v>44978</v>
      </c>
      <c r="L169">
        <f>MONTH(K169)</f>
        <v>2</v>
      </c>
      <c r="M169">
        <f>YEAR(K169)</f>
        <v>2023</v>
      </c>
      <c r="N169" s="1">
        <v>1931.9999999999998</v>
      </c>
      <c r="O169" s="1">
        <v>2800</v>
      </c>
      <c r="P169">
        <v>3</v>
      </c>
      <c r="Q169" s="1">
        <f t="shared" si="4"/>
        <v>8400</v>
      </c>
      <c r="R169" s="14">
        <f t="shared" si="5"/>
        <v>420</v>
      </c>
      <c r="S169" s="1">
        <f>Q169+R169</f>
        <v>8820</v>
      </c>
      <c r="T169" t="s">
        <v>23</v>
      </c>
      <c r="U169" t="s">
        <v>35</v>
      </c>
      <c r="V169">
        <v>2083</v>
      </c>
      <c r="W169">
        <v>3083</v>
      </c>
      <c r="X169" t="s">
        <v>121</v>
      </c>
      <c r="Y169" t="s">
        <v>26</v>
      </c>
      <c r="Z169">
        <v>18</v>
      </c>
    </row>
    <row r="170" spans="6:26" x14ac:dyDescent="0.25">
      <c r="F170">
        <v>1086</v>
      </c>
      <c r="G170" t="str">
        <f>PROPER(H170:H414)</f>
        <v>Mountain Bikes</v>
      </c>
      <c r="H170" t="s">
        <v>20</v>
      </c>
      <c r="I170" t="s">
        <v>51</v>
      </c>
      <c r="J170" t="s">
        <v>52</v>
      </c>
      <c r="K170" s="2">
        <v>44978</v>
      </c>
      <c r="L170">
        <f>MONTH(K170)</f>
        <v>2</v>
      </c>
      <c r="M170">
        <f>YEAR(K170)</f>
        <v>2023</v>
      </c>
      <c r="N170" s="1">
        <v>737</v>
      </c>
      <c r="O170" s="1">
        <v>1100</v>
      </c>
      <c r="P170">
        <v>2</v>
      </c>
      <c r="Q170" s="1">
        <f t="shared" si="4"/>
        <v>2200</v>
      </c>
      <c r="R170" s="14">
        <f t="shared" si="5"/>
        <v>110</v>
      </c>
      <c r="S170" s="1">
        <f>Q170+R170</f>
        <v>2310</v>
      </c>
      <c r="T170" t="s">
        <v>23</v>
      </c>
      <c r="U170" t="s">
        <v>24</v>
      </c>
      <c r="V170">
        <v>2021</v>
      </c>
      <c r="W170">
        <v>3021</v>
      </c>
      <c r="X170" t="s">
        <v>53</v>
      </c>
      <c r="Y170" t="s">
        <v>26</v>
      </c>
      <c r="Z170">
        <v>24</v>
      </c>
    </row>
    <row r="171" spans="6:26" x14ac:dyDescent="0.25">
      <c r="F171">
        <v>1141</v>
      </c>
      <c r="G171" t="str">
        <f>PROPER(H171:H415)</f>
        <v>Mountain Bikes</v>
      </c>
      <c r="H171" t="s">
        <v>20</v>
      </c>
      <c r="I171" t="s">
        <v>119</v>
      </c>
      <c r="J171" t="s">
        <v>120</v>
      </c>
      <c r="K171" s="2">
        <v>44978</v>
      </c>
      <c r="L171">
        <f>MONTH(K171)</f>
        <v>2</v>
      </c>
      <c r="M171">
        <f>YEAR(K171)</f>
        <v>2023</v>
      </c>
      <c r="N171" s="1">
        <v>1931.9999999999998</v>
      </c>
      <c r="O171" s="1">
        <v>2800</v>
      </c>
      <c r="P171">
        <v>3</v>
      </c>
      <c r="Q171" s="1">
        <f t="shared" si="4"/>
        <v>8400</v>
      </c>
      <c r="R171" s="14">
        <f t="shared" si="5"/>
        <v>420</v>
      </c>
      <c r="S171" s="1">
        <f>Q171+R171</f>
        <v>8820</v>
      </c>
      <c r="T171" t="s">
        <v>23</v>
      </c>
      <c r="U171" t="s">
        <v>35</v>
      </c>
      <c r="V171">
        <v>2083</v>
      </c>
      <c r="W171">
        <v>3083</v>
      </c>
      <c r="X171" t="s">
        <v>121</v>
      </c>
      <c r="Y171" t="s">
        <v>26</v>
      </c>
      <c r="Z171">
        <v>18</v>
      </c>
    </row>
    <row r="172" spans="6:26" x14ac:dyDescent="0.25">
      <c r="F172">
        <v>1036</v>
      </c>
      <c r="G172" t="str">
        <f>PROPER(H172:H416)</f>
        <v>Mountain Bikes</v>
      </c>
      <c r="H172" t="s">
        <v>20</v>
      </c>
      <c r="I172" t="s">
        <v>119</v>
      </c>
      <c r="J172" t="s">
        <v>122</v>
      </c>
      <c r="K172" s="2">
        <v>44979</v>
      </c>
      <c r="L172">
        <f>MONTH(K172)</f>
        <v>2</v>
      </c>
      <c r="M172">
        <f>YEAR(K172)</f>
        <v>2023</v>
      </c>
      <c r="N172" s="1">
        <v>2208</v>
      </c>
      <c r="O172" s="1">
        <v>3200</v>
      </c>
      <c r="P172">
        <v>1</v>
      </c>
      <c r="Q172" s="1">
        <f t="shared" si="4"/>
        <v>3200</v>
      </c>
      <c r="R172" s="14">
        <f t="shared" si="5"/>
        <v>160</v>
      </c>
      <c r="S172" s="1">
        <f>Q172+R172</f>
        <v>3360</v>
      </c>
      <c r="T172" t="s">
        <v>23</v>
      </c>
      <c r="U172" t="s">
        <v>24</v>
      </c>
      <c r="V172">
        <v>2084</v>
      </c>
      <c r="W172">
        <v>3084</v>
      </c>
      <c r="X172" t="s">
        <v>123</v>
      </c>
      <c r="Y172" t="s">
        <v>31</v>
      </c>
      <c r="Z172">
        <v>16</v>
      </c>
    </row>
    <row r="173" spans="6:26" x14ac:dyDescent="0.25">
      <c r="F173">
        <v>1087</v>
      </c>
      <c r="G173" t="str">
        <f>PROPER(H173:H417)</f>
        <v>Mountain Bikes</v>
      </c>
      <c r="H173" t="s">
        <v>20</v>
      </c>
      <c r="I173" t="s">
        <v>51</v>
      </c>
      <c r="J173" t="s">
        <v>54</v>
      </c>
      <c r="K173" s="2">
        <v>44979</v>
      </c>
      <c r="L173">
        <f>MONTH(K173)</f>
        <v>2</v>
      </c>
      <c r="M173">
        <f>YEAR(K173)</f>
        <v>2023</v>
      </c>
      <c r="N173" s="1">
        <v>938</v>
      </c>
      <c r="O173" s="1">
        <v>1400</v>
      </c>
      <c r="P173">
        <v>1</v>
      </c>
      <c r="Q173" s="1">
        <f t="shared" si="4"/>
        <v>1400</v>
      </c>
      <c r="R173" s="14">
        <f t="shared" si="5"/>
        <v>0</v>
      </c>
      <c r="S173" s="1">
        <f>Q173+R173</f>
        <v>1400</v>
      </c>
      <c r="T173" t="s">
        <v>28</v>
      </c>
      <c r="U173" t="s">
        <v>29</v>
      </c>
      <c r="V173">
        <v>2022</v>
      </c>
      <c r="W173">
        <v>3022</v>
      </c>
      <c r="X173" t="s">
        <v>55</v>
      </c>
      <c r="Y173" t="s">
        <v>31</v>
      </c>
      <c r="Z173">
        <v>21</v>
      </c>
    </row>
    <row r="174" spans="6:26" x14ac:dyDescent="0.25">
      <c r="F174">
        <v>1142</v>
      </c>
      <c r="G174" t="str">
        <f>PROPER(H174:H418)</f>
        <v>Mountain Bikes</v>
      </c>
      <c r="H174" t="s">
        <v>20</v>
      </c>
      <c r="I174" t="s">
        <v>119</v>
      </c>
      <c r="J174" t="s">
        <v>122</v>
      </c>
      <c r="K174" s="2">
        <v>44979</v>
      </c>
      <c r="L174">
        <f>MONTH(K174)</f>
        <v>2</v>
      </c>
      <c r="M174">
        <f>YEAR(K174)</f>
        <v>2023</v>
      </c>
      <c r="N174" s="1">
        <v>2208</v>
      </c>
      <c r="O174" s="1">
        <v>3200</v>
      </c>
      <c r="P174">
        <v>1</v>
      </c>
      <c r="Q174" s="1">
        <f t="shared" si="4"/>
        <v>3200</v>
      </c>
      <c r="R174" s="14">
        <f t="shared" si="5"/>
        <v>160</v>
      </c>
      <c r="S174" s="1">
        <f>Q174+R174</f>
        <v>3360</v>
      </c>
      <c r="T174" t="s">
        <v>23</v>
      </c>
      <c r="U174" t="s">
        <v>24</v>
      </c>
      <c r="V174">
        <v>2084</v>
      </c>
      <c r="W174">
        <v>3084</v>
      </c>
      <c r="X174" t="s">
        <v>123</v>
      </c>
      <c r="Y174" t="s">
        <v>31</v>
      </c>
      <c r="Z174">
        <v>16</v>
      </c>
    </row>
    <row r="175" spans="6:26" x14ac:dyDescent="0.25">
      <c r="F175">
        <v>1146</v>
      </c>
      <c r="G175" t="str">
        <f>PROPER(H175:H419)</f>
        <v>Mountain Bikes</v>
      </c>
      <c r="H175" t="s">
        <v>20</v>
      </c>
      <c r="I175" t="s">
        <v>51</v>
      </c>
      <c r="J175" t="s">
        <v>54</v>
      </c>
      <c r="K175" s="2">
        <v>44979</v>
      </c>
      <c r="L175">
        <f>MONTH(K175)</f>
        <v>2</v>
      </c>
      <c r="M175">
        <f>YEAR(K175)</f>
        <v>2023</v>
      </c>
      <c r="N175" s="1">
        <v>938</v>
      </c>
      <c r="O175" s="1">
        <v>1400</v>
      </c>
      <c r="P175">
        <v>1</v>
      </c>
      <c r="Q175" s="1">
        <f t="shared" si="4"/>
        <v>1400</v>
      </c>
      <c r="R175" s="14">
        <f t="shared" si="5"/>
        <v>0</v>
      </c>
      <c r="S175" s="1">
        <f>Q175+R175</f>
        <v>1400</v>
      </c>
      <c r="T175" t="s">
        <v>28</v>
      </c>
      <c r="U175" t="s">
        <v>29</v>
      </c>
      <c r="V175">
        <v>2022</v>
      </c>
      <c r="W175">
        <v>3022</v>
      </c>
      <c r="X175" t="s">
        <v>55</v>
      </c>
      <c r="Y175" t="s">
        <v>31</v>
      </c>
      <c r="Z175">
        <v>21</v>
      </c>
    </row>
    <row r="176" spans="6:26" x14ac:dyDescent="0.25">
      <c r="F176">
        <v>1037</v>
      </c>
      <c r="G176" t="str">
        <f>PROPER(H176:H420)</f>
        <v>Mountain Bikes</v>
      </c>
      <c r="H176" t="s">
        <v>20</v>
      </c>
      <c r="I176" t="s">
        <v>124</v>
      </c>
      <c r="J176" t="s">
        <v>125</v>
      </c>
      <c r="K176" s="2">
        <v>44980</v>
      </c>
      <c r="L176">
        <f>MONTH(K176)</f>
        <v>2</v>
      </c>
      <c r="M176">
        <f>YEAR(K176)</f>
        <v>2023</v>
      </c>
      <c r="N176" s="1">
        <v>1500</v>
      </c>
      <c r="O176" s="1">
        <v>2000</v>
      </c>
      <c r="P176">
        <v>2</v>
      </c>
      <c r="Q176" s="1">
        <f t="shared" si="4"/>
        <v>4000</v>
      </c>
      <c r="R176" s="14">
        <f t="shared" si="5"/>
        <v>200</v>
      </c>
      <c r="S176" s="1">
        <f>Q176+R176</f>
        <v>4200</v>
      </c>
      <c r="T176" t="s">
        <v>28</v>
      </c>
      <c r="U176" t="s">
        <v>29</v>
      </c>
      <c r="V176">
        <v>2085</v>
      </c>
      <c r="W176">
        <v>3085</v>
      </c>
      <c r="X176" t="s">
        <v>126</v>
      </c>
      <c r="Y176" t="s">
        <v>26</v>
      </c>
      <c r="Z176">
        <v>33</v>
      </c>
    </row>
    <row r="177" spans="6:26" x14ac:dyDescent="0.25">
      <c r="F177">
        <v>1088</v>
      </c>
      <c r="G177" t="str">
        <f>PROPER(H177:H421)</f>
        <v>Mountain Bikes</v>
      </c>
      <c r="H177" t="s">
        <v>20</v>
      </c>
      <c r="I177" t="s">
        <v>57</v>
      </c>
      <c r="J177" t="s">
        <v>58</v>
      </c>
      <c r="K177" s="2">
        <v>44980</v>
      </c>
      <c r="L177">
        <f>MONTH(K177)</f>
        <v>2</v>
      </c>
      <c r="M177">
        <f>YEAR(K177)</f>
        <v>2023</v>
      </c>
      <c r="N177" s="1">
        <v>1190</v>
      </c>
      <c r="O177" s="1">
        <v>1700</v>
      </c>
      <c r="P177">
        <v>3</v>
      </c>
      <c r="Q177" s="1">
        <f t="shared" si="4"/>
        <v>5100</v>
      </c>
      <c r="R177" s="14">
        <f t="shared" si="5"/>
        <v>255</v>
      </c>
      <c r="S177" s="1">
        <f>Q177+R177</f>
        <v>5355</v>
      </c>
      <c r="T177" t="s">
        <v>23</v>
      </c>
      <c r="U177" t="s">
        <v>35</v>
      </c>
      <c r="V177">
        <v>2023</v>
      </c>
      <c r="W177">
        <v>3023</v>
      </c>
      <c r="X177" t="s">
        <v>59</v>
      </c>
      <c r="Y177" t="s">
        <v>26</v>
      </c>
      <c r="Z177">
        <v>20</v>
      </c>
    </row>
    <row r="178" spans="6:26" x14ac:dyDescent="0.25">
      <c r="F178">
        <v>1143</v>
      </c>
      <c r="G178" t="str">
        <f>PROPER(H178:H422)</f>
        <v>Mountain Bikes</v>
      </c>
      <c r="H178" t="s">
        <v>20</v>
      </c>
      <c r="I178" t="s">
        <v>124</v>
      </c>
      <c r="J178" t="s">
        <v>125</v>
      </c>
      <c r="K178" s="2">
        <v>44980</v>
      </c>
      <c r="L178">
        <f>MONTH(K178)</f>
        <v>2</v>
      </c>
      <c r="M178">
        <f>YEAR(K178)</f>
        <v>2023</v>
      </c>
      <c r="N178" s="1">
        <v>1500</v>
      </c>
      <c r="O178" s="1">
        <v>2000</v>
      </c>
      <c r="P178">
        <v>2</v>
      </c>
      <c r="Q178" s="1">
        <f t="shared" si="4"/>
        <v>4000</v>
      </c>
      <c r="R178" s="14">
        <f t="shared" si="5"/>
        <v>200</v>
      </c>
      <c r="S178" s="1">
        <f>Q178+R178</f>
        <v>4200</v>
      </c>
      <c r="T178" t="s">
        <v>28</v>
      </c>
      <c r="U178" t="s">
        <v>29</v>
      </c>
      <c r="V178">
        <v>2085</v>
      </c>
      <c r="W178">
        <v>3085</v>
      </c>
      <c r="X178" t="s">
        <v>126</v>
      </c>
      <c r="Y178" t="s">
        <v>26</v>
      </c>
      <c r="Z178">
        <v>33</v>
      </c>
    </row>
    <row r="179" spans="6:26" x14ac:dyDescent="0.25">
      <c r="F179">
        <v>1147</v>
      </c>
      <c r="G179" t="str">
        <f>PROPER(H179:H423)</f>
        <v>Mountain Bikes</v>
      </c>
      <c r="H179" t="s">
        <v>20</v>
      </c>
      <c r="I179" t="s">
        <v>57</v>
      </c>
      <c r="J179" t="s">
        <v>58</v>
      </c>
      <c r="K179" s="2">
        <v>44980</v>
      </c>
      <c r="L179">
        <f>MONTH(K179)</f>
        <v>2</v>
      </c>
      <c r="M179">
        <f>YEAR(K179)</f>
        <v>2023</v>
      </c>
      <c r="N179" s="1">
        <v>1190</v>
      </c>
      <c r="O179" s="1">
        <v>1700</v>
      </c>
      <c r="P179">
        <v>3</v>
      </c>
      <c r="Q179" s="1">
        <f t="shared" si="4"/>
        <v>5100</v>
      </c>
      <c r="R179" s="14">
        <f t="shared" si="5"/>
        <v>255</v>
      </c>
      <c r="S179" s="1">
        <f>Q179+R179</f>
        <v>5355</v>
      </c>
      <c r="T179" t="s">
        <v>23</v>
      </c>
      <c r="U179" t="s">
        <v>35</v>
      </c>
      <c r="V179">
        <v>2023</v>
      </c>
      <c r="W179">
        <v>3023</v>
      </c>
      <c r="X179" t="s">
        <v>59</v>
      </c>
      <c r="Y179" t="s">
        <v>26</v>
      </c>
      <c r="Z179">
        <v>20</v>
      </c>
    </row>
    <row r="180" spans="6:26" x14ac:dyDescent="0.25">
      <c r="F180">
        <v>1038</v>
      </c>
      <c r="G180" t="str">
        <f>PROPER(H180:H424)</f>
        <v>Mountain Bikes</v>
      </c>
      <c r="H180" t="s">
        <v>20</v>
      </c>
      <c r="I180" t="s">
        <v>124</v>
      </c>
      <c r="J180" t="s">
        <v>127</v>
      </c>
      <c r="K180" s="2">
        <v>44981</v>
      </c>
      <c r="L180">
        <f>MONTH(K180)</f>
        <v>2</v>
      </c>
      <c r="M180">
        <f>YEAR(K180)</f>
        <v>2023</v>
      </c>
      <c r="N180" s="1">
        <v>1800</v>
      </c>
      <c r="O180" s="1">
        <v>2400</v>
      </c>
      <c r="P180">
        <v>1</v>
      </c>
      <c r="Q180" s="1">
        <f t="shared" si="4"/>
        <v>2400</v>
      </c>
      <c r="R180" s="14">
        <f t="shared" si="5"/>
        <v>120</v>
      </c>
      <c r="S180" s="1">
        <f>Q180+R180</f>
        <v>2520</v>
      </c>
      <c r="T180" t="s">
        <v>23</v>
      </c>
      <c r="U180" t="s">
        <v>24</v>
      </c>
      <c r="V180">
        <v>2086</v>
      </c>
      <c r="W180">
        <v>3086</v>
      </c>
      <c r="X180" t="s">
        <v>128</v>
      </c>
      <c r="Y180" t="s">
        <v>31</v>
      </c>
      <c r="Z180">
        <v>30</v>
      </c>
    </row>
    <row r="181" spans="6:26" x14ac:dyDescent="0.25">
      <c r="F181">
        <v>1089</v>
      </c>
      <c r="G181" t="str">
        <f>PROPER(H181:H425)</f>
        <v>Mountain Bikes</v>
      </c>
      <c r="H181" t="s">
        <v>20</v>
      </c>
      <c r="I181" t="s">
        <v>57</v>
      </c>
      <c r="J181" t="s">
        <v>61</v>
      </c>
      <c r="K181" s="2">
        <v>44981</v>
      </c>
      <c r="L181">
        <f>MONTH(K181)</f>
        <v>2</v>
      </c>
      <c r="M181">
        <f>YEAR(K181)</f>
        <v>2023</v>
      </c>
      <c r="N181" s="1">
        <v>1400</v>
      </c>
      <c r="O181" s="1">
        <v>2000</v>
      </c>
      <c r="P181">
        <v>1</v>
      </c>
      <c r="Q181" s="1">
        <f t="shared" si="4"/>
        <v>2000</v>
      </c>
      <c r="R181" s="14">
        <f t="shared" si="5"/>
        <v>0</v>
      </c>
      <c r="S181" s="1">
        <f>Q181+R181</f>
        <v>2000</v>
      </c>
      <c r="T181" t="s">
        <v>23</v>
      </c>
      <c r="U181" t="s">
        <v>24</v>
      </c>
      <c r="V181">
        <v>2024</v>
      </c>
      <c r="W181">
        <v>3024</v>
      </c>
      <c r="X181" t="s">
        <v>62</v>
      </c>
      <c r="Y181" t="s">
        <v>31</v>
      </c>
      <c r="Z181">
        <v>18</v>
      </c>
    </row>
    <row r="182" spans="6:26" x14ac:dyDescent="0.25">
      <c r="F182">
        <v>1144</v>
      </c>
      <c r="G182" t="str">
        <f>PROPER(H182:H426)</f>
        <v>Mountain Bikes</v>
      </c>
      <c r="H182" t="s">
        <v>20</v>
      </c>
      <c r="I182" t="s">
        <v>124</v>
      </c>
      <c r="J182" t="s">
        <v>127</v>
      </c>
      <c r="K182" s="2">
        <v>44981</v>
      </c>
      <c r="L182">
        <f>MONTH(K182)</f>
        <v>2</v>
      </c>
      <c r="M182">
        <f>YEAR(K182)</f>
        <v>2023</v>
      </c>
      <c r="N182" s="1">
        <v>1800</v>
      </c>
      <c r="O182" s="1">
        <v>2400</v>
      </c>
      <c r="P182">
        <v>1</v>
      </c>
      <c r="Q182" s="1">
        <f t="shared" si="4"/>
        <v>2400</v>
      </c>
      <c r="R182" s="14">
        <f t="shared" si="5"/>
        <v>120</v>
      </c>
      <c r="S182" s="1">
        <f>Q182+R182</f>
        <v>2520</v>
      </c>
      <c r="T182" t="s">
        <v>23</v>
      </c>
      <c r="U182" t="s">
        <v>24</v>
      </c>
      <c r="V182">
        <v>2086</v>
      </c>
      <c r="W182">
        <v>3086</v>
      </c>
      <c r="X182" t="s">
        <v>128</v>
      </c>
      <c r="Y182" t="s">
        <v>31</v>
      </c>
      <c r="Z182">
        <v>30</v>
      </c>
    </row>
    <row r="183" spans="6:26" x14ac:dyDescent="0.25">
      <c r="F183">
        <v>1148</v>
      </c>
      <c r="G183" t="str">
        <f>PROPER(H183:H427)</f>
        <v>Mountain Bikes</v>
      </c>
      <c r="H183" t="s">
        <v>20</v>
      </c>
      <c r="I183" t="s">
        <v>57</v>
      </c>
      <c r="J183" t="s">
        <v>61</v>
      </c>
      <c r="K183" s="2">
        <v>44981</v>
      </c>
      <c r="L183">
        <f>MONTH(K183)</f>
        <v>2</v>
      </c>
      <c r="M183">
        <f>YEAR(K183)</f>
        <v>2023</v>
      </c>
      <c r="N183" s="1">
        <v>1400</v>
      </c>
      <c r="O183" s="1">
        <v>2000</v>
      </c>
      <c r="P183">
        <v>1</v>
      </c>
      <c r="Q183" s="1">
        <f t="shared" si="4"/>
        <v>2000</v>
      </c>
      <c r="R183" s="14">
        <f t="shared" si="5"/>
        <v>0</v>
      </c>
      <c r="S183" s="1">
        <f>Q183+R183</f>
        <v>2000</v>
      </c>
      <c r="T183" t="s">
        <v>23</v>
      </c>
      <c r="U183" t="s">
        <v>24</v>
      </c>
      <c r="V183">
        <v>2024</v>
      </c>
      <c r="W183">
        <v>3024</v>
      </c>
      <c r="X183" t="s">
        <v>62</v>
      </c>
      <c r="Y183" t="s">
        <v>31</v>
      </c>
      <c r="Z183">
        <v>18</v>
      </c>
    </row>
    <row r="184" spans="6:26" x14ac:dyDescent="0.25">
      <c r="F184">
        <v>1039</v>
      </c>
      <c r="G184" t="str">
        <f>PROPER(H184:H428)</f>
        <v>Mountain Bikes</v>
      </c>
      <c r="H184" t="s">
        <v>20</v>
      </c>
      <c r="I184" t="s">
        <v>46</v>
      </c>
      <c r="J184" t="s">
        <v>129</v>
      </c>
      <c r="K184" s="2">
        <v>44982</v>
      </c>
      <c r="L184">
        <f>MONTH(K184)</f>
        <v>2</v>
      </c>
      <c r="M184">
        <f>YEAR(K184)</f>
        <v>2023</v>
      </c>
      <c r="N184" s="1">
        <v>2291</v>
      </c>
      <c r="O184" s="1">
        <v>2900</v>
      </c>
      <c r="P184">
        <v>2</v>
      </c>
      <c r="Q184" s="1">
        <f t="shared" si="4"/>
        <v>5800</v>
      </c>
      <c r="R184" s="14">
        <f t="shared" si="5"/>
        <v>290</v>
      </c>
      <c r="S184" s="1">
        <f>Q184+R184</f>
        <v>6090</v>
      </c>
      <c r="T184" t="s">
        <v>28</v>
      </c>
      <c r="U184" t="s">
        <v>24</v>
      </c>
      <c r="V184">
        <v>2087</v>
      </c>
      <c r="W184">
        <v>3087</v>
      </c>
      <c r="X184" t="s">
        <v>130</v>
      </c>
      <c r="Y184" t="s">
        <v>26</v>
      </c>
      <c r="Z184">
        <v>34</v>
      </c>
    </row>
    <row r="185" spans="6:26" x14ac:dyDescent="0.25">
      <c r="F185">
        <v>1090</v>
      </c>
      <c r="G185" t="str">
        <f>PROPER(H185:H429)</f>
        <v>Mountain Bikes</v>
      </c>
      <c r="H185" t="s">
        <v>20</v>
      </c>
      <c r="I185" t="s">
        <v>64</v>
      </c>
      <c r="J185" t="s">
        <v>65</v>
      </c>
      <c r="K185" s="2">
        <v>44982</v>
      </c>
      <c r="L185">
        <f>MONTH(K185)</f>
        <v>2</v>
      </c>
      <c r="M185">
        <f>YEAR(K185)</f>
        <v>2023</v>
      </c>
      <c r="N185" s="1">
        <v>975</v>
      </c>
      <c r="O185" s="1">
        <v>1500</v>
      </c>
      <c r="P185">
        <v>2</v>
      </c>
      <c r="Q185" s="1">
        <f t="shared" si="4"/>
        <v>3000</v>
      </c>
      <c r="R185" s="14">
        <f t="shared" si="5"/>
        <v>150</v>
      </c>
      <c r="S185" s="1">
        <f>Q185+R185</f>
        <v>3150</v>
      </c>
      <c r="T185" t="s">
        <v>28</v>
      </c>
      <c r="U185" t="s">
        <v>29</v>
      </c>
      <c r="V185">
        <v>2025</v>
      </c>
      <c r="W185">
        <v>3025</v>
      </c>
      <c r="X185" t="s">
        <v>66</v>
      </c>
      <c r="Y185" t="s">
        <v>26</v>
      </c>
      <c r="Z185">
        <v>28</v>
      </c>
    </row>
    <row r="186" spans="6:26" x14ac:dyDescent="0.25">
      <c r="F186">
        <v>1145</v>
      </c>
      <c r="G186" t="str">
        <f>PROPER(H186:H430)</f>
        <v>Mountain Bikes</v>
      </c>
      <c r="H186" t="s">
        <v>20</v>
      </c>
      <c r="I186" t="s">
        <v>46</v>
      </c>
      <c r="J186" t="s">
        <v>129</v>
      </c>
      <c r="K186" s="2">
        <v>44982</v>
      </c>
      <c r="L186">
        <f>MONTH(K186)</f>
        <v>2</v>
      </c>
      <c r="M186">
        <f>YEAR(K186)</f>
        <v>2023</v>
      </c>
      <c r="N186" s="1">
        <v>2291</v>
      </c>
      <c r="O186" s="1">
        <v>2900</v>
      </c>
      <c r="P186">
        <v>2</v>
      </c>
      <c r="Q186" s="1">
        <f t="shared" si="4"/>
        <v>5800</v>
      </c>
      <c r="R186" s="14">
        <f t="shared" si="5"/>
        <v>290</v>
      </c>
      <c r="S186" s="1">
        <f>Q186+R186</f>
        <v>6090</v>
      </c>
      <c r="T186" t="s">
        <v>28</v>
      </c>
      <c r="U186" t="s">
        <v>24</v>
      </c>
      <c r="V186">
        <v>2087</v>
      </c>
      <c r="W186">
        <v>3087</v>
      </c>
      <c r="X186" t="s">
        <v>130</v>
      </c>
      <c r="Y186" t="s">
        <v>26</v>
      </c>
      <c r="Z186">
        <v>34</v>
      </c>
    </row>
    <row r="187" spans="6:26" x14ac:dyDescent="0.25">
      <c r="F187">
        <v>1149</v>
      </c>
      <c r="G187" t="str">
        <f>PROPER(H187:H431)</f>
        <v>Mountain Bikes</v>
      </c>
      <c r="H187" t="s">
        <v>20</v>
      </c>
      <c r="I187" t="s">
        <v>64</v>
      </c>
      <c r="J187" t="s">
        <v>65</v>
      </c>
      <c r="K187" s="2">
        <v>44982</v>
      </c>
      <c r="L187">
        <f>MONTH(K187)</f>
        <v>2</v>
      </c>
      <c r="M187">
        <f>YEAR(K187)</f>
        <v>2023</v>
      </c>
      <c r="N187" s="1">
        <v>975</v>
      </c>
      <c r="O187" s="1">
        <v>1500</v>
      </c>
      <c r="P187">
        <v>2</v>
      </c>
      <c r="Q187" s="1">
        <f t="shared" si="4"/>
        <v>3000</v>
      </c>
      <c r="R187" s="14">
        <f t="shared" si="5"/>
        <v>150</v>
      </c>
      <c r="S187" s="1">
        <f>Q187+R187</f>
        <v>3150</v>
      </c>
      <c r="T187" t="s">
        <v>28</v>
      </c>
      <c r="U187" t="s">
        <v>29</v>
      </c>
      <c r="V187">
        <v>2025</v>
      </c>
      <c r="W187">
        <v>3025</v>
      </c>
      <c r="X187" t="s">
        <v>66</v>
      </c>
      <c r="Y187" t="s">
        <v>26</v>
      </c>
      <c r="Z187">
        <v>28</v>
      </c>
    </row>
    <row r="188" spans="6:26" x14ac:dyDescent="0.25">
      <c r="F188">
        <v>1040</v>
      </c>
      <c r="G188" t="str">
        <f>PROPER(H188:H432)</f>
        <v>Mountain Bikes</v>
      </c>
      <c r="H188" t="s">
        <v>20</v>
      </c>
      <c r="I188" t="s">
        <v>46</v>
      </c>
      <c r="J188" t="s">
        <v>131</v>
      </c>
      <c r="K188" s="2">
        <v>44983</v>
      </c>
      <c r="L188">
        <f>MONTH(K188)</f>
        <v>2</v>
      </c>
      <c r="M188">
        <f>YEAR(K188)</f>
        <v>2023</v>
      </c>
      <c r="N188" s="1">
        <v>2607</v>
      </c>
      <c r="O188" s="1">
        <v>3300</v>
      </c>
      <c r="P188">
        <v>1</v>
      </c>
      <c r="Q188" s="1">
        <f t="shared" si="4"/>
        <v>3300</v>
      </c>
      <c r="R188" s="14">
        <f t="shared" si="5"/>
        <v>165</v>
      </c>
      <c r="S188" s="1">
        <f>Q188+R188</f>
        <v>3465</v>
      </c>
      <c r="T188" t="s">
        <v>28</v>
      </c>
      <c r="U188" t="s">
        <v>29</v>
      </c>
      <c r="V188">
        <v>2088</v>
      </c>
      <c r="W188">
        <v>3088</v>
      </c>
      <c r="X188" t="s">
        <v>132</v>
      </c>
      <c r="Y188" t="s">
        <v>31</v>
      </c>
      <c r="Z188">
        <v>32</v>
      </c>
    </row>
    <row r="189" spans="6:26" x14ac:dyDescent="0.25">
      <c r="F189">
        <v>1091</v>
      </c>
      <c r="G189" t="str">
        <f>PROPER(H189:H433)</f>
        <v>Mountain Bikes</v>
      </c>
      <c r="H189" t="s">
        <v>20</v>
      </c>
      <c r="I189" t="s">
        <v>64</v>
      </c>
      <c r="J189" t="s">
        <v>67</v>
      </c>
      <c r="K189" s="2">
        <v>44983</v>
      </c>
      <c r="L189">
        <f>MONTH(K189)</f>
        <v>2</v>
      </c>
      <c r="M189">
        <f>YEAR(K189)</f>
        <v>2023</v>
      </c>
      <c r="N189" s="1">
        <v>1170</v>
      </c>
      <c r="O189" s="1">
        <v>1800</v>
      </c>
      <c r="P189">
        <v>1</v>
      </c>
      <c r="Q189" s="1">
        <f t="shared" si="4"/>
        <v>1800</v>
      </c>
      <c r="R189" s="14">
        <f t="shared" si="5"/>
        <v>0</v>
      </c>
      <c r="S189" s="1">
        <f>Q189+R189</f>
        <v>1800</v>
      </c>
      <c r="T189" t="s">
        <v>23</v>
      </c>
      <c r="U189" t="s">
        <v>24</v>
      </c>
      <c r="V189">
        <v>2026</v>
      </c>
      <c r="W189">
        <v>3026</v>
      </c>
      <c r="X189" t="s">
        <v>68</v>
      </c>
      <c r="Y189" t="s">
        <v>31</v>
      </c>
      <c r="Z189">
        <v>26</v>
      </c>
    </row>
    <row r="190" spans="6:26" x14ac:dyDescent="0.25">
      <c r="F190">
        <v>1150</v>
      </c>
      <c r="G190" t="str">
        <f>PROPER(H190:H434)</f>
        <v>Mountain Bikes</v>
      </c>
      <c r="H190" t="s">
        <v>20</v>
      </c>
      <c r="I190" t="s">
        <v>64</v>
      </c>
      <c r="J190" t="s">
        <v>67</v>
      </c>
      <c r="K190" s="2">
        <v>44983</v>
      </c>
      <c r="L190">
        <f>MONTH(K190)</f>
        <v>2</v>
      </c>
      <c r="M190">
        <f>YEAR(K190)</f>
        <v>2023</v>
      </c>
      <c r="N190" s="1">
        <v>1170</v>
      </c>
      <c r="O190" s="1">
        <v>1800</v>
      </c>
      <c r="P190">
        <v>1</v>
      </c>
      <c r="Q190" s="1">
        <f t="shared" si="4"/>
        <v>1800</v>
      </c>
      <c r="R190" s="14">
        <f t="shared" si="5"/>
        <v>0</v>
      </c>
      <c r="S190" s="1">
        <f>Q190+R190</f>
        <v>1800</v>
      </c>
      <c r="T190" t="s">
        <v>23</v>
      </c>
      <c r="U190" t="s">
        <v>24</v>
      </c>
      <c r="V190">
        <v>2026</v>
      </c>
      <c r="W190">
        <v>3026</v>
      </c>
      <c r="X190" t="s">
        <v>68</v>
      </c>
      <c r="Y190" t="s">
        <v>31</v>
      </c>
      <c r="Z190">
        <v>26</v>
      </c>
    </row>
    <row r="191" spans="6:26" x14ac:dyDescent="0.25">
      <c r="F191">
        <v>1092</v>
      </c>
      <c r="G191" t="str">
        <f>PROPER(H191:H435)</f>
        <v>Mountain Bikes</v>
      </c>
      <c r="H191" t="s">
        <v>20</v>
      </c>
      <c r="I191" t="s">
        <v>69</v>
      </c>
      <c r="J191" t="s">
        <v>70</v>
      </c>
      <c r="K191" s="2">
        <v>44984</v>
      </c>
      <c r="L191">
        <f>MONTH(K191)</f>
        <v>2</v>
      </c>
      <c r="M191">
        <f>YEAR(K191)</f>
        <v>2023</v>
      </c>
      <c r="N191" s="1">
        <v>1656</v>
      </c>
      <c r="O191" s="1">
        <v>2300</v>
      </c>
      <c r="P191">
        <v>2</v>
      </c>
      <c r="Q191" s="1">
        <f t="shared" si="4"/>
        <v>4600</v>
      </c>
      <c r="R191" s="14">
        <f t="shared" si="5"/>
        <v>230</v>
      </c>
      <c r="S191" s="1">
        <f>Q191+R191</f>
        <v>4830</v>
      </c>
      <c r="T191" t="s">
        <v>28</v>
      </c>
      <c r="U191" t="s">
        <v>24</v>
      </c>
      <c r="V191">
        <v>2027</v>
      </c>
      <c r="W191">
        <v>3027</v>
      </c>
      <c r="X191" t="s">
        <v>71</v>
      </c>
      <c r="Y191" t="s">
        <v>26</v>
      </c>
      <c r="Z191">
        <v>30</v>
      </c>
    </row>
    <row r="192" spans="6:26" x14ac:dyDescent="0.25">
      <c r="F192">
        <v>1151</v>
      </c>
      <c r="G192" t="str">
        <f>PROPER(H192:H436)</f>
        <v>Mountain Bikes</v>
      </c>
      <c r="H192" t="s">
        <v>20</v>
      </c>
      <c r="I192" t="s">
        <v>69</v>
      </c>
      <c r="J192" t="s">
        <v>70</v>
      </c>
      <c r="K192" s="2">
        <v>44984</v>
      </c>
      <c r="L192">
        <f>MONTH(K192)</f>
        <v>2</v>
      </c>
      <c r="M192">
        <f>YEAR(K192)</f>
        <v>2023</v>
      </c>
      <c r="N192" s="1">
        <v>1656</v>
      </c>
      <c r="O192" s="1">
        <v>2300</v>
      </c>
      <c r="P192">
        <v>2</v>
      </c>
      <c r="Q192" s="1">
        <f t="shared" si="4"/>
        <v>4600</v>
      </c>
      <c r="R192" s="14">
        <f t="shared" si="5"/>
        <v>230</v>
      </c>
      <c r="S192" s="1">
        <f>Q192+R192</f>
        <v>4830</v>
      </c>
      <c r="T192" t="s">
        <v>28</v>
      </c>
      <c r="U192" t="s">
        <v>24</v>
      </c>
      <c r="V192">
        <v>2027</v>
      </c>
      <c r="W192">
        <v>3027</v>
      </c>
      <c r="X192" t="s">
        <v>71</v>
      </c>
      <c r="Y192" t="s">
        <v>26</v>
      </c>
      <c r="Z192">
        <v>30</v>
      </c>
    </row>
    <row r="193" spans="6:26" x14ac:dyDescent="0.25">
      <c r="F193">
        <v>1093</v>
      </c>
      <c r="G193" t="str">
        <f>PROPER(H193:H437)</f>
        <v>Mountain Bikes</v>
      </c>
      <c r="H193" t="s">
        <v>20</v>
      </c>
      <c r="I193" t="s">
        <v>69</v>
      </c>
      <c r="J193" t="s">
        <v>72</v>
      </c>
      <c r="K193" s="2">
        <v>44985</v>
      </c>
      <c r="L193">
        <f>MONTH(K193)</f>
        <v>2</v>
      </c>
      <c r="M193">
        <f>YEAR(K193)</f>
        <v>2023</v>
      </c>
      <c r="N193" s="1">
        <v>1872</v>
      </c>
      <c r="O193" s="1">
        <v>2600</v>
      </c>
      <c r="P193">
        <v>1</v>
      </c>
      <c r="Q193" s="1">
        <f t="shared" si="4"/>
        <v>2600</v>
      </c>
      <c r="R193" s="14">
        <f t="shared" si="5"/>
        <v>130</v>
      </c>
      <c r="S193" s="1">
        <f>Q193+R193</f>
        <v>2730</v>
      </c>
      <c r="T193" t="s">
        <v>23</v>
      </c>
      <c r="U193" t="s">
        <v>29</v>
      </c>
      <c r="V193">
        <v>2028</v>
      </c>
      <c r="W193">
        <v>3028</v>
      </c>
      <c r="X193" t="s">
        <v>73</v>
      </c>
      <c r="Y193" t="s">
        <v>31</v>
      </c>
      <c r="Z193">
        <v>28</v>
      </c>
    </row>
    <row r="194" spans="6:26" x14ac:dyDescent="0.25">
      <c r="F194">
        <v>1152</v>
      </c>
      <c r="G194" t="str">
        <f>PROPER(H194:H438)</f>
        <v>Mountain Bikes</v>
      </c>
      <c r="H194" t="s">
        <v>20</v>
      </c>
      <c r="I194" t="s">
        <v>69</v>
      </c>
      <c r="J194" t="s">
        <v>72</v>
      </c>
      <c r="K194" s="2">
        <v>44985</v>
      </c>
      <c r="L194">
        <f>MONTH(K194)</f>
        <v>2</v>
      </c>
      <c r="M194">
        <f>YEAR(K194)</f>
        <v>2023</v>
      </c>
      <c r="N194" s="1">
        <v>1872</v>
      </c>
      <c r="O194" s="1">
        <v>2600</v>
      </c>
      <c r="P194">
        <v>1</v>
      </c>
      <c r="Q194" s="1">
        <f t="shared" si="4"/>
        <v>2600</v>
      </c>
      <c r="R194" s="14">
        <f t="shared" si="5"/>
        <v>130</v>
      </c>
      <c r="S194" s="1">
        <f>Q194+R194</f>
        <v>2730</v>
      </c>
      <c r="T194" t="s">
        <v>23</v>
      </c>
      <c r="U194" t="s">
        <v>29</v>
      </c>
      <c r="V194">
        <v>2028</v>
      </c>
      <c r="W194">
        <v>3028</v>
      </c>
      <c r="X194" t="s">
        <v>73</v>
      </c>
      <c r="Y194" t="s">
        <v>31</v>
      </c>
      <c r="Z194">
        <v>28</v>
      </c>
    </row>
    <row r="195" spans="6:26" x14ac:dyDescent="0.25">
      <c r="F195">
        <v>1001</v>
      </c>
      <c r="G195" t="str">
        <f>PROPER(H195:H439)</f>
        <v>Mountain Bikes</v>
      </c>
      <c r="H195" t="s">
        <v>20</v>
      </c>
      <c r="I195" t="s">
        <v>21</v>
      </c>
      <c r="J195" t="s">
        <v>22</v>
      </c>
      <c r="K195" s="2">
        <v>44986</v>
      </c>
      <c r="L195">
        <f>MONTH(K195)</f>
        <v>3</v>
      </c>
      <c r="M195">
        <f>YEAR(K195)</f>
        <v>2023</v>
      </c>
      <c r="N195" s="1">
        <v>840</v>
      </c>
      <c r="O195" s="1">
        <v>1200</v>
      </c>
      <c r="P195">
        <v>2</v>
      </c>
      <c r="Q195" s="1">
        <f t="shared" ref="Q195:Q246" si="6">O195*P195</f>
        <v>2400</v>
      </c>
      <c r="R195" s="14">
        <f t="shared" ref="R195:R246" si="7">IF(Q195&gt;2000,Q195*5%,0)</f>
        <v>120</v>
      </c>
      <c r="S195" s="1">
        <f>Q195+R195</f>
        <v>2520</v>
      </c>
      <c r="T195" t="s">
        <v>23</v>
      </c>
      <c r="U195" t="s">
        <v>24</v>
      </c>
      <c r="V195">
        <v>2001</v>
      </c>
      <c r="W195">
        <v>3001</v>
      </c>
      <c r="X195" t="s">
        <v>25</v>
      </c>
      <c r="Y195" t="s">
        <v>26</v>
      </c>
      <c r="Z195">
        <v>25</v>
      </c>
    </row>
    <row r="196" spans="6:26" x14ac:dyDescent="0.25">
      <c r="F196">
        <v>1025</v>
      </c>
      <c r="G196" t="str">
        <f>PROPER(H196:H440)</f>
        <v>Mountain Bikes</v>
      </c>
      <c r="H196" t="s">
        <v>20</v>
      </c>
      <c r="I196" t="s">
        <v>95</v>
      </c>
      <c r="J196" t="s">
        <v>96</v>
      </c>
      <c r="K196" s="2">
        <v>44986</v>
      </c>
      <c r="L196">
        <f>MONTH(K196)</f>
        <v>3</v>
      </c>
      <c r="M196">
        <f>YEAR(K196)</f>
        <v>2023</v>
      </c>
      <c r="N196" s="1">
        <v>1460</v>
      </c>
      <c r="O196" s="1">
        <v>2000</v>
      </c>
      <c r="P196">
        <v>2</v>
      </c>
      <c r="Q196" s="1">
        <f t="shared" si="6"/>
        <v>4000</v>
      </c>
      <c r="R196" s="14">
        <f t="shared" si="7"/>
        <v>200</v>
      </c>
      <c r="S196" s="1">
        <f>Q196+R196</f>
        <v>4200</v>
      </c>
      <c r="T196" t="s">
        <v>23</v>
      </c>
      <c r="U196" t="s">
        <v>24</v>
      </c>
      <c r="V196">
        <v>2061</v>
      </c>
      <c r="W196">
        <v>3061</v>
      </c>
      <c r="X196" t="s">
        <v>97</v>
      </c>
      <c r="Y196" t="s">
        <v>26</v>
      </c>
      <c r="Z196">
        <v>35</v>
      </c>
    </row>
    <row r="197" spans="6:26" x14ac:dyDescent="0.25">
      <c r="F197">
        <v>1156</v>
      </c>
      <c r="G197" t="str">
        <f>PROPER(H197:H441)</f>
        <v>Mountain Bikes</v>
      </c>
      <c r="H197" t="s">
        <v>20</v>
      </c>
      <c r="I197" t="s">
        <v>21</v>
      </c>
      <c r="J197" t="s">
        <v>22</v>
      </c>
      <c r="K197" s="2">
        <v>44986</v>
      </c>
      <c r="L197">
        <f>MONTH(K197)</f>
        <v>3</v>
      </c>
      <c r="M197">
        <f>YEAR(K197)</f>
        <v>2023</v>
      </c>
      <c r="N197" s="1">
        <v>840</v>
      </c>
      <c r="O197" s="1">
        <v>1200</v>
      </c>
      <c r="P197">
        <v>2</v>
      </c>
      <c r="Q197" s="1">
        <f t="shared" si="6"/>
        <v>2400</v>
      </c>
      <c r="R197" s="14">
        <f t="shared" si="7"/>
        <v>120</v>
      </c>
      <c r="S197" s="1">
        <f>Q197+R197</f>
        <v>2520</v>
      </c>
      <c r="T197" t="s">
        <v>23</v>
      </c>
      <c r="U197" t="s">
        <v>24</v>
      </c>
      <c r="V197">
        <v>2001</v>
      </c>
      <c r="W197">
        <v>3001</v>
      </c>
      <c r="X197" t="s">
        <v>25</v>
      </c>
      <c r="Y197" t="s">
        <v>26</v>
      </c>
      <c r="Z197">
        <v>25</v>
      </c>
    </row>
    <row r="198" spans="6:26" x14ac:dyDescent="0.25">
      <c r="F198">
        <v>1002</v>
      </c>
      <c r="G198" t="str">
        <f>PROPER(H198:H442)</f>
        <v>Mountain Bikes</v>
      </c>
      <c r="H198" t="s">
        <v>20</v>
      </c>
      <c r="I198" t="s">
        <v>21</v>
      </c>
      <c r="J198" t="s">
        <v>27</v>
      </c>
      <c r="K198" s="2">
        <v>44987</v>
      </c>
      <c r="L198">
        <f>MONTH(K198)</f>
        <v>3</v>
      </c>
      <c r="M198">
        <f>YEAR(K198)</f>
        <v>2023</v>
      </c>
      <c r="N198" s="1">
        <v>1050</v>
      </c>
      <c r="O198" s="1">
        <v>1500</v>
      </c>
      <c r="P198">
        <v>1</v>
      </c>
      <c r="Q198" s="1">
        <f t="shared" si="6"/>
        <v>1500</v>
      </c>
      <c r="R198" s="14">
        <f t="shared" si="7"/>
        <v>0</v>
      </c>
      <c r="S198" s="1">
        <f>Q198+R198</f>
        <v>1500</v>
      </c>
      <c r="T198" t="s">
        <v>28</v>
      </c>
      <c r="U198" t="s">
        <v>29</v>
      </c>
      <c r="V198">
        <v>2002</v>
      </c>
      <c r="W198">
        <v>3002</v>
      </c>
      <c r="X198" t="s">
        <v>30</v>
      </c>
      <c r="Y198" t="s">
        <v>31</v>
      </c>
      <c r="Z198">
        <v>22</v>
      </c>
    </row>
    <row r="199" spans="6:26" x14ac:dyDescent="0.25">
      <c r="F199">
        <v>1026</v>
      </c>
      <c r="G199" t="str">
        <f>PROPER(H199:H443)</f>
        <v>Mountain Bikes</v>
      </c>
      <c r="H199" t="s">
        <v>20</v>
      </c>
      <c r="I199" t="s">
        <v>95</v>
      </c>
      <c r="J199" t="s">
        <v>98</v>
      </c>
      <c r="K199" s="2">
        <v>44987</v>
      </c>
      <c r="L199">
        <f>MONTH(K199)</f>
        <v>3</v>
      </c>
      <c r="M199">
        <f>YEAR(K199)</f>
        <v>2023</v>
      </c>
      <c r="N199" s="1">
        <v>1825</v>
      </c>
      <c r="O199" s="1">
        <v>2500</v>
      </c>
      <c r="P199">
        <v>1</v>
      </c>
      <c r="Q199" s="1">
        <f t="shared" si="6"/>
        <v>2500</v>
      </c>
      <c r="R199" s="14">
        <f t="shared" si="7"/>
        <v>125</v>
      </c>
      <c r="S199" s="1">
        <f>Q199+R199</f>
        <v>2625</v>
      </c>
      <c r="T199" t="s">
        <v>28</v>
      </c>
      <c r="U199" t="s">
        <v>29</v>
      </c>
      <c r="V199">
        <v>2062</v>
      </c>
      <c r="W199">
        <v>3062</v>
      </c>
      <c r="X199" t="s">
        <v>99</v>
      </c>
      <c r="Y199" t="s">
        <v>31</v>
      </c>
      <c r="Z199">
        <v>33</v>
      </c>
    </row>
    <row r="200" spans="6:26" x14ac:dyDescent="0.25">
      <c r="F200">
        <v>1157</v>
      </c>
      <c r="G200" t="str">
        <f>PROPER(H200:H444)</f>
        <v>Mountain Bikes</v>
      </c>
      <c r="H200" t="s">
        <v>20</v>
      </c>
      <c r="I200" t="s">
        <v>21</v>
      </c>
      <c r="J200" t="s">
        <v>27</v>
      </c>
      <c r="K200" s="2">
        <v>44987</v>
      </c>
      <c r="L200">
        <f>MONTH(K200)</f>
        <v>3</v>
      </c>
      <c r="M200">
        <f>YEAR(K200)</f>
        <v>2023</v>
      </c>
      <c r="N200" s="1">
        <v>1050</v>
      </c>
      <c r="O200" s="1">
        <v>1500</v>
      </c>
      <c r="P200">
        <v>1</v>
      </c>
      <c r="Q200" s="1">
        <f t="shared" si="6"/>
        <v>1500</v>
      </c>
      <c r="R200" s="14">
        <f t="shared" si="7"/>
        <v>0</v>
      </c>
      <c r="S200" s="1">
        <f>Q200+R200</f>
        <v>1500</v>
      </c>
      <c r="T200" t="s">
        <v>28</v>
      </c>
      <c r="U200" t="s">
        <v>29</v>
      </c>
      <c r="V200">
        <v>2002</v>
      </c>
      <c r="W200">
        <v>3002</v>
      </c>
      <c r="X200" t="s">
        <v>30</v>
      </c>
      <c r="Y200" t="s">
        <v>31</v>
      </c>
      <c r="Z200">
        <v>22</v>
      </c>
    </row>
    <row r="201" spans="6:26" x14ac:dyDescent="0.25">
      <c r="F201">
        <v>1003</v>
      </c>
      <c r="G201" t="str">
        <f>PROPER(H201:H445)</f>
        <v>Mountain Bikes</v>
      </c>
      <c r="H201" t="s">
        <v>20</v>
      </c>
      <c r="I201" t="s">
        <v>33</v>
      </c>
      <c r="J201" t="s">
        <v>34</v>
      </c>
      <c r="K201" s="2">
        <v>44988</v>
      </c>
      <c r="L201">
        <f>MONTH(K201)</f>
        <v>3</v>
      </c>
      <c r="M201">
        <f>YEAR(K201)</f>
        <v>2023</v>
      </c>
      <c r="N201" s="1">
        <v>1260</v>
      </c>
      <c r="O201" s="1">
        <v>1800</v>
      </c>
      <c r="P201">
        <v>3</v>
      </c>
      <c r="Q201" s="1">
        <f t="shared" si="6"/>
        <v>5400</v>
      </c>
      <c r="R201" s="14">
        <f t="shared" si="7"/>
        <v>270</v>
      </c>
      <c r="S201" s="1">
        <f>Q201+R201</f>
        <v>5670</v>
      </c>
      <c r="T201" t="s">
        <v>23</v>
      </c>
      <c r="U201" t="s">
        <v>35</v>
      </c>
      <c r="V201">
        <v>2003</v>
      </c>
      <c r="W201">
        <v>3003</v>
      </c>
      <c r="X201" t="s">
        <v>36</v>
      </c>
      <c r="Y201" t="s">
        <v>26</v>
      </c>
      <c r="Z201">
        <v>18</v>
      </c>
    </row>
    <row r="202" spans="6:26" x14ac:dyDescent="0.25">
      <c r="F202">
        <v>1027</v>
      </c>
      <c r="G202" t="str">
        <f>PROPER(H202:H446)</f>
        <v>Mountain Bikes</v>
      </c>
      <c r="H202" t="s">
        <v>20</v>
      </c>
      <c r="I202" t="s">
        <v>100</v>
      </c>
      <c r="J202" t="s">
        <v>101</v>
      </c>
      <c r="K202" s="2">
        <v>44988</v>
      </c>
      <c r="L202">
        <f>MONTH(K202)</f>
        <v>3</v>
      </c>
      <c r="M202">
        <f>YEAR(K202)</f>
        <v>2023</v>
      </c>
      <c r="N202" s="1">
        <v>1105</v>
      </c>
      <c r="O202" s="1">
        <v>1700</v>
      </c>
      <c r="P202">
        <v>3</v>
      </c>
      <c r="Q202" s="1">
        <f t="shared" si="6"/>
        <v>5100</v>
      </c>
      <c r="R202" s="14">
        <f t="shared" si="7"/>
        <v>255</v>
      </c>
      <c r="S202" s="1">
        <f>Q202+R202</f>
        <v>5355</v>
      </c>
      <c r="T202" t="s">
        <v>23</v>
      </c>
      <c r="U202" t="s">
        <v>35</v>
      </c>
      <c r="V202">
        <v>2063</v>
      </c>
      <c r="W202">
        <v>3063</v>
      </c>
      <c r="X202" t="s">
        <v>102</v>
      </c>
      <c r="Y202" t="s">
        <v>26</v>
      </c>
      <c r="Z202">
        <v>22</v>
      </c>
    </row>
    <row r="203" spans="6:26" x14ac:dyDescent="0.25">
      <c r="F203">
        <v>1158</v>
      </c>
      <c r="G203" t="str">
        <f>PROPER(H203:H447)</f>
        <v>Mountain Bikes</v>
      </c>
      <c r="H203" t="s">
        <v>20</v>
      </c>
      <c r="I203" t="s">
        <v>33</v>
      </c>
      <c r="J203" t="s">
        <v>34</v>
      </c>
      <c r="K203" s="2">
        <v>44988</v>
      </c>
      <c r="L203">
        <f>MONTH(K203)</f>
        <v>3</v>
      </c>
      <c r="M203">
        <f>YEAR(K203)</f>
        <v>2023</v>
      </c>
      <c r="N203" s="1">
        <v>1260</v>
      </c>
      <c r="O203" s="1">
        <v>1800</v>
      </c>
      <c r="P203">
        <v>3</v>
      </c>
      <c r="Q203" s="1">
        <f t="shared" si="6"/>
        <v>5400</v>
      </c>
      <c r="R203" s="14">
        <f t="shared" si="7"/>
        <v>270</v>
      </c>
      <c r="S203" s="1">
        <f>Q203+R203</f>
        <v>5670</v>
      </c>
      <c r="T203" t="s">
        <v>23</v>
      </c>
      <c r="U203" t="s">
        <v>35</v>
      </c>
      <c r="V203">
        <v>2003</v>
      </c>
      <c r="W203">
        <v>3003</v>
      </c>
      <c r="X203" t="s">
        <v>36</v>
      </c>
      <c r="Y203" t="s">
        <v>26</v>
      </c>
      <c r="Z203">
        <v>18</v>
      </c>
    </row>
    <row r="204" spans="6:26" x14ac:dyDescent="0.25">
      <c r="F204">
        <v>1004</v>
      </c>
      <c r="G204" t="str">
        <f>PROPER(H204:H448)</f>
        <v>Mountain Bikes</v>
      </c>
      <c r="H204" t="s">
        <v>20</v>
      </c>
      <c r="I204" t="s">
        <v>33</v>
      </c>
      <c r="J204" t="s">
        <v>38</v>
      </c>
      <c r="K204" s="2">
        <v>44989</v>
      </c>
      <c r="L204">
        <f>MONTH(K204)</f>
        <v>3</v>
      </c>
      <c r="M204">
        <f>YEAR(K204)</f>
        <v>2023</v>
      </c>
      <c r="N204" s="1">
        <v>1470</v>
      </c>
      <c r="O204" s="1">
        <v>2100</v>
      </c>
      <c r="P204">
        <v>1</v>
      </c>
      <c r="Q204" s="1">
        <f t="shared" si="6"/>
        <v>2100</v>
      </c>
      <c r="R204" s="14">
        <f t="shared" si="7"/>
        <v>105</v>
      </c>
      <c r="S204" s="1">
        <f>Q204+R204</f>
        <v>2205</v>
      </c>
      <c r="T204" t="s">
        <v>23</v>
      </c>
      <c r="U204" t="s">
        <v>24</v>
      </c>
      <c r="V204">
        <v>2004</v>
      </c>
      <c r="W204">
        <v>3004</v>
      </c>
      <c r="X204" t="s">
        <v>39</v>
      </c>
      <c r="Y204" t="s">
        <v>31</v>
      </c>
      <c r="Z204">
        <v>16</v>
      </c>
    </row>
    <row r="205" spans="6:26" x14ac:dyDescent="0.25">
      <c r="F205">
        <v>1028</v>
      </c>
      <c r="G205" t="str">
        <f>PROPER(H205:H449)</f>
        <v>Mountain Bikes</v>
      </c>
      <c r="H205" t="s">
        <v>20</v>
      </c>
      <c r="I205" t="s">
        <v>100</v>
      </c>
      <c r="J205" t="s">
        <v>103</v>
      </c>
      <c r="K205" s="2">
        <v>44989</v>
      </c>
      <c r="L205">
        <f>MONTH(K205)</f>
        <v>3</v>
      </c>
      <c r="M205">
        <f>YEAR(K205)</f>
        <v>2023</v>
      </c>
      <c r="N205" s="1">
        <v>1365</v>
      </c>
      <c r="O205" s="1">
        <v>2100</v>
      </c>
      <c r="P205">
        <v>1</v>
      </c>
      <c r="Q205" s="1">
        <f t="shared" si="6"/>
        <v>2100</v>
      </c>
      <c r="R205" s="14">
        <f t="shared" si="7"/>
        <v>105</v>
      </c>
      <c r="S205" s="1">
        <f>Q205+R205</f>
        <v>2205</v>
      </c>
      <c r="T205" t="s">
        <v>23</v>
      </c>
      <c r="U205" t="s">
        <v>24</v>
      </c>
      <c r="V205">
        <v>2064</v>
      </c>
      <c r="W205">
        <v>3064</v>
      </c>
      <c r="X205" t="s">
        <v>104</v>
      </c>
      <c r="Y205" t="s">
        <v>31</v>
      </c>
      <c r="Z205">
        <v>20</v>
      </c>
    </row>
    <row r="206" spans="6:26" x14ac:dyDescent="0.25">
      <c r="F206">
        <v>1159</v>
      </c>
      <c r="G206" t="str">
        <f>PROPER(H206:H450)</f>
        <v>Mountain Bikes</v>
      </c>
      <c r="H206" t="s">
        <v>20</v>
      </c>
      <c r="I206" t="s">
        <v>33</v>
      </c>
      <c r="J206" t="s">
        <v>38</v>
      </c>
      <c r="K206" s="2">
        <v>44989</v>
      </c>
      <c r="L206">
        <f>MONTH(K206)</f>
        <v>3</v>
      </c>
      <c r="M206">
        <f>YEAR(K206)</f>
        <v>2023</v>
      </c>
      <c r="N206" s="1">
        <v>1470</v>
      </c>
      <c r="O206" s="1">
        <v>2100</v>
      </c>
      <c r="P206">
        <v>1</v>
      </c>
      <c r="Q206" s="1">
        <f t="shared" si="6"/>
        <v>2100</v>
      </c>
      <c r="R206" s="14">
        <f t="shared" si="7"/>
        <v>105</v>
      </c>
      <c r="S206" s="1">
        <f>Q206+R206</f>
        <v>2205</v>
      </c>
      <c r="T206" t="s">
        <v>23</v>
      </c>
      <c r="U206" t="s">
        <v>24</v>
      </c>
      <c r="V206">
        <v>2004</v>
      </c>
      <c r="W206">
        <v>3004</v>
      </c>
      <c r="X206" t="s">
        <v>39</v>
      </c>
      <c r="Y206" t="s">
        <v>31</v>
      </c>
      <c r="Z206">
        <v>16</v>
      </c>
    </row>
    <row r="207" spans="6:26" x14ac:dyDescent="0.25">
      <c r="F207">
        <v>1005</v>
      </c>
      <c r="G207" t="str">
        <f>PROPER(H207:H451)</f>
        <v>Mountain Bikes</v>
      </c>
      <c r="H207" t="s">
        <v>20</v>
      </c>
      <c r="I207" t="s">
        <v>41</v>
      </c>
      <c r="J207" t="s">
        <v>42</v>
      </c>
      <c r="K207" s="2">
        <v>44990</v>
      </c>
      <c r="L207">
        <f>MONTH(K207)</f>
        <v>3</v>
      </c>
      <c r="M207">
        <f>YEAR(K207)</f>
        <v>2023</v>
      </c>
      <c r="N207" s="1">
        <v>896.99999999999989</v>
      </c>
      <c r="O207" s="1">
        <v>1300</v>
      </c>
      <c r="P207">
        <v>2</v>
      </c>
      <c r="Q207" s="1">
        <f t="shared" si="6"/>
        <v>2600</v>
      </c>
      <c r="R207" s="14">
        <f t="shared" si="7"/>
        <v>130</v>
      </c>
      <c r="S207" s="1">
        <f>Q207+R207</f>
        <v>2730</v>
      </c>
      <c r="T207" t="s">
        <v>28</v>
      </c>
      <c r="U207" t="s">
        <v>29</v>
      </c>
      <c r="V207">
        <v>2005</v>
      </c>
      <c r="W207">
        <v>3005</v>
      </c>
      <c r="X207" t="s">
        <v>43</v>
      </c>
      <c r="Y207" t="s">
        <v>26</v>
      </c>
      <c r="Z207">
        <v>27</v>
      </c>
    </row>
    <row r="208" spans="6:26" x14ac:dyDescent="0.25">
      <c r="F208">
        <v>1029</v>
      </c>
      <c r="G208" t="str">
        <f>PROPER(H208:H452)</f>
        <v>Mountain Bikes</v>
      </c>
      <c r="H208" t="s">
        <v>20</v>
      </c>
      <c r="I208" t="s">
        <v>105</v>
      </c>
      <c r="J208" t="s">
        <v>106</v>
      </c>
      <c r="K208" s="2">
        <v>44990</v>
      </c>
      <c r="L208">
        <f>MONTH(K208)</f>
        <v>3</v>
      </c>
      <c r="M208">
        <f>YEAR(K208)</f>
        <v>2023</v>
      </c>
      <c r="N208" s="1">
        <v>1035</v>
      </c>
      <c r="O208" s="1">
        <v>1500</v>
      </c>
      <c r="P208">
        <v>2</v>
      </c>
      <c r="Q208" s="1">
        <f t="shared" si="6"/>
        <v>3000</v>
      </c>
      <c r="R208" s="14">
        <f t="shared" si="7"/>
        <v>150</v>
      </c>
      <c r="S208" s="1">
        <f>Q208+R208</f>
        <v>3150</v>
      </c>
      <c r="T208" t="s">
        <v>28</v>
      </c>
      <c r="U208" t="s">
        <v>29</v>
      </c>
      <c r="V208">
        <v>2065</v>
      </c>
      <c r="W208">
        <v>3065</v>
      </c>
      <c r="X208" t="s">
        <v>107</v>
      </c>
      <c r="Y208" t="s">
        <v>26</v>
      </c>
      <c r="Z208">
        <v>30</v>
      </c>
    </row>
    <row r="209" spans="6:26" x14ac:dyDescent="0.25">
      <c r="F209">
        <v>1160</v>
      </c>
      <c r="G209" t="str">
        <f>PROPER(H209:H453)</f>
        <v>Mountain Bikes</v>
      </c>
      <c r="H209" t="s">
        <v>20</v>
      </c>
      <c r="I209" t="s">
        <v>41</v>
      </c>
      <c r="J209" t="s">
        <v>42</v>
      </c>
      <c r="K209" s="2">
        <v>44990</v>
      </c>
      <c r="L209">
        <f>MONTH(K209)</f>
        <v>3</v>
      </c>
      <c r="M209">
        <f>YEAR(K209)</f>
        <v>2023</v>
      </c>
      <c r="N209" s="1">
        <v>896.99999999999989</v>
      </c>
      <c r="O209" s="1">
        <v>1300</v>
      </c>
      <c r="P209">
        <v>2</v>
      </c>
      <c r="Q209" s="1">
        <f t="shared" si="6"/>
        <v>2600</v>
      </c>
      <c r="R209" s="14">
        <f t="shared" si="7"/>
        <v>130</v>
      </c>
      <c r="S209" s="1">
        <f>Q209+R209</f>
        <v>2730</v>
      </c>
      <c r="T209" t="s">
        <v>28</v>
      </c>
      <c r="U209" t="s">
        <v>29</v>
      </c>
      <c r="V209">
        <v>2005</v>
      </c>
      <c r="W209">
        <v>3005</v>
      </c>
      <c r="X209" t="s">
        <v>43</v>
      </c>
      <c r="Y209" t="s">
        <v>26</v>
      </c>
      <c r="Z209">
        <v>27</v>
      </c>
    </row>
    <row r="210" spans="6:26" x14ac:dyDescent="0.25">
      <c r="F210">
        <v>1006</v>
      </c>
      <c r="G210" t="str">
        <f>PROPER(H210:H454)</f>
        <v>Mountain Bikes</v>
      </c>
      <c r="H210" t="s">
        <v>20</v>
      </c>
      <c r="I210" t="s">
        <v>41</v>
      </c>
      <c r="J210" t="s">
        <v>44</v>
      </c>
      <c r="K210" s="2">
        <v>44991</v>
      </c>
      <c r="L210">
        <f>MONTH(K210)</f>
        <v>3</v>
      </c>
      <c r="M210">
        <f>YEAR(K210)</f>
        <v>2023</v>
      </c>
      <c r="N210" s="1">
        <v>1104</v>
      </c>
      <c r="O210" s="1">
        <v>1600</v>
      </c>
      <c r="P210">
        <v>1</v>
      </c>
      <c r="Q210" s="1">
        <f t="shared" si="6"/>
        <v>1600</v>
      </c>
      <c r="R210" s="14">
        <f t="shared" si="7"/>
        <v>0</v>
      </c>
      <c r="S210" s="1">
        <f>Q210+R210</f>
        <v>1600</v>
      </c>
      <c r="T210" t="s">
        <v>23</v>
      </c>
      <c r="U210" t="s">
        <v>24</v>
      </c>
      <c r="V210">
        <v>2006</v>
      </c>
      <c r="W210">
        <v>3006</v>
      </c>
      <c r="X210" t="s">
        <v>45</v>
      </c>
      <c r="Y210" t="s">
        <v>31</v>
      </c>
      <c r="Z210">
        <v>24</v>
      </c>
    </row>
    <row r="211" spans="6:26" x14ac:dyDescent="0.25">
      <c r="F211">
        <v>1030</v>
      </c>
      <c r="G211" t="str">
        <f>PROPER(H211:H455)</f>
        <v>Mountain Bikes</v>
      </c>
      <c r="H211" t="s">
        <v>20</v>
      </c>
      <c r="I211" t="s">
        <v>105</v>
      </c>
      <c r="J211" t="s">
        <v>108</v>
      </c>
      <c r="K211" s="2">
        <v>44991</v>
      </c>
      <c r="L211">
        <f>MONTH(K211)</f>
        <v>3</v>
      </c>
      <c r="M211">
        <f>YEAR(K211)</f>
        <v>2023</v>
      </c>
      <c r="N211" s="1">
        <v>1242</v>
      </c>
      <c r="O211" s="1">
        <v>1800</v>
      </c>
      <c r="P211">
        <v>1</v>
      </c>
      <c r="Q211" s="1">
        <f t="shared" si="6"/>
        <v>1800</v>
      </c>
      <c r="R211" s="14">
        <f t="shared" si="7"/>
        <v>0</v>
      </c>
      <c r="S211" s="1">
        <f>Q211+R211</f>
        <v>1800</v>
      </c>
      <c r="T211" t="s">
        <v>23</v>
      </c>
      <c r="U211" t="s">
        <v>24</v>
      </c>
      <c r="V211">
        <v>2066</v>
      </c>
      <c r="W211">
        <v>3066</v>
      </c>
      <c r="X211" t="s">
        <v>109</v>
      </c>
      <c r="Y211" t="s">
        <v>31</v>
      </c>
      <c r="Z211">
        <v>28</v>
      </c>
    </row>
    <row r="212" spans="6:26" x14ac:dyDescent="0.25">
      <c r="F212">
        <v>1161</v>
      </c>
      <c r="G212" t="str">
        <f>PROPER(H212:H456)</f>
        <v>Mountain Bikes</v>
      </c>
      <c r="H212" t="s">
        <v>20</v>
      </c>
      <c r="I212" t="s">
        <v>41</v>
      </c>
      <c r="J212" t="s">
        <v>44</v>
      </c>
      <c r="K212" s="2">
        <v>44991</v>
      </c>
      <c r="L212">
        <f>MONTH(K212)</f>
        <v>3</v>
      </c>
      <c r="M212">
        <f>YEAR(K212)</f>
        <v>2023</v>
      </c>
      <c r="N212" s="1">
        <v>1104</v>
      </c>
      <c r="O212" s="1">
        <v>1600</v>
      </c>
      <c r="P212">
        <v>1</v>
      </c>
      <c r="Q212" s="1">
        <f t="shared" si="6"/>
        <v>1600</v>
      </c>
      <c r="R212" s="14">
        <f t="shared" si="7"/>
        <v>0</v>
      </c>
      <c r="S212" s="1">
        <f>Q212+R212</f>
        <v>1600</v>
      </c>
      <c r="T212" t="s">
        <v>23</v>
      </c>
      <c r="U212" t="s">
        <v>24</v>
      </c>
      <c r="V212">
        <v>2006</v>
      </c>
      <c r="W212">
        <v>3006</v>
      </c>
      <c r="X212" t="s">
        <v>45</v>
      </c>
      <c r="Y212" t="s">
        <v>31</v>
      </c>
      <c r="Z212">
        <v>24</v>
      </c>
    </row>
    <row r="213" spans="6:26" x14ac:dyDescent="0.25">
      <c r="F213">
        <v>1007</v>
      </c>
      <c r="G213" t="str">
        <f>PROPER(H213:H457)</f>
        <v>Mountain Bikes</v>
      </c>
      <c r="H213" t="s">
        <v>20</v>
      </c>
      <c r="I213" t="s">
        <v>46</v>
      </c>
      <c r="J213" t="s">
        <v>47</v>
      </c>
      <c r="K213" s="2">
        <v>44992</v>
      </c>
      <c r="L213">
        <f>MONTH(K213)</f>
        <v>3</v>
      </c>
      <c r="M213">
        <f>YEAR(K213)</f>
        <v>2023</v>
      </c>
      <c r="N213" s="1">
        <v>1496</v>
      </c>
      <c r="O213" s="1">
        <v>2200</v>
      </c>
      <c r="P213">
        <v>2</v>
      </c>
      <c r="Q213" s="1">
        <f t="shared" si="6"/>
        <v>4400</v>
      </c>
      <c r="R213" s="14">
        <f t="shared" si="7"/>
        <v>220</v>
      </c>
      <c r="S213" s="1">
        <f>Q213+R213</f>
        <v>4620</v>
      </c>
      <c r="T213" t="s">
        <v>28</v>
      </c>
      <c r="U213" t="s">
        <v>24</v>
      </c>
      <c r="V213">
        <v>2007</v>
      </c>
      <c r="W213">
        <v>3007</v>
      </c>
      <c r="X213" t="s">
        <v>48</v>
      </c>
      <c r="Y213" t="s">
        <v>26</v>
      </c>
      <c r="Z213">
        <v>29</v>
      </c>
    </row>
    <row r="214" spans="6:26" x14ac:dyDescent="0.25">
      <c r="F214">
        <v>1031</v>
      </c>
      <c r="G214" t="str">
        <f>PROPER(H214:H458)</f>
        <v>Mountain Bikes</v>
      </c>
      <c r="H214" t="s">
        <v>20</v>
      </c>
      <c r="I214" t="s">
        <v>110</v>
      </c>
      <c r="J214" t="s">
        <v>111</v>
      </c>
      <c r="K214" s="2">
        <v>44992</v>
      </c>
      <c r="L214">
        <f>MONTH(K214)</f>
        <v>3</v>
      </c>
      <c r="M214">
        <f>YEAR(K214)</f>
        <v>2023</v>
      </c>
      <c r="N214" s="1">
        <v>2080</v>
      </c>
      <c r="O214" s="1">
        <v>3200</v>
      </c>
      <c r="P214">
        <v>2</v>
      </c>
      <c r="Q214" s="1">
        <f t="shared" si="6"/>
        <v>6400</v>
      </c>
      <c r="R214" s="14">
        <f t="shared" si="7"/>
        <v>320</v>
      </c>
      <c r="S214" s="1">
        <f>Q214+R214</f>
        <v>6720</v>
      </c>
      <c r="T214" t="s">
        <v>28</v>
      </c>
      <c r="U214" t="s">
        <v>24</v>
      </c>
      <c r="V214">
        <v>2067</v>
      </c>
      <c r="W214">
        <v>3067</v>
      </c>
      <c r="X214" t="s">
        <v>91</v>
      </c>
      <c r="Y214" t="s">
        <v>26</v>
      </c>
      <c r="Z214">
        <v>42</v>
      </c>
    </row>
    <row r="215" spans="6:26" x14ac:dyDescent="0.25">
      <c r="F215">
        <v>1162</v>
      </c>
      <c r="G215" t="str">
        <f>PROPER(H215:H459)</f>
        <v>Mountain Bikes</v>
      </c>
      <c r="H215" t="s">
        <v>20</v>
      </c>
      <c r="I215" t="s">
        <v>46</v>
      </c>
      <c r="J215" t="s">
        <v>47</v>
      </c>
      <c r="K215" s="2">
        <v>44992</v>
      </c>
      <c r="L215">
        <f>MONTH(K215)</f>
        <v>3</v>
      </c>
      <c r="M215">
        <f>YEAR(K215)</f>
        <v>2023</v>
      </c>
      <c r="N215" s="1">
        <v>1496</v>
      </c>
      <c r="O215" s="1">
        <v>2200</v>
      </c>
      <c r="P215">
        <v>2</v>
      </c>
      <c r="Q215" s="1">
        <f t="shared" si="6"/>
        <v>4400</v>
      </c>
      <c r="R215" s="14">
        <f t="shared" si="7"/>
        <v>220</v>
      </c>
      <c r="S215" s="1">
        <f>Q215+R215</f>
        <v>4620</v>
      </c>
      <c r="T215" t="s">
        <v>28</v>
      </c>
      <c r="U215" t="s">
        <v>24</v>
      </c>
      <c r="V215">
        <v>2007</v>
      </c>
      <c r="W215">
        <v>3007</v>
      </c>
      <c r="X215" t="s">
        <v>48</v>
      </c>
      <c r="Y215" t="s">
        <v>26</v>
      </c>
      <c r="Z215">
        <v>29</v>
      </c>
    </row>
    <row r="216" spans="6:26" x14ac:dyDescent="0.25">
      <c r="F216">
        <v>1008</v>
      </c>
      <c r="G216" t="str">
        <f>PROPER(H216:H460)</f>
        <v>Mountain Bikes</v>
      </c>
      <c r="H216" t="s">
        <v>20</v>
      </c>
      <c r="I216" t="s">
        <v>46</v>
      </c>
      <c r="J216" t="s">
        <v>49</v>
      </c>
      <c r="K216" s="2">
        <v>44993</v>
      </c>
      <c r="L216">
        <f>MONTH(K216)</f>
        <v>3</v>
      </c>
      <c r="M216">
        <f>YEAR(K216)</f>
        <v>2023</v>
      </c>
      <c r="N216" s="1">
        <v>1700.0000000000002</v>
      </c>
      <c r="O216" s="1">
        <v>2500</v>
      </c>
      <c r="P216">
        <v>1</v>
      </c>
      <c r="Q216" s="1">
        <f t="shared" si="6"/>
        <v>2500</v>
      </c>
      <c r="R216" s="14">
        <f t="shared" si="7"/>
        <v>125</v>
      </c>
      <c r="S216" s="1">
        <f>Q216+R216</f>
        <v>2625</v>
      </c>
      <c r="T216" t="s">
        <v>23</v>
      </c>
      <c r="U216" t="s">
        <v>29</v>
      </c>
      <c r="V216">
        <v>2008</v>
      </c>
      <c r="W216">
        <v>3008</v>
      </c>
      <c r="X216" t="s">
        <v>50</v>
      </c>
      <c r="Y216" t="s">
        <v>31</v>
      </c>
      <c r="Z216">
        <v>27</v>
      </c>
    </row>
    <row r="217" spans="6:26" x14ac:dyDescent="0.25">
      <c r="F217">
        <v>1032</v>
      </c>
      <c r="G217" t="str">
        <f>PROPER(H217:H461)</f>
        <v>Mountain Bikes</v>
      </c>
      <c r="H217" t="s">
        <v>20</v>
      </c>
      <c r="I217" t="s">
        <v>110</v>
      </c>
      <c r="J217" t="s">
        <v>112</v>
      </c>
      <c r="K217" s="2">
        <v>44993</v>
      </c>
      <c r="L217">
        <f>MONTH(K217)</f>
        <v>3</v>
      </c>
      <c r="M217">
        <f>YEAR(K217)</f>
        <v>2023</v>
      </c>
      <c r="N217" s="1">
        <v>2405</v>
      </c>
      <c r="O217" s="1">
        <v>3700</v>
      </c>
      <c r="P217">
        <v>1</v>
      </c>
      <c r="Q217" s="1">
        <f t="shared" si="6"/>
        <v>3700</v>
      </c>
      <c r="R217" s="14">
        <f t="shared" si="7"/>
        <v>185</v>
      </c>
      <c r="S217" s="1">
        <f>Q217+R217</f>
        <v>3885</v>
      </c>
      <c r="T217" t="s">
        <v>23</v>
      </c>
      <c r="U217" t="s">
        <v>29</v>
      </c>
      <c r="V217">
        <v>2068</v>
      </c>
      <c r="W217">
        <v>3068</v>
      </c>
      <c r="X217" t="s">
        <v>93</v>
      </c>
      <c r="Y217" t="s">
        <v>31</v>
      </c>
      <c r="Z217">
        <v>40</v>
      </c>
    </row>
    <row r="218" spans="6:26" x14ac:dyDescent="0.25">
      <c r="F218">
        <v>1163</v>
      </c>
      <c r="G218" t="str">
        <f>PROPER(H218:H462)</f>
        <v>Mountain Bikes</v>
      </c>
      <c r="H218" t="s">
        <v>20</v>
      </c>
      <c r="I218" t="s">
        <v>46</v>
      </c>
      <c r="J218" t="s">
        <v>49</v>
      </c>
      <c r="K218" s="2">
        <v>44993</v>
      </c>
      <c r="L218">
        <f>MONTH(K218)</f>
        <v>3</v>
      </c>
      <c r="M218">
        <f>YEAR(K218)</f>
        <v>2023</v>
      </c>
      <c r="N218" s="1">
        <v>1700.0000000000002</v>
      </c>
      <c r="O218" s="1">
        <v>2500</v>
      </c>
      <c r="P218">
        <v>1</v>
      </c>
      <c r="Q218" s="1">
        <f t="shared" si="6"/>
        <v>2500</v>
      </c>
      <c r="R218" s="14">
        <f t="shared" si="7"/>
        <v>125</v>
      </c>
      <c r="S218" s="1">
        <f>Q218+R218</f>
        <v>2625</v>
      </c>
      <c r="T218" t="s">
        <v>23</v>
      </c>
      <c r="U218" t="s">
        <v>29</v>
      </c>
      <c r="V218">
        <v>2008</v>
      </c>
      <c r="W218">
        <v>3008</v>
      </c>
      <c r="X218" t="s">
        <v>50</v>
      </c>
      <c r="Y218" t="s">
        <v>31</v>
      </c>
      <c r="Z218">
        <v>27</v>
      </c>
    </row>
    <row r="219" spans="6:26" x14ac:dyDescent="0.25">
      <c r="F219">
        <v>1017</v>
      </c>
      <c r="G219" t="str">
        <f>PROPER(H219:H463)</f>
        <v>Mountain Bikes</v>
      </c>
      <c r="H219" t="s">
        <v>20</v>
      </c>
      <c r="I219" t="s">
        <v>74</v>
      </c>
      <c r="J219" t="s">
        <v>75</v>
      </c>
      <c r="K219" s="2">
        <v>44996</v>
      </c>
      <c r="L219">
        <f>MONTH(K219)</f>
        <v>3</v>
      </c>
      <c r="M219">
        <f>YEAR(K219)</f>
        <v>2023</v>
      </c>
      <c r="N219" s="1">
        <v>780</v>
      </c>
      <c r="O219" s="1">
        <v>1300</v>
      </c>
      <c r="P219">
        <v>2</v>
      </c>
      <c r="Q219" s="1">
        <f t="shared" si="6"/>
        <v>2600</v>
      </c>
      <c r="R219" s="14">
        <f t="shared" si="7"/>
        <v>130</v>
      </c>
      <c r="S219" s="1">
        <f>Q219+R219</f>
        <v>2730</v>
      </c>
      <c r="T219" t="s">
        <v>23</v>
      </c>
      <c r="U219" t="s">
        <v>24</v>
      </c>
      <c r="V219">
        <v>2041</v>
      </c>
      <c r="W219">
        <v>3041</v>
      </c>
      <c r="X219" t="s">
        <v>76</v>
      </c>
      <c r="Y219" t="s">
        <v>26</v>
      </c>
      <c r="Z219">
        <v>32</v>
      </c>
    </row>
    <row r="220" spans="6:26" x14ac:dyDescent="0.25">
      <c r="F220">
        <v>1172</v>
      </c>
      <c r="G220" t="str">
        <f>PROPER(H220:H464)</f>
        <v>Mountain Bikes</v>
      </c>
      <c r="H220" t="s">
        <v>20</v>
      </c>
      <c r="I220" t="s">
        <v>74</v>
      </c>
      <c r="J220" t="s">
        <v>75</v>
      </c>
      <c r="K220" s="2">
        <v>44996</v>
      </c>
      <c r="L220">
        <f>MONTH(K220)</f>
        <v>3</v>
      </c>
      <c r="M220">
        <f>YEAR(K220)</f>
        <v>2023</v>
      </c>
      <c r="N220" s="1">
        <v>780</v>
      </c>
      <c r="O220" s="1">
        <v>1300</v>
      </c>
      <c r="P220">
        <v>2</v>
      </c>
      <c r="Q220" s="1">
        <f t="shared" si="6"/>
        <v>2600</v>
      </c>
      <c r="R220" s="14">
        <f t="shared" si="7"/>
        <v>130</v>
      </c>
      <c r="S220" s="1">
        <f>Q220+R220</f>
        <v>2730</v>
      </c>
      <c r="T220" t="s">
        <v>23</v>
      </c>
      <c r="U220" t="s">
        <v>24</v>
      </c>
      <c r="V220">
        <v>2041</v>
      </c>
      <c r="W220">
        <v>3041</v>
      </c>
      <c r="X220" t="s">
        <v>76</v>
      </c>
      <c r="Y220" t="s">
        <v>26</v>
      </c>
      <c r="Z220">
        <v>32</v>
      </c>
    </row>
    <row r="221" spans="6:26" x14ac:dyDescent="0.25">
      <c r="F221">
        <v>1018</v>
      </c>
      <c r="G221" t="str">
        <f>PROPER(H221:H465)</f>
        <v>Mountain Bikes</v>
      </c>
      <c r="H221" t="s">
        <v>20</v>
      </c>
      <c r="I221" t="s">
        <v>74</v>
      </c>
      <c r="J221" t="s">
        <v>77</v>
      </c>
      <c r="K221" s="2">
        <v>44997</v>
      </c>
      <c r="L221">
        <f>MONTH(K221)</f>
        <v>3</v>
      </c>
      <c r="M221">
        <f>YEAR(K221)</f>
        <v>2023</v>
      </c>
      <c r="N221" s="1">
        <v>960</v>
      </c>
      <c r="O221" s="1">
        <v>1600</v>
      </c>
      <c r="P221">
        <v>1</v>
      </c>
      <c r="Q221" s="1">
        <f t="shared" si="6"/>
        <v>1600</v>
      </c>
      <c r="R221" s="14">
        <f t="shared" si="7"/>
        <v>0</v>
      </c>
      <c r="S221" s="1">
        <f>Q221+R221</f>
        <v>1600</v>
      </c>
      <c r="T221" t="s">
        <v>28</v>
      </c>
      <c r="U221" t="s">
        <v>29</v>
      </c>
      <c r="V221">
        <v>2042</v>
      </c>
      <c r="W221">
        <v>3042</v>
      </c>
      <c r="X221" t="s">
        <v>78</v>
      </c>
      <c r="Y221" t="s">
        <v>31</v>
      </c>
      <c r="Z221">
        <v>29</v>
      </c>
    </row>
    <row r="222" spans="6:26" x14ac:dyDescent="0.25">
      <c r="F222">
        <v>1173</v>
      </c>
      <c r="G222" t="str">
        <f>PROPER(H222:H466)</f>
        <v>Mountain Bikes</v>
      </c>
      <c r="H222" t="s">
        <v>20</v>
      </c>
      <c r="I222" t="s">
        <v>74</v>
      </c>
      <c r="J222" t="s">
        <v>77</v>
      </c>
      <c r="K222" s="2">
        <v>44997</v>
      </c>
      <c r="L222">
        <f>MONTH(K222)</f>
        <v>3</v>
      </c>
      <c r="M222">
        <f>YEAR(K222)</f>
        <v>2023</v>
      </c>
      <c r="N222" s="1">
        <v>960</v>
      </c>
      <c r="O222" s="1">
        <v>1600</v>
      </c>
      <c r="P222">
        <v>1</v>
      </c>
      <c r="Q222" s="1">
        <f t="shared" si="6"/>
        <v>1600</v>
      </c>
      <c r="R222" s="14">
        <f t="shared" si="7"/>
        <v>0</v>
      </c>
      <c r="S222" s="1">
        <f>Q222+R222</f>
        <v>1600</v>
      </c>
      <c r="T222" t="s">
        <v>28</v>
      </c>
      <c r="U222" t="s">
        <v>29</v>
      </c>
      <c r="V222">
        <v>2042</v>
      </c>
      <c r="W222">
        <v>3042</v>
      </c>
      <c r="X222" t="s">
        <v>78</v>
      </c>
      <c r="Y222" t="s">
        <v>31</v>
      </c>
      <c r="Z222">
        <v>29</v>
      </c>
    </row>
    <row r="223" spans="6:26" x14ac:dyDescent="0.25">
      <c r="F223">
        <v>1019</v>
      </c>
      <c r="G223" t="str">
        <f>PROPER(H223:H467)</f>
        <v>Mountain Bikes</v>
      </c>
      <c r="H223" t="s">
        <v>20</v>
      </c>
      <c r="I223" t="s">
        <v>79</v>
      </c>
      <c r="J223" t="s">
        <v>80</v>
      </c>
      <c r="K223" s="2">
        <v>44998</v>
      </c>
      <c r="L223">
        <f>MONTH(K223)</f>
        <v>3</v>
      </c>
      <c r="M223">
        <f>YEAR(K223)</f>
        <v>2023</v>
      </c>
      <c r="N223" s="1">
        <v>1292</v>
      </c>
      <c r="O223" s="1">
        <v>1900</v>
      </c>
      <c r="P223">
        <v>3</v>
      </c>
      <c r="Q223" s="1">
        <f t="shared" si="6"/>
        <v>5700</v>
      </c>
      <c r="R223" s="14">
        <f t="shared" si="7"/>
        <v>285</v>
      </c>
      <c r="S223" s="1">
        <f>Q223+R223</f>
        <v>5985</v>
      </c>
      <c r="T223" t="s">
        <v>23</v>
      </c>
      <c r="U223" t="s">
        <v>35</v>
      </c>
      <c r="V223">
        <v>2043</v>
      </c>
      <c r="W223">
        <v>3043</v>
      </c>
      <c r="X223" t="s">
        <v>81</v>
      </c>
      <c r="Y223" t="s">
        <v>26</v>
      </c>
      <c r="Z223">
        <v>21</v>
      </c>
    </row>
    <row r="224" spans="6:26" x14ac:dyDescent="0.25">
      <c r="F224">
        <v>1174</v>
      </c>
      <c r="G224" t="str">
        <f>PROPER(H224:H468)</f>
        <v>Mountain Bikes</v>
      </c>
      <c r="H224" t="s">
        <v>20</v>
      </c>
      <c r="I224" t="s">
        <v>79</v>
      </c>
      <c r="J224" t="s">
        <v>80</v>
      </c>
      <c r="K224" s="2">
        <v>44998</v>
      </c>
      <c r="L224">
        <f>MONTH(K224)</f>
        <v>3</v>
      </c>
      <c r="M224">
        <f>YEAR(K224)</f>
        <v>2023</v>
      </c>
      <c r="N224" s="1">
        <v>1292</v>
      </c>
      <c r="O224" s="1">
        <v>1900</v>
      </c>
      <c r="P224">
        <v>3</v>
      </c>
      <c r="Q224" s="1">
        <f t="shared" si="6"/>
        <v>5700</v>
      </c>
      <c r="R224" s="14">
        <f t="shared" si="7"/>
        <v>285</v>
      </c>
      <c r="S224" s="1">
        <f>Q224+R224</f>
        <v>5985</v>
      </c>
      <c r="T224" t="s">
        <v>23</v>
      </c>
      <c r="U224" t="s">
        <v>35</v>
      </c>
      <c r="V224">
        <v>2043</v>
      </c>
      <c r="W224">
        <v>3043</v>
      </c>
      <c r="X224" t="s">
        <v>81</v>
      </c>
      <c r="Y224" t="s">
        <v>26</v>
      </c>
      <c r="Z224">
        <v>21</v>
      </c>
    </row>
    <row r="225" spans="6:26" x14ac:dyDescent="0.25">
      <c r="F225">
        <v>1020</v>
      </c>
      <c r="G225" t="str">
        <f>PROPER(H225:H469)</f>
        <v>Mountain Bikes</v>
      </c>
      <c r="H225" t="s">
        <v>20</v>
      </c>
      <c r="I225" t="s">
        <v>79</v>
      </c>
      <c r="J225" t="s">
        <v>82</v>
      </c>
      <c r="K225" s="2">
        <v>44999</v>
      </c>
      <c r="L225">
        <f>MONTH(K225)</f>
        <v>3</v>
      </c>
      <c r="M225">
        <f>YEAR(K225)</f>
        <v>2023</v>
      </c>
      <c r="N225" s="1">
        <v>1496</v>
      </c>
      <c r="O225" s="1">
        <v>2200</v>
      </c>
      <c r="P225">
        <v>1</v>
      </c>
      <c r="Q225" s="1">
        <f t="shared" si="6"/>
        <v>2200</v>
      </c>
      <c r="R225" s="14">
        <f t="shared" si="7"/>
        <v>110</v>
      </c>
      <c r="S225" s="1">
        <f>Q225+R225</f>
        <v>2310</v>
      </c>
      <c r="T225" t="s">
        <v>23</v>
      </c>
      <c r="U225" t="s">
        <v>24</v>
      </c>
      <c r="V225">
        <v>2044</v>
      </c>
      <c r="W225">
        <v>3044</v>
      </c>
      <c r="X225" t="s">
        <v>83</v>
      </c>
      <c r="Y225" t="s">
        <v>31</v>
      </c>
      <c r="Z225">
        <v>19</v>
      </c>
    </row>
    <row r="226" spans="6:26" x14ac:dyDescent="0.25">
      <c r="F226">
        <v>1175</v>
      </c>
      <c r="G226" t="str">
        <f>PROPER(H226:H470)</f>
        <v>Mountain Bikes</v>
      </c>
      <c r="H226" t="s">
        <v>20</v>
      </c>
      <c r="I226" t="s">
        <v>79</v>
      </c>
      <c r="J226" t="s">
        <v>82</v>
      </c>
      <c r="K226" s="2">
        <v>44999</v>
      </c>
      <c r="L226">
        <f>MONTH(K226)</f>
        <v>3</v>
      </c>
      <c r="M226">
        <f>YEAR(K226)</f>
        <v>2023</v>
      </c>
      <c r="N226" s="1">
        <v>1496</v>
      </c>
      <c r="O226" s="1">
        <v>2200</v>
      </c>
      <c r="P226">
        <v>1</v>
      </c>
      <c r="Q226" s="1">
        <f t="shared" si="6"/>
        <v>2200</v>
      </c>
      <c r="R226" s="14">
        <f t="shared" si="7"/>
        <v>110</v>
      </c>
      <c r="S226" s="1">
        <f>Q226+R226</f>
        <v>2310</v>
      </c>
      <c r="T226" t="s">
        <v>23</v>
      </c>
      <c r="U226" t="s">
        <v>24</v>
      </c>
      <c r="V226">
        <v>2044</v>
      </c>
      <c r="W226">
        <v>3044</v>
      </c>
      <c r="X226" t="s">
        <v>83</v>
      </c>
      <c r="Y226" t="s">
        <v>31</v>
      </c>
      <c r="Z226">
        <v>19</v>
      </c>
    </row>
    <row r="227" spans="6:26" x14ac:dyDescent="0.25">
      <c r="F227">
        <v>1021</v>
      </c>
      <c r="G227" t="str">
        <f>PROPER(H227:H471)</f>
        <v>Mountain Bikes</v>
      </c>
      <c r="H227" t="s">
        <v>20</v>
      </c>
      <c r="I227" t="s">
        <v>84</v>
      </c>
      <c r="J227" t="s">
        <v>85</v>
      </c>
      <c r="K227" s="2">
        <v>45000</v>
      </c>
      <c r="L227">
        <f>MONTH(K227)</f>
        <v>3</v>
      </c>
      <c r="M227">
        <f>YEAR(K227)</f>
        <v>2023</v>
      </c>
      <c r="N227" s="1">
        <v>1340</v>
      </c>
      <c r="O227" s="1">
        <v>2000</v>
      </c>
      <c r="P227">
        <v>2</v>
      </c>
      <c r="Q227" s="1">
        <f t="shared" si="6"/>
        <v>4000</v>
      </c>
      <c r="R227" s="14">
        <f t="shared" si="7"/>
        <v>200</v>
      </c>
      <c r="S227" s="1">
        <f>Q227+R227</f>
        <v>4200</v>
      </c>
      <c r="T227" t="s">
        <v>28</v>
      </c>
      <c r="U227" t="s">
        <v>29</v>
      </c>
      <c r="V227">
        <v>2045</v>
      </c>
      <c r="W227">
        <v>3045</v>
      </c>
      <c r="X227" t="s">
        <v>86</v>
      </c>
      <c r="Y227" t="s">
        <v>26</v>
      </c>
      <c r="Z227">
        <v>36</v>
      </c>
    </row>
    <row r="228" spans="6:26" x14ac:dyDescent="0.25">
      <c r="F228">
        <v>1022</v>
      </c>
      <c r="G228" t="str">
        <f>PROPER(H228:H472)</f>
        <v>Mountain Bikes</v>
      </c>
      <c r="H228" t="s">
        <v>20</v>
      </c>
      <c r="I228" t="s">
        <v>84</v>
      </c>
      <c r="J228" t="s">
        <v>87</v>
      </c>
      <c r="K228" s="2">
        <v>45001</v>
      </c>
      <c r="L228">
        <f>MONTH(K228)</f>
        <v>3</v>
      </c>
      <c r="M228">
        <f>YEAR(K228)</f>
        <v>2023</v>
      </c>
      <c r="N228" s="1">
        <v>1541</v>
      </c>
      <c r="O228" s="1">
        <v>2300</v>
      </c>
      <c r="P228">
        <v>1</v>
      </c>
      <c r="Q228" s="1">
        <f t="shared" si="6"/>
        <v>2300</v>
      </c>
      <c r="R228" s="14">
        <f t="shared" si="7"/>
        <v>115</v>
      </c>
      <c r="S228" s="1">
        <f>Q228+R228</f>
        <v>2415</v>
      </c>
      <c r="T228" t="s">
        <v>23</v>
      </c>
      <c r="U228" t="s">
        <v>24</v>
      </c>
      <c r="V228">
        <v>2046</v>
      </c>
      <c r="W228">
        <v>3046</v>
      </c>
      <c r="X228" t="s">
        <v>88</v>
      </c>
      <c r="Y228" t="s">
        <v>31</v>
      </c>
      <c r="Z228">
        <v>34</v>
      </c>
    </row>
    <row r="229" spans="6:26" x14ac:dyDescent="0.25">
      <c r="F229">
        <v>1023</v>
      </c>
      <c r="G229" t="str">
        <f>PROPER(H229:H473)</f>
        <v>Mountain Bikes</v>
      </c>
      <c r="H229" t="s">
        <v>20</v>
      </c>
      <c r="I229" t="s">
        <v>89</v>
      </c>
      <c r="J229" t="s">
        <v>90</v>
      </c>
      <c r="K229" s="2">
        <v>45002</v>
      </c>
      <c r="L229">
        <f>MONTH(K229)</f>
        <v>3</v>
      </c>
      <c r="M229">
        <f>YEAR(K229)</f>
        <v>2023</v>
      </c>
      <c r="N229" s="1">
        <v>2250</v>
      </c>
      <c r="O229" s="1">
        <v>3000</v>
      </c>
      <c r="P229">
        <v>2</v>
      </c>
      <c r="Q229" s="1">
        <f t="shared" si="6"/>
        <v>6000</v>
      </c>
      <c r="R229" s="14">
        <f t="shared" si="7"/>
        <v>300</v>
      </c>
      <c r="S229" s="1">
        <f>Q229+R229</f>
        <v>6300</v>
      </c>
      <c r="T229" t="s">
        <v>28</v>
      </c>
      <c r="U229" t="s">
        <v>24</v>
      </c>
      <c r="V229">
        <v>2047</v>
      </c>
      <c r="W229">
        <v>3047</v>
      </c>
      <c r="X229" t="s">
        <v>91</v>
      </c>
      <c r="Y229" t="s">
        <v>26</v>
      </c>
      <c r="Z229">
        <v>40</v>
      </c>
    </row>
    <row r="230" spans="6:26" x14ac:dyDescent="0.25">
      <c r="F230">
        <v>1024</v>
      </c>
      <c r="G230" t="str">
        <f>PROPER(H230:H474)</f>
        <v>Mountain Bikes</v>
      </c>
      <c r="H230" t="s">
        <v>20</v>
      </c>
      <c r="I230" t="s">
        <v>89</v>
      </c>
      <c r="J230" t="s">
        <v>92</v>
      </c>
      <c r="K230" s="2">
        <v>45003</v>
      </c>
      <c r="L230">
        <f>MONTH(K230)</f>
        <v>3</v>
      </c>
      <c r="M230">
        <f>YEAR(K230)</f>
        <v>2023</v>
      </c>
      <c r="N230" s="1">
        <v>2625</v>
      </c>
      <c r="O230" s="1">
        <v>3500</v>
      </c>
      <c r="P230">
        <v>1</v>
      </c>
      <c r="Q230" s="1">
        <f t="shared" si="6"/>
        <v>3500</v>
      </c>
      <c r="R230" s="14">
        <f t="shared" si="7"/>
        <v>175</v>
      </c>
      <c r="S230" s="1">
        <f>Q230+R230</f>
        <v>3675</v>
      </c>
      <c r="T230" t="s">
        <v>23</v>
      </c>
      <c r="U230" t="s">
        <v>29</v>
      </c>
      <c r="V230">
        <v>2048</v>
      </c>
      <c r="W230">
        <v>3048</v>
      </c>
      <c r="X230" t="s">
        <v>93</v>
      </c>
      <c r="Y230" t="s">
        <v>31</v>
      </c>
      <c r="Z230">
        <v>38</v>
      </c>
    </row>
    <row r="231" spans="6:26" x14ac:dyDescent="0.25">
      <c r="F231">
        <v>1009</v>
      </c>
      <c r="G231" t="str">
        <f>PROPER(H231:H475)</f>
        <v>Mountain Bikes</v>
      </c>
      <c r="H231" t="s">
        <v>20</v>
      </c>
      <c r="I231" t="s">
        <v>51</v>
      </c>
      <c r="J231" t="s">
        <v>52</v>
      </c>
      <c r="K231" s="2">
        <v>45006</v>
      </c>
      <c r="L231">
        <f>MONTH(K231)</f>
        <v>3</v>
      </c>
      <c r="M231">
        <f>YEAR(K231)</f>
        <v>2023</v>
      </c>
      <c r="N231" s="1">
        <v>737</v>
      </c>
      <c r="O231" s="1">
        <v>1100</v>
      </c>
      <c r="P231">
        <v>2</v>
      </c>
      <c r="Q231" s="1">
        <f t="shared" si="6"/>
        <v>2200</v>
      </c>
      <c r="R231" s="14">
        <f t="shared" si="7"/>
        <v>110</v>
      </c>
      <c r="S231" s="1">
        <f>Q231+R231</f>
        <v>2310</v>
      </c>
      <c r="T231" t="s">
        <v>23</v>
      </c>
      <c r="U231" t="s">
        <v>24</v>
      </c>
      <c r="V231">
        <v>2021</v>
      </c>
      <c r="W231">
        <v>3021</v>
      </c>
      <c r="X231" t="s">
        <v>53</v>
      </c>
      <c r="Y231" t="s">
        <v>26</v>
      </c>
      <c r="Z231">
        <v>24</v>
      </c>
    </row>
    <row r="232" spans="6:26" x14ac:dyDescent="0.25">
      <c r="F232">
        <v>1164</v>
      </c>
      <c r="G232" t="str">
        <f>PROPER(H232:H476)</f>
        <v>Mountain Bikes</v>
      </c>
      <c r="H232" t="s">
        <v>20</v>
      </c>
      <c r="I232" t="s">
        <v>51</v>
      </c>
      <c r="J232" t="s">
        <v>52</v>
      </c>
      <c r="K232" s="2">
        <v>45006</v>
      </c>
      <c r="L232">
        <f>MONTH(K232)</f>
        <v>3</v>
      </c>
      <c r="M232">
        <f>YEAR(K232)</f>
        <v>2023</v>
      </c>
      <c r="N232" s="1">
        <v>737</v>
      </c>
      <c r="O232" s="1">
        <v>1100</v>
      </c>
      <c r="P232">
        <v>2</v>
      </c>
      <c r="Q232" s="1">
        <f t="shared" si="6"/>
        <v>2200</v>
      </c>
      <c r="R232" s="14">
        <f t="shared" si="7"/>
        <v>110</v>
      </c>
      <c r="S232" s="1">
        <f>Q232+R232</f>
        <v>2310</v>
      </c>
      <c r="T232" t="s">
        <v>23</v>
      </c>
      <c r="U232" t="s">
        <v>24</v>
      </c>
      <c r="V232">
        <v>2021</v>
      </c>
      <c r="W232">
        <v>3021</v>
      </c>
      <c r="X232" t="s">
        <v>53</v>
      </c>
      <c r="Y232" t="s">
        <v>26</v>
      </c>
      <c r="Z232">
        <v>24</v>
      </c>
    </row>
    <row r="233" spans="6:26" x14ac:dyDescent="0.25">
      <c r="F233">
        <v>1010</v>
      </c>
      <c r="G233" t="str">
        <f>PROPER(H233:H477)</f>
        <v>Mountain Bikes</v>
      </c>
      <c r="H233" t="s">
        <v>20</v>
      </c>
      <c r="I233" t="s">
        <v>51</v>
      </c>
      <c r="J233" t="s">
        <v>54</v>
      </c>
      <c r="K233" s="2">
        <v>45007</v>
      </c>
      <c r="L233">
        <f>MONTH(K233)</f>
        <v>3</v>
      </c>
      <c r="M233">
        <f>YEAR(K233)</f>
        <v>2023</v>
      </c>
      <c r="N233" s="1">
        <v>938</v>
      </c>
      <c r="O233" s="1">
        <v>1400</v>
      </c>
      <c r="P233">
        <v>1</v>
      </c>
      <c r="Q233" s="1">
        <f t="shared" si="6"/>
        <v>1400</v>
      </c>
      <c r="R233" s="14">
        <f t="shared" si="7"/>
        <v>0</v>
      </c>
      <c r="S233" s="1">
        <f>Q233+R233</f>
        <v>1400</v>
      </c>
      <c r="T233" t="s">
        <v>28</v>
      </c>
      <c r="U233" t="s">
        <v>29</v>
      </c>
      <c r="V233">
        <v>2022</v>
      </c>
      <c r="W233">
        <v>3022</v>
      </c>
      <c r="X233" t="s">
        <v>55</v>
      </c>
      <c r="Y233" t="s">
        <v>31</v>
      </c>
      <c r="Z233">
        <v>21</v>
      </c>
    </row>
    <row r="234" spans="6:26" x14ac:dyDescent="0.25">
      <c r="F234">
        <v>1165</v>
      </c>
      <c r="G234" t="str">
        <f>PROPER(H234:H478)</f>
        <v>Mountain Bikes</v>
      </c>
      <c r="H234" t="s">
        <v>20</v>
      </c>
      <c r="I234" t="s">
        <v>51</v>
      </c>
      <c r="J234" t="s">
        <v>54</v>
      </c>
      <c r="K234" s="2">
        <v>45007</v>
      </c>
      <c r="L234">
        <f>MONTH(K234)</f>
        <v>3</v>
      </c>
      <c r="M234">
        <f>YEAR(K234)</f>
        <v>2023</v>
      </c>
      <c r="N234" s="1">
        <v>938</v>
      </c>
      <c r="O234" s="1">
        <v>1400</v>
      </c>
      <c r="P234">
        <v>1</v>
      </c>
      <c r="Q234" s="1">
        <f t="shared" si="6"/>
        <v>1400</v>
      </c>
      <c r="R234" s="14">
        <f t="shared" si="7"/>
        <v>0</v>
      </c>
      <c r="S234" s="1">
        <f>Q234+R234</f>
        <v>1400</v>
      </c>
      <c r="T234" t="s">
        <v>28</v>
      </c>
      <c r="U234" t="s">
        <v>29</v>
      </c>
      <c r="V234">
        <v>2022</v>
      </c>
      <c r="W234">
        <v>3022</v>
      </c>
      <c r="X234" t="s">
        <v>55</v>
      </c>
      <c r="Y234" t="s">
        <v>31</v>
      </c>
      <c r="Z234">
        <v>21</v>
      </c>
    </row>
    <row r="235" spans="6:26" x14ac:dyDescent="0.25">
      <c r="F235">
        <v>1011</v>
      </c>
      <c r="G235" t="str">
        <f>PROPER(H235:H479)</f>
        <v>Mountain Bikes</v>
      </c>
      <c r="H235" t="s">
        <v>20</v>
      </c>
      <c r="I235" t="s">
        <v>57</v>
      </c>
      <c r="J235" t="s">
        <v>58</v>
      </c>
      <c r="K235" s="2">
        <v>45008</v>
      </c>
      <c r="L235">
        <f>MONTH(K235)</f>
        <v>3</v>
      </c>
      <c r="M235">
        <f>YEAR(K235)</f>
        <v>2023</v>
      </c>
      <c r="N235" s="1">
        <v>1190</v>
      </c>
      <c r="O235" s="1">
        <v>1700</v>
      </c>
      <c r="P235">
        <v>3</v>
      </c>
      <c r="Q235" s="1">
        <f t="shared" si="6"/>
        <v>5100</v>
      </c>
      <c r="R235" s="14">
        <f t="shared" si="7"/>
        <v>255</v>
      </c>
      <c r="S235" s="1">
        <f>Q235+R235</f>
        <v>5355</v>
      </c>
      <c r="T235" t="s">
        <v>23</v>
      </c>
      <c r="U235" t="s">
        <v>35</v>
      </c>
      <c r="V235">
        <v>2023</v>
      </c>
      <c r="W235">
        <v>3023</v>
      </c>
      <c r="X235" t="s">
        <v>59</v>
      </c>
      <c r="Y235" t="s">
        <v>26</v>
      </c>
      <c r="Z235">
        <v>20</v>
      </c>
    </row>
    <row r="236" spans="6:26" x14ac:dyDescent="0.25">
      <c r="F236">
        <v>1166</v>
      </c>
      <c r="G236" t="str">
        <f>PROPER(H236:H480)</f>
        <v>Mountain Bikes</v>
      </c>
      <c r="H236" t="s">
        <v>20</v>
      </c>
      <c r="I236" t="s">
        <v>57</v>
      </c>
      <c r="J236" t="s">
        <v>58</v>
      </c>
      <c r="K236" s="2">
        <v>45008</v>
      </c>
      <c r="L236">
        <f>MONTH(K236)</f>
        <v>3</v>
      </c>
      <c r="M236">
        <f>YEAR(K236)</f>
        <v>2023</v>
      </c>
      <c r="N236" s="1">
        <v>1190</v>
      </c>
      <c r="O236" s="1">
        <v>1700</v>
      </c>
      <c r="P236">
        <v>3</v>
      </c>
      <c r="Q236" s="1">
        <f t="shared" si="6"/>
        <v>5100</v>
      </c>
      <c r="R236" s="14">
        <f t="shared" si="7"/>
        <v>255</v>
      </c>
      <c r="S236" s="1">
        <f>Q236+R236</f>
        <v>5355</v>
      </c>
      <c r="T236" t="s">
        <v>23</v>
      </c>
      <c r="U236" t="s">
        <v>35</v>
      </c>
      <c r="V236">
        <v>2023</v>
      </c>
      <c r="W236">
        <v>3023</v>
      </c>
      <c r="X236" t="s">
        <v>59</v>
      </c>
      <c r="Y236" t="s">
        <v>26</v>
      </c>
      <c r="Z236">
        <v>20</v>
      </c>
    </row>
    <row r="237" spans="6:26" x14ac:dyDescent="0.25">
      <c r="F237">
        <v>1012</v>
      </c>
      <c r="G237" t="str">
        <f>PROPER(H237:H481)</f>
        <v>Mountain Bikes</v>
      </c>
      <c r="H237" t="s">
        <v>20</v>
      </c>
      <c r="I237" t="s">
        <v>57</v>
      </c>
      <c r="J237" t="s">
        <v>61</v>
      </c>
      <c r="K237" s="2">
        <v>45009</v>
      </c>
      <c r="L237">
        <f>MONTH(K237)</f>
        <v>3</v>
      </c>
      <c r="M237">
        <f>YEAR(K237)</f>
        <v>2023</v>
      </c>
      <c r="N237" s="1">
        <v>1400</v>
      </c>
      <c r="O237" s="1">
        <v>2000</v>
      </c>
      <c r="P237">
        <v>1</v>
      </c>
      <c r="Q237" s="1">
        <f t="shared" si="6"/>
        <v>2000</v>
      </c>
      <c r="R237" s="14">
        <f t="shared" si="7"/>
        <v>0</v>
      </c>
      <c r="S237" s="1">
        <f>Q237+R237</f>
        <v>2000</v>
      </c>
      <c r="T237" t="s">
        <v>23</v>
      </c>
      <c r="U237" t="s">
        <v>24</v>
      </c>
      <c r="V237">
        <v>2024</v>
      </c>
      <c r="W237">
        <v>3024</v>
      </c>
      <c r="X237" t="s">
        <v>62</v>
      </c>
      <c r="Y237" t="s">
        <v>31</v>
      </c>
      <c r="Z237">
        <v>18</v>
      </c>
    </row>
    <row r="238" spans="6:26" x14ac:dyDescent="0.25">
      <c r="F238">
        <v>1167</v>
      </c>
      <c r="G238" t="str">
        <f>PROPER(H238:H482)</f>
        <v>Mountain Bikes</v>
      </c>
      <c r="H238" t="s">
        <v>20</v>
      </c>
      <c r="I238" t="s">
        <v>57</v>
      </c>
      <c r="J238" t="s">
        <v>61</v>
      </c>
      <c r="K238" s="2">
        <v>45009</v>
      </c>
      <c r="L238">
        <f>MONTH(K238)</f>
        <v>3</v>
      </c>
      <c r="M238">
        <f>YEAR(K238)</f>
        <v>2023</v>
      </c>
      <c r="N238" s="1">
        <v>1400</v>
      </c>
      <c r="O238" s="1">
        <v>2000</v>
      </c>
      <c r="P238">
        <v>1</v>
      </c>
      <c r="Q238" s="1">
        <f t="shared" si="6"/>
        <v>2000</v>
      </c>
      <c r="R238" s="14">
        <f t="shared" si="7"/>
        <v>0</v>
      </c>
      <c r="S238" s="1">
        <f>Q238+R238</f>
        <v>2000</v>
      </c>
      <c r="T238" t="s">
        <v>23</v>
      </c>
      <c r="U238" t="s">
        <v>24</v>
      </c>
      <c r="V238">
        <v>2024</v>
      </c>
      <c r="W238">
        <v>3024</v>
      </c>
      <c r="X238" t="s">
        <v>62</v>
      </c>
      <c r="Y238" t="s">
        <v>31</v>
      </c>
      <c r="Z238">
        <v>18</v>
      </c>
    </row>
    <row r="239" spans="6:26" x14ac:dyDescent="0.25">
      <c r="F239">
        <v>1013</v>
      </c>
      <c r="G239" t="str">
        <f>PROPER(H239:H483)</f>
        <v>Mountain Bikes</v>
      </c>
      <c r="H239" t="s">
        <v>20</v>
      </c>
      <c r="I239" t="s">
        <v>64</v>
      </c>
      <c r="J239" t="s">
        <v>65</v>
      </c>
      <c r="K239" s="2">
        <v>45010</v>
      </c>
      <c r="L239">
        <f>MONTH(K239)</f>
        <v>3</v>
      </c>
      <c r="M239">
        <f>YEAR(K239)</f>
        <v>2023</v>
      </c>
      <c r="N239" s="1">
        <v>975</v>
      </c>
      <c r="O239" s="1">
        <v>1500</v>
      </c>
      <c r="P239">
        <v>2</v>
      </c>
      <c r="Q239" s="1">
        <f t="shared" si="6"/>
        <v>3000</v>
      </c>
      <c r="R239" s="14">
        <f t="shared" si="7"/>
        <v>150</v>
      </c>
      <c r="S239" s="1">
        <f>Q239+R239</f>
        <v>3150</v>
      </c>
      <c r="T239" t="s">
        <v>28</v>
      </c>
      <c r="U239" t="s">
        <v>29</v>
      </c>
      <c r="V239">
        <v>2025</v>
      </c>
      <c r="W239">
        <v>3025</v>
      </c>
      <c r="X239" t="s">
        <v>66</v>
      </c>
      <c r="Y239" t="s">
        <v>26</v>
      </c>
      <c r="Z239">
        <v>28</v>
      </c>
    </row>
    <row r="240" spans="6:26" x14ac:dyDescent="0.25">
      <c r="F240">
        <v>1168</v>
      </c>
      <c r="G240" t="str">
        <f>PROPER(H240:H484)</f>
        <v>Mountain Bikes</v>
      </c>
      <c r="H240" t="s">
        <v>20</v>
      </c>
      <c r="I240" t="s">
        <v>64</v>
      </c>
      <c r="J240" t="s">
        <v>65</v>
      </c>
      <c r="K240" s="2">
        <v>45010</v>
      </c>
      <c r="L240">
        <f>MONTH(K240)</f>
        <v>3</v>
      </c>
      <c r="M240">
        <f>YEAR(K240)</f>
        <v>2023</v>
      </c>
      <c r="N240" s="1">
        <v>975</v>
      </c>
      <c r="O240" s="1">
        <v>1500</v>
      </c>
      <c r="P240">
        <v>2</v>
      </c>
      <c r="Q240" s="1">
        <f t="shared" si="6"/>
        <v>3000</v>
      </c>
      <c r="R240" s="14">
        <f t="shared" si="7"/>
        <v>150</v>
      </c>
      <c r="S240" s="1">
        <f>Q240+R240</f>
        <v>3150</v>
      </c>
      <c r="T240" t="s">
        <v>28</v>
      </c>
      <c r="U240" t="s">
        <v>29</v>
      </c>
      <c r="V240">
        <v>2025</v>
      </c>
      <c r="W240">
        <v>3025</v>
      </c>
      <c r="X240" t="s">
        <v>66</v>
      </c>
      <c r="Y240" t="s">
        <v>26</v>
      </c>
      <c r="Z240">
        <v>28</v>
      </c>
    </row>
    <row r="241" spans="6:26" x14ac:dyDescent="0.25">
      <c r="F241">
        <v>1014</v>
      </c>
      <c r="G241" t="str">
        <f>PROPER(H241:H485)</f>
        <v>Mountain Bikes</v>
      </c>
      <c r="H241" t="s">
        <v>20</v>
      </c>
      <c r="I241" t="s">
        <v>64</v>
      </c>
      <c r="J241" t="s">
        <v>67</v>
      </c>
      <c r="K241" s="2">
        <v>45011</v>
      </c>
      <c r="L241">
        <f>MONTH(K241)</f>
        <v>3</v>
      </c>
      <c r="M241">
        <f>YEAR(K241)</f>
        <v>2023</v>
      </c>
      <c r="N241" s="1">
        <v>1170</v>
      </c>
      <c r="O241" s="1">
        <v>1800</v>
      </c>
      <c r="P241">
        <v>1</v>
      </c>
      <c r="Q241" s="1">
        <f t="shared" si="6"/>
        <v>1800</v>
      </c>
      <c r="R241" s="14">
        <f t="shared" si="7"/>
        <v>0</v>
      </c>
      <c r="S241" s="1">
        <f>Q241+R241</f>
        <v>1800</v>
      </c>
      <c r="T241" t="s">
        <v>23</v>
      </c>
      <c r="U241" t="s">
        <v>24</v>
      </c>
      <c r="V241">
        <v>2026</v>
      </c>
      <c r="W241">
        <v>3026</v>
      </c>
      <c r="X241" t="s">
        <v>68</v>
      </c>
      <c r="Y241" t="s">
        <v>31</v>
      </c>
      <c r="Z241">
        <v>26</v>
      </c>
    </row>
    <row r="242" spans="6:26" x14ac:dyDescent="0.25">
      <c r="F242">
        <v>1169</v>
      </c>
      <c r="G242" t="str">
        <f>PROPER(H242:H486)</f>
        <v>Mountain Bikes</v>
      </c>
      <c r="H242" t="s">
        <v>20</v>
      </c>
      <c r="I242" t="s">
        <v>64</v>
      </c>
      <c r="J242" t="s">
        <v>67</v>
      </c>
      <c r="K242" s="2">
        <v>45011</v>
      </c>
      <c r="L242">
        <f>MONTH(K242)</f>
        <v>3</v>
      </c>
      <c r="M242">
        <f>YEAR(K242)</f>
        <v>2023</v>
      </c>
      <c r="N242" s="1">
        <v>1170</v>
      </c>
      <c r="O242" s="1">
        <v>1800</v>
      </c>
      <c r="P242">
        <v>1</v>
      </c>
      <c r="Q242" s="1">
        <f t="shared" si="6"/>
        <v>1800</v>
      </c>
      <c r="R242" s="14">
        <f t="shared" si="7"/>
        <v>0</v>
      </c>
      <c r="S242" s="1">
        <f>Q242+R242</f>
        <v>1800</v>
      </c>
      <c r="T242" t="s">
        <v>23</v>
      </c>
      <c r="U242" t="s">
        <v>24</v>
      </c>
      <c r="V242">
        <v>2026</v>
      </c>
      <c r="W242">
        <v>3026</v>
      </c>
      <c r="X242" t="s">
        <v>68</v>
      </c>
      <c r="Y242" t="s">
        <v>31</v>
      </c>
      <c r="Z242">
        <v>26</v>
      </c>
    </row>
    <row r="243" spans="6:26" x14ac:dyDescent="0.25">
      <c r="F243">
        <v>1015</v>
      </c>
      <c r="G243" t="str">
        <f>PROPER(H243:H487)</f>
        <v>Mountain Bikes</v>
      </c>
      <c r="H243" t="s">
        <v>20</v>
      </c>
      <c r="I243" t="s">
        <v>69</v>
      </c>
      <c r="J243" t="s">
        <v>70</v>
      </c>
      <c r="K243" s="2">
        <v>45012</v>
      </c>
      <c r="L243">
        <f>MONTH(K243)</f>
        <v>3</v>
      </c>
      <c r="M243">
        <f>YEAR(K243)</f>
        <v>2023</v>
      </c>
      <c r="N243" s="1">
        <v>1656</v>
      </c>
      <c r="O243" s="1">
        <v>2300</v>
      </c>
      <c r="P243">
        <v>2</v>
      </c>
      <c r="Q243" s="1">
        <f t="shared" si="6"/>
        <v>4600</v>
      </c>
      <c r="R243" s="14">
        <f t="shared" si="7"/>
        <v>230</v>
      </c>
      <c r="S243" s="1">
        <f>Q243+R243</f>
        <v>4830</v>
      </c>
      <c r="T243" t="s">
        <v>28</v>
      </c>
      <c r="U243" t="s">
        <v>24</v>
      </c>
      <c r="V243">
        <v>2027</v>
      </c>
      <c r="W243">
        <v>3027</v>
      </c>
      <c r="X243" t="s">
        <v>71</v>
      </c>
      <c r="Y243" t="s">
        <v>26</v>
      </c>
      <c r="Z243">
        <v>30</v>
      </c>
    </row>
    <row r="244" spans="6:26" x14ac:dyDescent="0.25">
      <c r="F244">
        <v>1170</v>
      </c>
      <c r="G244" t="str">
        <f>PROPER(H244:H488)</f>
        <v>Mountain Bikes</v>
      </c>
      <c r="H244" t="s">
        <v>20</v>
      </c>
      <c r="I244" t="s">
        <v>69</v>
      </c>
      <c r="J244" t="s">
        <v>70</v>
      </c>
      <c r="K244" s="2">
        <v>45012</v>
      </c>
      <c r="L244">
        <f>MONTH(K244)</f>
        <v>3</v>
      </c>
      <c r="M244">
        <f>YEAR(K244)</f>
        <v>2023</v>
      </c>
      <c r="N244" s="1">
        <v>1656</v>
      </c>
      <c r="O244" s="1">
        <v>2300</v>
      </c>
      <c r="P244">
        <v>2</v>
      </c>
      <c r="Q244" s="1">
        <f t="shared" si="6"/>
        <v>4600</v>
      </c>
      <c r="R244" s="14">
        <f t="shared" si="7"/>
        <v>230</v>
      </c>
      <c r="S244" s="1">
        <f>Q244+R244</f>
        <v>4830</v>
      </c>
      <c r="T244" t="s">
        <v>28</v>
      </c>
      <c r="U244" t="s">
        <v>24</v>
      </c>
      <c r="V244">
        <v>2027</v>
      </c>
      <c r="W244">
        <v>3027</v>
      </c>
      <c r="X244" t="s">
        <v>71</v>
      </c>
      <c r="Y244" t="s">
        <v>26</v>
      </c>
      <c r="Z244">
        <v>30</v>
      </c>
    </row>
    <row r="245" spans="6:26" x14ac:dyDescent="0.25">
      <c r="F245">
        <v>1016</v>
      </c>
      <c r="G245" t="str">
        <f>PROPER(H245:H489)</f>
        <v>Mountain Bikes</v>
      </c>
      <c r="H245" t="s">
        <v>20</v>
      </c>
      <c r="I245" t="s">
        <v>69</v>
      </c>
      <c r="J245" t="s">
        <v>72</v>
      </c>
      <c r="K245" s="2">
        <v>45013</v>
      </c>
      <c r="L245">
        <f>MONTH(K245)</f>
        <v>3</v>
      </c>
      <c r="M245">
        <f>YEAR(K245)</f>
        <v>2023</v>
      </c>
      <c r="N245" s="1">
        <v>1872</v>
      </c>
      <c r="O245" s="1">
        <v>1600</v>
      </c>
      <c r="P245">
        <v>1</v>
      </c>
      <c r="Q245" s="1">
        <f t="shared" si="6"/>
        <v>1600</v>
      </c>
      <c r="R245" s="14">
        <f t="shared" si="7"/>
        <v>0</v>
      </c>
      <c r="S245" s="1">
        <f>Q245+R245</f>
        <v>1600</v>
      </c>
      <c r="T245" t="s">
        <v>23</v>
      </c>
      <c r="U245" t="s">
        <v>29</v>
      </c>
      <c r="V245">
        <v>2028</v>
      </c>
      <c r="W245">
        <v>3028</v>
      </c>
      <c r="X245" t="s">
        <v>73</v>
      </c>
      <c r="Y245" t="s">
        <v>31</v>
      </c>
      <c r="Z245">
        <v>28</v>
      </c>
    </row>
    <row r="246" spans="6:26" x14ac:dyDescent="0.25">
      <c r="F246">
        <v>1171</v>
      </c>
      <c r="G246" t="str">
        <f>PROPER(H246:H490)</f>
        <v>Mountain Bikes</v>
      </c>
      <c r="H246" t="s">
        <v>20</v>
      </c>
      <c r="I246" t="s">
        <v>69</v>
      </c>
      <c r="J246" t="s">
        <v>72</v>
      </c>
      <c r="K246" s="2">
        <v>45013</v>
      </c>
      <c r="L246">
        <f>MONTH(K246)</f>
        <v>3</v>
      </c>
      <c r="M246">
        <f>YEAR(K246)</f>
        <v>2023</v>
      </c>
      <c r="N246" s="1">
        <v>1872</v>
      </c>
      <c r="O246" s="1">
        <v>2600</v>
      </c>
      <c r="P246">
        <v>1</v>
      </c>
      <c r="Q246" s="1">
        <f t="shared" si="6"/>
        <v>2600</v>
      </c>
      <c r="R246" s="14">
        <f t="shared" si="7"/>
        <v>130</v>
      </c>
      <c r="S246" s="1">
        <f>Q246+R246</f>
        <v>2730</v>
      </c>
      <c r="T246" t="s">
        <v>23</v>
      </c>
      <c r="U246" t="s">
        <v>29</v>
      </c>
      <c r="V246">
        <v>2028</v>
      </c>
      <c r="W246">
        <v>3028</v>
      </c>
      <c r="X246" t="s">
        <v>73</v>
      </c>
      <c r="Y246" t="s">
        <v>31</v>
      </c>
      <c r="Z246">
        <v>28</v>
      </c>
    </row>
  </sheetData>
  <sortState ref="F2:AA246">
    <sortCondition ref="K2:K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6"/>
  <sheetViews>
    <sheetView topLeftCell="A217" workbookViewId="0">
      <selection activeCell="G233" sqref="G233"/>
    </sheetView>
  </sheetViews>
  <sheetFormatPr defaultRowHeight="13.8" x14ac:dyDescent="0.25"/>
  <cols>
    <col min="1" max="1" width="5.09765625" customWidth="1"/>
    <col min="4" max="4" width="9.09765625" customWidth="1"/>
    <col min="5" max="5" width="10.09765625" bestFit="1" customWidth="1"/>
    <col min="6" max="6" width="15.69921875" customWidth="1"/>
    <col min="7" max="7" width="17.09765625" customWidth="1"/>
    <col min="8" max="8" width="23.296875" bestFit="1" customWidth="1"/>
    <col min="9" max="9" width="10.69921875" bestFit="1" customWidth="1"/>
    <col min="10" max="12" width="10.69921875" customWidth="1"/>
    <col min="13" max="13" width="9.296875" customWidth="1"/>
    <col min="14" max="14" width="13.296875" bestFit="1" customWidth="1"/>
    <col min="15" max="15" width="12.8984375" customWidth="1"/>
    <col min="16" max="17" width="11" customWidth="1"/>
    <col min="18" max="18" width="13.3984375" bestFit="1" customWidth="1"/>
    <col min="19" max="19" width="12.3984375" customWidth="1"/>
    <col min="20" max="20" width="8.3984375" bestFit="1" customWidth="1"/>
    <col min="21" max="21" width="10.3984375" customWidth="1"/>
    <col min="22" max="22" width="39.69921875" bestFit="1" customWidth="1"/>
    <col min="24" max="24" width="10.59765625" customWidth="1"/>
  </cols>
  <sheetData>
    <row r="1" spans="1:24" ht="31.5" customHeight="1" x14ac:dyDescent="0.25">
      <c r="E1" s="7" t="s">
        <v>0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  <c r="Q1" s="8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 t="s">
        <v>19</v>
      </c>
    </row>
    <row r="2" spans="1:24" x14ac:dyDescent="0.25">
      <c r="E2">
        <v>1001</v>
      </c>
      <c r="F2" t="s">
        <v>20</v>
      </c>
      <c r="G2" t="s">
        <v>21</v>
      </c>
      <c r="H2" t="s">
        <v>22</v>
      </c>
      <c r="I2" s="2">
        <v>44986</v>
      </c>
      <c r="L2" s="1">
        <v>840</v>
      </c>
      <c r="M2" s="1">
        <v>1200</v>
      </c>
      <c r="N2">
        <v>2</v>
      </c>
      <c r="O2" s="1"/>
      <c r="P2" s="1"/>
      <c r="Q2" s="1">
        <f>O2+P2</f>
        <v>0</v>
      </c>
      <c r="R2" t="s">
        <v>23</v>
      </c>
      <c r="S2" t="s">
        <v>24</v>
      </c>
      <c r="T2">
        <v>2001</v>
      </c>
      <c r="U2">
        <v>3001</v>
      </c>
      <c r="V2" t="s">
        <v>25</v>
      </c>
      <c r="W2" t="s">
        <v>26</v>
      </c>
      <c r="X2">
        <v>25</v>
      </c>
    </row>
    <row r="3" spans="1:24" x14ac:dyDescent="0.25">
      <c r="E3">
        <v>1002</v>
      </c>
      <c r="F3" t="s">
        <v>20</v>
      </c>
      <c r="G3" t="s">
        <v>21</v>
      </c>
      <c r="H3" t="s">
        <v>27</v>
      </c>
      <c r="I3" s="2">
        <v>44987</v>
      </c>
      <c r="L3" s="1">
        <v>1050</v>
      </c>
      <c r="M3" s="1">
        <v>1500</v>
      </c>
      <c r="N3">
        <v>1</v>
      </c>
      <c r="O3" s="1"/>
      <c r="P3" s="1"/>
      <c r="Q3" s="1">
        <f t="shared" ref="Q3:Q66" si="0">O3+P3</f>
        <v>0</v>
      </c>
      <c r="R3" t="s">
        <v>28</v>
      </c>
      <c r="S3" t="s">
        <v>29</v>
      </c>
      <c r="T3">
        <v>2002</v>
      </c>
      <c r="U3">
        <v>3002</v>
      </c>
      <c r="V3" t="s">
        <v>30</v>
      </c>
      <c r="W3" t="s">
        <v>31</v>
      </c>
      <c r="X3">
        <v>22</v>
      </c>
    </row>
    <row r="4" spans="1:24" x14ac:dyDescent="0.25">
      <c r="E4">
        <v>1003</v>
      </c>
      <c r="F4" t="s">
        <v>20</v>
      </c>
      <c r="G4" t="s">
        <v>33</v>
      </c>
      <c r="H4" t="s">
        <v>34</v>
      </c>
      <c r="I4" s="2">
        <v>44988</v>
      </c>
      <c r="L4" s="1">
        <v>1260</v>
      </c>
      <c r="M4" s="1">
        <v>1800</v>
      </c>
      <c r="N4">
        <v>3</v>
      </c>
      <c r="O4" s="1"/>
      <c r="P4" s="1"/>
      <c r="Q4" s="1">
        <f t="shared" si="0"/>
        <v>0</v>
      </c>
      <c r="R4" t="s">
        <v>23</v>
      </c>
      <c r="S4" t="s">
        <v>35</v>
      </c>
      <c r="T4">
        <v>2003</v>
      </c>
      <c r="U4">
        <v>3003</v>
      </c>
      <c r="V4" t="s">
        <v>36</v>
      </c>
      <c r="W4" t="s">
        <v>26</v>
      </c>
      <c r="X4">
        <v>18</v>
      </c>
    </row>
    <row r="5" spans="1:24" x14ac:dyDescent="0.25">
      <c r="B5" s="3">
        <v>2022</v>
      </c>
      <c r="C5" s="3">
        <v>2023</v>
      </c>
      <c r="D5" t="s">
        <v>37</v>
      </c>
      <c r="E5">
        <v>1004</v>
      </c>
      <c r="F5" t="s">
        <v>20</v>
      </c>
      <c r="G5" t="s">
        <v>33</v>
      </c>
      <c r="H5" t="s">
        <v>38</v>
      </c>
      <c r="I5" s="2">
        <v>44989</v>
      </c>
      <c r="L5" s="1">
        <v>1470</v>
      </c>
      <c r="M5" s="1">
        <v>2100</v>
      </c>
      <c r="N5">
        <v>1</v>
      </c>
      <c r="O5" s="1"/>
      <c r="P5" s="1"/>
      <c r="Q5" s="1">
        <f t="shared" si="0"/>
        <v>0</v>
      </c>
      <c r="R5" t="s">
        <v>23</v>
      </c>
      <c r="S5" t="s">
        <v>24</v>
      </c>
      <c r="T5">
        <v>2004</v>
      </c>
      <c r="U5">
        <v>3004</v>
      </c>
      <c r="V5" t="s">
        <v>39</v>
      </c>
      <c r="W5" t="s">
        <v>31</v>
      </c>
      <c r="X5">
        <v>16</v>
      </c>
    </row>
    <row r="6" spans="1:24" x14ac:dyDescent="0.25">
      <c r="B6" s="5"/>
      <c r="C6" s="5"/>
      <c r="D6" s="6"/>
      <c r="E6">
        <v>1005</v>
      </c>
      <c r="F6" t="s">
        <v>20</v>
      </c>
      <c r="G6" t="s">
        <v>41</v>
      </c>
      <c r="H6" t="s">
        <v>42</v>
      </c>
      <c r="I6" s="2">
        <v>44990</v>
      </c>
      <c r="L6" s="1">
        <v>896.99999999999989</v>
      </c>
      <c r="M6" s="1">
        <v>1300</v>
      </c>
      <c r="N6">
        <v>2</v>
      </c>
      <c r="O6" s="1"/>
      <c r="P6" s="1"/>
      <c r="Q6" s="1">
        <f t="shared" si="0"/>
        <v>0</v>
      </c>
      <c r="R6" t="s">
        <v>28</v>
      </c>
      <c r="S6" t="s">
        <v>29</v>
      </c>
      <c r="T6">
        <v>2005</v>
      </c>
      <c r="U6">
        <v>3005</v>
      </c>
      <c r="V6" t="s">
        <v>43</v>
      </c>
      <c r="W6" t="s">
        <v>26</v>
      </c>
      <c r="X6">
        <v>27</v>
      </c>
    </row>
    <row r="7" spans="1:24" x14ac:dyDescent="0.25">
      <c r="B7" s="5"/>
      <c r="C7" s="5"/>
      <c r="D7" s="6"/>
      <c r="E7">
        <v>1006</v>
      </c>
      <c r="F7" t="s">
        <v>20</v>
      </c>
      <c r="G7" t="s">
        <v>41</v>
      </c>
      <c r="H7" t="s">
        <v>44</v>
      </c>
      <c r="I7" s="2">
        <v>44991</v>
      </c>
      <c r="L7" s="1">
        <v>1104</v>
      </c>
      <c r="M7" s="1">
        <v>1600</v>
      </c>
      <c r="N7">
        <v>1</v>
      </c>
      <c r="O7" s="1"/>
      <c r="P7" s="1"/>
      <c r="Q7" s="1">
        <f t="shared" si="0"/>
        <v>0</v>
      </c>
      <c r="R7" t="s">
        <v>23</v>
      </c>
      <c r="S7" t="s">
        <v>24</v>
      </c>
      <c r="T7">
        <v>2006</v>
      </c>
      <c r="U7">
        <v>3006</v>
      </c>
      <c r="V7" t="s">
        <v>45</v>
      </c>
      <c r="W7" t="s">
        <v>31</v>
      </c>
      <c r="X7">
        <v>24</v>
      </c>
    </row>
    <row r="8" spans="1:24" x14ac:dyDescent="0.25">
      <c r="B8" s="5"/>
      <c r="C8" s="5"/>
      <c r="D8" s="6"/>
      <c r="E8">
        <v>1007</v>
      </c>
      <c r="F8" t="s">
        <v>20</v>
      </c>
      <c r="G8" t="s">
        <v>46</v>
      </c>
      <c r="H8" t="s">
        <v>47</v>
      </c>
      <c r="I8" s="2">
        <v>44992</v>
      </c>
      <c r="L8" s="1">
        <v>1496</v>
      </c>
      <c r="M8" s="1">
        <v>2200</v>
      </c>
      <c r="N8">
        <v>2</v>
      </c>
      <c r="O8" s="1"/>
      <c r="P8" s="1"/>
      <c r="Q8" s="1">
        <f t="shared" si="0"/>
        <v>0</v>
      </c>
      <c r="R8" t="s">
        <v>28</v>
      </c>
      <c r="S8" t="s">
        <v>24</v>
      </c>
      <c r="T8">
        <v>2007</v>
      </c>
      <c r="U8">
        <v>3007</v>
      </c>
      <c r="V8" t="s">
        <v>48</v>
      </c>
      <c r="W8" t="s">
        <v>26</v>
      </c>
      <c r="X8">
        <v>29</v>
      </c>
    </row>
    <row r="9" spans="1:24" x14ac:dyDescent="0.25">
      <c r="D9" s="4"/>
      <c r="E9">
        <v>1008</v>
      </c>
      <c r="F9" t="s">
        <v>20</v>
      </c>
      <c r="G9" t="s">
        <v>46</v>
      </c>
      <c r="H9" t="s">
        <v>49</v>
      </c>
      <c r="I9" s="2">
        <v>44993</v>
      </c>
      <c r="L9" s="1">
        <v>1700.0000000000002</v>
      </c>
      <c r="M9" s="1">
        <v>2500</v>
      </c>
      <c r="N9">
        <v>1</v>
      </c>
      <c r="O9" s="1"/>
      <c r="P9" s="1"/>
      <c r="Q9" s="1">
        <f t="shared" si="0"/>
        <v>0</v>
      </c>
      <c r="R9" t="s">
        <v>23</v>
      </c>
      <c r="S9" t="s">
        <v>29</v>
      </c>
      <c r="T9">
        <v>2008</v>
      </c>
      <c r="U9">
        <v>3008</v>
      </c>
      <c r="V9" t="s">
        <v>50</v>
      </c>
      <c r="W9" t="s">
        <v>31</v>
      </c>
      <c r="X9">
        <v>27</v>
      </c>
    </row>
    <row r="10" spans="1:24" x14ac:dyDescent="0.25">
      <c r="E10">
        <v>1009</v>
      </c>
      <c r="F10" t="s">
        <v>20</v>
      </c>
      <c r="G10" t="s">
        <v>51</v>
      </c>
      <c r="H10" t="s">
        <v>52</v>
      </c>
      <c r="I10" s="2">
        <v>45006</v>
      </c>
      <c r="L10" s="1">
        <v>737</v>
      </c>
      <c r="M10" s="1">
        <v>1100</v>
      </c>
      <c r="N10">
        <v>2</v>
      </c>
      <c r="O10" s="1"/>
      <c r="P10" s="1"/>
      <c r="Q10" s="1">
        <f t="shared" si="0"/>
        <v>0</v>
      </c>
      <c r="R10" t="s">
        <v>23</v>
      </c>
      <c r="S10" t="s">
        <v>24</v>
      </c>
      <c r="T10">
        <v>2021</v>
      </c>
      <c r="U10">
        <v>3021</v>
      </c>
      <c r="V10" t="s">
        <v>53</v>
      </c>
      <c r="W10" t="s">
        <v>26</v>
      </c>
      <c r="X10">
        <v>24</v>
      </c>
    </row>
    <row r="11" spans="1:24" x14ac:dyDescent="0.25">
      <c r="B11" s="3">
        <v>2022</v>
      </c>
      <c r="C11" s="3">
        <v>2023</v>
      </c>
      <c r="D11" s="3" t="s">
        <v>37</v>
      </c>
      <c r="E11">
        <v>1010</v>
      </c>
      <c r="F11" t="s">
        <v>20</v>
      </c>
      <c r="G11" t="s">
        <v>51</v>
      </c>
      <c r="H11" t="s">
        <v>54</v>
      </c>
      <c r="I11" s="2">
        <v>45007</v>
      </c>
      <c r="L11" s="1">
        <v>938</v>
      </c>
      <c r="M11" s="1">
        <v>1400</v>
      </c>
      <c r="N11">
        <v>1</v>
      </c>
      <c r="O11" s="1"/>
      <c r="P11" s="1"/>
      <c r="Q11" s="1">
        <f t="shared" si="0"/>
        <v>0</v>
      </c>
      <c r="R11" t="s">
        <v>28</v>
      </c>
      <c r="S11" t="s">
        <v>29</v>
      </c>
      <c r="T11">
        <v>2022</v>
      </c>
      <c r="U11">
        <v>3022</v>
      </c>
      <c r="V11" t="s">
        <v>55</v>
      </c>
      <c r="W11" t="s">
        <v>31</v>
      </c>
      <c r="X11">
        <v>21</v>
      </c>
    </row>
    <row r="12" spans="1:24" x14ac:dyDescent="0.25">
      <c r="A12" t="s">
        <v>56</v>
      </c>
      <c r="B12" s="5"/>
      <c r="C12" s="5"/>
      <c r="D12" s="4"/>
      <c r="E12">
        <v>1011</v>
      </c>
      <c r="F12" t="s">
        <v>20</v>
      </c>
      <c r="G12" t="s">
        <v>57</v>
      </c>
      <c r="H12" t="s">
        <v>58</v>
      </c>
      <c r="I12" s="2">
        <v>45008</v>
      </c>
      <c r="L12" s="1">
        <v>1190</v>
      </c>
      <c r="M12" s="1">
        <v>1700</v>
      </c>
      <c r="N12">
        <v>3</v>
      </c>
      <c r="O12" s="1"/>
      <c r="P12" s="1"/>
      <c r="Q12" s="1">
        <f t="shared" si="0"/>
        <v>0</v>
      </c>
      <c r="R12" t="s">
        <v>23</v>
      </c>
      <c r="S12" t="s">
        <v>35</v>
      </c>
      <c r="T12">
        <v>2023</v>
      </c>
      <c r="U12">
        <v>3023</v>
      </c>
      <c r="V12" t="s">
        <v>59</v>
      </c>
      <c r="W12" t="s">
        <v>26</v>
      </c>
      <c r="X12">
        <v>20</v>
      </c>
    </row>
    <row r="13" spans="1:24" x14ac:dyDescent="0.25">
      <c r="A13" t="s">
        <v>60</v>
      </c>
      <c r="B13" s="5"/>
      <c r="C13" s="5"/>
      <c r="D13" s="4"/>
      <c r="E13">
        <v>1012</v>
      </c>
      <c r="F13" t="s">
        <v>20</v>
      </c>
      <c r="G13" t="s">
        <v>57</v>
      </c>
      <c r="H13" t="s">
        <v>61</v>
      </c>
      <c r="I13" s="2">
        <v>45009</v>
      </c>
      <c r="L13" s="1">
        <v>1400</v>
      </c>
      <c r="M13" s="1">
        <v>2000</v>
      </c>
      <c r="N13">
        <v>1</v>
      </c>
      <c r="O13" s="1"/>
      <c r="P13" s="1"/>
      <c r="Q13" s="1">
        <f t="shared" si="0"/>
        <v>0</v>
      </c>
      <c r="R13" t="s">
        <v>23</v>
      </c>
      <c r="S13" t="s">
        <v>24</v>
      </c>
      <c r="T13">
        <v>2024</v>
      </c>
      <c r="U13">
        <v>3024</v>
      </c>
      <c r="V13" t="s">
        <v>62</v>
      </c>
      <c r="W13" t="s">
        <v>31</v>
      </c>
      <c r="X13">
        <v>18</v>
      </c>
    </row>
    <row r="14" spans="1:24" x14ac:dyDescent="0.25">
      <c r="A14" t="s">
        <v>63</v>
      </c>
      <c r="B14" s="5"/>
      <c r="C14" s="5"/>
      <c r="D14" s="4"/>
      <c r="E14">
        <v>1013</v>
      </c>
      <c r="F14" t="s">
        <v>20</v>
      </c>
      <c r="G14" t="s">
        <v>64</v>
      </c>
      <c r="H14" t="s">
        <v>65</v>
      </c>
      <c r="I14" s="2">
        <v>45010</v>
      </c>
      <c r="L14" s="1">
        <v>975</v>
      </c>
      <c r="M14" s="1">
        <v>1500</v>
      </c>
      <c r="N14">
        <v>2</v>
      </c>
      <c r="O14" s="1"/>
      <c r="P14" s="1"/>
      <c r="Q14" s="1">
        <f t="shared" si="0"/>
        <v>0</v>
      </c>
      <c r="R14" t="s">
        <v>28</v>
      </c>
      <c r="S14" t="s">
        <v>29</v>
      </c>
      <c r="T14">
        <v>2025</v>
      </c>
      <c r="U14">
        <v>3025</v>
      </c>
      <c r="V14" t="s">
        <v>66</v>
      </c>
      <c r="W14" t="s">
        <v>26</v>
      </c>
      <c r="X14">
        <v>28</v>
      </c>
    </row>
    <row r="15" spans="1:24" x14ac:dyDescent="0.25">
      <c r="E15">
        <v>1014</v>
      </c>
      <c r="F15" t="s">
        <v>20</v>
      </c>
      <c r="G15" t="s">
        <v>64</v>
      </c>
      <c r="H15" t="s">
        <v>67</v>
      </c>
      <c r="I15" s="2">
        <v>45011</v>
      </c>
      <c r="L15" s="1">
        <v>1170</v>
      </c>
      <c r="M15" s="1">
        <v>1800</v>
      </c>
      <c r="N15">
        <v>1</v>
      </c>
      <c r="O15" s="1"/>
      <c r="P15" s="1"/>
      <c r="Q15" s="1">
        <f t="shared" si="0"/>
        <v>0</v>
      </c>
      <c r="R15" t="s">
        <v>23</v>
      </c>
      <c r="S15" t="s">
        <v>24</v>
      </c>
      <c r="T15">
        <v>2026</v>
      </c>
      <c r="U15">
        <v>3026</v>
      </c>
      <c r="V15" t="s">
        <v>68</v>
      </c>
      <c r="W15" t="s">
        <v>31</v>
      </c>
      <c r="X15">
        <v>26</v>
      </c>
    </row>
    <row r="16" spans="1:24" x14ac:dyDescent="0.25">
      <c r="E16">
        <v>1015</v>
      </c>
      <c r="F16" t="s">
        <v>20</v>
      </c>
      <c r="G16" t="s">
        <v>69</v>
      </c>
      <c r="H16" t="s">
        <v>70</v>
      </c>
      <c r="I16" s="2">
        <v>45012</v>
      </c>
      <c r="L16" s="1">
        <v>1656</v>
      </c>
      <c r="M16" s="1">
        <v>2300</v>
      </c>
      <c r="N16">
        <v>2</v>
      </c>
      <c r="O16" s="1"/>
      <c r="P16" s="1"/>
      <c r="Q16" s="1">
        <f t="shared" si="0"/>
        <v>0</v>
      </c>
      <c r="R16" t="s">
        <v>28</v>
      </c>
      <c r="S16" t="s">
        <v>24</v>
      </c>
      <c r="T16">
        <v>2027</v>
      </c>
      <c r="U16">
        <v>3027</v>
      </c>
      <c r="V16" t="s">
        <v>71</v>
      </c>
      <c r="W16" t="s">
        <v>26</v>
      </c>
      <c r="X16">
        <v>30</v>
      </c>
    </row>
    <row r="17" spans="2:24" x14ac:dyDescent="0.25">
      <c r="B17" s="3"/>
      <c r="C17" s="3"/>
      <c r="E17">
        <v>1016</v>
      </c>
      <c r="F17" t="s">
        <v>20</v>
      </c>
      <c r="G17" t="s">
        <v>69</v>
      </c>
      <c r="H17" t="s">
        <v>72</v>
      </c>
      <c r="I17" s="2">
        <v>45013</v>
      </c>
      <c r="L17" s="1">
        <v>1872</v>
      </c>
      <c r="M17" s="1">
        <v>1600</v>
      </c>
      <c r="N17">
        <v>1</v>
      </c>
      <c r="O17" s="1"/>
      <c r="P17" s="1"/>
      <c r="Q17" s="1">
        <f t="shared" si="0"/>
        <v>0</v>
      </c>
      <c r="R17" t="s">
        <v>23</v>
      </c>
      <c r="S17" t="s">
        <v>29</v>
      </c>
      <c r="T17">
        <v>2028</v>
      </c>
      <c r="U17">
        <v>3028</v>
      </c>
      <c r="V17" t="s">
        <v>73</v>
      </c>
      <c r="W17" t="s">
        <v>31</v>
      </c>
      <c r="X17">
        <v>28</v>
      </c>
    </row>
    <row r="18" spans="2:24" x14ac:dyDescent="0.25">
      <c r="E18">
        <v>1017</v>
      </c>
      <c r="F18" t="s">
        <v>20</v>
      </c>
      <c r="G18" t="s">
        <v>74</v>
      </c>
      <c r="H18" t="s">
        <v>75</v>
      </c>
      <c r="I18" s="2">
        <v>44996</v>
      </c>
      <c r="L18" s="1">
        <v>780</v>
      </c>
      <c r="M18" s="1">
        <v>1300</v>
      </c>
      <c r="N18">
        <v>2</v>
      </c>
      <c r="O18" s="1"/>
      <c r="P18" s="1"/>
      <c r="Q18" s="1">
        <f t="shared" si="0"/>
        <v>0</v>
      </c>
      <c r="R18" t="s">
        <v>23</v>
      </c>
      <c r="S18" t="s">
        <v>24</v>
      </c>
      <c r="T18">
        <v>2041</v>
      </c>
      <c r="U18">
        <v>3041</v>
      </c>
      <c r="V18" t="s">
        <v>76</v>
      </c>
      <c r="W18" t="s">
        <v>26</v>
      </c>
      <c r="X18">
        <v>32</v>
      </c>
    </row>
    <row r="19" spans="2:24" x14ac:dyDescent="0.25">
      <c r="E19">
        <v>1018</v>
      </c>
      <c r="F19" t="s">
        <v>20</v>
      </c>
      <c r="G19" t="s">
        <v>74</v>
      </c>
      <c r="H19" t="s">
        <v>77</v>
      </c>
      <c r="I19" s="2">
        <v>44997</v>
      </c>
      <c r="L19" s="1">
        <v>960</v>
      </c>
      <c r="M19" s="1">
        <v>1600</v>
      </c>
      <c r="N19">
        <v>1</v>
      </c>
      <c r="O19" s="1"/>
      <c r="P19" s="1"/>
      <c r="Q19" s="1">
        <f t="shared" si="0"/>
        <v>0</v>
      </c>
      <c r="R19" t="s">
        <v>28</v>
      </c>
      <c r="S19" t="s">
        <v>29</v>
      </c>
      <c r="T19">
        <v>2042</v>
      </c>
      <c r="U19">
        <v>3042</v>
      </c>
      <c r="V19" t="s">
        <v>78</v>
      </c>
      <c r="W19" t="s">
        <v>31</v>
      </c>
      <c r="X19">
        <v>29</v>
      </c>
    </row>
    <row r="20" spans="2:24" x14ac:dyDescent="0.25">
      <c r="E20">
        <v>1019</v>
      </c>
      <c r="F20" t="s">
        <v>20</v>
      </c>
      <c r="G20" t="s">
        <v>79</v>
      </c>
      <c r="H20" t="s">
        <v>80</v>
      </c>
      <c r="I20" s="2">
        <v>44998</v>
      </c>
      <c r="L20" s="1">
        <v>1292</v>
      </c>
      <c r="M20" s="1">
        <v>1900</v>
      </c>
      <c r="N20">
        <v>3</v>
      </c>
      <c r="O20" s="1"/>
      <c r="P20" s="1"/>
      <c r="Q20" s="1">
        <f t="shared" si="0"/>
        <v>0</v>
      </c>
      <c r="R20" t="s">
        <v>23</v>
      </c>
      <c r="S20" t="s">
        <v>35</v>
      </c>
      <c r="T20">
        <v>2043</v>
      </c>
      <c r="U20">
        <v>3043</v>
      </c>
      <c r="V20" t="s">
        <v>81</v>
      </c>
      <c r="W20" t="s">
        <v>26</v>
      </c>
      <c r="X20">
        <v>21</v>
      </c>
    </row>
    <row r="21" spans="2:24" x14ac:dyDescent="0.25">
      <c r="E21">
        <v>1020</v>
      </c>
      <c r="F21" t="s">
        <v>20</v>
      </c>
      <c r="G21" t="s">
        <v>79</v>
      </c>
      <c r="H21" t="s">
        <v>82</v>
      </c>
      <c r="I21" s="2">
        <v>44999</v>
      </c>
      <c r="L21" s="1">
        <v>1496</v>
      </c>
      <c r="M21" s="1">
        <v>2200</v>
      </c>
      <c r="N21">
        <v>1</v>
      </c>
      <c r="O21" s="1"/>
      <c r="P21" s="1"/>
      <c r="Q21" s="1">
        <f t="shared" si="0"/>
        <v>0</v>
      </c>
      <c r="R21" t="s">
        <v>23</v>
      </c>
      <c r="S21" t="s">
        <v>24</v>
      </c>
      <c r="T21">
        <v>2044</v>
      </c>
      <c r="U21">
        <v>3044</v>
      </c>
      <c r="V21" t="s">
        <v>83</v>
      </c>
      <c r="W21" t="s">
        <v>31</v>
      </c>
      <c r="X21">
        <v>19</v>
      </c>
    </row>
    <row r="22" spans="2:24" x14ac:dyDescent="0.25">
      <c r="E22">
        <v>1021</v>
      </c>
      <c r="F22" t="s">
        <v>20</v>
      </c>
      <c r="G22" t="s">
        <v>84</v>
      </c>
      <c r="H22" t="s">
        <v>85</v>
      </c>
      <c r="I22" s="2">
        <v>45000</v>
      </c>
      <c r="L22" s="1">
        <v>1340</v>
      </c>
      <c r="M22" s="1">
        <v>2000</v>
      </c>
      <c r="N22">
        <v>2</v>
      </c>
      <c r="O22" s="1"/>
      <c r="P22" s="1"/>
      <c r="Q22" s="1">
        <f t="shared" si="0"/>
        <v>0</v>
      </c>
      <c r="R22" t="s">
        <v>28</v>
      </c>
      <c r="S22" t="s">
        <v>29</v>
      </c>
      <c r="T22">
        <v>2045</v>
      </c>
      <c r="U22">
        <v>3045</v>
      </c>
      <c r="V22" t="s">
        <v>86</v>
      </c>
      <c r="W22" t="s">
        <v>26</v>
      </c>
      <c r="X22">
        <v>36</v>
      </c>
    </row>
    <row r="23" spans="2:24" x14ac:dyDescent="0.25">
      <c r="E23">
        <v>1022</v>
      </c>
      <c r="F23" t="s">
        <v>20</v>
      </c>
      <c r="G23" t="s">
        <v>84</v>
      </c>
      <c r="H23" t="s">
        <v>87</v>
      </c>
      <c r="I23" s="2">
        <v>45001</v>
      </c>
      <c r="L23" s="1">
        <v>1541</v>
      </c>
      <c r="M23" s="1">
        <v>2300</v>
      </c>
      <c r="N23">
        <v>1</v>
      </c>
      <c r="O23" s="1"/>
      <c r="P23" s="1"/>
      <c r="Q23" s="1">
        <f t="shared" si="0"/>
        <v>0</v>
      </c>
      <c r="R23" t="s">
        <v>23</v>
      </c>
      <c r="S23" t="s">
        <v>24</v>
      </c>
      <c r="T23">
        <v>2046</v>
      </c>
      <c r="U23">
        <v>3046</v>
      </c>
      <c r="V23" t="s">
        <v>88</v>
      </c>
      <c r="W23" t="s">
        <v>31</v>
      </c>
      <c r="X23">
        <v>34</v>
      </c>
    </row>
    <row r="24" spans="2:24" x14ac:dyDescent="0.25">
      <c r="E24">
        <v>1023</v>
      </c>
      <c r="F24" t="s">
        <v>20</v>
      </c>
      <c r="G24" t="s">
        <v>89</v>
      </c>
      <c r="H24" t="s">
        <v>90</v>
      </c>
      <c r="I24" s="2">
        <v>45002</v>
      </c>
      <c r="L24" s="1">
        <v>2250</v>
      </c>
      <c r="M24" s="1">
        <v>3000</v>
      </c>
      <c r="N24">
        <v>2</v>
      </c>
      <c r="O24" s="1"/>
      <c r="P24" s="1"/>
      <c r="Q24" s="1">
        <f t="shared" si="0"/>
        <v>0</v>
      </c>
      <c r="R24" t="s">
        <v>28</v>
      </c>
      <c r="S24" t="s">
        <v>24</v>
      </c>
      <c r="T24">
        <v>2047</v>
      </c>
      <c r="U24">
        <v>3047</v>
      </c>
      <c r="V24" t="s">
        <v>91</v>
      </c>
      <c r="W24" t="s">
        <v>26</v>
      </c>
      <c r="X24">
        <v>40</v>
      </c>
    </row>
    <row r="25" spans="2:24" x14ac:dyDescent="0.25">
      <c r="E25">
        <v>1024</v>
      </c>
      <c r="F25" t="s">
        <v>20</v>
      </c>
      <c r="G25" t="s">
        <v>89</v>
      </c>
      <c r="H25" t="s">
        <v>92</v>
      </c>
      <c r="I25" s="2">
        <v>45003</v>
      </c>
      <c r="L25" s="1">
        <v>2625</v>
      </c>
      <c r="M25" s="1">
        <v>3500</v>
      </c>
      <c r="N25">
        <v>1</v>
      </c>
      <c r="O25" s="1"/>
      <c r="P25" s="1"/>
      <c r="Q25" s="1">
        <f t="shared" si="0"/>
        <v>0</v>
      </c>
      <c r="R25" t="s">
        <v>23</v>
      </c>
      <c r="S25" t="s">
        <v>29</v>
      </c>
      <c r="T25">
        <v>2048</v>
      </c>
      <c r="U25">
        <v>3048</v>
      </c>
      <c r="V25" t="s">
        <v>93</v>
      </c>
      <c r="W25" t="s">
        <v>31</v>
      </c>
      <c r="X25">
        <v>38</v>
      </c>
    </row>
    <row r="26" spans="2:24" x14ac:dyDescent="0.25">
      <c r="E26">
        <v>1025</v>
      </c>
      <c r="F26" t="s">
        <v>20</v>
      </c>
      <c r="G26" t="s">
        <v>95</v>
      </c>
      <c r="H26" t="s">
        <v>96</v>
      </c>
      <c r="I26" s="2">
        <v>44986</v>
      </c>
      <c r="L26" s="1">
        <v>1460</v>
      </c>
      <c r="M26" s="1">
        <v>2000</v>
      </c>
      <c r="N26">
        <v>2</v>
      </c>
      <c r="O26" s="1"/>
      <c r="P26" s="1"/>
      <c r="Q26" s="1">
        <f t="shared" si="0"/>
        <v>0</v>
      </c>
      <c r="R26" t="s">
        <v>23</v>
      </c>
      <c r="S26" t="s">
        <v>24</v>
      </c>
      <c r="T26">
        <v>2061</v>
      </c>
      <c r="U26">
        <v>3061</v>
      </c>
      <c r="V26" t="s">
        <v>97</v>
      </c>
      <c r="W26" t="s">
        <v>26</v>
      </c>
      <c r="X26">
        <v>35</v>
      </c>
    </row>
    <row r="27" spans="2:24" x14ac:dyDescent="0.25">
      <c r="E27">
        <v>1026</v>
      </c>
      <c r="F27" t="s">
        <v>20</v>
      </c>
      <c r="G27" t="s">
        <v>95</v>
      </c>
      <c r="H27" t="s">
        <v>98</v>
      </c>
      <c r="I27" s="2">
        <v>44987</v>
      </c>
      <c r="L27" s="1">
        <v>1825</v>
      </c>
      <c r="M27" s="1">
        <v>2500</v>
      </c>
      <c r="N27">
        <v>1</v>
      </c>
      <c r="O27" s="1"/>
      <c r="P27" s="1"/>
      <c r="Q27" s="1">
        <f t="shared" si="0"/>
        <v>0</v>
      </c>
      <c r="R27" t="s">
        <v>28</v>
      </c>
      <c r="S27" t="s">
        <v>29</v>
      </c>
      <c r="T27">
        <v>2062</v>
      </c>
      <c r="U27">
        <v>3062</v>
      </c>
      <c r="V27" t="s">
        <v>99</v>
      </c>
      <c r="W27" t="s">
        <v>31</v>
      </c>
      <c r="X27">
        <v>33</v>
      </c>
    </row>
    <row r="28" spans="2:24" x14ac:dyDescent="0.25">
      <c r="E28">
        <v>1027</v>
      </c>
      <c r="F28" t="s">
        <v>20</v>
      </c>
      <c r="G28" t="s">
        <v>100</v>
      </c>
      <c r="H28" t="s">
        <v>101</v>
      </c>
      <c r="I28" s="2">
        <v>44988</v>
      </c>
      <c r="L28" s="1">
        <v>1105</v>
      </c>
      <c r="M28" s="1">
        <v>1700</v>
      </c>
      <c r="N28">
        <v>3</v>
      </c>
      <c r="O28" s="1"/>
      <c r="P28" s="1"/>
      <c r="Q28" s="1">
        <f t="shared" si="0"/>
        <v>0</v>
      </c>
      <c r="R28" t="s">
        <v>23</v>
      </c>
      <c r="S28" t="s">
        <v>35</v>
      </c>
      <c r="T28">
        <v>2063</v>
      </c>
      <c r="U28">
        <v>3063</v>
      </c>
      <c r="V28" t="s">
        <v>102</v>
      </c>
      <c r="W28" t="s">
        <v>26</v>
      </c>
      <c r="X28">
        <v>22</v>
      </c>
    </row>
    <row r="29" spans="2:24" x14ac:dyDescent="0.25">
      <c r="E29">
        <v>1028</v>
      </c>
      <c r="F29" t="s">
        <v>20</v>
      </c>
      <c r="G29" t="s">
        <v>100</v>
      </c>
      <c r="H29" t="s">
        <v>103</v>
      </c>
      <c r="I29" s="2">
        <v>44989</v>
      </c>
      <c r="L29" s="1">
        <v>1365</v>
      </c>
      <c r="M29" s="1">
        <v>2100</v>
      </c>
      <c r="N29">
        <v>1</v>
      </c>
      <c r="O29" s="1"/>
      <c r="P29" s="1"/>
      <c r="Q29" s="1">
        <f t="shared" si="0"/>
        <v>0</v>
      </c>
      <c r="R29" t="s">
        <v>23</v>
      </c>
      <c r="S29" t="s">
        <v>24</v>
      </c>
      <c r="T29">
        <v>2064</v>
      </c>
      <c r="U29">
        <v>3064</v>
      </c>
      <c r="V29" t="s">
        <v>104</v>
      </c>
      <c r="W29" t="s">
        <v>31</v>
      </c>
      <c r="X29">
        <v>20</v>
      </c>
    </row>
    <row r="30" spans="2:24" x14ac:dyDescent="0.25">
      <c r="E30">
        <v>1029</v>
      </c>
      <c r="F30" t="s">
        <v>20</v>
      </c>
      <c r="G30" t="s">
        <v>105</v>
      </c>
      <c r="H30" t="s">
        <v>106</v>
      </c>
      <c r="I30" s="2">
        <v>44990</v>
      </c>
      <c r="L30" s="1">
        <v>1035</v>
      </c>
      <c r="M30" s="1">
        <v>1500</v>
      </c>
      <c r="N30">
        <v>2</v>
      </c>
      <c r="O30" s="1"/>
      <c r="P30" s="1"/>
      <c r="Q30" s="1">
        <f t="shared" si="0"/>
        <v>0</v>
      </c>
      <c r="R30" t="s">
        <v>28</v>
      </c>
      <c r="S30" t="s">
        <v>29</v>
      </c>
      <c r="T30">
        <v>2065</v>
      </c>
      <c r="U30">
        <v>3065</v>
      </c>
      <c r="V30" t="s">
        <v>107</v>
      </c>
      <c r="W30" t="s">
        <v>26</v>
      </c>
      <c r="X30">
        <v>30</v>
      </c>
    </row>
    <row r="31" spans="2:24" x14ac:dyDescent="0.25">
      <c r="E31">
        <v>1030</v>
      </c>
      <c r="F31" t="s">
        <v>20</v>
      </c>
      <c r="G31" t="s">
        <v>105</v>
      </c>
      <c r="H31" t="s">
        <v>108</v>
      </c>
      <c r="I31" s="2">
        <v>44991</v>
      </c>
      <c r="L31" s="1">
        <v>1242</v>
      </c>
      <c r="M31" s="1">
        <v>1800</v>
      </c>
      <c r="N31">
        <v>1</v>
      </c>
      <c r="O31" s="1"/>
      <c r="P31" s="1"/>
      <c r="Q31" s="1">
        <f t="shared" si="0"/>
        <v>0</v>
      </c>
      <c r="R31" t="s">
        <v>23</v>
      </c>
      <c r="S31" t="s">
        <v>24</v>
      </c>
      <c r="T31">
        <v>2066</v>
      </c>
      <c r="U31">
        <v>3066</v>
      </c>
      <c r="V31" t="s">
        <v>109</v>
      </c>
      <c r="W31" t="s">
        <v>31</v>
      </c>
      <c r="X31">
        <v>28</v>
      </c>
    </row>
    <row r="32" spans="2:24" x14ac:dyDescent="0.25">
      <c r="E32">
        <v>1031</v>
      </c>
      <c r="F32" t="s">
        <v>20</v>
      </c>
      <c r="G32" t="s">
        <v>110</v>
      </c>
      <c r="H32" t="s">
        <v>111</v>
      </c>
      <c r="I32" s="2">
        <v>44992</v>
      </c>
      <c r="L32" s="1">
        <v>2080</v>
      </c>
      <c r="M32" s="1">
        <v>3200</v>
      </c>
      <c r="N32">
        <v>2</v>
      </c>
      <c r="O32" s="1"/>
      <c r="P32" s="1"/>
      <c r="Q32" s="1">
        <f t="shared" si="0"/>
        <v>0</v>
      </c>
      <c r="R32" t="s">
        <v>28</v>
      </c>
      <c r="S32" t="s">
        <v>24</v>
      </c>
      <c r="T32">
        <v>2067</v>
      </c>
      <c r="U32">
        <v>3067</v>
      </c>
      <c r="V32" t="s">
        <v>91</v>
      </c>
      <c r="W32" t="s">
        <v>26</v>
      </c>
      <c r="X32">
        <v>42</v>
      </c>
    </row>
    <row r="33" spans="5:24" x14ac:dyDescent="0.25">
      <c r="E33">
        <v>1032</v>
      </c>
      <c r="F33" t="s">
        <v>20</v>
      </c>
      <c r="G33" t="s">
        <v>110</v>
      </c>
      <c r="H33" t="s">
        <v>112</v>
      </c>
      <c r="I33" s="2">
        <v>44993</v>
      </c>
      <c r="L33" s="1">
        <v>2405</v>
      </c>
      <c r="M33" s="1">
        <v>3700</v>
      </c>
      <c r="N33">
        <v>1</v>
      </c>
      <c r="O33" s="1"/>
      <c r="P33" s="1"/>
      <c r="Q33" s="1">
        <f t="shared" si="0"/>
        <v>0</v>
      </c>
      <c r="R33" t="s">
        <v>23</v>
      </c>
      <c r="S33" t="s">
        <v>29</v>
      </c>
      <c r="T33">
        <v>2068</v>
      </c>
      <c r="U33">
        <v>3068</v>
      </c>
      <c r="V33" t="s">
        <v>93</v>
      </c>
      <c r="W33" t="s">
        <v>31</v>
      </c>
      <c r="X33">
        <v>40</v>
      </c>
    </row>
    <row r="34" spans="5:24" x14ac:dyDescent="0.25">
      <c r="E34">
        <v>1033</v>
      </c>
      <c r="F34" t="s">
        <v>20</v>
      </c>
      <c r="G34" t="s">
        <v>114</v>
      </c>
      <c r="H34" t="s">
        <v>115</v>
      </c>
      <c r="I34" s="2">
        <v>44976</v>
      </c>
      <c r="L34" s="1">
        <v>720</v>
      </c>
      <c r="M34" s="1">
        <v>1200</v>
      </c>
      <c r="N34">
        <v>2</v>
      </c>
      <c r="O34" s="1"/>
      <c r="P34" s="1"/>
      <c r="Q34" s="1">
        <f t="shared" si="0"/>
        <v>0</v>
      </c>
      <c r="R34" t="s">
        <v>23</v>
      </c>
      <c r="S34" t="s">
        <v>24</v>
      </c>
      <c r="T34">
        <v>2081</v>
      </c>
      <c r="U34">
        <v>3081</v>
      </c>
      <c r="V34" t="s">
        <v>116</v>
      </c>
      <c r="W34" t="s">
        <v>26</v>
      </c>
      <c r="X34">
        <v>27</v>
      </c>
    </row>
    <row r="35" spans="5:24" x14ac:dyDescent="0.25">
      <c r="E35">
        <v>1034</v>
      </c>
      <c r="F35" t="s">
        <v>20</v>
      </c>
      <c r="G35" t="s">
        <v>114</v>
      </c>
      <c r="H35" t="s">
        <v>117</v>
      </c>
      <c r="I35" s="2">
        <v>44977</v>
      </c>
      <c r="L35" s="1">
        <v>900</v>
      </c>
      <c r="M35" s="1">
        <v>1500</v>
      </c>
      <c r="N35">
        <v>1</v>
      </c>
      <c r="O35" s="1"/>
      <c r="P35" s="1"/>
      <c r="Q35" s="1">
        <f t="shared" si="0"/>
        <v>0</v>
      </c>
      <c r="R35" t="s">
        <v>28</v>
      </c>
      <c r="S35" t="s">
        <v>29</v>
      </c>
      <c r="T35">
        <v>2082</v>
      </c>
      <c r="U35">
        <v>3082</v>
      </c>
      <c r="V35" t="s">
        <v>118</v>
      </c>
      <c r="W35" t="s">
        <v>31</v>
      </c>
      <c r="X35">
        <v>25</v>
      </c>
    </row>
    <row r="36" spans="5:24" x14ac:dyDescent="0.25">
      <c r="E36">
        <v>1035</v>
      </c>
      <c r="F36" t="s">
        <v>20</v>
      </c>
      <c r="G36" t="s">
        <v>119</v>
      </c>
      <c r="H36" t="s">
        <v>120</v>
      </c>
      <c r="I36" s="2">
        <v>44978</v>
      </c>
      <c r="L36" s="1">
        <v>1931.9999999999998</v>
      </c>
      <c r="M36" s="1">
        <v>2800</v>
      </c>
      <c r="N36">
        <v>3</v>
      </c>
      <c r="O36" s="1"/>
      <c r="P36" s="1"/>
      <c r="Q36" s="1">
        <f t="shared" si="0"/>
        <v>0</v>
      </c>
      <c r="R36" t="s">
        <v>23</v>
      </c>
      <c r="S36" t="s">
        <v>35</v>
      </c>
      <c r="T36">
        <v>2083</v>
      </c>
      <c r="U36">
        <v>3083</v>
      </c>
      <c r="V36" t="s">
        <v>121</v>
      </c>
      <c r="W36" t="s">
        <v>26</v>
      </c>
      <c r="X36">
        <v>18</v>
      </c>
    </row>
    <row r="37" spans="5:24" x14ac:dyDescent="0.25">
      <c r="E37">
        <v>1036</v>
      </c>
      <c r="F37" t="s">
        <v>20</v>
      </c>
      <c r="G37" t="s">
        <v>119</v>
      </c>
      <c r="H37" t="s">
        <v>122</v>
      </c>
      <c r="I37" s="2">
        <v>44979</v>
      </c>
      <c r="L37" s="1">
        <v>2208</v>
      </c>
      <c r="M37" s="1">
        <v>3200</v>
      </c>
      <c r="N37">
        <v>1</v>
      </c>
      <c r="O37" s="1"/>
      <c r="P37" s="1"/>
      <c r="Q37" s="1">
        <f t="shared" si="0"/>
        <v>0</v>
      </c>
      <c r="R37" t="s">
        <v>23</v>
      </c>
      <c r="S37" t="s">
        <v>24</v>
      </c>
      <c r="T37">
        <v>2084</v>
      </c>
      <c r="U37">
        <v>3084</v>
      </c>
      <c r="V37" t="s">
        <v>123</v>
      </c>
      <c r="W37" t="s">
        <v>31</v>
      </c>
      <c r="X37">
        <v>16</v>
      </c>
    </row>
    <row r="38" spans="5:24" x14ac:dyDescent="0.25">
      <c r="E38">
        <v>1037</v>
      </c>
      <c r="F38" t="s">
        <v>20</v>
      </c>
      <c r="G38" t="s">
        <v>124</v>
      </c>
      <c r="H38" t="s">
        <v>125</v>
      </c>
      <c r="I38" s="2">
        <v>44980</v>
      </c>
      <c r="L38" s="1">
        <v>1500</v>
      </c>
      <c r="M38" s="1">
        <v>2000</v>
      </c>
      <c r="N38">
        <v>2</v>
      </c>
      <c r="O38" s="1"/>
      <c r="P38" s="1"/>
      <c r="Q38" s="1">
        <f t="shared" si="0"/>
        <v>0</v>
      </c>
      <c r="R38" t="s">
        <v>28</v>
      </c>
      <c r="S38" t="s">
        <v>29</v>
      </c>
      <c r="T38">
        <v>2085</v>
      </c>
      <c r="U38">
        <v>3085</v>
      </c>
      <c r="V38" t="s">
        <v>126</v>
      </c>
      <c r="W38" t="s">
        <v>26</v>
      </c>
      <c r="X38">
        <v>33</v>
      </c>
    </row>
    <row r="39" spans="5:24" x14ac:dyDescent="0.25">
      <c r="E39">
        <v>1038</v>
      </c>
      <c r="F39" t="s">
        <v>20</v>
      </c>
      <c r="G39" t="s">
        <v>124</v>
      </c>
      <c r="H39" t="s">
        <v>127</v>
      </c>
      <c r="I39" s="2">
        <v>44981</v>
      </c>
      <c r="L39" s="1">
        <v>1800</v>
      </c>
      <c r="M39" s="1">
        <v>2400</v>
      </c>
      <c r="N39">
        <v>1</v>
      </c>
      <c r="O39" s="1"/>
      <c r="P39" s="1"/>
      <c r="Q39" s="1">
        <f t="shared" si="0"/>
        <v>0</v>
      </c>
      <c r="R39" t="s">
        <v>23</v>
      </c>
      <c r="S39" t="s">
        <v>24</v>
      </c>
      <c r="T39">
        <v>2086</v>
      </c>
      <c r="U39">
        <v>3086</v>
      </c>
      <c r="V39" t="s">
        <v>128</v>
      </c>
      <c r="W39" t="s">
        <v>31</v>
      </c>
      <c r="X39">
        <v>30</v>
      </c>
    </row>
    <row r="40" spans="5:24" x14ac:dyDescent="0.25">
      <c r="E40">
        <v>1039</v>
      </c>
      <c r="F40" t="s">
        <v>20</v>
      </c>
      <c r="G40" t="s">
        <v>46</v>
      </c>
      <c r="H40" t="s">
        <v>129</v>
      </c>
      <c r="I40" s="2">
        <v>44982</v>
      </c>
      <c r="L40" s="1">
        <v>2291</v>
      </c>
      <c r="M40" s="1">
        <v>2900</v>
      </c>
      <c r="N40">
        <v>2</v>
      </c>
      <c r="O40" s="1"/>
      <c r="P40" s="1"/>
      <c r="Q40" s="1">
        <f t="shared" si="0"/>
        <v>0</v>
      </c>
      <c r="R40" t="s">
        <v>28</v>
      </c>
      <c r="S40" t="s">
        <v>24</v>
      </c>
      <c r="T40">
        <v>2087</v>
      </c>
      <c r="U40">
        <v>3087</v>
      </c>
      <c r="V40" t="s">
        <v>130</v>
      </c>
      <c r="W40" t="s">
        <v>26</v>
      </c>
      <c r="X40">
        <v>34</v>
      </c>
    </row>
    <row r="41" spans="5:24" x14ac:dyDescent="0.25">
      <c r="E41">
        <v>1040</v>
      </c>
      <c r="F41" t="s">
        <v>20</v>
      </c>
      <c r="G41" t="s">
        <v>46</v>
      </c>
      <c r="H41" t="s">
        <v>131</v>
      </c>
      <c r="I41" s="2">
        <v>44983</v>
      </c>
      <c r="L41" s="1">
        <v>2607</v>
      </c>
      <c r="M41" s="1">
        <v>3300</v>
      </c>
      <c r="N41">
        <v>1</v>
      </c>
      <c r="O41" s="1"/>
      <c r="P41" s="1"/>
      <c r="Q41" s="1">
        <f t="shared" si="0"/>
        <v>0</v>
      </c>
      <c r="R41" t="s">
        <v>28</v>
      </c>
      <c r="S41" t="s">
        <v>29</v>
      </c>
      <c r="T41">
        <v>2088</v>
      </c>
      <c r="U41">
        <v>3088</v>
      </c>
      <c r="V41" t="s">
        <v>132</v>
      </c>
      <c r="W41" t="s">
        <v>31</v>
      </c>
      <c r="X41">
        <v>32</v>
      </c>
    </row>
    <row r="42" spans="5:24" x14ac:dyDescent="0.25">
      <c r="E42">
        <v>1041</v>
      </c>
      <c r="F42" t="s">
        <v>20</v>
      </c>
      <c r="G42" t="s">
        <v>134</v>
      </c>
      <c r="H42" t="s">
        <v>135</v>
      </c>
      <c r="I42" s="2">
        <v>44958</v>
      </c>
      <c r="L42" s="1">
        <v>90</v>
      </c>
      <c r="M42" s="1">
        <v>150</v>
      </c>
      <c r="N42">
        <v>2</v>
      </c>
      <c r="O42" s="1"/>
      <c r="P42" s="1"/>
      <c r="Q42" s="1">
        <f t="shared" si="0"/>
        <v>0</v>
      </c>
      <c r="R42" t="s">
        <v>23</v>
      </c>
      <c r="S42" t="s">
        <v>24</v>
      </c>
      <c r="T42">
        <v>2101</v>
      </c>
      <c r="U42">
        <v>3101</v>
      </c>
      <c r="V42" t="s">
        <v>136</v>
      </c>
      <c r="W42" t="s">
        <v>26</v>
      </c>
      <c r="X42">
        <v>10</v>
      </c>
    </row>
    <row r="43" spans="5:24" x14ac:dyDescent="0.25">
      <c r="E43">
        <v>1042</v>
      </c>
      <c r="F43" t="s">
        <v>20</v>
      </c>
      <c r="G43" t="s">
        <v>134</v>
      </c>
      <c r="H43" t="s">
        <v>137</v>
      </c>
      <c r="I43" s="2">
        <v>44959</v>
      </c>
      <c r="L43" s="1">
        <v>120</v>
      </c>
      <c r="M43" s="1">
        <v>200</v>
      </c>
      <c r="N43">
        <v>1</v>
      </c>
      <c r="O43" s="1"/>
      <c r="P43" s="1"/>
      <c r="Q43" s="1">
        <f t="shared" si="0"/>
        <v>0</v>
      </c>
      <c r="R43" t="s">
        <v>28</v>
      </c>
      <c r="S43" t="s">
        <v>29</v>
      </c>
      <c r="T43">
        <v>2102</v>
      </c>
      <c r="U43">
        <v>3102</v>
      </c>
      <c r="V43" t="s">
        <v>138</v>
      </c>
      <c r="W43" t="s">
        <v>31</v>
      </c>
      <c r="X43">
        <v>9</v>
      </c>
    </row>
    <row r="44" spans="5:24" x14ac:dyDescent="0.25">
      <c r="E44">
        <v>1043</v>
      </c>
      <c r="F44" t="s">
        <v>20</v>
      </c>
      <c r="G44" t="s">
        <v>140</v>
      </c>
      <c r="H44" t="s">
        <v>141</v>
      </c>
      <c r="I44" s="2">
        <v>44960</v>
      </c>
      <c r="L44" s="1">
        <v>240</v>
      </c>
      <c r="M44" s="1">
        <v>400</v>
      </c>
      <c r="N44">
        <v>3</v>
      </c>
      <c r="O44" s="1"/>
      <c r="P44" s="1"/>
      <c r="Q44" s="1">
        <f t="shared" si="0"/>
        <v>0</v>
      </c>
      <c r="R44" t="s">
        <v>23</v>
      </c>
      <c r="S44" t="s">
        <v>35</v>
      </c>
      <c r="T44">
        <v>2103</v>
      </c>
      <c r="U44">
        <v>3103</v>
      </c>
      <c r="V44" t="s">
        <v>142</v>
      </c>
      <c r="W44" t="s">
        <v>26</v>
      </c>
      <c r="X44">
        <v>25</v>
      </c>
    </row>
    <row r="45" spans="5:24" x14ac:dyDescent="0.25">
      <c r="E45">
        <v>1044</v>
      </c>
      <c r="F45" t="s">
        <v>20</v>
      </c>
      <c r="G45" t="s">
        <v>140</v>
      </c>
      <c r="H45" t="s">
        <v>143</v>
      </c>
      <c r="I45" s="2">
        <v>44961</v>
      </c>
      <c r="L45" s="1">
        <v>360</v>
      </c>
      <c r="M45" s="1">
        <v>600</v>
      </c>
      <c r="N45">
        <v>1</v>
      </c>
      <c r="O45" s="1"/>
      <c r="P45" s="1"/>
      <c r="Q45" s="1">
        <f t="shared" si="0"/>
        <v>0</v>
      </c>
      <c r="R45" t="s">
        <v>23</v>
      </c>
      <c r="S45" t="s">
        <v>24</v>
      </c>
      <c r="T45">
        <v>2104</v>
      </c>
      <c r="U45">
        <v>3104</v>
      </c>
      <c r="V45" t="s">
        <v>144</v>
      </c>
      <c r="W45" t="s">
        <v>31</v>
      </c>
      <c r="X45">
        <v>23</v>
      </c>
    </row>
    <row r="46" spans="5:24" x14ac:dyDescent="0.25">
      <c r="E46">
        <v>1045</v>
      </c>
      <c r="F46" t="s">
        <v>20</v>
      </c>
      <c r="G46" t="s">
        <v>21</v>
      </c>
      <c r="H46" t="s">
        <v>145</v>
      </c>
      <c r="I46" s="2">
        <v>44962</v>
      </c>
      <c r="L46" s="1">
        <v>1296</v>
      </c>
      <c r="M46" s="1">
        <v>1800</v>
      </c>
      <c r="N46">
        <v>2</v>
      </c>
      <c r="O46" s="1"/>
      <c r="P46" s="1"/>
      <c r="Q46" s="1">
        <f t="shared" si="0"/>
        <v>0</v>
      </c>
      <c r="R46" t="s">
        <v>28</v>
      </c>
      <c r="S46" t="s">
        <v>29</v>
      </c>
      <c r="T46">
        <v>2105</v>
      </c>
      <c r="U46">
        <v>3105</v>
      </c>
      <c r="V46" t="s">
        <v>146</v>
      </c>
      <c r="W46" t="s">
        <v>26</v>
      </c>
      <c r="X46">
        <v>29</v>
      </c>
    </row>
    <row r="47" spans="5:24" x14ac:dyDescent="0.25">
      <c r="E47">
        <v>1046</v>
      </c>
      <c r="F47" t="s">
        <v>20</v>
      </c>
      <c r="G47" t="s">
        <v>21</v>
      </c>
      <c r="H47" t="s">
        <v>147</v>
      </c>
      <c r="I47" s="2">
        <v>44963</v>
      </c>
      <c r="L47" s="1">
        <v>1728</v>
      </c>
      <c r="M47" s="1">
        <v>2400</v>
      </c>
      <c r="N47">
        <v>1</v>
      </c>
      <c r="O47" s="1"/>
      <c r="P47" s="1"/>
      <c r="Q47" s="1">
        <f t="shared" si="0"/>
        <v>0</v>
      </c>
      <c r="R47" t="s">
        <v>23</v>
      </c>
      <c r="S47" t="s">
        <v>24</v>
      </c>
      <c r="T47">
        <v>2106</v>
      </c>
      <c r="U47">
        <v>3106</v>
      </c>
      <c r="V47" t="s">
        <v>148</v>
      </c>
      <c r="W47" t="s">
        <v>31</v>
      </c>
      <c r="X47">
        <v>27</v>
      </c>
    </row>
    <row r="48" spans="5:24" x14ac:dyDescent="0.25">
      <c r="E48">
        <v>1047</v>
      </c>
      <c r="F48" t="s">
        <v>20</v>
      </c>
      <c r="G48" t="s">
        <v>149</v>
      </c>
      <c r="H48" t="s">
        <v>150</v>
      </c>
      <c r="I48" s="2">
        <v>44964</v>
      </c>
      <c r="L48" s="1">
        <v>1491</v>
      </c>
      <c r="M48" s="1">
        <v>2100</v>
      </c>
      <c r="N48">
        <v>2</v>
      </c>
      <c r="O48" s="1"/>
      <c r="P48" s="1"/>
      <c r="Q48" s="1">
        <f t="shared" si="0"/>
        <v>0</v>
      </c>
      <c r="R48" t="s">
        <v>28</v>
      </c>
      <c r="S48" t="s">
        <v>24</v>
      </c>
      <c r="T48">
        <v>2107</v>
      </c>
      <c r="U48">
        <v>3107</v>
      </c>
      <c r="V48" t="s">
        <v>151</v>
      </c>
      <c r="W48" t="s">
        <v>26</v>
      </c>
      <c r="X48">
        <v>20</v>
      </c>
    </row>
    <row r="49" spans="5:24" x14ac:dyDescent="0.25">
      <c r="E49">
        <v>1048</v>
      </c>
      <c r="F49" t="s">
        <v>20</v>
      </c>
      <c r="G49" t="s">
        <v>149</v>
      </c>
      <c r="H49" t="s">
        <v>152</v>
      </c>
      <c r="I49" s="2">
        <v>44965</v>
      </c>
      <c r="L49" s="1">
        <v>1846</v>
      </c>
      <c r="M49" s="1">
        <v>2600</v>
      </c>
      <c r="N49">
        <v>1</v>
      </c>
      <c r="O49" s="1"/>
      <c r="P49" s="1"/>
      <c r="Q49" s="1">
        <f t="shared" si="0"/>
        <v>0</v>
      </c>
      <c r="R49" t="s">
        <v>23</v>
      </c>
      <c r="S49" t="s">
        <v>29</v>
      </c>
      <c r="T49">
        <v>2108</v>
      </c>
      <c r="U49">
        <v>3108</v>
      </c>
      <c r="V49" t="s">
        <v>153</v>
      </c>
      <c r="W49" t="s">
        <v>31</v>
      </c>
      <c r="X49">
        <v>18</v>
      </c>
    </row>
    <row r="50" spans="5:24" x14ac:dyDescent="0.25">
      <c r="E50">
        <v>1049</v>
      </c>
      <c r="F50" t="s">
        <v>20</v>
      </c>
      <c r="G50" t="s">
        <v>21</v>
      </c>
      <c r="H50" t="s">
        <v>22</v>
      </c>
      <c r="I50" s="2">
        <v>44562</v>
      </c>
      <c r="L50" s="1">
        <v>840</v>
      </c>
      <c r="M50" s="1">
        <v>1200</v>
      </c>
      <c r="N50">
        <v>2</v>
      </c>
      <c r="O50" s="1"/>
      <c r="P50" s="1"/>
      <c r="Q50" s="1">
        <f t="shared" si="0"/>
        <v>0</v>
      </c>
      <c r="R50" t="s">
        <v>23</v>
      </c>
      <c r="S50" t="s">
        <v>24</v>
      </c>
      <c r="T50">
        <v>2001</v>
      </c>
      <c r="U50">
        <v>3001</v>
      </c>
      <c r="V50" t="s">
        <v>25</v>
      </c>
      <c r="W50" t="s">
        <v>26</v>
      </c>
      <c r="X50">
        <v>25</v>
      </c>
    </row>
    <row r="51" spans="5:24" x14ac:dyDescent="0.25">
      <c r="E51">
        <v>1050</v>
      </c>
      <c r="F51" t="s">
        <v>20</v>
      </c>
      <c r="G51" t="s">
        <v>21</v>
      </c>
      <c r="H51" t="s">
        <v>27</v>
      </c>
      <c r="I51" s="2">
        <v>44563</v>
      </c>
      <c r="L51" s="1">
        <v>1050</v>
      </c>
      <c r="M51" s="1">
        <v>1500</v>
      </c>
      <c r="N51">
        <v>1</v>
      </c>
      <c r="O51" s="1"/>
      <c r="P51" s="1"/>
      <c r="Q51" s="1">
        <f t="shared" si="0"/>
        <v>0</v>
      </c>
      <c r="R51" t="s">
        <v>28</v>
      </c>
      <c r="S51" t="s">
        <v>29</v>
      </c>
      <c r="T51">
        <v>2002</v>
      </c>
      <c r="U51">
        <v>3002</v>
      </c>
      <c r="V51" t="s">
        <v>30</v>
      </c>
      <c r="W51" t="s">
        <v>31</v>
      </c>
      <c r="X51">
        <v>22</v>
      </c>
    </row>
    <row r="52" spans="5:24" x14ac:dyDescent="0.25">
      <c r="E52">
        <v>1051</v>
      </c>
      <c r="F52" t="s">
        <v>20</v>
      </c>
      <c r="G52" t="s">
        <v>33</v>
      </c>
      <c r="H52" t="s">
        <v>34</v>
      </c>
      <c r="I52" s="2">
        <v>44564</v>
      </c>
      <c r="L52" s="1">
        <v>1260</v>
      </c>
      <c r="M52" s="1">
        <v>1800</v>
      </c>
      <c r="N52">
        <v>3</v>
      </c>
      <c r="O52" s="1"/>
      <c r="P52" s="1"/>
      <c r="Q52" s="1">
        <f t="shared" si="0"/>
        <v>0</v>
      </c>
      <c r="R52" t="s">
        <v>23</v>
      </c>
      <c r="S52" t="s">
        <v>35</v>
      </c>
      <c r="T52">
        <v>2003</v>
      </c>
      <c r="U52">
        <v>3003</v>
      </c>
      <c r="V52" t="s">
        <v>36</v>
      </c>
      <c r="W52" t="s">
        <v>26</v>
      </c>
      <c r="X52">
        <v>18</v>
      </c>
    </row>
    <row r="53" spans="5:24" x14ac:dyDescent="0.25">
      <c r="E53">
        <v>1052</v>
      </c>
      <c r="F53" t="s">
        <v>20</v>
      </c>
      <c r="G53" t="s">
        <v>33</v>
      </c>
      <c r="H53" t="s">
        <v>38</v>
      </c>
      <c r="I53" s="2">
        <v>44565</v>
      </c>
      <c r="L53" s="1">
        <v>1470</v>
      </c>
      <c r="M53" s="1">
        <v>2100</v>
      </c>
      <c r="N53">
        <v>1</v>
      </c>
      <c r="O53" s="1"/>
      <c r="P53" s="1"/>
      <c r="Q53" s="1">
        <f t="shared" si="0"/>
        <v>0</v>
      </c>
      <c r="R53" t="s">
        <v>23</v>
      </c>
      <c r="S53" t="s">
        <v>24</v>
      </c>
      <c r="T53">
        <v>2004</v>
      </c>
      <c r="U53">
        <v>3004</v>
      </c>
      <c r="V53" t="s">
        <v>39</v>
      </c>
      <c r="W53" t="s">
        <v>31</v>
      </c>
      <c r="X53">
        <v>16</v>
      </c>
    </row>
    <row r="54" spans="5:24" x14ac:dyDescent="0.25">
      <c r="E54">
        <v>1053</v>
      </c>
      <c r="F54" t="s">
        <v>20</v>
      </c>
      <c r="G54" t="s">
        <v>41</v>
      </c>
      <c r="H54" t="s">
        <v>42</v>
      </c>
      <c r="I54" s="2">
        <v>44566</v>
      </c>
      <c r="L54" s="1">
        <v>896.99999999999989</v>
      </c>
      <c r="M54" s="1">
        <v>1300</v>
      </c>
      <c r="N54">
        <v>2</v>
      </c>
      <c r="O54" s="1"/>
      <c r="P54" s="1"/>
      <c r="Q54" s="1">
        <f t="shared" si="0"/>
        <v>0</v>
      </c>
      <c r="R54" t="s">
        <v>28</v>
      </c>
      <c r="S54" t="s">
        <v>29</v>
      </c>
      <c r="T54">
        <v>2005</v>
      </c>
      <c r="U54">
        <v>3005</v>
      </c>
      <c r="V54" t="s">
        <v>43</v>
      </c>
      <c r="W54" t="s">
        <v>26</v>
      </c>
      <c r="X54">
        <v>27</v>
      </c>
    </row>
    <row r="55" spans="5:24" x14ac:dyDescent="0.25">
      <c r="E55">
        <v>1054</v>
      </c>
      <c r="F55" t="s">
        <v>20</v>
      </c>
      <c r="G55" t="s">
        <v>41</v>
      </c>
      <c r="H55" t="s">
        <v>44</v>
      </c>
      <c r="I55" s="2">
        <v>44567</v>
      </c>
      <c r="L55" s="1">
        <v>1104</v>
      </c>
      <c r="M55" s="1">
        <v>1600</v>
      </c>
      <c r="N55">
        <v>1</v>
      </c>
      <c r="O55" s="1"/>
      <c r="P55" s="1"/>
      <c r="Q55" s="1">
        <f t="shared" si="0"/>
        <v>0</v>
      </c>
      <c r="R55" t="s">
        <v>23</v>
      </c>
      <c r="S55" t="s">
        <v>24</v>
      </c>
      <c r="T55">
        <v>2006</v>
      </c>
      <c r="U55">
        <v>3006</v>
      </c>
      <c r="V55" t="s">
        <v>45</v>
      </c>
      <c r="W55" t="s">
        <v>31</v>
      </c>
      <c r="X55">
        <v>24</v>
      </c>
    </row>
    <row r="56" spans="5:24" x14ac:dyDescent="0.25">
      <c r="E56">
        <v>1055</v>
      </c>
      <c r="F56" t="s">
        <v>20</v>
      </c>
      <c r="G56" t="s">
        <v>84</v>
      </c>
      <c r="H56" t="s">
        <v>85</v>
      </c>
      <c r="I56" s="2">
        <v>44576</v>
      </c>
      <c r="L56" s="1">
        <v>1340</v>
      </c>
      <c r="M56" s="1">
        <v>2000</v>
      </c>
      <c r="N56">
        <v>2</v>
      </c>
      <c r="O56" s="1"/>
      <c r="P56" s="1"/>
      <c r="Q56" s="1">
        <f t="shared" si="0"/>
        <v>0</v>
      </c>
      <c r="R56" t="s">
        <v>28</v>
      </c>
      <c r="S56" t="s">
        <v>29</v>
      </c>
      <c r="T56">
        <v>2045</v>
      </c>
      <c r="U56">
        <v>3045</v>
      </c>
      <c r="V56" t="s">
        <v>86</v>
      </c>
      <c r="W56" t="s">
        <v>26</v>
      </c>
      <c r="X56">
        <v>36</v>
      </c>
    </row>
    <row r="57" spans="5:24" x14ac:dyDescent="0.25">
      <c r="E57">
        <v>1056</v>
      </c>
      <c r="F57" t="s">
        <v>20</v>
      </c>
      <c r="G57" t="s">
        <v>84</v>
      </c>
      <c r="H57" t="s">
        <v>87</v>
      </c>
      <c r="I57" s="2">
        <v>44577</v>
      </c>
      <c r="L57" s="1">
        <v>1541</v>
      </c>
      <c r="M57" s="1">
        <v>2300</v>
      </c>
      <c r="N57">
        <v>1</v>
      </c>
      <c r="O57" s="1"/>
      <c r="P57" s="1"/>
      <c r="Q57" s="1">
        <f t="shared" si="0"/>
        <v>0</v>
      </c>
      <c r="R57" t="s">
        <v>23</v>
      </c>
      <c r="S57" t="s">
        <v>24</v>
      </c>
      <c r="T57">
        <v>2046</v>
      </c>
      <c r="U57">
        <v>3046</v>
      </c>
      <c r="V57" t="s">
        <v>88</v>
      </c>
      <c r="W57" t="s">
        <v>31</v>
      </c>
      <c r="X57">
        <v>34</v>
      </c>
    </row>
    <row r="58" spans="5:24" x14ac:dyDescent="0.25">
      <c r="E58">
        <v>1057</v>
      </c>
      <c r="F58" t="s">
        <v>20</v>
      </c>
      <c r="G58" t="s">
        <v>89</v>
      </c>
      <c r="H58" t="s">
        <v>90</v>
      </c>
      <c r="I58" s="2">
        <v>44578</v>
      </c>
      <c r="L58" s="1">
        <v>2250</v>
      </c>
      <c r="M58" s="1">
        <v>3000</v>
      </c>
      <c r="N58">
        <v>2</v>
      </c>
      <c r="O58" s="1"/>
      <c r="P58" s="1"/>
      <c r="Q58" s="1">
        <f t="shared" si="0"/>
        <v>0</v>
      </c>
      <c r="R58" t="s">
        <v>28</v>
      </c>
      <c r="S58" t="s">
        <v>24</v>
      </c>
      <c r="T58">
        <v>2047</v>
      </c>
      <c r="U58">
        <v>3047</v>
      </c>
      <c r="V58" t="s">
        <v>91</v>
      </c>
      <c r="W58" t="s">
        <v>26</v>
      </c>
      <c r="X58">
        <v>40</v>
      </c>
    </row>
    <row r="59" spans="5:24" x14ac:dyDescent="0.25">
      <c r="E59">
        <v>1058</v>
      </c>
      <c r="F59" t="s">
        <v>20</v>
      </c>
      <c r="G59" t="s">
        <v>89</v>
      </c>
      <c r="H59" t="s">
        <v>92</v>
      </c>
      <c r="I59" s="2">
        <v>44579</v>
      </c>
      <c r="L59" s="1">
        <v>2625</v>
      </c>
      <c r="M59" s="1">
        <v>3500</v>
      </c>
      <c r="N59">
        <v>1</v>
      </c>
      <c r="O59" s="1"/>
      <c r="P59" s="1"/>
      <c r="Q59" s="1">
        <f t="shared" si="0"/>
        <v>0</v>
      </c>
      <c r="R59" t="s">
        <v>23</v>
      </c>
      <c r="S59" t="s">
        <v>29</v>
      </c>
      <c r="T59">
        <v>2048</v>
      </c>
      <c r="U59">
        <v>3048</v>
      </c>
      <c r="V59" t="s">
        <v>93</v>
      </c>
      <c r="W59" t="s">
        <v>31</v>
      </c>
      <c r="X59">
        <v>38</v>
      </c>
    </row>
    <row r="60" spans="5:24" x14ac:dyDescent="0.25">
      <c r="E60">
        <v>1059</v>
      </c>
      <c r="F60" t="s">
        <v>20</v>
      </c>
      <c r="G60" t="s">
        <v>95</v>
      </c>
      <c r="H60" t="s">
        <v>96</v>
      </c>
      <c r="I60" s="2">
        <v>44562</v>
      </c>
      <c r="L60" s="1">
        <v>1460</v>
      </c>
      <c r="M60" s="1">
        <v>2000</v>
      </c>
      <c r="N60">
        <v>2</v>
      </c>
      <c r="O60" s="1"/>
      <c r="P60" s="1"/>
      <c r="Q60" s="1">
        <f t="shared" si="0"/>
        <v>0</v>
      </c>
      <c r="R60" t="s">
        <v>23</v>
      </c>
      <c r="S60" t="s">
        <v>24</v>
      </c>
      <c r="T60">
        <v>2061</v>
      </c>
      <c r="U60">
        <v>3061</v>
      </c>
      <c r="V60" t="s">
        <v>97</v>
      </c>
      <c r="W60" t="s">
        <v>26</v>
      </c>
      <c r="X60">
        <v>35</v>
      </c>
    </row>
    <row r="61" spans="5:24" x14ac:dyDescent="0.25">
      <c r="E61">
        <v>1060</v>
      </c>
      <c r="F61" t="s">
        <v>20</v>
      </c>
      <c r="G61" t="s">
        <v>95</v>
      </c>
      <c r="H61" t="s">
        <v>98</v>
      </c>
      <c r="I61" s="2">
        <v>44563</v>
      </c>
      <c r="L61" s="1">
        <v>1825</v>
      </c>
      <c r="M61" s="1">
        <v>2500</v>
      </c>
      <c r="N61">
        <v>1</v>
      </c>
      <c r="O61" s="1"/>
      <c r="P61" s="1"/>
      <c r="Q61" s="1">
        <f t="shared" si="0"/>
        <v>0</v>
      </c>
      <c r="R61" t="s">
        <v>28</v>
      </c>
      <c r="S61" t="s">
        <v>29</v>
      </c>
      <c r="T61">
        <v>2062</v>
      </c>
      <c r="U61">
        <v>3062</v>
      </c>
      <c r="V61" t="s">
        <v>99</v>
      </c>
      <c r="W61" t="s">
        <v>31</v>
      </c>
      <c r="X61">
        <v>33</v>
      </c>
    </row>
    <row r="62" spans="5:24" x14ac:dyDescent="0.25">
      <c r="E62">
        <v>1061</v>
      </c>
      <c r="F62" t="s">
        <v>20</v>
      </c>
      <c r="G62" t="s">
        <v>79</v>
      </c>
      <c r="H62" t="s">
        <v>80</v>
      </c>
      <c r="I62" s="2">
        <v>44574</v>
      </c>
      <c r="L62" s="1">
        <v>1292</v>
      </c>
      <c r="M62" s="1">
        <v>1900</v>
      </c>
      <c r="N62">
        <v>3</v>
      </c>
      <c r="O62" s="1"/>
      <c r="P62" s="1"/>
      <c r="Q62" s="1">
        <f t="shared" si="0"/>
        <v>0</v>
      </c>
      <c r="R62" t="s">
        <v>23</v>
      </c>
      <c r="S62" t="s">
        <v>35</v>
      </c>
      <c r="T62">
        <v>2043</v>
      </c>
      <c r="U62">
        <v>3043</v>
      </c>
      <c r="V62" t="s">
        <v>81</v>
      </c>
      <c r="W62" t="s">
        <v>26</v>
      </c>
      <c r="X62">
        <v>21</v>
      </c>
    </row>
    <row r="63" spans="5:24" x14ac:dyDescent="0.25">
      <c r="E63">
        <v>1062</v>
      </c>
      <c r="F63" t="s">
        <v>20</v>
      </c>
      <c r="G63" t="s">
        <v>79</v>
      </c>
      <c r="H63" t="s">
        <v>82</v>
      </c>
      <c r="I63" s="2">
        <v>44575</v>
      </c>
      <c r="L63" s="1">
        <v>1496</v>
      </c>
      <c r="M63" s="1">
        <v>2200</v>
      </c>
      <c r="N63">
        <v>1</v>
      </c>
      <c r="O63" s="1"/>
      <c r="P63" s="1"/>
      <c r="Q63" s="1">
        <f t="shared" si="0"/>
        <v>0</v>
      </c>
      <c r="R63" t="s">
        <v>23</v>
      </c>
      <c r="S63" t="s">
        <v>24</v>
      </c>
      <c r="T63">
        <v>2044</v>
      </c>
      <c r="U63">
        <v>3044</v>
      </c>
      <c r="V63" t="s">
        <v>83</v>
      </c>
      <c r="W63" t="s">
        <v>31</v>
      </c>
      <c r="X63">
        <v>19</v>
      </c>
    </row>
    <row r="64" spans="5:24" x14ac:dyDescent="0.25">
      <c r="E64">
        <v>1063</v>
      </c>
      <c r="F64" t="s">
        <v>20</v>
      </c>
      <c r="G64" t="s">
        <v>84</v>
      </c>
      <c r="H64" t="s">
        <v>85</v>
      </c>
      <c r="I64" s="2">
        <v>44576</v>
      </c>
      <c r="L64" s="1">
        <v>1340</v>
      </c>
      <c r="M64" s="1">
        <v>2000</v>
      </c>
      <c r="N64">
        <v>2</v>
      </c>
      <c r="O64" s="1"/>
      <c r="P64" s="1"/>
      <c r="Q64" s="1">
        <f t="shared" si="0"/>
        <v>0</v>
      </c>
      <c r="R64" t="s">
        <v>28</v>
      </c>
      <c r="S64" t="s">
        <v>29</v>
      </c>
      <c r="T64">
        <v>2045</v>
      </c>
      <c r="U64">
        <v>3045</v>
      </c>
      <c r="V64" t="s">
        <v>86</v>
      </c>
      <c r="W64" t="s">
        <v>26</v>
      </c>
      <c r="X64">
        <v>36</v>
      </c>
    </row>
    <row r="65" spans="5:24" x14ac:dyDescent="0.25">
      <c r="E65">
        <v>1064</v>
      </c>
      <c r="F65" t="s">
        <v>20</v>
      </c>
      <c r="G65" t="s">
        <v>84</v>
      </c>
      <c r="H65" t="s">
        <v>87</v>
      </c>
      <c r="I65" s="2">
        <v>44577</v>
      </c>
      <c r="L65" s="1">
        <v>1541</v>
      </c>
      <c r="M65" s="1">
        <v>2300</v>
      </c>
      <c r="N65">
        <v>1</v>
      </c>
      <c r="O65" s="1"/>
      <c r="P65" s="1"/>
      <c r="Q65" s="1">
        <f t="shared" si="0"/>
        <v>0</v>
      </c>
      <c r="R65" t="s">
        <v>23</v>
      </c>
      <c r="S65" t="s">
        <v>24</v>
      </c>
      <c r="T65">
        <v>2046</v>
      </c>
      <c r="U65">
        <v>3046</v>
      </c>
      <c r="V65" t="s">
        <v>88</v>
      </c>
      <c r="W65" t="s">
        <v>31</v>
      </c>
      <c r="X65">
        <v>34</v>
      </c>
    </row>
    <row r="66" spans="5:24" x14ac:dyDescent="0.25">
      <c r="E66">
        <v>1065</v>
      </c>
      <c r="F66" t="s">
        <v>20</v>
      </c>
      <c r="G66" t="s">
        <v>21</v>
      </c>
      <c r="H66" t="s">
        <v>22</v>
      </c>
      <c r="I66" s="2">
        <v>44562</v>
      </c>
      <c r="L66" s="1">
        <v>840</v>
      </c>
      <c r="M66" s="1">
        <v>1200</v>
      </c>
      <c r="N66">
        <v>2</v>
      </c>
      <c r="O66" s="1"/>
      <c r="P66" s="1"/>
      <c r="Q66" s="1">
        <f t="shared" si="0"/>
        <v>0</v>
      </c>
      <c r="R66" t="s">
        <v>23</v>
      </c>
      <c r="S66" t="s">
        <v>24</v>
      </c>
      <c r="T66">
        <v>2001</v>
      </c>
      <c r="U66">
        <v>3001</v>
      </c>
      <c r="V66" t="s">
        <v>25</v>
      </c>
      <c r="W66" t="s">
        <v>26</v>
      </c>
      <c r="X66">
        <v>25</v>
      </c>
    </row>
    <row r="67" spans="5:24" x14ac:dyDescent="0.25">
      <c r="E67">
        <v>1066</v>
      </c>
      <c r="F67" t="s">
        <v>20</v>
      </c>
      <c r="G67" t="s">
        <v>21</v>
      </c>
      <c r="H67" t="s">
        <v>27</v>
      </c>
      <c r="I67" s="2">
        <v>44563</v>
      </c>
      <c r="L67" s="1">
        <v>1050</v>
      </c>
      <c r="M67" s="1">
        <v>1500</v>
      </c>
      <c r="N67">
        <v>1</v>
      </c>
      <c r="O67" s="1"/>
      <c r="P67" s="1"/>
      <c r="Q67" s="1">
        <f t="shared" ref="Q67:Q130" si="1">O67+P67</f>
        <v>0</v>
      </c>
      <c r="R67" t="s">
        <v>28</v>
      </c>
      <c r="S67" t="s">
        <v>29</v>
      </c>
      <c r="T67">
        <v>2002</v>
      </c>
      <c r="U67">
        <v>3002</v>
      </c>
      <c r="V67" t="s">
        <v>30</v>
      </c>
      <c r="W67" t="s">
        <v>31</v>
      </c>
      <c r="X67">
        <v>22</v>
      </c>
    </row>
    <row r="68" spans="5:24" x14ac:dyDescent="0.25">
      <c r="E68">
        <v>1067</v>
      </c>
      <c r="F68" t="s">
        <v>20</v>
      </c>
      <c r="G68" t="s">
        <v>33</v>
      </c>
      <c r="H68" t="s">
        <v>34</v>
      </c>
      <c r="I68" s="2">
        <v>44564</v>
      </c>
      <c r="L68" s="1">
        <v>1260</v>
      </c>
      <c r="M68" s="1">
        <v>1800</v>
      </c>
      <c r="N68">
        <v>3</v>
      </c>
      <c r="O68" s="1"/>
      <c r="P68" s="1"/>
      <c r="Q68" s="1">
        <f t="shared" si="1"/>
        <v>0</v>
      </c>
      <c r="R68" t="s">
        <v>23</v>
      </c>
      <c r="S68" t="s">
        <v>35</v>
      </c>
      <c r="T68">
        <v>2003</v>
      </c>
      <c r="U68">
        <v>3003</v>
      </c>
      <c r="V68" t="s">
        <v>36</v>
      </c>
      <c r="W68" t="s">
        <v>26</v>
      </c>
      <c r="X68">
        <v>18</v>
      </c>
    </row>
    <row r="69" spans="5:24" x14ac:dyDescent="0.25">
      <c r="E69">
        <v>1068</v>
      </c>
      <c r="F69" t="s">
        <v>20</v>
      </c>
      <c r="G69" t="s">
        <v>33</v>
      </c>
      <c r="H69" t="s">
        <v>38</v>
      </c>
      <c r="I69" s="2">
        <v>44565</v>
      </c>
      <c r="L69" s="1">
        <v>1470</v>
      </c>
      <c r="M69" s="1">
        <v>2100</v>
      </c>
      <c r="N69">
        <v>1</v>
      </c>
      <c r="O69" s="1"/>
      <c r="P69" s="1"/>
      <c r="Q69" s="1">
        <f t="shared" si="1"/>
        <v>0</v>
      </c>
      <c r="R69" t="s">
        <v>23</v>
      </c>
      <c r="S69" t="s">
        <v>24</v>
      </c>
      <c r="T69">
        <v>2004</v>
      </c>
      <c r="U69">
        <v>3004</v>
      </c>
      <c r="V69" t="s">
        <v>39</v>
      </c>
      <c r="W69" t="s">
        <v>31</v>
      </c>
      <c r="X69">
        <v>16</v>
      </c>
    </row>
    <row r="70" spans="5:24" x14ac:dyDescent="0.25">
      <c r="E70">
        <v>1069</v>
      </c>
      <c r="F70" t="s">
        <v>20</v>
      </c>
      <c r="G70" t="s">
        <v>41</v>
      </c>
      <c r="H70" t="s">
        <v>42</v>
      </c>
      <c r="I70" s="2">
        <v>44566</v>
      </c>
      <c r="L70" s="1">
        <v>896.99999999999989</v>
      </c>
      <c r="M70" s="1">
        <v>1300</v>
      </c>
      <c r="N70">
        <v>2</v>
      </c>
      <c r="O70" s="1"/>
      <c r="P70" s="1"/>
      <c r="Q70" s="1">
        <f t="shared" si="1"/>
        <v>0</v>
      </c>
      <c r="R70" t="s">
        <v>28</v>
      </c>
      <c r="S70" t="s">
        <v>29</v>
      </c>
      <c r="T70">
        <v>2005</v>
      </c>
      <c r="U70">
        <v>3005</v>
      </c>
      <c r="V70" t="s">
        <v>43</v>
      </c>
      <c r="W70" t="s">
        <v>26</v>
      </c>
      <c r="X70">
        <v>27</v>
      </c>
    </row>
    <row r="71" spans="5:24" x14ac:dyDescent="0.25">
      <c r="E71">
        <v>1070</v>
      </c>
      <c r="F71" t="s">
        <v>20</v>
      </c>
      <c r="G71" t="s">
        <v>41</v>
      </c>
      <c r="H71" t="s">
        <v>44</v>
      </c>
      <c r="I71" s="2">
        <v>44567</v>
      </c>
      <c r="L71" s="1">
        <v>1104</v>
      </c>
      <c r="M71" s="1">
        <v>1600</v>
      </c>
      <c r="N71">
        <v>1</v>
      </c>
      <c r="O71" s="1"/>
      <c r="P71" s="1"/>
      <c r="Q71" s="1">
        <f t="shared" si="1"/>
        <v>0</v>
      </c>
      <c r="R71" t="s">
        <v>23</v>
      </c>
      <c r="S71" t="s">
        <v>24</v>
      </c>
      <c r="T71">
        <v>2006</v>
      </c>
      <c r="U71">
        <v>3006</v>
      </c>
      <c r="V71" t="s">
        <v>45</v>
      </c>
      <c r="W71" t="s">
        <v>31</v>
      </c>
      <c r="X71">
        <v>24</v>
      </c>
    </row>
    <row r="72" spans="5:24" x14ac:dyDescent="0.25">
      <c r="E72">
        <v>1071</v>
      </c>
      <c r="F72" t="s">
        <v>20</v>
      </c>
      <c r="G72" t="s">
        <v>46</v>
      </c>
      <c r="H72" t="s">
        <v>47</v>
      </c>
      <c r="I72" s="2">
        <v>44568</v>
      </c>
      <c r="L72" s="1">
        <v>1496</v>
      </c>
      <c r="M72" s="1">
        <v>2200</v>
      </c>
      <c r="N72">
        <v>2</v>
      </c>
      <c r="O72" s="1"/>
      <c r="P72" s="1"/>
      <c r="Q72" s="1">
        <f t="shared" si="1"/>
        <v>0</v>
      </c>
      <c r="R72" t="s">
        <v>28</v>
      </c>
      <c r="S72" t="s">
        <v>24</v>
      </c>
      <c r="T72">
        <v>2007</v>
      </c>
      <c r="U72">
        <v>3007</v>
      </c>
      <c r="V72" t="s">
        <v>48</v>
      </c>
      <c r="W72" t="s">
        <v>26</v>
      </c>
      <c r="X72">
        <v>29</v>
      </c>
    </row>
    <row r="73" spans="5:24" x14ac:dyDescent="0.25">
      <c r="E73">
        <v>1072</v>
      </c>
      <c r="F73" t="s">
        <v>20</v>
      </c>
      <c r="G73" t="s">
        <v>46</v>
      </c>
      <c r="H73" t="s">
        <v>49</v>
      </c>
      <c r="I73" s="2">
        <v>44569</v>
      </c>
      <c r="L73" s="1">
        <v>1700.0000000000002</v>
      </c>
      <c r="M73" s="1">
        <v>2500</v>
      </c>
      <c r="N73">
        <v>1</v>
      </c>
      <c r="O73" s="1"/>
      <c r="P73" s="1"/>
      <c r="Q73" s="1">
        <f t="shared" si="1"/>
        <v>0</v>
      </c>
      <c r="R73" t="s">
        <v>23</v>
      </c>
      <c r="S73" t="s">
        <v>29</v>
      </c>
      <c r="T73">
        <v>2008</v>
      </c>
      <c r="U73">
        <v>3008</v>
      </c>
      <c r="V73" t="s">
        <v>50</v>
      </c>
      <c r="W73" t="s">
        <v>31</v>
      </c>
      <c r="X73">
        <v>27</v>
      </c>
    </row>
    <row r="74" spans="5:24" x14ac:dyDescent="0.25">
      <c r="E74">
        <v>1073</v>
      </c>
      <c r="F74" t="s">
        <v>20</v>
      </c>
      <c r="G74" t="s">
        <v>51</v>
      </c>
      <c r="H74" t="s">
        <v>52</v>
      </c>
      <c r="I74" s="2">
        <v>44582</v>
      </c>
      <c r="L74" s="1">
        <v>737</v>
      </c>
      <c r="M74" s="1">
        <v>1100</v>
      </c>
      <c r="N74">
        <v>2</v>
      </c>
      <c r="O74" s="1"/>
      <c r="P74" s="1"/>
      <c r="Q74" s="1">
        <f t="shared" si="1"/>
        <v>0</v>
      </c>
      <c r="R74" t="s">
        <v>23</v>
      </c>
      <c r="S74" t="s">
        <v>24</v>
      </c>
      <c r="T74">
        <v>2021</v>
      </c>
      <c r="U74">
        <v>3021</v>
      </c>
      <c r="V74" t="s">
        <v>53</v>
      </c>
      <c r="W74" t="s">
        <v>26</v>
      </c>
      <c r="X74">
        <v>24</v>
      </c>
    </row>
    <row r="75" spans="5:24" x14ac:dyDescent="0.25">
      <c r="E75">
        <v>1074</v>
      </c>
      <c r="F75" t="s">
        <v>20</v>
      </c>
      <c r="G75" t="s">
        <v>51</v>
      </c>
      <c r="H75" t="s">
        <v>54</v>
      </c>
      <c r="I75" s="2">
        <v>44583</v>
      </c>
      <c r="L75" s="1">
        <v>938</v>
      </c>
      <c r="M75" s="1">
        <v>1400</v>
      </c>
      <c r="N75">
        <v>1</v>
      </c>
      <c r="O75" s="1"/>
      <c r="P75" s="1"/>
      <c r="Q75" s="1">
        <f t="shared" si="1"/>
        <v>0</v>
      </c>
      <c r="R75" t="s">
        <v>28</v>
      </c>
      <c r="S75" t="s">
        <v>29</v>
      </c>
      <c r="T75">
        <v>2022</v>
      </c>
      <c r="U75">
        <v>3022</v>
      </c>
      <c r="V75" t="s">
        <v>55</v>
      </c>
      <c r="W75" t="s">
        <v>31</v>
      </c>
      <c r="X75">
        <v>21</v>
      </c>
    </row>
    <row r="76" spans="5:24" x14ac:dyDescent="0.25">
      <c r="E76">
        <v>1075</v>
      </c>
      <c r="F76" t="s">
        <v>20</v>
      </c>
      <c r="G76" t="s">
        <v>57</v>
      </c>
      <c r="H76" t="s">
        <v>58</v>
      </c>
      <c r="I76" s="2">
        <v>44584</v>
      </c>
      <c r="L76" s="1">
        <v>1190</v>
      </c>
      <c r="M76" s="1">
        <v>1700</v>
      </c>
      <c r="N76">
        <v>3</v>
      </c>
      <c r="O76" s="1"/>
      <c r="P76" s="1"/>
      <c r="Q76" s="1">
        <f t="shared" si="1"/>
        <v>0</v>
      </c>
      <c r="R76" t="s">
        <v>23</v>
      </c>
      <c r="S76" t="s">
        <v>35</v>
      </c>
      <c r="T76">
        <v>2023</v>
      </c>
      <c r="U76">
        <v>3023</v>
      </c>
      <c r="V76" t="s">
        <v>59</v>
      </c>
      <c r="W76" t="s">
        <v>26</v>
      </c>
      <c r="X76">
        <v>20</v>
      </c>
    </row>
    <row r="77" spans="5:24" x14ac:dyDescent="0.25">
      <c r="E77">
        <v>1076</v>
      </c>
      <c r="F77" t="s">
        <v>20</v>
      </c>
      <c r="G77" t="s">
        <v>57</v>
      </c>
      <c r="H77" t="s">
        <v>61</v>
      </c>
      <c r="I77" s="2">
        <v>44585</v>
      </c>
      <c r="L77" s="1">
        <v>1400</v>
      </c>
      <c r="M77" s="1">
        <v>2000</v>
      </c>
      <c r="N77">
        <v>1</v>
      </c>
      <c r="O77" s="1"/>
      <c r="P77" s="1"/>
      <c r="Q77" s="1">
        <f t="shared" si="1"/>
        <v>0</v>
      </c>
      <c r="R77" t="s">
        <v>23</v>
      </c>
      <c r="S77" t="s">
        <v>24</v>
      </c>
      <c r="T77">
        <v>2024</v>
      </c>
      <c r="U77">
        <v>3024</v>
      </c>
      <c r="V77" t="s">
        <v>62</v>
      </c>
      <c r="W77" t="s">
        <v>31</v>
      </c>
      <c r="X77">
        <v>18</v>
      </c>
    </row>
    <row r="78" spans="5:24" x14ac:dyDescent="0.25">
      <c r="E78">
        <v>1077</v>
      </c>
      <c r="F78" t="s">
        <v>20</v>
      </c>
      <c r="G78" t="s">
        <v>64</v>
      </c>
      <c r="H78" t="s">
        <v>65</v>
      </c>
      <c r="I78" s="2">
        <v>44586</v>
      </c>
      <c r="L78" s="1">
        <v>975</v>
      </c>
      <c r="M78" s="1">
        <v>1500</v>
      </c>
      <c r="N78">
        <v>2</v>
      </c>
      <c r="O78" s="1"/>
      <c r="P78" s="1"/>
      <c r="Q78" s="1">
        <f t="shared" si="1"/>
        <v>0</v>
      </c>
      <c r="R78" t="s">
        <v>28</v>
      </c>
      <c r="S78" t="s">
        <v>29</v>
      </c>
      <c r="T78">
        <v>2025</v>
      </c>
      <c r="U78">
        <v>3025</v>
      </c>
      <c r="V78" t="s">
        <v>66</v>
      </c>
      <c r="W78" t="s">
        <v>26</v>
      </c>
      <c r="X78">
        <v>28</v>
      </c>
    </row>
    <row r="79" spans="5:24" x14ac:dyDescent="0.25">
      <c r="E79">
        <v>1078</v>
      </c>
      <c r="F79" t="s">
        <v>20</v>
      </c>
      <c r="G79" t="s">
        <v>64</v>
      </c>
      <c r="H79" t="s">
        <v>67</v>
      </c>
      <c r="I79" s="2">
        <v>44587</v>
      </c>
      <c r="L79" s="1">
        <v>1170</v>
      </c>
      <c r="M79" s="1">
        <v>1800</v>
      </c>
      <c r="N79">
        <v>1</v>
      </c>
      <c r="O79" s="1"/>
      <c r="P79" s="1"/>
      <c r="Q79" s="1">
        <f t="shared" si="1"/>
        <v>0</v>
      </c>
      <c r="R79" t="s">
        <v>23</v>
      </c>
      <c r="S79" t="s">
        <v>24</v>
      </c>
      <c r="T79">
        <v>2026</v>
      </c>
      <c r="U79">
        <v>3026</v>
      </c>
      <c r="V79" t="s">
        <v>68</v>
      </c>
      <c r="W79" t="s">
        <v>31</v>
      </c>
      <c r="X79">
        <v>26</v>
      </c>
    </row>
    <row r="80" spans="5:24" x14ac:dyDescent="0.25">
      <c r="E80">
        <v>1079</v>
      </c>
      <c r="F80" t="s">
        <v>20</v>
      </c>
      <c r="G80" t="s">
        <v>69</v>
      </c>
      <c r="H80" t="s">
        <v>70</v>
      </c>
      <c r="I80" s="2">
        <v>44588</v>
      </c>
      <c r="L80" s="1">
        <v>1656</v>
      </c>
      <c r="M80" s="1">
        <v>2300</v>
      </c>
      <c r="N80">
        <v>2</v>
      </c>
      <c r="O80" s="1"/>
      <c r="P80" s="1"/>
      <c r="Q80" s="1">
        <f t="shared" si="1"/>
        <v>0</v>
      </c>
      <c r="R80" t="s">
        <v>28</v>
      </c>
      <c r="S80" t="s">
        <v>24</v>
      </c>
      <c r="T80">
        <v>2027</v>
      </c>
      <c r="U80">
        <v>3027</v>
      </c>
      <c r="V80" t="s">
        <v>71</v>
      </c>
      <c r="W80" t="s">
        <v>26</v>
      </c>
      <c r="X80">
        <v>30</v>
      </c>
    </row>
    <row r="81" spans="5:24" x14ac:dyDescent="0.25">
      <c r="E81">
        <v>1080</v>
      </c>
      <c r="F81" t="s">
        <v>20</v>
      </c>
      <c r="G81" t="s">
        <v>69</v>
      </c>
      <c r="H81" t="s">
        <v>72</v>
      </c>
      <c r="I81" s="2">
        <v>44589</v>
      </c>
      <c r="L81" s="1">
        <v>1872</v>
      </c>
      <c r="M81" s="1">
        <v>2600</v>
      </c>
      <c r="N81">
        <v>1</v>
      </c>
      <c r="O81" s="1"/>
      <c r="P81" s="1"/>
      <c r="Q81" s="1">
        <f t="shared" si="1"/>
        <v>0</v>
      </c>
      <c r="R81" t="s">
        <v>23</v>
      </c>
      <c r="S81" t="s">
        <v>29</v>
      </c>
      <c r="T81">
        <v>2028</v>
      </c>
      <c r="U81">
        <v>3028</v>
      </c>
      <c r="V81" t="s">
        <v>73</v>
      </c>
      <c r="W81" t="s">
        <v>31</v>
      </c>
      <c r="X81">
        <v>28</v>
      </c>
    </row>
    <row r="82" spans="5:24" x14ac:dyDescent="0.25">
      <c r="E82">
        <v>1081</v>
      </c>
      <c r="F82" t="s">
        <v>20</v>
      </c>
      <c r="G82" t="s">
        <v>33</v>
      </c>
      <c r="H82" t="s">
        <v>38</v>
      </c>
      <c r="I82" s="2">
        <v>44961</v>
      </c>
      <c r="L82" s="1">
        <v>1470</v>
      </c>
      <c r="M82" s="1">
        <v>2100</v>
      </c>
      <c r="N82">
        <v>1</v>
      </c>
      <c r="O82" s="1"/>
      <c r="P82" s="1"/>
      <c r="Q82" s="1">
        <f t="shared" si="1"/>
        <v>0</v>
      </c>
      <c r="R82" t="s">
        <v>23</v>
      </c>
      <c r="S82" t="s">
        <v>24</v>
      </c>
      <c r="T82">
        <v>2004</v>
      </c>
      <c r="U82">
        <v>3004</v>
      </c>
      <c r="V82" t="s">
        <v>39</v>
      </c>
      <c r="W82" t="s">
        <v>31</v>
      </c>
      <c r="X82">
        <v>16</v>
      </c>
    </row>
    <row r="83" spans="5:24" x14ac:dyDescent="0.25">
      <c r="E83">
        <v>1082</v>
      </c>
      <c r="F83" t="s">
        <v>20</v>
      </c>
      <c r="G83" t="s">
        <v>41</v>
      </c>
      <c r="H83" t="s">
        <v>42</v>
      </c>
      <c r="I83" s="2">
        <v>44962</v>
      </c>
      <c r="L83" s="1">
        <v>896.99999999999989</v>
      </c>
      <c r="M83" s="1">
        <v>1300</v>
      </c>
      <c r="N83">
        <v>2</v>
      </c>
      <c r="O83" s="1"/>
      <c r="P83" s="1"/>
      <c r="Q83" s="1">
        <f t="shared" si="1"/>
        <v>0</v>
      </c>
      <c r="R83" t="s">
        <v>28</v>
      </c>
      <c r="S83" t="s">
        <v>29</v>
      </c>
      <c r="T83">
        <v>2005</v>
      </c>
      <c r="U83">
        <v>3005</v>
      </c>
      <c r="V83" t="s">
        <v>43</v>
      </c>
      <c r="W83" t="s">
        <v>26</v>
      </c>
      <c r="X83">
        <v>27</v>
      </c>
    </row>
    <row r="84" spans="5:24" x14ac:dyDescent="0.25">
      <c r="E84">
        <v>1083</v>
      </c>
      <c r="F84" t="s">
        <v>20</v>
      </c>
      <c r="G84" t="s">
        <v>41</v>
      </c>
      <c r="H84" t="s">
        <v>44</v>
      </c>
      <c r="I84" s="2">
        <v>44963</v>
      </c>
      <c r="L84" s="1">
        <v>1104</v>
      </c>
      <c r="M84" s="1">
        <v>1600</v>
      </c>
      <c r="N84">
        <v>1</v>
      </c>
      <c r="O84" s="1"/>
      <c r="P84" s="1"/>
      <c r="Q84" s="1">
        <f t="shared" si="1"/>
        <v>0</v>
      </c>
      <c r="R84" t="s">
        <v>23</v>
      </c>
      <c r="S84" t="s">
        <v>24</v>
      </c>
      <c r="T84">
        <v>2006</v>
      </c>
      <c r="U84">
        <v>3006</v>
      </c>
      <c r="V84" t="s">
        <v>45</v>
      </c>
      <c r="W84" t="s">
        <v>31</v>
      </c>
      <c r="X84">
        <v>24</v>
      </c>
    </row>
    <row r="85" spans="5:24" x14ac:dyDescent="0.25">
      <c r="E85">
        <v>1084</v>
      </c>
      <c r="F85" t="s">
        <v>20</v>
      </c>
      <c r="G85" t="s">
        <v>46</v>
      </c>
      <c r="H85" t="s">
        <v>47</v>
      </c>
      <c r="I85" s="2">
        <v>44964</v>
      </c>
      <c r="L85" s="1">
        <v>1496</v>
      </c>
      <c r="M85" s="1">
        <v>2200</v>
      </c>
      <c r="N85">
        <v>2</v>
      </c>
      <c r="O85" s="1"/>
      <c r="P85" s="1"/>
      <c r="Q85" s="1">
        <f t="shared" si="1"/>
        <v>0</v>
      </c>
      <c r="R85" t="s">
        <v>28</v>
      </c>
      <c r="S85" t="s">
        <v>24</v>
      </c>
      <c r="T85">
        <v>2007</v>
      </c>
      <c r="U85">
        <v>3007</v>
      </c>
      <c r="V85" t="s">
        <v>48</v>
      </c>
      <c r="W85" t="s">
        <v>26</v>
      </c>
      <c r="X85">
        <v>29</v>
      </c>
    </row>
    <row r="86" spans="5:24" x14ac:dyDescent="0.25">
      <c r="E86">
        <v>1085</v>
      </c>
      <c r="F86" t="s">
        <v>20</v>
      </c>
      <c r="G86" t="s">
        <v>46</v>
      </c>
      <c r="H86" t="s">
        <v>49</v>
      </c>
      <c r="I86" s="2">
        <v>44965</v>
      </c>
      <c r="L86" s="1">
        <v>1700.0000000000002</v>
      </c>
      <c r="M86" s="1">
        <v>2500</v>
      </c>
      <c r="N86">
        <v>1</v>
      </c>
      <c r="O86" s="1"/>
      <c r="P86" s="1"/>
      <c r="Q86" s="1">
        <f t="shared" si="1"/>
        <v>0</v>
      </c>
      <c r="R86" t="s">
        <v>23</v>
      </c>
      <c r="S86" t="s">
        <v>29</v>
      </c>
      <c r="T86">
        <v>2008</v>
      </c>
      <c r="U86">
        <v>3008</v>
      </c>
      <c r="V86" t="s">
        <v>50</v>
      </c>
      <c r="W86" t="s">
        <v>31</v>
      </c>
      <c r="X86">
        <v>27</v>
      </c>
    </row>
    <row r="87" spans="5:24" x14ac:dyDescent="0.25">
      <c r="E87">
        <v>1086</v>
      </c>
      <c r="F87" t="s">
        <v>20</v>
      </c>
      <c r="G87" t="s">
        <v>51</v>
      </c>
      <c r="H87" t="s">
        <v>52</v>
      </c>
      <c r="I87" s="2">
        <v>44978</v>
      </c>
      <c r="L87" s="1">
        <v>737</v>
      </c>
      <c r="M87" s="1">
        <v>1100</v>
      </c>
      <c r="N87">
        <v>2</v>
      </c>
      <c r="O87" s="1"/>
      <c r="P87" s="1"/>
      <c r="Q87" s="1">
        <f t="shared" si="1"/>
        <v>0</v>
      </c>
      <c r="R87" t="s">
        <v>23</v>
      </c>
      <c r="S87" t="s">
        <v>24</v>
      </c>
      <c r="T87">
        <v>2021</v>
      </c>
      <c r="U87">
        <v>3021</v>
      </c>
      <c r="V87" t="s">
        <v>53</v>
      </c>
      <c r="W87" t="s">
        <v>26</v>
      </c>
      <c r="X87">
        <v>24</v>
      </c>
    </row>
    <row r="88" spans="5:24" x14ac:dyDescent="0.25">
      <c r="E88">
        <v>1087</v>
      </c>
      <c r="F88" t="s">
        <v>20</v>
      </c>
      <c r="G88" t="s">
        <v>51</v>
      </c>
      <c r="H88" t="s">
        <v>54</v>
      </c>
      <c r="I88" s="2">
        <v>44979</v>
      </c>
      <c r="L88" s="1">
        <v>938</v>
      </c>
      <c r="M88" s="1">
        <v>1400</v>
      </c>
      <c r="N88">
        <v>1</v>
      </c>
      <c r="O88" s="1"/>
      <c r="P88" s="1"/>
      <c r="Q88" s="1">
        <f t="shared" si="1"/>
        <v>0</v>
      </c>
      <c r="R88" t="s">
        <v>28</v>
      </c>
      <c r="S88" t="s">
        <v>29</v>
      </c>
      <c r="T88">
        <v>2022</v>
      </c>
      <c r="U88">
        <v>3022</v>
      </c>
      <c r="V88" t="s">
        <v>55</v>
      </c>
      <c r="W88" t="s">
        <v>31</v>
      </c>
      <c r="X88">
        <v>21</v>
      </c>
    </row>
    <row r="89" spans="5:24" x14ac:dyDescent="0.25">
      <c r="E89">
        <v>1088</v>
      </c>
      <c r="F89" t="s">
        <v>20</v>
      </c>
      <c r="G89" t="s">
        <v>57</v>
      </c>
      <c r="H89" t="s">
        <v>58</v>
      </c>
      <c r="I89" s="2">
        <v>44980</v>
      </c>
      <c r="L89" s="1">
        <v>1190</v>
      </c>
      <c r="M89" s="1">
        <v>1700</v>
      </c>
      <c r="N89">
        <v>3</v>
      </c>
      <c r="O89" s="1"/>
      <c r="P89" s="1"/>
      <c r="Q89" s="1">
        <f t="shared" si="1"/>
        <v>0</v>
      </c>
      <c r="R89" t="s">
        <v>23</v>
      </c>
      <c r="S89" t="s">
        <v>35</v>
      </c>
      <c r="T89">
        <v>2023</v>
      </c>
      <c r="U89">
        <v>3023</v>
      </c>
      <c r="V89" t="s">
        <v>59</v>
      </c>
      <c r="W89" t="s">
        <v>26</v>
      </c>
      <c r="X89">
        <v>20</v>
      </c>
    </row>
    <row r="90" spans="5:24" x14ac:dyDescent="0.25">
      <c r="E90">
        <v>1089</v>
      </c>
      <c r="F90" t="s">
        <v>20</v>
      </c>
      <c r="G90" t="s">
        <v>57</v>
      </c>
      <c r="H90" t="s">
        <v>61</v>
      </c>
      <c r="I90" s="2">
        <v>44981</v>
      </c>
      <c r="L90" s="1">
        <v>1400</v>
      </c>
      <c r="M90" s="1">
        <v>2000</v>
      </c>
      <c r="N90">
        <v>1</v>
      </c>
      <c r="O90" s="1"/>
      <c r="P90" s="1"/>
      <c r="Q90" s="1">
        <f t="shared" si="1"/>
        <v>0</v>
      </c>
      <c r="R90" t="s">
        <v>23</v>
      </c>
      <c r="S90" t="s">
        <v>24</v>
      </c>
      <c r="T90">
        <v>2024</v>
      </c>
      <c r="U90">
        <v>3024</v>
      </c>
      <c r="V90" t="s">
        <v>62</v>
      </c>
      <c r="W90" t="s">
        <v>31</v>
      </c>
      <c r="X90">
        <v>18</v>
      </c>
    </row>
    <row r="91" spans="5:24" x14ac:dyDescent="0.25">
      <c r="E91">
        <v>1090</v>
      </c>
      <c r="F91" t="s">
        <v>20</v>
      </c>
      <c r="G91" t="s">
        <v>64</v>
      </c>
      <c r="H91" t="s">
        <v>65</v>
      </c>
      <c r="I91" s="2">
        <v>44982</v>
      </c>
      <c r="L91" s="1">
        <v>975</v>
      </c>
      <c r="M91" s="1">
        <v>1500</v>
      </c>
      <c r="N91">
        <v>2</v>
      </c>
      <c r="O91" s="1"/>
      <c r="P91" s="1"/>
      <c r="Q91" s="1">
        <f t="shared" si="1"/>
        <v>0</v>
      </c>
      <c r="R91" t="s">
        <v>28</v>
      </c>
      <c r="S91" t="s">
        <v>29</v>
      </c>
      <c r="T91">
        <v>2025</v>
      </c>
      <c r="U91">
        <v>3025</v>
      </c>
      <c r="V91" t="s">
        <v>66</v>
      </c>
      <c r="W91" t="s">
        <v>26</v>
      </c>
      <c r="X91">
        <v>28</v>
      </c>
    </row>
    <row r="92" spans="5:24" x14ac:dyDescent="0.25">
      <c r="E92">
        <v>1091</v>
      </c>
      <c r="F92" t="s">
        <v>20</v>
      </c>
      <c r="G92" t="s">
        <v>64</v>
      </c>
      <c r="H92" t="s">
        <v>67</v>
      </c>
      <c r="I92" s="2">
        <v>44983</v>
      </c>
      <c r="L92" s="1">
        <v>1170</v>
      </c>
      <c r="M92" s="1">
        <v>1800</v>
      </c>
      <c r="N92">
        <v>1</v>
      </c>
      <c r="O92" s="1"/>
      <c r="P92" s="1"/>
      <c r="Q92" s="1">
        <f t="shared" si="1"/>
        <v>0</v>
      </c>
      <c r="R92" t="s">
        <v>23</v>
      </c>
      <c r="S92" t="s">
        <v>24</v>
      </c>
      <c r="T92">
        <v>2026</v>
      </c>
      <c r="U92">
        <v>3026</v>
      </c>
      <c r="V92" t="s">
        <v>68</v>
      </c>
      <c r="W92" t="s">
        <v>31</v>
      </c>
      <c r="X92">
        <v>26</v>
      </c>
    </row>
    <row r="93" spans="5:24" x14ac:dyDescent="0.25">
      <c r="E93">
        <v>1092</v>
      </c>
      <c r="F93" t="s">
        <v>20</v>
      </c>
      <c r="G93" t="s">
        <v>69</v>
      </c>
      <c r="H93" t="s">
        <v>70</v>
      </c>
      <c r="I93" s="2">
        <v>44984</v>
      </c>
      <c r="L93" s="1">
        <v>1656</v>
      </c>
      <c r="M93" s="1">
        <v>2300</v>
      </c>
      <c r="N93">
        <v>2</v>
      </c>
      <c r="O93" s="1"/>
      <c r="P93" s="1"/>
      <c r="Q93" s="1">
        <f t="shared" si="1"/>
        <v>0</v>
      </c>
      <c r="R93" t="s">
        <v>28</v>
      </c>
      <c r="S93" t="s">
        <v>24</v>
      </c>
      <c r="T93">
        <v>2027</v>
      </c>
      <c r="U93">
        <v>3027</v>
      </c>
      <c r="V93" t="s">
        <v>71</v>
      </c>
      <c r="W93" t="s">
        <v>26</v>
      </c>
      <c r="X93">
        <v>30</v>
      </c>
    </row>
    <row r="94" spans="5:24" x14ac:dyDescent="0.25">
      <c r="E94">
        <v>1093</v>
      </c>
      <c r="F94" t="s">
        <v>20</v>
      </c>
      <c r="G94" t="s">
        <v>69</v>
      </c>
      <c r="H94" t="s">
        <v>72</v>
      </c>
      <c r="I94" s="2">
        <v>44985</v>
      </c>
      <c r="L94" s="1">
        <v>1872</v>
      </c>
      <c r="M94" s="1">
        <v>2600</v>
      </c>
      <c r="N94">
        <v>1</v>
      </c>
      <c r="O94" s="1"/>
      <c r="P94" s="1"/>
      <c r="Q94" s="1">
        <f t="shared" si="1"/>
        <v>0</v>
      </c>
      <c r="R94" t="s">
        <v>23</v>
      </c>
      <c r="S94" t="s">
        <v>29</v>
      </c>
      <c r="T94">
        <v>2028</v>
      </c>
      <c r="U94">
        <v>3028</v>
      </c>
      <c r="V94" t="s">
        <v>73</v>
      </c>
      <c r="W94" t="s">
        <v>31</v>
      </c>
      <c r="X94">
        <v>28</v>
      </c>
    </row>
    <row r="95" spans="5:24" x14ac:dyDescent="0.25">
      <c r="E95">
        <v>1094</v>
      </c>
      <c r="F95" t="s">
        <v>20</v>
      </c>
      <c r="G95" t="s">
        <v>33</v>
      </c>
      <c r="H95" t="s">
        <v>38</v>
      </c>
      <c r="I95" s="2">
        <v>44930</v>
      </c>
      <c r="L95" s="1">
        <v>1470</v>
      </c>
      <c r="M95" s="1">
        <v>2100</v>
      </c>
      <c r="N95">
        <v>1</v>
      </c>
      <c r="O95" s="1"/>
      <c r="P95" s="1"/>
      <c r="Q95" s="1">
        <f t="shared" si="1"/>
        <v>0</v>
      </c>
      <c r="R95" t="s">
        <v>23</v>
      </c>
      <c r="S95" t="s">
        <v>24</v>
      </c>
      <c r="T95">
        <v>2004</v>
      </c>
      <c r="U95">
        <v>3004</v>
      </c>
      <c r="V95" t="s">
        <v>39</v>
      </c>
      <c r="W95" t="s">
        <v>31</v>
      </c>
      <c r="X95">
        <v>16</v>
      </c>
    </row>
    <row r="96" spans="5:24" x14ac:dyDescent="0.25">
      <c r="E96">
        <v>1095</v>
      </c>
      <c r="F96" t="s">
        <v>20</v>
      </c>
      <c r="G96" t="s">
        <v>41</v>
      </c>
      <c r="H96" t="s">
        <v>42</v>
      </c>
      <c r="I96" s="2">
        <v>44931</v>
      </c>
      <c r="L96" s="1">
        <v>896.99999999999989</v>
      </c>
      <c r="M96" s="1">
        <v>1300</v>
      </c>
      <c r="N96">
        <v>2</v>
      </c>
      <c r="O96" s="1"/>
      <c r="P96" s="1"/>
      <c r="Q96" s="1">
        <f t="shared" si="1"/>
        <v>0</v>
      </c>
      <c r="R96" t="s">
        <v>28</v>
      </c>
      <c r="S96" t="s">
        <v>29</v>
      </c>
      <c r="T96">
        <v>2005</v>
      </c>
      <c r="U96">
        <v>3005</v>
      </c>
      <c r="V96" t="s">
        <v>43</v>
      </c>
      <c r="W96" t="s">
        <v>26</v>
      </c>
      <c r="X96">
        <v>27</v>
      </c>
    </row>
    <row r="97" spans="5:24" x14ac:dyDescent="0.25">
      <c r="E97">
        <v>1096</v>
      </c>
      <c r="F97" t="s">
        <v>20</v>
      </c>
      <c r="G97" t="s">
        <v>41</v>
      </c>
      <c r="H97" t="s">
        <v>44</v>
      </c>
      <c r="I97" s="2">
        <v>44932</v>
      </c>
      <c r="L97" s="1">
        <v>1104</v>
      </c>
      <c r="M97" s="1">
        <v>1600</v>
      </c>
      <c r="N97">
        <v>1</v>
      </c>
      <c r="O97" s="1"/>
      <c r="P97" s="1"/>
      <c r="Q97" s="1">
        <f t="shared" si="1"/>
        <v>0</v>
      </c>
      <c r="R97" t="s">
        <v>23</v>
      </c>
      <c r="S97" t="s">
        <v>24</v>
      </c>
      <c r="T97">
        <v>2006</v>
      </c>
      <c r="U97">
        <v>3006</v>
      </c>
      <c r="V97" t="s">
        <v>45</v>
      </c>
      <c r="W97" t="s">
        <v>31</v>
      </c>
      <c r="X97">
        <v>24</v>
      </c>
    </row>
    <row r="98" spans="5:24" x14ac:dyDescent="0.25">
      <c r="E98">
        <v>1097</v>
      </c>
      <c r="F98" t="s">
        <v>20</v>
      </c>
      <c r="G98" t="s">
        <v>46</v>
      </c>
      <c r="H98" t="s">
        <v>47</v>
      </c>
      <c r="I98" s="2">
        <v>44933</v>
      </c>
      <c r="L98" s="1">
        <v>1496</v>
      </c>
      <c r="M98" s="1">
        <v>2200</v>
      </c>
      <c r="N98">
        <v>2</v>
      </c>
      <c r="O98" s="1"/>
      <c r="P98" s="1"/>
      <c r="Q98" s="1">
        <f t="shared" si="1"/>
        <v>0</v>
      </c>
      <c r="R98" t="s">
        <v>28</v>
      </c>
      <c r="S98" t="s">
        <v>24</v>
      </c>
      <c r="T98">
        <v>2007</v>
      </c>
      <c r="U98">
        <v>3007</v>
      </c>
      <c r="V98" t="s">
        <v>48</v>
      </c>
      <c r="W98" t="s">
        <v>26</v>
      </c>
      <c r="X98">
        <v>29</v>
      </c>
    </row>
    <row r="99" spans="5:24" x14ac:dyDescent="0.25">
      <c r="E99">
        <v>1098</v>
      </c>
      <c r="F99" t="s">
        <v>20</v>
      </c>
      <c r="G99" t="s">
        <v>46</v>
      </c>
      <c r="H99" t="s">
        <v>49</v>
      </c>
      <c r="I99" s="2">
        <v>44934</v>
      </c>
      <c r="L99" s="1">
        <v>1700.0000000000002</v>
      </c>
      <c r="M99" s="1">
        <v>2500</v>
      </c>
      <c r="N99">
        <v>1</v>
      </c>
      <c r="O99" s="1"/>
      <c r="P99" s="1"/>
      <c r="Q99" s="1">
        <f t="shared" si="1"/>
        <v>0</v>
      </c>
      <c r="R99" t="s">
        <v>23</v>
      </c>
      <c r="S99" t="s">
        <v>29</v>
      </c>
      <c r="T99">
        <v>2008</v>
      </c>
      <c r="U99">
        <v>3008</v>
      </c>
      <c r="V99" t="s">
        <v>50</v>
      </c>
      <c r="W99" t="s">
        <v>31</v>
      </c>
      <c r="X99">
        <v>27</v>
      </c>
    </row>
    <row r="100" spans="5:24" x14ac:dyDescent="0.25">
      <c r="E100">
        <v>1099</v>
      </c>
      <c r="F100" t="s">
        <v>20</v>
      </c>
      <c r="G100" t="s">
        <v>51</v>
      </c>
      <c r="H100" t="s">
        <v>52</v>
      </c>
      <c r="I100" s="2">
        <v>44947</v>
      </c>
      <c r="L100" s="1">
        <v>737</v>
      </c>
      <c r="M100" s="1">
        <v>1100</v>
      </c>
      <c r="N100">
        <v>2</v>
      </c>
      <c r="O100" s="1"/>
      <c r="P100" s="1"/>
      <c r="Q100" s="1">
        <f t="shared" si="1"/>
        <v>0</v>
      </c>
      <c r="R100" t="s">
        <v>23</v>
      </c>
      <c r="S100" t="s">
        <v>24</v>
      </c>
      <c r="T100">
        <v>2021</v>
      </c>
      <c r="U100">
        <v>3021</v>
      </c>
      <c r="V100" t="s">
        <v>53</v>
      </c>
      <c r="W100" t="s">
        <v>26</v>
      </c>
      <c r="X100">
        <v>24</v>
      </c>
    </row>
    <row r="101" spans="5:24" x14ac:dyDescent="0.25">
      <c r="E101">
        <v>1100</v>
      </c>
      <c r="F101" t="s">
        <v>20</v>
      </c>
      <c r="G101" t="s">
        <v>51</v>
      </c>
      <c r="H101" t="s">
        <v>54</v>
      </c>
      <c r="I101" s="2">
        <v>44948</v>
      </c>
      <c r="L101" s="1">
        <v>938</v>
      </c>
      <c r="M101" s="1">
        <v>1400</v>
      </c>
      <c r="N101">
        <v>1</v>
      </c>
      <c r="O101" s="1"/>
      <c r="P101" s="1"/>
      <c r="Q101" s="1">
        <f t="shared" si="1"/>
        <v>0</v>
      </c>
      <c r="R101" t="s">
        <v>28</v>
      </c>
      <c r="S101" t="s">
        <v>29</v>
      </c>
      <c r="T101">
        <v>2022</v>
      </c>
      <c r="U101">
        <v>3022</v>
      </c>
      <c r="V101" t="s">
        <v>55</v>
      </c>
      <c r="W101" t="s">
        <v>31</v>
      </c>
      <c r="X101">
        <v>21</v>
      </c>
    </row>
    <row r="102" spans="5:24" x14ac:dyDescent="0.25">
      <c r="E102">
        <v>1101</v>
      </c>
      <c r="F102" t="s">
        <v>20</v>
      </c>
      <c r="G102" t="s">
        <v>57</v>
      </c>
      <c r="H102" t="s">
        <v>58</v>
      </c>
      <c r="I102" s="2">
        <v>44949</v>
      </c>
      <c r="L102" s="1">
        <v>1190</v>
      </c>
      <c r="M102" s="1">
        <v>1700</v>
      </c>
      <c r="N102">
        <v>3</v>
      </c>
      <c r="O102" s="1"/>
      <c r="P102" s="1"/>
      <c r="Q102" s="1">
        <f t="shared" si="1"/>
        <v>0</v>
      </c>
      <c r="R102" t="s">
        <v>23</v>
      </c>
      <c r="S102" t="s">
        <v>35</v>
      </c>
      <c r="T102">
        <v>2023</v>
      </c>
      <c r="U102">
        <v>3023</v>
      </c>
      <c r="V102" t="s">
        <v>59</v>
      </c>
      <c r="W102" t="s">
        <v>26</v>
      </c>
      <c r="X102">
        <v>20</v>
      </c>
    </row>
    <row r="103" spans="5:24" x14ac:dyDescent="0.25">
      <c r="E103">
        <v>1102</v>
      </c>
      <c r="F103" t="s">
        <v>20</v>
      </c>
      <c r="G103" t="s">
        <v>57</v>
      </c>
      <c r="H103" t="s">
        <v>61</v>
      </c>
      <c r="I103" s="2">
        <v>44950</v>
      </c>
      <c r="L103" s="1">
        <v>1400</v>
      </c>
      <c r="M103" s="1">
        <v>2000</v>
      </c>
      <c r="N103">
        <v>1</v>
      </c>
      <c r="O103" s="1"/>
      <c r="P103" s="1"/>
      <c r="Q103" s="1">
        <f t="shared" si="1"/>
        <v>0</v>
      </c>
      <c r="R103" t="s">
        <v>23</v>
      </c>
      <c r="S103" t="s">
        <v>24</v>
      </c>
      <c r="T103">
        <v>2024</v>
      </c>
      <c r="U103">
        <v>3024</v>
      </c>
      <c r="V103" t="s">
        <v>62</v>
      </c>
      <c r="W103" t="s">
        <v>31</v>
      </c>
      <c r="X103">
        <v>18</v>
      </c>
    </row>
    <row r="104" spans="5:24" x14ac:dyDescent="0.25">
      <c r="E104">
        <v>1103</v>
      </c>
      <c r="F104" t="s">
        <v>20</v>
      </c>
      <c r="G104" t="s">
        <v>64</v>
      </c>
      <c r="H104" t="s">
        <v>65</v>
      </c>
      <c r="I104" s="2">
        <v>44951</v>
      </c>
      <c r="L104" s="1">
        <v>975</v>
      </c>
      <c r="M104" s="1">
        <v>1500</v>
      </c>
      <c r="N104">
        <v>2</v>
      </c>
      <c r="O104" s="1"/>
      <c r="P104" s="1"/>
      <c r="Q104" s="1">
        <f t="shared" si="1"/>
        <v>0</v>
      </c>
      <c r="R104" t="s">
        <v>28</v>
      </c>
      <c r="S104" t="s">
        <v>29</v>
      </c>
      <c r="T104">
        <v>2025</v>
      </c>
      <c r="U104">
        <v>3025</v>
      </c>
      <c r="V104" t="s">
        <v>66</v>
      </c>
      <c r="W104" t="s">
        <v>26</v>
      </c>
      <c r="X104">
        <v>28</v>
      </c>
    </row>
    <row r="105" spans="5:24" x14ac:dyDescent="0.25">
      <c r="E105">
        <v>1104</v>
      </c>
      <c r="F105" t="s">
        <v>20</v>
      </c>
      <c r="G105" t="s">
        <v>64</v>
      </c>
      <c r="H105" t="s">
        <v>67</v>
      </c>
      <c r="I105" s="2">
        <v>44952</v>
      </c>
      <c r="L105" s="1">
        <v>1170</v>
      </c>
      <c r="M105" s="1">
        <v>1800</v>
      </c>
      <c r="N105">
        <v>1</v>
      </c>
      <c r="O105" s="1"/>
      <c r="P105" s="1"/>
      <c r="Q105" s="1">
        <f t="shared" si="1"/>
        <v>0</v>
      </c>
      <c r="R105" t="s">
        <v>23</v>
      </c>
      <c r="S105" t="s">
        <v>24</v>
      </c>
      <c r="T105">
        <v>2026</v>
      </c>
      <c r="U105">
        <v>3026</v>
      </c>
      <c r="V105" t="s">
        <v>68</v>
      </c>
      <c r="W105" t="s">
        <v>31</v>
      </c>
      <c r="X105">
        <v>26</v>
      </c>
    </row>
    <row r="106" spans="5:24" x14ac:dyDescent="0.25">
      <c r="E106">
        <v>1105</v>
      </c>
      <c r="F106" t="s">
        <v>20</v>
      </c>
      <c r="G106" t="s">
        <v>69</v>
      </c>
      <c r="H106" t="s">
        <v>70</v>
      </c>
      <c r="I106" s="2">
        <v>44953</v>
      </c>
      <c r="L106" s="1">
        <v>1656</v>
      </c>
      <c r="M106" s="1">
        <v>2300</v>
      </c>
      <c r="N106">
        <v>2</v>
      </c>
      <c r="O106" s="1"/>
      <c r="P106" s="1"/>
      <c r="Q106" s="1">
        <f t="shared" si="1"/>
        <v>0</v>
      </c>
      <c r="R106" t="s">
        <v>28</v>
      </c>
      <c r="S106" t="s">
        <v>24</v>
      </c>
      <c r="T106">
        <v>2027</v>
      </c>
      <c r="U106">
        <v>3027</v>
      </c>
      <c r="V106" t="s">
        <v>71</v>
      </c>
      <c r="W106" t="s">
        <v>26</v>
      </c>
      <c r="X106">
        <v>30</v>
      </c>
    </row>
    <row r="107" spans="5:24" x14ac:dyDescent="0.25">
      <c r="E107">
        <v>1106</v>
      </c>
      <c r="F107" t="s">
        <v>20</v>
      </c>
      <c r="G107" t="s">
        <v>69</v>
      </c>
      <c r="H107" t="s">
        <v>72</v>
      </c>
      <c r="I107" s="2">
        <v>44954</v>
      </c>
      <c r="L107" s="1">
        <v>1872</v>
      </c>
      <c r="M107" s="1">
        <v>2600</v>
      </c>
      <c r="N107">
        <v>1</v>
      </c>
      <c r="O107" s="1"/>
      <c r="P107" s="1"/>
      <c r="Q107" s="1">
        <f t="shared" si="1"/>
        <v>0</v>
      </c>
      <c r="R107" t="s">
        <v>23</v>
      </c>
      <c r="S107" t="s">
        <v>29</v>
      </c>
      <c r="T107">
        <v>2028</v>
      </c>
      <c r="U107">
        <v>3028</v>
      </c>
      <c r="V107" t="s">
        <v>73</v>
      </c>
      <c r="W107" t="s">
        <v>31</v>
      </c>
      <c r="X107">
        <v>28</v>
      </c>
    </row>
    <row r="108" spans="5:24" x14ac:dyDescent="0.25">
      <c r="E108">
        <v>1107</v>
      </c>
      <c r="F108" t="s">
        <v>20</v>
      </c>
      <c r="G108" t="s">
        <v>21</v>
      </c>
      <c r="H108" t="s">
        <v>22</v>
      </c>
      <c r="I108" s="2">
        <v>44927</v>
      </c>
      <c r="L108" s="1">
        <v>840</v>
      </c>
      <c r="M108" s="1">
        <v>1200</v>
      </c>
      <c r="N108">
        <v>2</v>
      </c>
      <c r="O108" s="1"/>
      <c r="P108" s="1"/>
      <c r="Q108" s="1">
        <f t="shared" si="1"/>
        <v>0</v>
      </c>
      <c r="R108" t="s">
        <v>23</v>
      </c>
      <c r="S108" t="s">
        <v>24</v>
      </c>
      <c r="T108">
        <v>2001</v>
      </c>
      <c r="U108">
        <v>3001</v>
      </c>
      <c r="V108" t="s">
        <v>25</v>
      </c>
      <c r="W108" t="s">
        <v>26</v>
      </c>
      <c r="X108">
        <v>25</v>
      </c>
    </row>
    <row r="109" spans="5:24" x14ac:dyDescent="0.25">
      <c r="E109">
        <v>1108</v>
      </c>
      <c r="F109" t="s">
        <v>20</v>
      </c>
      <c r="G109" t="s">
        <v>21</v>
      </c>
      <c r="H109" t="s">
        <v>27</v>
      </c>
      <c r="I109" s="2">
        <v>44928</v>
      </c>
      <c r="L109" s="1">
        <v>1050</v>
      </c>
      <c r="M109" s="1">
        <v>1500</v>
      </c>
      <c r="N109">
        <v>1</v>
      </c>
      <c r="O109" s="1"/>
      <c r="P109" s="1"/>
      <c r="Q109" s="1">
        <f t="shared" si="1"/>
        <v>0</v>
      </c>
      <c r="R109" t="s">
        <v>28</v>
      </c>
      <c r="S109" t="s">
        <v>29</v>
      </c>
      <c r="T109">
        <v>2002</v>
      </c>
      <c r="U109">
        <v>3002</v>
      </c>
      <c r="V109" t="s">
        <v>30</v>
      </c>
      <c r="W109" t="s">
        <v>31</v>
      </c>
      <c r="X109">
        <v>22</v>
      </c>
    </row>
    <row r="110" spans="5:24" x14ac:dyDescent="0.25">
      <c r="E110">
        <v>1109</v>
      </c>
      <c r="F110" t="s">
        <v>20</v>
      </c>
      <c r="G110" t="s">
        <v>33</v>
      </c>
      <c r="H110" t="s">
        <v>34</v>
      </c>
      <c r="I110" s="2">
        <v>44929</v>
      </c>
      <c r="L110" s="1">
        <v>1260</v>
      </c>
      <c r="M110" s="1">
        <v>1800</v>
      </c>
      <c r="N110">
        <v>3</v>
      </c>
      <c r="O110" s="1"/>
      <c r="P110" s="1"/>
      <c r="Q110" s="1">
        <f t="shared" si="1"/>
        <v>0</v>
      </c>
      <c r="R110" t="s">
        <v>23</v>
      </c>
      <c r="S110" t="s">
        <v>35</v>
      </c>
      <c r="T110">
        <v>2003</v>
      </c>
      <c r="U110">
        <v>3003</v>
      </c>
      <c r="V110" t="s">
        <v>36</v>
      </c>
      <c r="W110" t="s">
        <v>26</v>
      </c>
      <c r="X110">
        <v>18</v>
      </c>
    </row>
    <row r="111" spans="5:24" x14ac:dyDescent="0.25">
      <c r="E111">
        <v>1110</v>
      </c>
      <c r="F111" t="s">
        <v>20</v>
      </c>
      <c r="G111" t="s">
        <v>33</v>
      </c>
      <c r="H111" t="s">
        <v>38</v>
      </c>
      <c r="I111" s="2">
        <v>44930</v>
      </c>
      <c r="L111" s="1">
        <v>1470</v>
      </c>
      <c r="M111" s="1">
        <v>2100</v>
      </c>
      <c r="N111">
        <v>1</v>
      </c>
      <c r="O111" s="1"/>
      <c r="P111" s="1"/>
      <c r="Q111" s="1">
        <f t="shared" si="1"/>
        <v>0</v>
      </c>
      <c r="R111" t="s">
        <v>23</v>
      </c>
      <c r="S111" t="s">
        <v>24</v>
      </c>
      <c r="T111">
        <v>2004</v>
      </c>
      <c r="U111">
        <v>3004</v>
      </c>
      <c r="V111" t="s">
        <v>39</v>
      </c>
      <c r="W111" t="s">
        <v>31</v>
      </c>
      <c r="X111">
        <v>16</v>
      </c>
    </row>
    <row r="112" spans="5:24" x14ac:dyDescent="0.25">
      <c r="E112">
        <v>1111</v>
      </c>
      <c r="F112" t="s">
        <v>20</v>
      </c>
      <c r="G112" t="s">
        <v>41</v>
      </c>
      <c r="H112" t="s">
        <v>42</v>
      </c>
      <c r="I112" s="2">
        <v>44931</v>
      </c>
      <c r="L112" s="1">
        <v>896.99999999999989</v>
      </c>
      <c r="M112" s="1">
        <v>1300</v>
      </c>
      <c r="N112">
        <v>2</v>
      </c>
      <c r="O112" s="1"/>
      <c r="P112" s="1"/>
      <c r="Q112" s="1">
        <f t="shared" si="1"/>
        <v>0</v>
      </c>
      <c r="R112" t="s">
        <v>28</v>
      </c>
      <c r="S112" t="s">
        <v>29</v>
      </c>
      <c r="T112">
        <v>2005</v>
      </c>
      <c r="U112">
        <v>3005</v>
      </c>
      <c r="V112" t="s">
        <v>43</v>
      </c>
      <c r="W112" t="s">
        <v>26</v>
      </c>
      <c r="X112">
        <v>27</v>
      </c>
    </row>
    <row r="113" spans="5:24" x14ac:dyDescent="0.25">
      <c r="E113">
        <v>1112</v>
      </c>
      <c r="F113" t="s">
        <v>20</v>
      </c>
      <c r="G113" t="s">
        <v>41</v>
      </c>
      <c r="H113" t="s">
        <v>44</v>
      </c>
      <c r="I113" s="2">
        <v>44932</v>
      </c>
      <c r="L113" s="1">
        <v>1104</v>
      </c>
      <c r="M113" s="1">
        <v>1600</v>
      </c>
      <c r="N113">
        <v>1</v>
      </c>
      <c r="O113" s="1"/>
      <c r="P113" s="1"/>
      <c r="Q113" s="1">
        <f t="shared" si="1"/>
        <v>0</v>
      </c>
      <c r="R113" t="s">
        <v>23</v>
      </c>
      <c r="S113" t="s">
        <v>24</v>
      </c>
      <c r="T113">
        <v>2006</v>
      </c>
      <c r="U113">
        <v>3006</v>
      </c>
      <c r="V113" t="s">
        <v>45</v>
      </c>
      <c r="W113" t="s">
        <v>31</v>
      </c>
      <c r="X113">
        <v>24</v>
      </c>
    </row>
    <row r="114" spans="5:24" x14ac:dyDescent="0.25">
      <c r="E114">
        <v>1113</v>
      </c>
      <c r="F114" t="s">
        <v>20</v>
      </c>
      <c r="G114" t="s">
        <v>46</v>
      </c>
      <c r="H114" t="s">
        <v>47</v>
      </c>
      <c r="I114" s="2">
        <v>44933</v>
      </c>
      <c r="L114" s="1">
        <v>1496</v>
      </c>
      <c r="M114" s="1">
        <v>2200</v>
      </c>
      <c r="N114">
        <v>2</v>
      </c>
      <c r="O114" s="1"/>
      <c r="P114" s="1"/>
      <c r="Q114" s="1">
        <f t="shared" si="1"/>
        <v>0</v>
      </c>
      <c r="R114" t="s">
        <v>28</v>
      </c>
      <c r="S114" t="s">
        <v>24</v>
      </c>
      <c r="T114">
        <v>2007</v>
      </c>
      <c r="U114">
        <v>3007</v>
      </c>
      <c r="V114" t="s">
        <v>48</v>
      </c>
      <c r="W114" t="s">
        <v>26</v>
      </c>
      <c r="X114">
        <v>29</v>
      </c>
    </row>
    <row r="115" spans="5:24" x14ac:dyDescent="0.25">
      <c r="E115">
        <v>1114</v>
      </c>
      <c r="F115" t="s">
        <v>20</v>
      </c>
      <c r="G115" t="s">
        <v>46</v>
      </c>
      <c r="H115" t="s">
        <v>49</v>
      </c>
      <c r="I115" s="2">
        <v>44934</v>
      </c>
      <c r="L115" s="1">
        <v>1700.0000000000002</v>
      </c>
      <c r="M115" s="1">
        <v>2500</v>
      </c>
      <c r="N115">
        <v>1</v>
      </c>
      <c r="O115" s="1"/>
      <c r="P115" s="1"/>
      <c r="Q115" s="1">
        <f t="shared" si="1"/>
        <v>0</v>
      </c>
      <c r="R115" t="s">
        <v>23</v>
      </c>
      <c r="S115" t="s">
        <v>29</v>
      </c>
      <c r="T115">
        <v>2008</v>
      </c>
      <c r="U115">
        <v>3008</v>
      </c>
      <c r="V115" t="s">
        <v>50</v>
      </c>
      <c r="W115" t="s">
        <v>31</v>
      </c>
      <c r="X115">
        <v>27</v>
      </c>
    </row>
    <row r="116" spans="5:24" x14ac:dyDescent="0.25">
      <c r="E116">
        <v>1115</v>
      </c>
      <c r="F116" t="s">
        <v>20</v>
      </c>
      <c r="G116" t="s">
        <v>51</v>
      </c>
      <c r="H116" t="s">
        <v>52</v>
      </c>
      <c r="I116" s="2">
        <v>44947</v>
      </c>
      <c r="L116" s="1">
        <v>737</v>
      </c>
      <c r="M116" s="1">
        <v>1100</v>
      </c>
      <c r="N116">
        <v>2</v>
      </c>
      <c r="O116" s="1"/>
      <c r="P116" s="1"/>
      <c r="Q116" s="1">
        <f t="shared" si="1"/>
        <v>0</v>
      </c>
      <c r="R116" t="s">
        <v>23</v>
      </c>
      <c r="S116" t="s">
        <v>24</v>
      </c>
      <c r="T116">
        <v>2021</v>
      </c>
      <c r="U116">
        <v>3021</v>
      </c>
      <c r="V116" t="s">
        <v>53</v>
      </c>
      <c r="W116" t="s">
        <v>26</v>
      </c>
      <c r="X116">
        <v>24</v>
      </c>
    </row>
    <row r="117" spans="5:24" x14ac:dyDescent="0.25">
      <c r="E117">
        <v>1116</v>
      </c>
      <c r="F117" t="s">
        <v>20</v>
      </c>
      <c r="G117" t="s">
        <v>51</v>
      </c>
      <c r="H117" t="s">
        <v>54</v>
      </c>
      <c r="I117" s="2">
        <v>44948</v>
      </c>
      <c r="L117" s="1">
        <v>938</v>
      </c>
      <c r="M117" s="1">
        <v>1400</v>
      </c>
      <c r="N117">
        <v>1</v>
      </c>
      <c r="O117" s="1"/>
      <c r="P117" s="1"/>
      <c r="Q117" s="1">
        <f t="shared" si="1"/>
        <v>0</v>
      </c>
      <c r="R117" t="s">
        <v>28</v>
      </c>
      <c r="S117" t="s">
        <v>29</v>
      </c>
      <c r="T117">
        <v>2022</v>
      </c>
      <c r="U117">
        <v>3022</v>
      </c>
      <c r="V117" t="s">
        <v>55</v>
      </c>
      <c r="W117" t="s">
        <v>31</v>
      </c>
      <c r="X117">
        <v>21</v>
      </c>
    </row>
    <row r="118" spans="5:24" x14ac:dyDescent="0.25">
      <c r="E118">
        <v>1117</v>
      </c>
      <c r="F118" t="s">
        <v>20</v>
      </c>
      <c r="G118" t="s">
        <v>57</v>
      </c>
      <c r="H118" t="s">
        <v>58</v>
      </c>
      <c r="I118" s="2">
        <v>44949</v>
      </c>
      <c r="L118" s="1">
        <v>1190</v>
      </c>
      <c r="M118" s="1">
        <v>1700</v>
      </c>
      <c r="N118">
        <v>3</v>
      </c>
      <c r="O118" s="1"/>
      <c r="P118" s="1"/>
      <c r="Q118" s="1">
        <f t="shared" si="1"/>
        <v>0</v>
      </c>
      <c r="R118" t="s">
        <v>23</v>
      </c>
      <c r="S118" t="s">
        <v>35</v>
      </c>
      <c r="T118">
        <v>2023</v>
      </c>
      <c r="U118">
        <v>3023</v>
      </c>
      <c r="V118" t="s">
        <v>59</v>
      </c>
      <c r="W118" t="s">
        <v>26</v>
      </c>
      <c r="X118">
        <v>20</v>
      </c>
    </row>
    <row r="119" spans="5:24" x14ac:dyDescent="0.25">
      <c r="E119">
        <v>1118</v>
      </c>
      <c r="F119" t="s">
        <v>20</v>
      </c>
      <c r="G119" t="s">
        <v>57</v>
      </c>
      <c r="H119" t="s">
        <v>61</v>
      </c>
      <c r="I119" s="2">
        <v>44950</v>
      </c>
      <c r="L119" s="1">
        <v>1400</v>
      </c>
      <c r="M119" s="1">
        <v>2000</v>
      </c>
      <c r="N119">
        <v>1</v>
      </c>
      <c r="O119" s="1"/>
      <c r="P119" s="1"/>
      <c r="Q119" s="1">
        <f t="shared" si="1"/>
        <v>0</v>
      </c>
      <c r="R119" t="s">
        <v>23</v>
      </c>
      <c r="S119" t="s">
        <v>24</v>
      </c>
      <c r="T119">
        <v>2024</v>
      </c>
      <c r="U119">
        <v>3024</v>
      </c>
      <c r="V119" t="s">
        <v>62</v>
      </c>
      <c r="W119" t="s">
        <v>31</v>
      </c>
      <c r="X119">
        <v>18</v>
      </c>
    </row>
    <row r="120" spans="5:24" x14ac:dyDescent="0.25">
      <c r="E120">
        <v>1119</v>
      </c>
      <c r="F120" t="s">
        <v>20</v>
      </c>
      <c r="G120" t="s">
        <v>64</v>
      </c>
      <c r="H120" t="s">
        <v>65</v>
      </c>
      <c r="I120" s="2">
        <v>44951</v>
      </c>
      <c r="L120" s="1">
        <v>975</v>
      </c>
      <c r="M120" s="1">
        <v>1500</v>
      </c>
      <c r="N120">
        <v>2</v>
      </c>
      <c r="O120" s="1"/>
      <c r="P120" s="1"/>
      <c r="Q120" s="1">
        <f t="shared" si="1"/>
        <v>0</v>
      </c>
      <c r="R120" t="s">
        <v>28</v>
      </c>
      <c r="S120" t="s">
        <v>29</v>
      </c>
      <c r="T120">
        <v>2025</v>
      </c>
      <c r="U120">
        <v>3025</v>
      </c>
      <c r="V120" t="s">
        <v>66</v>
      </c>
      <c r="W120" t="s">
        <v>26</v>
      </c>
      <c r="X120">
        <v>28</v>
      </c>
    </row>
    <row r="121" spans="5:24" x14ac:dyDescent="0.25">
      <c r="E121">
        <v>1120</v>
      </c>
      <c r="F121" t="s">
        <v>20</v>
      </c>
      <c r="G121" t="s">
        <v>64</v>
      </c>
      <c r="H121" t="s">
        <v>67</v>
      </c>
      <c r="I121" s="2">
        <v>44952</v>
      </c>
      <c r="L121" s="1">
        <v>1170</v>
      </c>
      <c r="M121" s="1">
        <v>1800</v>
      </c>
      <c r="N121">
        <v>1</v>
      </c>
      <c r="O121" s="1"/>
      <c r="P121" s="1"/>
      <c r="Q121" s="1">
        <f t="shared" si="1"/>
        <v>0</v>
      </c>
      <c r="R121" t="s">
        <v>23</v>
      </c>
      <c r="S121" t="s">
        <v>24</v>
      </c>
      <c r="T121">
        <v>2026</v>
      </c>
      <c r="U121">
        <v>3026</v>
      </c>
      <c r="V121" t="s">
        <v>68</v>
      </c>
      <c r="W121" t="s">
        <v>31</v>
      </c>
      <c r="X121">
        <v>26</v>
      </c>
    </row>
    <row r="122" spans="5:24" x14ac:dyDescent="0.25">
      <c r="E122">
        <v>1121</v>
      </c>
      <c r="F122" t="s">
        <v>20</v>
      </c>
      <c r="G122" t="s">
        <v>69</v>
      </c>
      <c r="H122" t="s">
        <v>70</v>
      </c>
      <c r="I122" s="2">
        <v>44953</v>
      </c>
      <c r="L122" s="1">
        <v>1656</v>
      </c>
      <c r="M122" s="1">
        <v>2300</v>
      </c>
      <c r="N122">
        <v>2</v>
      </c>
      <c r="O122" s="1"/>
      <c r="P122" s="1"/>
      <c r="Q122" s="1">
        <f t="shared" si="1"/>
        <v>0</v>
      </c>
      <c r="R122" t="s">
        <v>28</v>
      </c>
      <c r="S122" t="s">
        <v>24</v>
      </c>
      <c r="T122">
        <v>2027</v>
      </c>
      <c r="U122">
        <v>3027</v>
      </c>
      <c r="V122" t="s">
        <v>71</v>
      </c>
      <c r="W122" t="s">
        <v>26</v>
      </c>
      <c r="X122">
        <v>30</v>
      </c>
    </row>
    <row r="123" spans="5:24" x14ac:dyDescent="0.25">
      <c r="E123">
        <v>1122</v>
      </c>
      <c r="F123" t="s">
        <v>20</v>
      </c>
      <c r="G123" t="s">
        <v>69</v>
      </c>
      <c r="H123" t="s">
        <v>72</v>
      </c>
      <c r="I123" s="2">
        <v>44954</v>
      </c>
      <c r="L123" s="1">
        <v>1872</v>
      </c>
      <c r="M123" s="1">
        <v>2600</v>
      </c>
      <c r="N123">
        <v>1</v>
      </c>
      <c r="O123" s="1"/>
      <c r="P123" s="1"/>
      <c r="Q123" s="1">
        <f t="shared" si="1"/>
        <v>0</v>
      </c>
      <c r="R123" t="s">
        <v>23</v>
      </c>
      <c r="S123" t="s">
        <v>29</v>
      </c>
      <c r="T123">
        <v>2028</v>
      </c>
      <c r="U123">
        <v>3028</v>
      </c>
      <c r="V123" t="s">
        <v>73</v>
      </c>
      <c r="W123" t="s">
        <v>31</v>
      </c>
      <c r="X123">
        <v>28</v>
      </c>
    </row>
    <row r="124" spans="5:24" x14ac:dyDescent="0.25">
      <c r="E124">
        <v>1123</v>
      </c>
      <c r="F124" t="s">
        <v>20</v>
      </c>
      <c r="G124" t="s">
        <v>74</v>
      </c>
      <c r="H124" t="s">
        <v>75</v>
      </c>
      <c r="I124" s="2">
        <v>44937</v>
      </c>
      <c r="L124" s="1">
        <v>780</v>
      </c>
      <c r="M124" s="1">
        <v>1300</v>
      </c>
      <c r="N124">
        <v>2</v>
      </c>
      <c r="O124" s="1"/>
      <c r="P124" s="1"/>
      <c r="Q124" s="1">
        <f t="shared" si="1"/>
        <v>0</v>
      </c>
      <c r="R124" t="s">
        <v>23</v>
      </c>
      <c r="S124" t="s">
        <v>24</v>
      </c>
      <c r="T124">
        <v>2041</v>
      </c>
      <c r="U124">
        <v>3041</v>
      </c>
      <c r="V124" t="s">
        <v>76</v>
      </c>
      <c r="W124" t="s">
        <v>26</v>
      </c>
      <c r="X124">
        <v>32</v>
      </c>
    </row>
    <row r="125" spans="5:24" x14ac:dyDescent="0.25">
      <c r="E125">
        <v>1124</v>
      </c>
      <c r="F125" t="s">
        <v>20</v>
      </c>
      <c r="G125" t="s">
        <v>74</v>
      </c>
      <c r="H125" t="s">
        <v>77</v>
      </c>
      <c r="I125" s="2">
        <v>44938</v>
      </c>
      <c r="L125" s="1">
        <v>960</v>
      </c>
      <c r="M125" s="1">
        <v>1600</v>
      </c>
      <c r="N125">
        <v>1</v>
      </c>
      <c r="O125" s="1"/>
      <c r="P125" s="1"/>
      <c r="Q125" s="1">
        <f t="shared" si="1"/>
        <v>0</v>
      </c>
      <c r="R125" t="s">
        <v>28</v>
      </c>
      <c r="S125" t="s">
        <v>29</v>
      </c>
      <c r="T125">
        <v>2042</v>
      </c>
      <c r="U125">
        <v>3042</v>
      </c>
      <c r="V125" t="s">
        <v>78</v>
      </c>
      <c r="W125" t="s">
        <v>31</v>
      </c>
      <c r="X125">
        <v>29</v>
      </c>
    </row>
    <row r="126" spans="5:24" x14ac:dyDescent="0.25">
      <c r="E126">
        <v>1125</v>
      </c>
      <c r="F126" t="s">
        <v>20</v>
      </c>
      <c r="G126" t="s">
        <v>79</v>
      </c>
      <c r="H126" t="s">
        <v>80</v>
      </c>
      <c r="I126" s="2">
        <v>44939</v>
      </c>
      <c r="L126" s="1">
        <v>1292</v>
      </c>
      <c r="M126" s="1">
        <v>1900</v>
      </c>
      <c r="N126">
        <v>3</v>
      </c>
      <c r="O126" s="1"/>
      <c r="P126" s="1"/>
      <c r="Q126" s="1">
        <f t="shared" si="1"/>
        <v>0</v>
      </c>
      <c r="R126" t="s">
        <v>23</v>
      </c>
      <c r="S126" t="s">
        <v>35</v>
      </c>
      <c r="T126">
        <v>2043</v>
      </c>
      <c r="U126">
        <v>3043</v>
      </c>
      <c r="V126" t="s">
        <v>81</v>
      </c>
      <c r="W126" t="s">
        <v>26</v>
      </c>
      <c r="X126">
        <v>21</v>
      </c>
    </row>
    <row r="127" spans="5:24" x14ac:dyDescent="0.25">
      <c r="E127">
        <v>1126</v>
      </c>
      <c r="F127" t="s">
        <v>20</v>
      </c>
      <c r="G127" t="s">
        <v>79</v>
      </c>
      <c r="H127" t="s">
        <v>82</v>
      </c>
      <c r="I127" s="2">
        <v>44940</v>
      </c>
      <c r="L127" s="1">
        <v>1496</v>
      </c>
      <c r="M127" s="1">
        <v>2200</v>
      </c>
      <c r="N127">
        <v>1</v>
      </c>
      <c r="O127" s="1"/>
      <c r="P127" s="1"/>
      <c r="Q127" s="1">
        <f t="shared" si="1"/>
        <v>0</v>
      </c>
      <c r="R127" t="s">
        <v>23</v>
      </c>
      <c r="S127" t="s">
        <v>24</v>
      </c>
      <c r="T127">
        <v>2044</v>
      </c>
      <c r="U127">
        <v>3044</v>
      </c>
      <c r="V127" t="s">
        <v>83</v>
      </c>
      <c r="W127" t="s">
        <v>31</v>
      </c>
      <c r="X127">
        <v>19</v>
      </c>
    </row>
    <row r="128" spans="5:24" x14ac:dyDescent="0.25">
      <c r="E128">
        <v>1127</v>
      </c>
      <c r="F128" t="s">
        <v>20</v>
      </c>
      <c r="G128" t="s">
        <v>84</v>
      </c>
      <c r="H128" t="s">
        <v>85</v>
      </c>
      <c r="I128" s="2">
        <v>44941</v>
      </c>
      <c r="L128" s="1">
        <v>1340</v>
      </c>
      <c r="M128" s="1">
        <v>2000</v>
      </c>
      <c r="N128">
        <v>2</v>
      </c>
      <c r="O128" s="1"/>
      <c r="P128" s="1"/>
      <c r="Q128" s="1">
        <f t="shared" si="1"/>
        <v>0</v>
      </c>
      <c r="R128" t="s">
        <v>28</v>
      </c>
      <c r="S128" t="s">
        <v>29</v>
      </c>
      <c r="T128">
        <v>2045</v>
      </c>
      <c r="U128">
        <v>3045</v>
      </c>
      <c r="V128" t="s">
        <v>86</v>
      </c>
      <c r="W128" t="s">
        <v>26</v>
      </c>
      <c r="X128">
        <v>36</v>
      </c>
    </row>
    <row r="129" spans="5:24" x14ac:dyDescent="0.25">
      <c r="E129">
        <v>1128</v>
      </c>
      <c r="F129" t="s">
        <v>20</v>
      </c>
      <c r="G129" t="s">
        <v>84</v>
      </c>
      <c r="H129" t="s">
        <v>87</v>
      </c>
      <c r="I129" s="2">
        <v>44942</v>
      </c>
      <c r="L129" s="1">
        <v>1541</v>
      </c>
      <c r="M129" s="1">
        <v>2300</v>
      </c>
      <c r="N129">
        <v>1</v>
      </c>
      <c r="O129" s="1"/>
      <c r="P129" s="1"/>
      <c r="Q129" s="1">
        <f t="shared" si="1"/>
        <v>0</v>
      </c>
      <c r="R129" t="s">
        <v>23</v>
      </c>
      <c r="S129" t="s">
        <v>24</v>
      </c>
      <c r="T129">
        <v>2046</v>
      </c>
      <c r="U129">
        <v>3046</v>
      </c>
      <c r="V129" t="s">
        <v>88</v>
      </c>
      <c r="W129" t="s">
        <v>31</v>
      </c>
      <c r="X129">
        <v>34</v>
      </c>
    </row>
    <row r="130" spans="5:24" x14ac:dyDescent="0.25">
      <c r="E130">
        <v>1129</v>
      </c>
      <c r="F130" t="s">
        <v>20</v>
      </c>
      <c r="G130" t="s">
        <v>89</v>
      </c>
      <c r="H130" t="s">
        <v>90</v>
      </c>
      <c r="I130" s="2">
        <v>44943</v>
      </c>
      <c r="L130" s="1">
        <v>2250</v>
      </c>
      <c r="M130" s="1">
        <v>3000</v>
      </c>
      <c r="N130">
        <v>2</v>
      </c>
      <c r="O130" s="1"/>
      <c r="P130" s="1"/>
      <c r="Q130" s="1">
        <f t="shared" si="1"/>
        <v>0</v>
      </c>
      <c r="R130" t="s">
        <v>28</v>
      </c>
      <c r="S130" t="s">
        <v>24</v>
      </c>
      <c r="T130">
        <v>2047</v>
      </c>
      <c r="U130">
        <v>3047</v>
      </c>
      <c r="V130" t="s">
        <v>91</v>
      </c>
      <c r="W130" t="s">
        <v>26</v>
      </c>
      <c r="X130">
        <v>40</v>
      </c>
    </row>
    <row r="131" spans="5:24" x14ac:dyDescent="0.25">
      <c r="E131">
        <v>1130</v>
      </c>
      <c r="F131" t="s">
        <v>20</v>
      </c>
      <c r="G131" t="s">
        <v>89</v>
      </c>
      <c r="H131" t="s">
        <v>92</v>
      </c>
      <c r="I131" s="2">
        <v>44944</v>
      </c>
      <c r="L131" s="1">
        <v>2625</v>
      </c>
      <c r="M131" s="1">
        <v>3500</v>
      </c>
      <c r="N131">
        <v>1</v>
      </c>
      <c r="O131" s="1"/>
      <c r="P131" s="1"/>
      <c r="Q131" s="1">
        <f t="shared" ref="Q131:Q194" si="2">O131+P131</f>
        <v>0</v>
      </c>
      <c r="R131" t="s">
        <v>23</v>
      </c>
      <c r="S131" t="s">
        <v>29</v>
      </c>
      <c r="T131">
        <v>2048</v>
      </c>
      <c r="U131">
        <v>3048</v>
      </c>
      <c r="V131" t="s">
        <v>93</v>
      </c>
      <c r="W131" t="s">
        <v>31</v>
      </c>
      <c r="X131">
        <v>38</v>
      </c>
    </row>
    <row r="132" spans="5:24" x14ac:dyDescent="0.25">
      <c r="E132">
        <v>1131</v>
      </c>
      <c r="F132" t="s">
        <v>20</v>
      </c>
      <c r="G132" t="s">
        <v>95</v>
      </c>
      <c r="H132" t="s">
        <v>96</v>
      </c>
      <c r="I132" s="2">
        <v>44927</v>
      </c>
      <c r="L132" s="1">
        <v>1460</v>
      </c>
      <c r="M132" s="1">
        <v>2000</v>
      </c>
      <c r="N132">
        <v>2</v>
      </c>
      <c r="O132" s="1"/>
      <c r="P132" s="1"/>
      <c r="Q132" s="1">
        <f t="shared" si="2"/>
        <v>0</v>
      </c>
      <c r="R132" t="s">
        <v>23</v>
      </c>
      <c r="S132" t="s">
        <v>24</v>
      </c>
      <c r="T132">
        <v>2061</v>
      </c>
      <c r="U132">
        <v>3061</v>
      </c>
      <c r="V132" t="s">
        <v>97</v>
      </c>
      <c r="W132" t="s">
        <v>26</v>
      </c>
      <c r="X132">
        <v>35</v>
      </c>
    </row>
    <row r="133" spans="5:24" x14ac:dyDescent="0.25">
      <c r="E133">
        <v>1132</v>
      </c>
      <c r="F133" t="s">
        <v>20</v>
      </c>
      <c r="G133" t="s">
        <v>95</v>
      </c>
      <c r="H133" t="s">
        <v>98</v>
      </c>
      <c r="I133" s="2">
        <v>44928</v>
      </c>
      <c r="L133" s="1">
        <v>1825</v>
      </c>
      <c r="M133" s="1">
        <v>2500</v>
      </c>
      <c r="N133">
        <v>1</v>
      </c>
      <c r="O133" s="1"/>
      <c r="P133" s="1"/>
      <c r="Q133" s="1">
        <f t="shared" si="2"/>
        <v>0</v>
      </c>
      <c r="R133" t="s">
        <v>28</v>
      </c>
      <c r="S133" t="s">
        <v>29</v>
      </c>
      <c r="T133">
        <v>2062</v>
      </c>
      <c r="U133">
        <v>3062</v>
      </c>
      <c r="V133" t="s">
        <v>99</v>
      </c>
      <c r="W133" t="s">
        <v>31</v>
      </c>
      <c r="X133">
        <v>33</v>
      </c>
    </row>
    <row r="134" spans="5:24" x14ac:dyDescent="0.25">
      <c r="E134">
        <v>1133</v>
      </c>
      <c r="F134" t="s">
        <v>20</v>
      </c>
      <c r="G134" t="s">
        <v>100</v>
      </c>
      <c r="H134" t="s">
        <v>101</v>
      </c>
      <c r="I134" s="2">
        <v>44929</v>
      </c>
      <c r="L134" s="1">
        <v>1105</v>
      </c>
      <c r="M134" s="1">
        <v>1700</v>
      </c>
      <c r="N134">
        <v>3</v>
      </c>
      <c r="O134" s="1"/>
      <c r="P134" s="1"/>
      <c r="Q134" s="1">
        <f t="shared" si="2"/>
        <v>0</v>
      </c>
      <c r="R134" t="s">
        <v>23</v>
      </c>
      <c r="S134" t="s">
        <v>35</v>
      </c>
      <c r="T134">
        <v>2063</v>
      </c>
      <c r="U134">
        <v>3063</v>
      </c>
      <c r="V134" t="s">
        <v>102</v>
      </c>
      <c r="W134" t="s">
        <v>26</v>
      </c>
      <c r="X134">
        <v>22</v>
      </c>
    </row>
    <row r="135" spans="5:24" x14ac:dyDescent="0.25">
      <c r="E135">
        <v>1134</v>
      </c>
      <c r="F135" t="s">
        <v>20</v>
      </c>
      <c r="G135" t="s">
        <v>100</v>
      </c>
      <c r="H135" t="s">
        <v>103</v>
      </c>
      <c r="I135" s="2">
        <v>44930</v>
      </c>
      <c r="L135" s="1">
        <v>1365</v>
      </c>
      <c r="M135" s="1">
        <v>2100</v>
      </c>
      <c r="N135">
        <v>1</v>
      </c>
      <c r="O135" s="1"/>
      <c r="P135" s="1"/>
      <c r="Q135" s="1">
        <f t="shared" si="2"/>
        <v>0</v>
      </c>
      <c r="R135" t="s">
        <v>23</v>
      </c>
      <c r="S135" t="s">
        <v>24</v>
      </c>
      <c r="T135">
        <v>2064</v>
      </c>
      <c r="U135">
        <v>3064</v>
      </c>
      <c r="V135" t="s">
        <v>104</v>
      </c>
      <c r="W135" t="s">
        <v>31</v>
      </c>
      <c r="X135">
        <v>20</v>
      </c>
    </row>
    <row r="136" spans="5:24" x14ac:dyDescent="0.25">
      <c r="E136">
        <v>1135</v>
      </c>
      <c r="F136" t="s">
        <v>20</v>
      </c>
      <c r="G136" t="s">
        <v>105</v>
      </c>
      <c r="H136" t="s">
        <v>106</v>
      </c>
      <c r="I136" s="2">
        <v>44931</v>
      </c>
      <c r="L136" s="1">
        <v>1035</v>
      </c>
      <c r="M136" s="1">
        <v>1500</v>
      </c>
      <c r="N136">
        <v>2</v>
      </c>
      <c r="O136" s="1"/>
      <c r="P136" s="1"/>
      <c r="Q136" s="1">
        <f t="shared" si="2"/>
        <v>0</v>
      </c>
      <c r="R136" t="s">
        <v>28</v>
      </c>
      <c r="S136" t="s">
        <v>29</v>
      </c>
      <c r="T136">
        <v>2065</v>
      </c>
      <c r="U136">
        <v>3065</v>
      </c>
      <c r="V136" t="s">
        <v>107</v>
      </c>
      <c r="W136" t="s">
        <v>26</v>
      </c>
      <c r="X136">
        <v>30</v>
      </c>
    </row>
    <row r="137" spans="5:24" x14ac:dyDescent="0.25">
      <c r="E137">
        <v>1136</v>
      </c>
      <c r="F137" t="s">
        <v>20</v>
      </c>
      <c r="G137" t="s">
        <v>105</v>
      </c>
      <c r="H137" t="s">
        <v>108</v>
      </c>
      <c r="I137" s="2">
        <v>44932</v>
      </c>
      <c r="L137" s="1">
        <v>1242</v>
      </c>
      <c r="M137" s="1">
        <v>1800</v>
      </c>
      <c r="N137">
        <v>1</v>
      </c>
      <c r="O137" s="1"/>
      <c r="P137" s="1"/>
      <c r="Q137" s="1">
        <f t="shared" si="2"/>
        <v>0</v>
      </c>
      <c r="R137" t="s">
        <v>23</v>
      </c>
      <c r="S137" t="s">
        <v>24</v>
      </c>
      <c r="T137">
        <v>2066</v>
      </c>
      <c r="U137">
        <v>3066</v>
      </c>
      <c r="V137" t="s">
        <v>109</v>
      </c>
      <c r="W137" t="s">
        <v>31</v>
      </c>
      <c r="X137">
        <v>28</v>
      </c>
    </row>
    <row r="138" spans="5:24" x14ac:dyDescent="0.25">
      <c r="E138">
        <v>1137</v>
      </c>
      <c r="F138" t="s">
        <v>20</v>
      </c>
      <c r="G138" t="s">
        <v>110</v>
      </c>
      <c r="H138" t="s">
        <v>111</v>
      </c>
      <c r="I138" s="2">
        <v>44933</v>
      </c>
      <c r="L138" s="1">
        <v>2080</v>
      </c>
      <c r="M138" s="1">
        <v>3200</v>
      </c>
      <c r="N138">
        <v>2</v>
      </c>
      <c r="O138" s="1"/>
      <c r="P138" s="1"/>
      <c r="Q138" s="1">
        <f t="shared" si="2"/>
        <v>0</v>
      </c>
      <c r="R138" t="s">
        <v>28</v>
      </c>
      <c r="S138" t="s">
        <v>24</v>
      </c>
      <c r="T138">
        <v>2067</v>
      </c>
      <c r="U138">
        <v>3067</v>
      </c>
      <c r="V138" t="s">
        <v>91</v>
      </c>
      <c r="W138" t="s">
        <v>26</v>
      </c>
      <c r="X138">
        <v>42</v>
      </c>
    </row>
    <row r="139" spans="5:24" x14ac:dyDescent="0.25">
      <c r="E139">
        <v>1138</v>
      </c>
      <c r="F139" t="s">
        <v>20</v>
      </c>
      <c r="G139" t="s">
        <v>110</v>
      </c>
      <c r="H139" t="s">
        <v>112</v>
      </c>
      <c r="I139" s="2">
        <v>44934</v>
      </c>
      <c r="L139" s="1">
        <v>2405</v>
      </c>
      <c r="M139" s="1">
        <v>3700</v>
      </c>
      <c r="N139">
        <v>1</v>
      </c>
      <c r="O139" s="1"/>
      <c r="P139" s="1"/>
      <c r="Q139" s="1">
        <f t="shared" si="2"/>
        <v>0</v>
      </c>
      <c r="R139" t="s">
        <v>23</v>
      </c>
      <c r="S139" t="s">
        <v>29</v>
      </c>
      <c r="T139">
        <v>2068</v>
      </c>
      <c r="U139">
        <v>3068</v>
      </c>
      <c r="V139" t="s">
        <v>93</v>
      </c>
      <c r="W139" t="s">
        <v>31</v>
      </c>
      <c r="X139">
        <v>40</v>
      </c>
    </row>
    <row r="140" spans="5:24" x14ac:dyDescent="0.25">
      <c r="E140">
        <v>1139</v>
      </c>
      <c r="F140" t="s">
        <v>20</v>
      </c>
      <c r="G140" t="s">
        <v>114</v>
      </c>
      <c r="H140" t="s">
        <v>115</v>
      </c>
      <c r="I140" s="2">
        <v>44976</v>
      </c>
      <c r="L140" s="1">
        <v>720</v>
      </c>
      <c r="M140" s="1">
        <v>1200</v>
      </c>
      <c r="N140">
        <v>2</v>
      </c>
      <c r="O140" s="1"/>
      <c r="P140" s="1"/>
      <c r="Q140" s="1">
        <f t="shared" si="2"/>
        <v>0</v>
      </c>
      <c r="R140" t="s">
        <v>23</v>
      </c>
      <c r="S140" t="s">
        <v>24</v>
      </c>
      <c r="T140">
        <v>2081</v>
      </c>
      <c r="U140">
        <v>3081</v>
      </c>
      <c r="V140" t="s">
        <v>116</v>
      </c>
      <c r="W140" t="s">
        <v>26</v>
      </c>
      <c r="X140">
        <v>27</v>
      </c>
    </row>
    <row r="141" spans="5:24" x14ac:dyDescent="0.25">
      <c r="E141">
        <v>1140</v>
      </c>
      <c r="F141" t="s">
        <v>20</v>
      </c>
      <c r="G141" t="s">
        <v>114</v>
      </c>
      <c r="H141" t="s">
        <v>117</v>
      </c>
      <c r="I141" s="2">
        <v>44977</v>
      </c>
      <c r="L141" s="1">
        <v>900</v>
      </c>
      <c r="M141" s="1">
        <v>1500</v>
      </c>
      <c r="N141">
        <v>1</v>
      </c>
      <c r="O141" s="1"/>
      <c r="P141" s="1"/>
      <c r="Q141" s="1">
        <f t="shared" si="2"/>
        <v>0</v>
      </c>
      <c r="R141" t="s">
        <v>28</v>
      </c>
      <c r="S141" t="s">
        <v>29</v>
      </c>
      <c r="T141">
        <v>2082</v>
      </c>
      <c r="U141">
        <v>3082</v>
      </c>
      <c r="V141" t="s">
        <v>118</v>
      </c>
      <c r="W141" t="s">
        <v>31</v>
      </c>
      <c r="X141">
        <v>25</v>
      </c>
    </row>
    <row r="142" spans="5:24" x14ac:dyDescent="0.25">
      <c r="E142">
        <v>1141</v>
      </c>
      <c r="F142" t="s">
        <v>20</v>
      </c>
      <c r="G142" t="s">
        <v>119</v>
      </c>
      <c r="H142" t="s">
        <v>120</v>
      </c>
      <c r="I142" s="2">
        <v>44978</v>
      </c>
      <c r="L142" s="1">
        <v>1931.9999999999998</v>
      </c>
      <c r="M142" s="1">
        <v>2800</v>
      </c>
      <c r="N142">
        <v>3</v>
      </c>
      <c r="O142" s="1"/>
      <c r="P142" s="1"/>
      <c r="Q142" s="1">
        <f t="shared" si="2"/>
        <v>0</v>
      </c>
      <c r="R142" t="s">
        <v>23</v>
      </c>
      <c r="S142" t="s">
        <v>35</v>
      </c>
      <c r="T142">
        <v>2083</v>
      </c>
      <c r="U142">
        <v>3083</v>
      </c>
      <c r="V142" t="s">
        <v>121</v>
      </c>
      <c r="W142" t="s">
        <v>26</v>
      </c>
      <c r="X142">
        <v>18</v>
      </c>
    </row>
    <row r="143" spans="5:24" x14ac:dyDescent="0.25">
      <c r="E143">
        <v>1142</v>
      </c>
      <c r="F143" t="s">
        <v>20</v>
      </c>
      <c r="G143" t="s">
        <v>119</v>
      </c>
      <c r="H143" t="s">
        <v>122</v>
      </c>
      <c r="I143" s="2">
        <v>44979</v>
      </c>
      <c r="L143" s="1">
        <v>2208</v>
      </c>
      <c r="M143" s="1">
        <v>3200</v>
      </c>
      <c r="N143">
        <v>1</v>
      </c>
      <c r="O143" s="1"/>
      <c r="P143" s="1"/>
      <c r="Q143" s="1">
        <f t="shared" si="2"/>
        <v>0</v>
      </c>
      <c r="R143" t="s">
        <v>23</v>
      </c>
      <c r="S143" t="s">
        <v>24</v>
      </c>
      <c r="T143">
        <v>2084</v>
      </c>
      <c r="U143">
        <v>3084</v>
      </c>
      <c r="V143" t="s">
        <v>123</v>
      </c>
      <c r="W143" t="s">
        <v>31</v>
      </c>
      <c r="X143">
        <v>16</v>
      </c>
    </row>
    <row r="144" spans="5:24" x14ac:dyDescent="0.25">
      <c r="E144">
        <v>1143</v>
      </c>
      <c r="F144" t="s">
        <v>20</v>
      </c>
      <c r="G144" t="s">
        <v>124</v>
      </c>
      <c r="H144" t="s">
        <v>125</v>
      </c>
      <c r="I144" s="2">
        <v>44980</v>
      </c>
      <c r="L144" s="1">
        <v>1500</v>
      </c>
      <c r="M144" s="1">
        <v>2000</v>
      </c>
      <c r="N144">
        <v>2</v>
      </c>
      <c r="O144" s="1"/>
      <c r="P144" s="1"/>
      <c r="Q144" s="1">
        <f t="shared" si="2"/>
        <v>0</v>
      </c>
      <c r="R144" t="s">
        <v>28</v>
      </c>
      <c r="S144" t="s">
        <v>29</v>
      </c>
      <c r="T144">
        <v>2085</v>
      </c>
      <c r="U144">
        <v>3085</v>
      </c>
      <c r="V144" t="s">
        <v>126</v>
      </c>
      <c r="W144" t="s">
        <v>26</v>
      </c>
      <c r="X144">
        <v>33</v>
      </c>
    </row>
    <row r="145" spans="5:24" x14ac:dyDescent="0.25">
      <c r="E145">
        <v>1144</v>
      </c>
      <c r="F145" t="s">
        <v>20</v>
      </c>
      <c r="G145" t="s">
        <v>124</v>
      </c>
      <c r="H145" t="s">
        <v>127</v>
      </c>
      <c r="I145" s="2">
        <v>44981</v>
      </c>
      <c r="L145" s="1">
        <v>1800</v>
      </c>
      <c r="M145" s="1">
        <v>2400</v>
      </c>
      <c r="N145">
        <v>1</v>
      </c>
      <c r="O145" s="1"/>
      <c r="P145" s="1"/>
      <c r="Q145" s="1">
        <f t="shared" si="2"/>
        <v>0</v>
      </c>
      <c r="R145" t="s">
        <v>23</v>
      </c>
      <c r="S145" t="s">
        <v>24</v>
      </c>
      <c r="T145">
        <v>2086</v>
      </c>
      <c r="U145">
        <v>3086</v>
      </c>
      <c r="V145" t="s">
        <v>128</v>
      </c>
      <c r="W145" t="s">
        <v>31</v>
      </c>
      <c r="X145">
        <v>30</v>
      </c>
    </row>
    <row r="146" spans="5:24" x14ac:dyDescent="0.25">
      <c r="E146">
        <v>1145</v>
      </c>
      <c r="F146" t="s">
        <v>20</v>
      </c>
      <c r="G146" t="s">
        <v>46</v>
      </c>
      <c r="H146" t="s">
        <v>129</v>
      </c>
      <c r="I146" s="2">
        <v>44982</v>
      </c>
      <c r="L146" s="1">
        <v>2291</v>
      </c>
      <c r="M146" s="1">
        <v>2900</v>
      </c>
      <c r="N146">
        <v>2</v>
      </c>
      <c r="O146" s="1"/>
      <c r="P146" s="1"/>
      <c r="Q146" s="1">
        <f t="shared" si="2"/>
        <v>0</v>
      </c>
      <c r="R146" t="s">
        <v>28</v>
      </c>
      <c r="S146" t="s">
        <v>24</v>
      </c>
      <c r="T146">
        <v>2087</v>
      </c>
      <c r="U146">
        <v>3087</v>
      </c>
      <c r="V146" t="s">
        <v>130</v>
      </c>
      <c r="W146" t="s">
        <v>26</v>
      </c>
      <c r="X146">
        <v>34</v>
      </c>
    </row>
    <row r="147" spans="5:24" x14ac:dyDescent="0.25">
      <c r="E147">
        <v>1146</v>
      </c>
      <c r="F147" t="s">
        <v>20</v>
      </c>
      <c r="G147" t="s">
        <v>51</v>
      </c>
      <c r="H147" t="s">
        <v>54</v>
      </c>
      <c r="I147" s="2">
        <v>44979</v>
      </c>
      <c r="L147" s="1">
        <v>938</v>
      </c>
      <c r="M147" s="1">
        <v>1400</v>
      </c>
      <c r="N147">
        <v>1</v>
      </c>
      <c r="O147" s="1"/>
      <c r="P147" s="1"/>
      <c r="Q147" s="1">
        <f t="shared" si="2"/>
        <v>0</v>
      </c>
      <c r="R147" t="s">
        <v>28</v>
      </c>
      <c r="S147" t="s">
        <v>29</v>
      </c>
      <c r="T147">
        <v>2022</v>
      </c>
      <c r="U147">
        <v>3022</v>
      </c>
      <c r="V147" t="s">
        <v>55</v>
      </c>
      <c r="W147" t="s">
        <v>31</v>
      </c>
      <c r="X147">
        <v>21</v>
      </c>
    </row>
    <row r="148" spans="5:24" x14ac:dyDescent="0.25">
      <c r="E148">
        <v>1147</v>
      </c>
      <c r="F148" t="s">
        <v>20</v>
      </c>
      <c r="G148" t="s">
        <v>57</v>
      </c>
      <c r="H148" t="s">
        <v>58</v>
      </c>
      <c r="I148" s="2">
        <v>44980</v>
      </c>
      <c r="L148" s="1">
        <v>1190</v>
      </c>
      <c r="M148" s="1">
        <v>1700</v>
      </c>
      <c r="N148">
        <v>3</v>
      </c>
      <c r="O148" s="1"/>
      <c r="P148" s="1"/>
      <c r="Q148" s="1">
        <f t="shared" si="2"/>
        <v>0</v>
      </c>
      <c r="R148" t="s">
        <v>23</v>
      </c>
      <c r="S148" t="s">
        <v>35</v>
      </c>
      <c r="T148">
        <v>2023</v>
      </c>
      <c r="U148">
        <v>3023</v>
      </c>
      <c r="V148" t="s">
        <v>59</v>
      </c>
      <c r="W148" t="s">
        <v>26</v>
      </c>
      <c r="X148">
        <v>20</v>
      </c>
    </row>
    <row r="149" spans="5:24" x14ac:dyDescent="0.25">
      <c r="E149">
        <v>1148</v>
      </c>
      <c r="F149" t="s">
        <v>20</v>
      </c>
      <c r="G149" t="s">
        <v>57</v>
      </c>
      <c r="H149" t="s">
        <v>61</v>
      </c>
      <c r="I149" s="2">
        <v>44981</v>
      </c>
      <c r="L149" s="1">
        <v>1400</v>
      </c>
      <c r="M149" s="1">
        <v>2000</v>
      </c>
      <c r="N149">
        <v>1</v>
      </c>
      <c r="O149" s="1"/>
      <c r="P149" s="1"/>
      <c r="Q149" s="1">
        <f t="shared" si="2"/>
        <v>0</v>
      </c>
      <c r="R149" t="s">
        <v>23</v>
      </c>
      <c r="S149" t="s">
        <v>24</v>
      </c>
      <c r="T149">
        <v>2024</v>
      </c>
      <c r="U149">
        <v>3024</v>
      </c>
      <c r="V149" t="s">
        <v>62</v>
      </c>
      <c r="W149" t="s">
        <v>31</v>
      </c>
      <c r="X149">
        <v>18</v>
      </c>
    </row>
    <row r="150" spans="5:24" x14ac:dyDescent="0.25">
      <c r="E150">
        <v>1149</v>
      </c>
      <c r="F150" t="s">
        <v>20</v>
      </c>
      <c r="G150" t="s">
        <v>64</v>
      </c>
      <c r="H150" t="s">
        <v>65</v>
      </c>
      <c r="I150" s="2">
        <v>44982</v>
      </c>
      <c r="L150" s="1">
        <v>975</v>
      </c>
      <c r="M150" s="1">
        <v>1500</v>
      </c>
      <c r="N150">
        <v>2</v>
      </c>
      <c r="O150" s="1"/>
      <c r="P150" s="1"/>
      <c r="Q150" s="1">
        <f t="shared" si="2"/>
        <v>0</v>
      </c>
      <c r="R150" t="s">
        <v>28</v>
      </c>
      <c r="S150" t="s">
        <v>29</v>
      </c>
      <c r="T150">
        <v>2025</v>
      </c>
      <c r="U150">
        <v>3025</v>
      </c>
      <c r="V150" t="s">
        <v>66</v>
      </c>
      <c r="W150" t="s">
        <v>26</v>
      </c>
      <c r="X150">
        <v>28</v>
      </c>
    </row>
    <row r="151" spans="5:24" x14ac:dyDescent="0.25">
      <c r="E151">
        <v>1150</v>
      </c>
      <c r="F151" t="s">
        <v>20</v>
      </c>
      <c r="G151" t="s">
        <v>64</v>
      </c>
      <c r="H151" t="s">
        <v>67</v>
      </c>
      <c r="I151" s="2">
        <v>44983</v>
      </c>
      <c r="L151" s="1">
        <v>1170</v>
      </c>
      <c r="M151" s="1">
        <v>1800</v>
      </c>
      <c r="N151">
        <v>1</v>
      </c>
      <c r="O151" s="1"/>
      <c r="P151" s="1"/>
      <c r="Q151" s="1">
        <f t="shared" si="2"/>
        <v>0</v>
      </c>
      <c r="R151" t="s">
        <v>23</v>
      </c>
      <c r="S151" t="s">
        <v>24</v>
      </c>
      <c r="T151">
        <v>2026</v>
      </c>
      <c r="U151">
        <v>3026</v>
      </c>
      <c r="V151" t="s">
        <v>68</v>
      </c>
      <c r="W151" t="s">
        <v>31</v>
      </c>
      <c r="X151">
        <v>26</v>
      </c>
    </row>
    <row r="152" spans="5:24" x14ac:dyDescent="0.25">
      <c r="E152">
        <v>1151</v>
      </c>
      <c r="F152" t="s">
        <v>20</v>
      </c>
      <c r="G152" t="s">
        <v>69</v>
      </c>
      <c r="H152" t="s">
        <v>70</v>
      </c>
      <c r="I152" s="2">
        <v>44984</v>
      </c>
      <c r="L152" s="1">
        <v>1656</v>
      </c>
      <c r="M152" s="1">
        <v>2300</v>
      </c>
      <c r="N152">
        <v>2</v>
      </c>
      <c r="O152" s="1"/>
      <c r="P152" s="1"/>
      <c r="Q152" s="1">
        <f t="shared" si="2"/>
        <v>0</v>
      </c>
      <c r="R152" t="s">
        <v>28</v>
      </c>
      <c r="S152" t="s">
        <v>24</v>
      </c>
      <c r="T152">
        <v>2027</v>
      </c>
      <c r="U152">
        <v>3027</v>
      </c>
      <c r="V152" t="s">
        <v>71</v>
      </c>
      <c r="W152" t="s">
        <v>26</v>
      </c>
      <c r="X152">
        <v>30</v>
      </c>
    </row>
    <row r="153" spans="5:24" x14ac:dyDescent="0.25">
      <c r="E153">
        <v>1152</v>
      </c>
      <c r="F153" t="s">
        <v>20</v>
      </c>
      <c r="G153" t="s">
        <v>69</v>
      </c>
      <c r="H153" t="s">
        <v>72</v>
      </c>
      <c r="I153" s="2">
        <v>44985</v>
      </c>
      <c r="L153" s="1">
        <v>1872</v>
      </c>
      <c r="M153" s="1">
        <v>2600</v>
      </c>
      <c r="N153">
        <v>1</v>
      </c>
      <c r="O153" s="1"/>
      <c r="P153" s="1"/>
      <c r="Q153" s="1">
        <f t="shared" si="2"/>
        <v>0</v>
      </c>
      <c r="R153" t="s">
        <v>23</v>
      </c>
      <c r="S153" t="s">
        <v>29</v>
      </c>
      <c r="T153">
        <v>2028</v>
      </c>
      <c r="U153">
        <v>3028</v>
      </c>
      <c r="V153" t="s">
        <v>73</v>
      </c>
      <c r="W153" t="s">
        <v>31</v>
      </c>
      <c r="X153">
        <v>28</v>
      </c>
    </row>
    <row r="154" spans="5:24" x14ac:dyDescent="0.25">
      <c r="E154">
        <v>1153</v>
      </c>
      <c r="F154" t="s">
        <v>20</v>
      </c>
      <c r="G154" t="s">
        <v>21</v>
      </c>
      <c r="H154" t="s">
        <v>22</v>
      </c>
      <c r="I154" s="2">
        <v>44958</v>
      </c>
      <c r="L154" s="1">
        <v>840</v>
      </c>
      <c r="M154" s="1">
        <v>1200</v>
      </c>
      <c r="N154">
        <v>2</v>
      </c>
      <c r="O154" s="1"/>
      <c r="P154" s="1"/>
      <c r="Q154" s="1">
        <f t="shared" si="2"/>
        <v>0</v>
      </c>
      <c r="R154" t="s">
        <v>23</v>
      </c>
      <c r="S154" t="s">
        <v>24</v>
      </c>
      <c r="T154">
        <v>2001</v>
      </c>
      <c r="U154">
        <v>3001</v>
      </c>
      <c r="V154" t="s">
        <v>25</v>
      </c>
      <c r="W154" t="s">
        <v>26</v>
      </c>
      <c r="X154">
        <v>25</v>
      </c>
    </row>
    <row r="155" spans="5:24" x14ac:dyDescent="0.25">
      <c r="E155">
        <v>1154</v>
      </c>
      <c r="F155" t="s">
        <v>20</v>
      </c>
      <c r="G155" t="s">
        <v>21</v>
      </c>
      <c r="H155" t="s">
        <v>27</v>
      </c>
      <c r="I155" s="2">
        <v>44959</v>
      </c>
      <c r="L155" s="1">
        <v>1050</v>
      </c>
      <c r="M155" s="1">
        <v>1500</v>
      </c>
      <c r="N155">
        <v>1</v>
      </c>
      <c r="O155" s="1"/>
      <c r="P155" s="1"/>
      <c r="Q155" s="1">
        <f t="shared" si="2"/>
        <v>0</v>
      </c>
      <c r="R155" t="s">
        <v>28</v>
      </c>
      <c r="S155" t="s">
        <v>29</v>
      </c>
      <c r="T155">
        <v>2002</v>
      </c>
      <c r="U155">
        <v>3002</v>
      </c>
      <c r="V155" t="s">
        <v>30</v>
      </c>
      <c r="W155" t="s">
        <v>31</v>
      </c>
      <c r="X155">
        <v>22</v>
      </c>
    </row>
    <row r="156" spans="5:24" x14ac:dyDescent="0.25">
      <c r="E156">
        <v>1155</v>
      </c>
      <c r="F156" t="s">
        <v>20</v>
      </c>
      <c r="G156" t="s">
        <v>33</v>
      </c>
      <c r="H156" t="s">
        <v>34</v>
      </c>
      <c r="I156" s="2">
        <v>44960</v>
      </c>
      <c r="L156" s="1">
        <v>1260</v>
      </c>
      <c r="M156" s="1">
        <v>1800</v>
      </c>
      <c r="N156">
        <v>3</v>
      </c>
      <c r="O156" s="1"/>
      <c r="P156" s="1"/>
      <c r="Q156" s="1">
        <f t="shared" si="2"/>
        <v>0</v>
      </c>
      <c r="R156" t="s">
        <v>23</v>
      </c>
      <c r="S156" t="s">
        <v>35</v>
      </c>
      <c r="T156">
        <v>2003</v>
      </c>
      <c r="U156">
        <v>3003</v>
      </c>
      <c r="V156" t="s">
        <v>36</v>
      </c>
      <c r="W156" t="s">
        <v>26</v>
      </c>
      <c r="X156">
        <v>18</v>
      </c>
    </row>
    <row r="157" spans="5:24" x14ac:dyDescent="0.25">
      <c r="E157">
        <v>1156</v>
      </c>
      <c r="F157" t="s">
        <v>20</v>
      </c>
      <c r="G157" t="s">
        <v>21</v>
      </c>
      <c r="H157" t="s">
        <v>22</v>
      </c>
      <c r="I157" s="2">
        <v>44986</v>
      </c>
      <c r="L157" s="1">
        <v>840</v>
      </c>
      <c r="M157" s="1">
        <v>1200</v>
      </c>
      <c r="N157">
        <v>2</v>
      </c>
      <c r="O157" s="1"/>
      <c r="P157" s="1"/>
      <c r="Q157" s="1">
        <f t="shared" si="2"/>
        <v>0</v>
      </c>
      <c r="R157" t="s">
        <v>23</v>
      </c>
      <c r="S157" t="s">
        <v>24</v>
      </c>
      <c r="T157">
        <v>2001</v>
      </c>
      <c r="U157">
        <v>3001</v>
      </c>
      <c r="V157" t="s">
        <v>25</v>
      </c>
      <c r="W157" t="s">
        <v>26</v>
      </c>
      <c r="X157">
        <v>25</v>
      </c>
    </row>
    <row r="158" spans="5:24" x14ac:dyDescent="0.25">
      <c r="E158">
        <v>1157</v>
      </c>
      <c r="F158" t="s">
        <v>20</v>
      </c>
      <c r="G158" t="s">
        <v>21</v>
      </c>
      <c r="H158" t="s">
        <v>27</v>
      </c>
      <c r="I158" s="2">
        <v>44987</v>
      </c>
      <c r="L158" s="1">
        <v>1050</v>
      </c>
      <c r="M158" s="1">
        <v>1500</v>
      </c>
      <c r="N158">
        <v>1</v>
      </c>
      <c r="O158" s="1"/>
      <c r="P158" s="1"/>
      <c r="Q158" s="1">
        <f t="shared" si="2"/>
        <v>0</v>
      </c>
      <c r="R158" t="s">
        <v>28</v>
      </c>
      <c r="S158" t="s">
        <v>29</v>
      </c>
      <c r="T158">
        <v>2002</v>
      </c>
      <c r="U158">
        <v>3002</v>
      </c>
      <c r="V158" t="s">
        <v>30</v>
      </c>
      <c r="W158" t="s">
        <v>31</v>
      </c>
      <c r="X158">
        <v>22</v>
      </c>
    </row>
    <row r="159" spans="5:24" x14ac:dyDescent="0.25">
      <c r="E159">
        <v>1158</v>
      </c>
      <c r="F159" t="s">
        <v>20</v>
      </c>
      <c r="G159" t="s">
        <v>33</v>
      </c>
      <c r="H159" t="s">
        <v>34</v>
      </c>
      <c r="I159" s="2">
        <v>44988</v>
      </c>
      <c r="L159" s="1">
        <v>1260</v>
      </c>
      <c r="M159" s="1">
        <v>1800</v>
      </c>
      <c r="N159">
        <v>3</v>
      </c>
      <c r="O159" s="1"/>
      <c r="P159" s="1"/>
      <c r="Q159" s="1">
        <f t="shared" si="2"/>
        <v>0</v>
      </c>
      <c r="R159" t="s">
        <v>23</v>
      </c>
      <c r="S159" t="s">
        <v>35</v>
      </c>
      <c r="T159">
        <v>2003</v>
      </c>
      <c r="U159">
        <v>3003</v>
      </c>
      <c r="V159" t="s">
        <v>36</v>
      </c>
      <c r="W159" t="s">
        <v>26</v>
      </c>
      <c r="X159">
        <v>18</v>
      </c>
    </row>
    <row r="160" spans="5:24" x14ac:dyDescent="0.25">
      <c r="E160">
        <v>1159</v>
      </c>
      <c r="F160" t="s">
        <v>20</v>
      </c>
      <c r="G160" t="s">
        <v>33</v>
      </c>
      <c r="H160" t="s">
        <v>38</v>
      </c>
      <c r="I160" s="2">
        <v>44989</v>
      </c>
      <c r="L160" s="1">
        <v>1470</v>
      </c>
      <c r="M160" s="1">
        <v>2100</v>
      </c>
      <c r="N160">
        <v>1</v>
      </c>
      <c r="O160" s="1"/>
      <c r="P160" s="1"/>
      <c r="Q160" s="1">
        <f t="shared" si="2"/>
        <v>0</v>
      </c>
      <c r="R160" t="s">
        <v>23</v>
      </c>
      <c r="S160" t="s">
        <v>24</v>
      </c>
      <c r="T160">
        <v>2004</v>
      </c>
      <c r="U160">
        <v>3004</v>
      </c>
      <c r="V160" t="s">
        <v>39</v>
      </c>
      <c r="W160" t="s">
        <v>31</v>
      </c>
      <c r="X160">
        <v>16</v>
      </c>
    </row>
    <row r="161" spans="5:24" x14ac:dyDescent="0.25">
      <c r="E161">
        <v>1160</v>
      </c>
      <c r="F161" t="s">
        <v>20</v>
      </c>
      <c r="G161" t="s">
        <v>41</v>
      </c>
      <c r="H161" t="s">
        <v>42</v>
      </c>
      <c r="I161" s="2">
        <v>44990</v>
      </c>
      <c r="L161" s="1">
        <v>896.99999999999989</v>
      </c>
      <c r="M161" s="1">
        <v>1300</v>
      </c>
      <c r="N161">
        <v>2</v>
      </c>
      <c r="O161" s="1"/>
      <c r="P161" s="1"/>
      <c r="Q161" s="1">
        <f t="shared" si="2"/>
        <v>0</v>
      </c>
      <c r="R161" t="s">
        <v>28</v>
      </c>
      <c r="S161" t="s">
        <v>29</v>
      </c>
      <c r="T161">
        <v>2005</v>
      </c>
      <c r="U161">
        <v>3005</v>
      </c>
      <c r="V161" t="s">
        <v>43</v>
      </c>
      <c r="W161" t="s">
        <v>26</v>
      </c>
      <c r="X161">
        <v>27</v>
      </c>
    </row>
    <row r="162" spans="5:24" x14ac:dyDescent="0.25">
      <c r="E162">
        <v>1161</v>
      </c>
      <c r="F162" t="s">
        <v>20</v>
      </c>
      <c r="G162" t="s">
        <v>41</v>
      </c>
      <c r="H162" t="s">
        <v>44</v>
      </c>
      <c r="I162" s="2">
        <v>44991</v>
      </c>
      <c r="L162" s="1">
        <v>1104</v>
      </c>
      <c r="M162" s="1">
        <v>1600</v>
      </c>
      <c r="N162">
        <v>1</v>
      </c>
      <c r="O162" s="1"/>
      <c r="P162" s="1"/>
      <c r="Q162" s="1">
        <f t="shared" si="2"/>
        <v>0</v>
      </c>
      <c r="R162" t="s">
        <v>23</v>
      </c>
      <c r="S162" t="s">
        <v>24</v>
      </c>
      <c r="T162">
        <v>2006</v>
      </c>
      <c r="U162">
        <v>3006</v>
      </c>
      <c r="V162" t="s">
        <v>45</v>
      </c>
      <c r="W162" t="s">
        <v>31</v>
      </c>
      <c r="X162">
        <v>24</v>
      </c>
    </row>
    <row r="163" spans="5:24" x14ac:dyDescent="0.25">
      <c r="E163">
        <v>1162</v>
      </c>
      <c r="F163" t="s">
        <v>20</v>
      </c>
      <c r="G163" t="s">
        <v>46</v>
      </c>
      <c r="H163" t="s">
        <v>47</v>
      </c>
      <c r="I163" s="2">
        <v>44992</v>
      </c>
      <c r="L163" s="1">
        <v>1496</v>
      </c>
      <c r="M163" s="1">
        <v>2200</v>
      </c>
      <c r="N163">
        <v>2</v>
      </c>
      <c r="O163" s="1"/>
      <c r="P163" s="1"/>
      <c r="Q163" s="1">
        <f t="shared" si="2"/>
        <v>0</v>
      </c>
      <c r="R163" t="s">
        <v>28</v>
      </c>
      <c r="S163" t="s">
        <v>24</v>
      </c>
      <c r="T163">
        <v>2007</v>
      </c>
      <c r="U163">
        <v>3007</v>
      </c>
      <c r="V163" t="s">
        <v>48</v>
      </c>
      <c r="W163" t="s">
        <v>26</v>
      </c>
      <c r="X163">
        <v>29</v>
      </c>
    </row>
    <row r="164" spans="5:24" x14ac:dyDescent="0.25">
      <c r="E164">
        <v>1163</v>
      </c>
      <c r="F164" t="s">
        <v>20</v>
      </c>
      <c r="G164" t="s">
        <v>46</v>
      </c>
      <c r="H164" t="s">
        <v>49</v>
      </c>
      <c r="I164" s="2">
        <v>44993</v>
      </c>
      <c r="L164" s="1">
        <v>1700.0000000000002</v>
      </c>
      <c r="M164" s="1">
        <v>2500</v>
      </c>
      <c r="N164">
        <v>1</v>
      </c>
      <c r="O164" s="1"/>
      <c r="P164" s="1"/>
      <c r="Q164" s="1">
        <f t="shared" si="2"/>
        <v>0</v>
      </c>
      <c r="R164" t="s">
        <v>23</v>
      </c>
      <c r="S164" t="s">
        <v>29</v>
      </c>
      <c r="T164">
        <v>2008</v>
      </c>
      <c r="U164">
        <v>3008</v>
      </c>
      <c r="V164" t="s">
        <v>50</v>
      </c>
      <c r="W164" t="s">
        <v>31</v>
      </c>
      <c r="X164">
        <v>27</v>
      </c>
    </row>
    <row r="165" spans="5:24" x14ac:dyDescent="0.25">
      <c r="E165">
        <v>1164</v>
      </c>
      <c r="F165" t="s">
        <v>20</v>
      </c>
      <c r="G165" t="s">
        <v>51</v>
      </c>
      <c r="H165" t="s">
        <v>52</v>
      </c>
      <c r="I165" s="2">
        <v>45006</v>
      </c>
      <c r="L165" s="1">
        <v>737</v>
      </c>
      <c r="M165" s="1">
        <v>1100</v>
      </c>
      <c r="N165">
        <v>2</v>
      </c>
      <c r="O165" s="1"/>
      <c r="P165" s="1"/>
      <c r="Q165" s="1">
        <f t="shared" si="2"/>
        <v>0</v>
      </c>
      <c r="R165" t="s">
        <v>23</v>
      </c>
      <c r="S165" t="s">
        <v>24</v>
      </c>
      <c r="T165">
        <v>2021</v>
      </c>
      <c r="U165">
        <v>3021</v>
      </c>
      <c r="V165" t="s">
        <v>53</v>
      </c>
      <c r="W165" t="s">
        <v>26</v>
      </c>
      <c r="X165">
        <v>24</v>
      </c>
    </row>
    <row r="166" spans="5:24" x14ac:dyDescent="0.25">
      <c r="E166">
        <v>1165</v>
      </c>
      <c r="F166" t="s">
        <v>20</v>
      </c>
      <c r="G166" t="s">
        <v>51</v>
      </c>
      <c r="H166" t="s">
        <v>54</v>
      </c>
      <c r="I166" s="2">
        <v>45007</v>
      </c>
      <c r="L166" s="1">
        <v>938</v>
      </c>
      <c r="M166" s="1">
        <v>1400</v>
      </c>
      <c r="N166">
        <v>1</v>
      </c>
      <c r="O166" s="1"/>
      <c r="P166" s="1"/>
      <c r="Q166" s="1">
        <f t="shared" si="2"/>
        <v>0</v>
      </c>
      <c r="R166" t="s">
        <v>28</v>
      </c>
      <c r="S166" t="s">
        <v>29</v>
      </c>
      <c r="T166">
        <v>2022</v>
      </c>
      <c r="U166">
        <v>3022</v>
      </c>
      <c r="V166" t="s">
        <v>55</v>
      </c>
      <c r="W166" t="s">
        <v>31</v>
      </c>
      <c r="X166">
        <v>21</v>
      </c>
    </row>
    <row r="167" spans="5:24" x14ac:dyDescent="0.25">
      <c r="E167">
        <v>1166</v>
      </c>
      <c r="F167" t="s">
        <v>20</v>
      </c>
      <c r="G167" t="s">
        <v>57</v>
      </c>
      <c r="H167" t="s">
        <v>58</v>
      </c>
      <c r="I167" s="2">
        <v>45008</v>
      </c>
      <c r="L167" s="1">
        <v>1190</v>
      </c>
      <c r="M167" s="1">
        <v>1700</v>
      </c>
      <c r="N167">
        <v>3</v>
      </c>
      <c r="O167" s="1"/>
      <c r="P167" s="1"/>
      <c r="Q167" s="1">
        <f t="shared" si="2"/>
        <v>0</v>
      </c>
      <c r="R167" t="s">
        <v>23</v>
      </c>
      <c r="S167" t="s">
        <v>35</v>
      </c>
      <c r="T167">
        <v>2023</v>
      </c>
      <c r="U167">
        <v>3023</v>
      </c>
      <c r="V167" t="s">
        <v>59</v>
      </c>
      <c r="W167" t="s">
        <v>26</v>
      </c>
      <c r="X167">
        <v>20</v>
      </c>
    </row>
    <row r="168" spans="5:24" x14ac:dyDescent="0.25">
      <c r="E168">
        <v>1167</v>
      </c>
      <c r="F168" t="s">
        <v>20</v>
      </c>
      <c r="G168" t="s">
        <v>57</v>
      </c>
      <c r="H168" t="s">
        <v>61</v>
      </c>
      <c r="I168" s="2">
        <v>45009</v>
      </c>
      <c r="L168" s="1">
        <v>1400</v>
      </c>
      <c r="M168" s="1">
        <v>2000</v>
      </c>
      <c r="N168">
        <v>1</v>
      </c>
      <c r="O168" s="1"/>
      <c r="P168" s="1"/>
      <c r="Q168" s="1">
        <f t="shared" si="2"/>
        <v>0</v>
      </c>
      <c r="R168" t="s">
        <v>23</v>
      </c>
      <c r="S168" t="s">
        <v>24</v>
      </c>
      <c r="T168">
        <v>2024</v>
      </c>
      <c r="U168">
        <v>3024</v>
      </c>
      <c r="V168" t="s">
        <v>62</v>
      </c>
      <c r="W168" t="s">
        <v>31</v>
      </c>
      <c r="X168">
        <v>18</v>
      </c>
    </row>
    <row r="169" spans="5:24" x14ac:dyDescent="0.25">
      <c r="E169">
        <v>1168</v>
      </c>
      <c r="F169" t="s">
        <v>20</v>
      </c>
      <c r="G169" t="s">
        <v>64</v>
      </c>
      <c r="H169" t="s">
        <v>65</v>
      </c>
      <c r="I169" s="2">
        <v>45010</v>
      </c>
      <c r="L169" s="1">
        <v>975</v>
      </c>
      <c r="M169" s="1">
        <v>1500</v>
      </c>
      <c r="N169">
        <v>2</v>
      </c>
      <c r="O169" s="1"/>
      <c r="P169" s="1"/>
      <c r="Q169" s="1">
        <f t="shared" si="2"/>
        <v>0</v>
      </c>
      <c r="R169" t="s">
        <v>28</v>
      </c>
      <c r="S169" t="s">
        <v>29</v>
      </c>
      <c r="T169">
        <v>2025</v>
      </c>
      <c r="U169">
        <v>3025</v>
      </c>
      <c r="V169" t="s">
        <v>66</v>
      </c>
      <c r="W169" t="s">
        <v>26</v>
      </c>
      <c r="X169">
        <v>28</v>
      </c>
    </row>
    <row r="170" spans="5:24" x14ac:dyDescent="0.25">
      <c r="E170">
        <v>1169</v>
      </c>
      <c r="F170" t="s">
        <v>20</v>
      </c>
      <c r="G170" t="s">
        <v>64</v>
      </c>
      <c r="H170" t="s">
        <v>67</v>
      </c>
      <c r="I170" s="2">
        <v>45011</v>
      </c>
      <c r="L170" s="1">
        <v>1170</v>
      </c>
      <c r="M170" s="1">
        <v>1800</v>
      </c>
      <c r="N170">
        <v>1</v>
      </c>
      <c r="O170" s="1"/>
      <c r="P170" s="1"/>
      <c r="Q170" s="1">
        <f t="shared" si="2"/>
        <v>0</v>
      </c>
      <c r="R170" t="s">
        <v>23</v>
      </c>
      <c r="S170" t="s">
        <v>24</v>
      </c>
      <c r="T170">
        <v>2026</v>
      </c>
      <c r="U170">
        <v>3026</v>
      </c>
      <c r="V170" t="s">
        <v>68</v>
      </c>
      <c r="W170" t="s">
        <v>31</v>
      </c>
      <c r="X170">
        <v>26</v>
      </c>
    </row>
    <row r="171" spans="5:24" x14ac:dyDescent="0.25">
      <c r="E171">
        <v>1170</v>
      </c>
      <c r="F171" t="s">
        <v>20</v>
      </c>
      <c r="G171" t="s">
        <v>69</v>
      </c>
      <c r="H171" t="s">
        <v>70</v>
      </c>
      <c r="I171" s="2">
        <v>45012</v>
      </c>
      <c r="L171" s="1">
        <v>1656</v>
      </c>
      <c r="M171" s="1">
        <v>2300</v>
      </c>
      <c r="N171">
        <v>2</v>
      </c>
      <c r="O171" s="1"/>
      <c r="P171" s="1"/>
      <c r="Q171" s="1">
        <f t="shared" si="2"/>
        <v>0</v>
      </c>
      <c r="R171" t="s">
        <v>28</v>
      </c>
      <c r="S171" t="s">
        <v>24</v>
      </c>
      <c r="T171">
        <v>2027</v>
      </c>
      <c r="U171">
        <v>3027</v>
      </c>
      <c r="V171" t="s">
        <v>71</v>
      </c>
      <c r="W171" t="s">
        <v>26</v>
      </c>
      <c r="X171">
        <v>30</v>
      </c>
    </row>
    <row r="172" spans="5:24" x14ac:dyDescent="0.25">
      <c r="E172">
        <v>1171</v>
      </c>
      <c r="F172" t="s">
        <v>20</v>
      </c>
      <c r="G172" t="s">
        <v>69</v>
      </c>
      <c r="H172" t="s">
        <v>72</v>
      </c>
      <c r="I172" s="2">
        <v>45013</v>
      </c>
      <c r="L172" s="1">
        <v>1872</v>
      </c>
      <c r="M172" s="1">
        <v>2600</v>
      </c>
      <c r="N172">
        <v>1</v>
      </c>
      <c r="O172" s="1"/>
      <c r="P172" s="1"/>
      <c r="Q172" s="1">
        <f t="shared" si="2"/>
        <v>0</v>
      </c>
      <c r="R172" t="s">
        <v>23</v>
      </c>
      <c r="S172" t="s">
        <v>29</v>
      </c>
      <c r="T172">
        <v>2028</v>
      </c>
      <c r="U172">
        <v>3028</v>
      </c>
      <c r="V172" t="s">
        <v>73</v>
      </c>
      <c r="W172" t="s">
        <v>31</v>
      </c>
      <c r="X172">
        <v>28</v>
      </c>
    </row>
    <row r="173" spans="5:24" x14ac:dyDescent="0.25">
      <c r="E173">
        <v>1172</v>
      </c>
      <c r="F173" t="s">
        <v>20</v>
      </c>
      <c r="G173" t="s">
        <v>74</v>
      </c>
      <c r="H173" t="s">
        <v>75</v>
      </c>
      <c r="I173" s="2">
        <v>44996</v>
      </c>
      <c r="L173" s="1">
        <v>780</v>
      </c>
      <c r="M173" s="1">
        <v>1300</v>
      </c>
      <c r="N173">
        <v>2</v>
      </c>
      <c r="O173" s="1"/>
      <c r="P173" s="1"/>
      <c r="Q173" s="1">
        <f t="shared" si="2"/>
        <v>0</v>
      </c>
      <c r="R173" t="s">
        <v>23</v>
      </c>
      <c r="S173" t="s">
        <v>24</v>
      </c>
      <c r="T173">
        <v>2041</v>
      </c>
      <c r="U173">
        <v>3041</v>
      </c>
      <c r="V173" t="s">
        <v>76</v>
      </c>
      <c r="W173" t="s">
        <v>26</v>
      </c>
      <c r="X173">
        <v>32</v>
      </c>
    </row>
    <row r="174" spans="5:24" x14ac:dyDescent="0.25">
      <c r="E174">
        <v>1173</v>
      </c>
      <c r="F174" t="s">
        <v>20</v>
      </c>
      <c r="G174" t="s">
        <v>74</v>
      </c>
      <c r="H174" t="s">
        <v>77</v>
      </c>
      <c r="I174" s="2">
        <v>44997</v>
      </c>
      <c r="L174" s="1">
        <v>960</v>
      </c>
      <c r="M174" s="1">
        <v>1600</v>
      </c>
      <c r="N174">
        <v>1</v>
      </c>
      <c r="O174" s="1"/>
      <c r="P174" s="1"/>
      <c r="Q174" s="1">
        <f t="shared" si="2"/>
        <v>0</v>
      </c>
      <c r="R174" t="s">
        <v>28</v>
      </c>
      <c r="S174" t="s">
        <v>29</v>
      </c>
      <c r="T174">
        <v>2042</v>
      </c>
      <c r="U174">
        <v>3042</v>
      </c>
      <c r="V174" t="s">
        <v>78</v>
      </c>
      <c r="W174" t="s">
        <v>31</v>
      </c>
      <c r="X174">
        <v>29</v>
      </c>
    </row>
    <row r="175" spans="5:24" x14ac:dyDescent="0.25">
      <c r="E175">
        <v>1174</v>
      </c>
      <c r="F175" t="s">
        <v>20</v>
      </c>
      <c r="G175" t="s">
        <v>79</v>
      </c>
      <c r="H175" t="s">
        <v>80</v>
      </c>
      <c r="I175" s="2">
        <v>44998</v>
      </c>
      <c r="L175" s="1">
        <v>1292</v>
      </c>
      <c r="M175" s="1">
        <v>1900</v>
      </c>
      <c r="N175">
        <v>3</v>
      </c>
      <c r="O175" s="1"/>
      <c r="P175" s="1"/>
      <c r="Q175" s="1">
        <f t="shared" si="2"/>
        <v>0</v>
      </c>
      <c r="R175" t="s">
        <v>23</v>
      </c>
      <c r="S175" t="s">
        <v>35</v>
      </c>
      <c r="T175">
        <v>2043</v>
      </c>
      <c r="U175">
        <v>3043</v>
      </c>
      <c r="V175" t="s">
        <v>81</v>
      </c>
      <c r="W175" t="s">
        <v>26</v>
      </c>
      <c r="X175">
        <v>21</v>
      </c>
    </row>
    <row r="176" spans="5:24" x14ac:dyDescent="0.25">
      <c r="E176">
        <v>1175</v>
      </c>
      <c r="F176" t="s">
        <v>20</v>
      </c>
      <c r="G176" t="s">
        <v>79</v>
      </c>
      <c r="H176" t="s">
        <v>82</v>
      </c>
      <c r="I176" s="2">
        <v>44999</v>
      </c>
      <c r="L176" s="1">
        <v>1496</v>
      </c>
      <c r="M176" s="1">
        <v>2200</v>
      </c>
      <c r="N176">
        <v>1</v>
      </c>
      <c r="O176" s="1"/>
      <c r="P176" s="1"/>
      <c r="Q176" s="1">
        <f t="shared" si="2"/>
        <v>0</v>
      </c>
      <c r="R176" t="s">
        <v>23</v>
      </c>
      <c r="S176" t="s">
        <v>24</v>
      </c>
      <c r="T176">
        <v>2044</v>
      </c>
      <c r="U176">
        <v>3044</v>
      </c>
      <c r="V176" t="s">
        <v>83</v>
      </c>
      <c r="W176" t="s">
        <v>31</v>
      </c>
      <c r="X176">
        <v>19</v>
      </c>
    </row>
    <row r="177" spans="5:24" x14ac:dyDescent="0.25">
      <c r="E177">
        <v>1176</v>
      </c>
      <c r="F177" t="s">
        <v>20</v>
      </c>
      <c r="G177" t="s">
        <v>79</v>
      </c>
      <c r="H177" t="s">
        <v>80</v>
      </c>
      <c r="I177" s="2">
        <v>44605</v>
      </c>
      <c r="L177" s="1">
        <v>1292</v>
      </c>
      <c r="M177" s="1">
        <v>1900</v>
      </c>
      <c r="N177">
        <v>3</v>
      </c>
      <c r="O177" s="1"/>
      <c r="P177" s="1"/>
      <c r="Q177" s="1">
        <f t="shared" si="2"/>
        <v>0</v>
      </c>
      <c r="R177" t="s">
        <v>23</v>
      </c>
      <c r="S177" t="s">
        <v>35</v>
      </c>
      <c r="T177">
        <v>2043</v>
      </c>
      <c r="U177">
        <v>3043</v>
      </c>
      <c r="V177" t="s">
        <v>81</v>
      </c>
      <c r="W177" t="s">
        <v>26</v>
      </c>
      <c r="X177">
        <v>21</v>
      </c>
    </row>
    <row r="178" spans="5:24" x14ac:dyDescent="0.25">
      <c r="E178">
        <v>1177</v>
      </c>
      <c r="F178" t="s">
        <v>20</v>
      </c>
      <c r="G178" t="s">
        <v>79</v>
      </c>
      <c r="H178" t="s">
        <v>82</v>
      </c>
      <c r="I178" s="2">
        <v>44606</v>
      </c>
      <c r="L178" s="1">
        <v>1496</v>
      </c>
      <c r="M178" s="1">
        <v>2200</v>
      </c>
      <c r="N178">
        <v>1</v>
      </c>
      <c r="O178" s="1"/>
      <c r="P178" s="1"/>
      <c r="Q178" s="1">
        <f t="shared" si="2"/>
        <v>0</v>
      </c>
      <c r="R178" t="s">
        <v>23</v>
      </c>
      <c r="S178" t="s">
        <v>24</v>
      </c>
      <c r="T178">
        <v>2044</v>
      </c>
      <c r="U178">
        <v>3044</v>
      </c>
      <c r="V178" t="s">
        <v>83</v>
      </c>
      <c r="W178" t="s">
        <v>31</v>
      </c>
      <c r="X178">
        <v>19</v>
      </c>
    </row>
    <row r="179" spans="5:24" x14ac:dyDescent="0.25">
      <c r="E179">
        <v>1178</v>
      </c>
      <c r="F179" t="s">
        <v>20</v>
      </c>
      <c r="G179" t="s">
        <v>84</v>
      </c>
      <c r="H179" t="s">
        <v>85</v>
      </c>
      <c r="I179" s="2">
        <v>44607</v>
      </c>
      <c r="L179" s="1">
        <v>1340</v>
      </c>
      <c r="M179" s="1">
        <v>2000</v>
      </c>
      <c r="N179">
        <v>2</v>
      </c>
      <c r="O179" s="1"/>
      <c r="P179" s="1"/>
      <c r="Q179" s="1">
        <f t="shared" si="2"/>
        <v>0</v>
      </c>
      <c r="R179" t="s">
        <v>28</v>
      </c>
      <c r="S179" t="s">
        <v>29</v>
      </c>
      <c r="T179">
        <v>2045</v>
      </c>
      <c r="U179">
        <v>3045</v>
      </c>
      <c r="V179" t="s">
        <v>86</v>
      </c>
      <c r="W179" t="s">
        <v>26</v>
      </c>
      <c r="X179">
        <v>36</v>
      </c>
    </row>
    <row r="180" spans="5:24" x14ac:dyDescent="0.25">
      <c r="E180">
        <v>1179</v>
      </c>
      <c r="F180" t="s">
        <v>20</v>
      </c>
      <c r="G180" t="s">
        <v>84</v>
      </c>
      <c r="H180" t="s">
        <v>87</v>
      </c>
      <c r="I180" s="2">
        <v>44608</v>
      </c>
      <c r="L180" s="1">
        <v>1541</v>
      </c>
      <c r="M180" s="1">
        <v>2300</v>
      </c>
      <c r="N180">
        <v>1</v>
      </c>
      <c r="O180" s="1"/>
      <c r="P180" s="1"/>
      <c r="Q180" s="1">
        <f t="shared" si="2"/>
        <v>0</v>
      </c>
      <c r="R180" t="s">
        <v>23</v>
      </c>
      <c r="S180" t="s">
        <v>24</v>
      </c>
      <c r="T180">
        <v>2046</v>
      </c>
      <c r="U180">
        <v>3046</v>
      </c>
      <c r="V180" t="s">
        <v>88</v>
      </c>
      <c r="W180" t="s">
        <v>31</v>
      </c>
      <c r="X180">
        <v>34</v>
      </c>
    </row>
    <row r="181" spans="5:24" x14ac:dyDescent="0.25">
      <c r="E181">
        <v>1180</v>
      </c>
      <c r="F181" t="s">
        <v>20</v>
      </c>
      <c r="G181" t="s">
        <v>89</v>
      </c>
      <c r="H181" t="s">
        <v>90</v>
      </c>
      <c r="I181" s="2">
        <v>44609</v>
      </c>
      <c r="L181" s="1">
        <v>2250</v>
      </c>
      <c r="M181" s="1">
        <v>3000</v>
      </c>
      <c r="N181">
        <v>2</v>
      </c>
      <c r="O181" s="1"/>
      <c r="P181" s="1"/>
      <c r="Q181" s="1">
        <f t="shared" si="2"/>
        <v>0</v>
      </c>
      <c r="R181" t="s">
        <v>28</v>
      </c>
      <c r="S181" t="s">
        <v>24</v>
      </c>
      <c r="T181">
        <v>2047</v>
      </c>
      <c r="U181">
        <v>3047</v>
      </c>
      <c r="V181" t="s">
        <v>91</v>
      </c>
      <c r="W181" t="s">
        <v>26</v>
      </c>
      <c r="X181">
        <v>40</v>
      </c>
    </row>
    <row r="182" spans="5:24" x14ac:dyDescent="0.25">
      <c r="E182">
        <v>1181</v>
      </c>
      <c r="F182" t="s">
        <v>20</v>
      </c>
      <c r="G182" t="s">
        <v>89</v>
      </c>
      <c r="H182" t="s">
        <v>92</v>
      </c>
      <c r="I182" s="2">
        <v>44610</v>
      </c>
      <c r="L182" s="1">
        <v>2625</v>
      </c>
      <c r="M182" s="1">
        <v>3500</v>
      </c>
      <c r="N182">
        <v>1</v>
      </c>
      <c r="O182" s="1"/>
      <c r="P182" s="1"/>
      <c r="Q182" s="1">
        <f t="shared" si="2"/>
        <v>0</v>
      </c>
      <c r="R182" t="s">
        <v>23</v>
      </c>
      <c r="S182" t="s">
        <v>29</v>
      </c>
      <c r="T182">
        <v>2048</v>
      </c>
      <c r="U182">
        <v>3048</v>
      </c>
      <c r="V182" t="s">
        <v>93</v>
      </c>
      <c r="W182" t="s">
        <v>31</v>
      </c>
      <c r="X182">
        <v>38</v>
      </c>
    </row>
    <row r="183" spans="5:24" x14ac:dyDescent="0.25">
      <c r="E183">
        <v>1182</v>
      </c>
      <c r="F183" t="s">
        <v>20</v>
      </c>
      <c r="G183" t="s">
        <v>95</v>
      </c>
      <c r="H183" t="s">
        <v>96</v>
      </c>
      <c r="I183" s="2">
        <v>44593</v>
      </c>
      <c r="L183" s="1">
        <v>1460</v>
      </c>
      <c r="M183" s="1">
        <v>2000</v>
      </c>
      <c r="N183">
        <v>2</v>
      </c>
      <c r="O183" s="1"/>
      <c r="P183" s="1"/>
      <c r="Q183" s="1">
        <f t="shared" si="2"/>
        <v>0</v>
      </c>
      <c r="R183" t="s">
        <v>23</v>
      </c>
      <c r="S183" t="s">
        <v>24</v>
      </c>
      <c r="T183">
        <v>2061</v>
      </c>
      <c r="U183">
        <v>3061</v>
      </c>
      <c r="V183" t="s">
        <v>97</v>
      </c>
      <c r="W183" t="s">
        <v>26</v>
      </c>
      <c r="X183">
        <v>35</v>
      </c>
    </row>
    <row r="184" spans="5:24" x14ac:dyDescent="0.25">
      <c r="E184">
        <v>1183</v>
      </c>
      <c r="F184" t="s">
        <v>20</v>
      </c>
      <c r="G184" t="s">
        <v>95</v>
      </c>
      <c r="H184" t="s">
        <v>98</v>
      </c>
      <c r="I184" s="2">
        <v>44594</v>
      </c>
      <c r="L184" s="1">
        <v>1825</v>
      </c>
      <c r="M184" s="1">
        <v>2500</v>
      </c>
      <c r="N184">
        <v>1</v>
      </c>
      <c r="O184" s="1"/>
      <c r="P184" s="1"/>
      <c r="Q184" s="1">
        <f t="shared" si="2"/>
        <v>0</v>
      </c>
      <c r="R184" t="s">
        <v>28</v>
      </c>
      <c r="S184" t="s">
        <v>29</v>
      </c>
      <c r="T184">
        <v>2062</v>
      </c>
      <c r="U184">
        <v>3062</v>
      </c>
      <c r="V184" t="s">
        <v>99</v>
      </c>
      <c r="W184" t="s">
        <v>31</v>
      </c>
      <c r="X184">
        <v>33</v>
      </c>
    </row>
    <row r="185" spans="5:24" x14ac:dyDescent="0.25">
      <c r="E185">
        <v>1184</v>
      </c>
      <c r="F185" t="s">
        <v>20</v>
      </c>
      <c r="G185" t="s">
        <v>100</v>
      </c>
      <c r="H185" t="s">
        <v>101</v>
      </c>
      <c r="I185" s="2">
        <v>44595</v>
      </c>
      <c r="L185" s="1">
        <v>1105</v>
      </c>
      <c r="M185" s="1">
        <v>1700</v>
      </c>
      <c r="N185">
        <v>3</v>
      </c>
      <c r="O185" s="1"/>
      <c r="P185" s="1"/>
      <c r="Q185" s="1">
        <f t="shared" si="2"/>
        <v>0</v>
      </c>
      <c r="R185" t="s">
        <v>23</v>
      </c>
      <c r="S185" t="s">
        <v>35</v>
      </c>
      <c r="T185">
        <v>2063</v>
      </c>
      <c r="U185">
        <v>3063</v>
      </c>
      <c r="V185" t="s">
        <v>102</v>
      </c>
      <c r="W185" t="s">
        <v>26</v>
      </c>
      <c r="X185">
        <v>22</v>
      </c>
    </row>
    <row r="186" spans="5:24" x14ac:dyDescent="0.25">
      <c r="E186">
        <v>1185</v>
      </c>
      <c r="F186" t="s">
        <v>20</v>
      </c>
      <c r="G186" t="s">
        <v>100</v>
      </c>
      <c r="H186" t="s">
        <v>103</v>
      </c>
      <c r="I186" s="2">
        <v>44596</v>
      </c>
      <c r="L186" s="1">
        <v>1365</v>
      </c>
      <c r="M186" s="1">
        <v>2100</v>
      </c>
      <c r="N186">
        <v>1</v>
      </c>
      <c r="O186" s="1"/>
      <c r="P186" s="1"/>
      <c r="Q186" s="1">
        <f t="shared" si="2"/>
        <v>0</v>
      </c>
      <c r="R186" t="s">
        <v>23</v>
      </c>
      <c r="S186" t="s">
        <v>24</v>
      </c>
      <c r="T186">
        <v>2064</v>
      </c>
      <c r="U186">
        <v>3064</v>
      </c>
      <c r="V186" t="s">
        <v>104</v>
      </c>
      <c r="W186" t="s">
        <v>31</v>
      </c>
      <c r="X186">
        <v>20</v>
      </c>
    </row>
    <row r="187" spans="5:24" x14ac:dyDescent="0.25">
      <c r="E187">
        <v>1186</v>
      </c>
      <c r="F187" t="s">
        <v>20</v>
      </c>
      <c r="G187" t="s">
        <v>105</v>
      </c>
      <c r="H187" t="s">
        <v>106</v>
      </c>
      <c r="I187" s="2">
        <v>44597</v>
      </c>
      <c r="L187" s="1">
        <v>1035</v>
      </c>
      <c r="M187" s="1">
        <v>1500</v>
      </c>
      <c r="N187">
        <v>2</v>
      </c>
      <c r="O187" s="1"/>
      <c r="P187" s="1"/>
      <c r="Q187" s="1">
        <f t="shared" si="2"/>
        <v>0</v>
      </c>
      <c r="R187" t="s">
        <v>28</v>
      </c>
      <c r="S187" t="s">
        <v>29</v>
      </c>
      <c r="T187">
        <v>2065</v>
      </c>
      <c r="U187">
        <v>3065</v>
      </c>
      <c r="V187" t="s">
        <v>107</v>
      </c>
      <c r="W187" t="s">
        <v>26</v>
      </c>
      <c r="X187">
        <v>30</v>
      </c>
    </row>
    <row r="188" spans="5:24" x14ac:dyDescent="0.25">
      <c r="E188">
        <v>1187</v>
      </c>
      <c r="F188" t="s">
        <v>20</v>
      </c>
      <c r="G188" t="s">
        <v>105</v>
      </c>
      <c r="H188" t="s">
        <v>108</v>
      </c>
      <c r="I188" s="2">
        <v>44598</v>
      </c>
      <c r="L188" s="1">
        <v>1242</v>
      </c>
      <c r="M188" s="1">
        <v>1800</v>
      </c>
      <c r="N188">
        <v>1</v>
      </c>
      <c r="O188" s="1"/>
      <c r="P188" s="1"/>
      <c r="Q188" s="1">
        <f t="shared" si="2"/>
        <v>0</v>
      </c>
      <c r="R188" t="s">
        <v>23</v>
      </c>
      <c r="S188" t="s">
        <v>24</v>
      </c>
      <c r="T188">
        <v>2066</v>
      </c>
      <c r="U188">
        <v>3066</v>
      </c>
      <c r="V188" t="s">
        <v>109</v>
      </c>
      <c r="W188" t="s">
        <v>31</v>
      </c>
      <c r="X188">
        <v>28</v>
      </c>
    </row>
    <row r="189" spans="5:24" x14ac:dyDescent="0.25">
      <c r="E189">
        <v>1188</v>
      </c>
      <c r="F189" t="s">
        <v>20</v>
      </c>
      <c r="G189" t="s">
        <v>110</v>
      </c>
      <c r="H189" t="s">
        <v>111</v>
      </c>
      <c r="I189" s="2">
        <v>44599</v>
      </c>
      <c r="L189" s="1">
        <v>2080</v>
      </c>
      <c r="M189" s="1">
        <v>3200</v>
      </c>
      <c r="N189">
        <v>2</v>
      </c>
      <c r="O189" s="1"/>
      <c r="P189" s="1"/>
      <c r="Q189" s="1">
        <f t="shared" si="2"/>
        <v>0</v>
      </c>
      <c r="R189" t="s">
        <v>28</v>
      </c>
      <c r="S189" t="s">
        <v>24</v>
      </c>
      <c r="T189">
        <v>2067</v>
      </c>
      <c r="U189">
        <v>3067</v>
      </c>
      <c r="V189" t="s">
        <v>91</v>
      </c>
      <c r="W189" t="s">
        <v>26</v>
      </c>
      <c r="X189">
        <v>42</v>
      </c>
    </row>
    <row r="190" spans="5:24" x14ac:dyDescent="0.25">
      <c r="E190">
        <v>1189</v>
      </c>
      <c r="F190" t="s">
        <v>20</v>
      </c>
      <c r="G190" t="s">
        <v>110</v>
      </c>
      <c r="H190" t="s">
        <v>112</v>
      </c>
      <c r="I190" s="2">
        <v>44600</v>
      </c>
      <c r="L190" s="1">
        <v>2405</v>
      </c>
      <c r="M190" s="1">
        <v>3700</v>
      </c>
      <c r="N190">
        <v>1</v>
      </c>
      <c r="O190" s="1"/>
      <c r="P190" s="1"/>
      <c r="Q190" s="1">
        <f t="shared" si="2"/>
        <v>0</v>
      </c>
      <c r="R190" t="s">
        <v>23</v>
      </c>
      <c r="S190" t="s">
        <v>29</v>
      </c>
      <c r="T190">
        <v>2068</v>
      </c>
      <c r="U190">
        <v>3068</v>
      </c>
      <c r="V190" t="s">
        <v>93</v>
      </c>
      <c r="W190" t="s">
        <v>31</v>
      </c>
      <c r="X190">
        <v>40</v>
      </c>
    </row>
    <row r="191" spans="5:24" x14ac:dyDescent="0.25">
      <c r="E191">
        <v>1190</v>
      </c>
      <c r="F191" t="s">
        <v>20</v>
      </c>
      <c r="G191" t="s">
        <v>21</v>
      </c>
      <c r="H191" t="s">
        <v>22</v>
      </c>
      <c r="I191" s="2">
        <v>44593</v>
      </c>
      <c r="L191" s="1">
        <v>840</v>
      </c>
      <c r="M191" s="1">
        <v>1200</v>
      </c>
      <c r="N191">
        <v>2</v>
      </c>
      <c r="O191" s="1"/>
      <c r="P191" s="1"/>
      <c r="Q191" s="1">
        <f t="shared" si="2"/>
        <v>0</v>
      </c>
      <c r="R191" t="s">
        <v>23</v>
      </c>
      <c r="S191" t="s">
        <v>24</v>
      </c>
      <c r="T191">
        <v>2001</v>
      </c>
      <c r="U191">
        <v>3001</v>
      </c>
      <c r="V191" t="s">
        <v>25</v>
      </c>
      <c r="W191" t="s">
        <v>26</v>
      </c>
      <c r="X191">
        <v>25</v>
      </c>
    </row>
    <row r="192" spans="5:24" x14ac:dyDescent="0.25">
      <c r="E192">
        <v>1191</v>
      </c>
      <c r="F192" t="s">
        <v>20</v>
      </c>
      <c r="G192" t="s">
        <v>21</v>
      </c>
      <c r="H192" t="s">
        <v>27</v>
      </c>
      <c r="I192" s="2">
        <v>44594</v>
      </c>
      <c r="L192" s="1">
        <v>1050</v>
      </c>
      <c r="M192" s="1">
        <v>1500</v>
      </c>
      <c r="N192">
        <v>1</v>
      </c>
      <c r="O192" s="1"/>
      <c r="P192" s="1"/>
      <c r="Q192" s="1">
        <f t="shared" si="2"/>
        <v>0</v>
      </c>
      <c r="R192" t="s">
        <v>28</v>
      </c>
      <c r="S192" t="s">
        <v>29</v>
      </c>
      <c r="T192">
        <v>2002</v>
      </c>
      <c r="U192">
        <v>3002</v>
      </c>
      <c r="V192" t="s">
        <v>30</v>
      </c>
      <c r="W192" t="s">
        <v>31</v>
      </c>
      <c r="X192">
        <v>22</v>
      </c>
    </row>
    <row r="193" spans="5:24" x14ac:dyDescent="0.25">
      <c r="E193">
        <v>1192</v>
      </c>
      <c r="F193" t="s">
        <v>20</v>
      </c>
      <c r="G193" t="s">
        <v>33</v>
      </c>
      <c r="H193" t="s">
        <v>34</v>
      </c>
      <c r="I193" s="2">
        <v>44595</v>
      </c>
      <c r="L193" s="1">
        <v>1260</v>
      </c>
      <c r="M193" s="1">
        <v>1800</v>
      </c>
      <c r="N193">
        <v>3</v>
      </c>
      <c r="O193" s="1"/>
      <c r="P193" s="1"/>
      <c r="Q193" s="1">
        <f t="shared" si="2"/>
        <v>0</v>
      </c>
      <c r="R193" t="s">
        <v>23</v>
      </c>
      <c r="S193" t="s">
        <v>35</v>
      </c>
      <c r="T193">
        <v>2003</v>
      </c>
      <c r="U193">
        <v>3003</v>
      </c>
      <c r="V193" t="s">
        <v>36</v>
      </c>
      <c r="W193" t="s">
        <v>26</v>
      </c>
      <c r="X193">
        <v>18</v>
      </c>
    </row>
    <row r="194" spans="5:24" x14ac:dyDescent="0.25">
      <c r="E194">
        <v>1193</v>
      </c>
      <c r="F194" t="s">
        <v>20</v>
      </c>
      <c r="G194" t="s">
        <v>33</v>
      </c>
      <c r="H194" t="s">
        <v>38</v>
      </c>
      <c r="I194" s="2">
        <v>44596</v>
      </c>
      <c r="L194" s="1">
        <v>1470</v>
      </c>
      <c r="M194" s="1">
        <v>2100</v>
      </c>
      <c r="N194">
        <v>1</v>
      </c>
      <c r="O194" s="1"/>
      <c r="P194" s="1"/>
      <c r="Q194" s="1">
        <f t="shared" si="2"/>
        <v>0</v>
      </c>
      <c r="R194" t="s">
        <v>23</v>
      </c>
      <c r="S194" t="s">
        <v>24</v>
      </c>
      <c r="T194">
        <v>2004</v>
      </c>
      <c r="U194">
        <v>3004</v>
      </c>
      <c r="V194" t="s">
        <v>39</v>
      </c>
      <c r="W194" t="s">
        <v>31</v>
      </c>
      <c r="X194">
        <v>16</v>
      </c>
    </row>
    <row r="195" spans="5:24" x14ac:dyDescent="0.25">
      <c r="E195">
        <v>1194</v>
      </c>
      <c r="F195" t="s">
        <v>20</v>
      </c>
      <c r="G195" t="s">
        <v>41</v>
      </c>
      <c r="H195" t="s">
        <v>42</v>
      </c>
      <c r="I195" s="2">
        <v>44597</v>
      </c>
      <c r="L195" s="1">
        <v>896.99999999999989</v>
      </c>
      <c r="M195" s="1">
        <v>1300</v>
      </c>
      <c r="N195">
        <v>2</v>
      </c>
      <c r="O195" s="1"/>
      <c r="P195" s="1"/>
      <c r="Q195" s="1">
        <f t="shared" ref="Q195:Q246" si="3">O195+P195</f>
        <v>0</v>
      </c>
      <c r="R195" t="s">
        <v>28</v>
      </c>
      <c r="S195" t="s">
        <v>29</v>
      </c>
      <c r="T195">
        <v>2005</v>
      </c>
      <c r="U195">
        <v>3005</v>
      </c>
      <c r="V195" t="s">
        <v>43</v>
      </c>
      <c r="W195" t="s">
        <v>26</v>
      </c>
      <c r="X195">
        <v>27</v>
      </c>
    </row>
    <row r="196" spans="5:24" x14ac:dyDescent="0.25">
      <c r="E196">
        <v>1195</v>
      </c>
      <c r="F196" t="s">
        <v>20</v>
      </c>
      <c r="G196" t="s">
        <v>41</v>
      </c>
      <c r="H196" t="s">
        <v>44</v>
      </c>
      <c r="I196" s="2">
        <v>44598</v>
      </c>
      <c r="L196" s="1">
        <v>1104</v>
      </c>
      <c r="M196" s="1">
        <v>1600</v>
      </c>
      <c r="N196">
        <v>1</v>
      </c>
      <c r="O196" s="1"/>
      <c r="P196" s="1"/>
      <c r="Q196" s="1">
        <f t="shared" si="3"/>
        <v>0</v>
      </c>
      <c r="R196" t="s">
        <v>23</v>
      </c>
      <c r="S196" t="s">
        <v>24</v>
      </c>
      <c r="T196">
        <v>2006</v>
      </c>
      <c r="U196">
        <v>3006</v>
      </c>
      <c r="V196" t="s">
        <v>45</v>
      </c>
      <c r="W196" t="s">
        <v>31</v>
      </c>
      <c r="X196">
        <v>24</v>
      </c>
    </row>
    <row r="197" spans="5:24" x14ac:dyDescent="0.25">
      <c r="E197">
        <v>1196</v>
      </c>
      <c r="F197" t="s">
        <v>20</v>
      </c>
      <c r="G197" t="s">
        <v>46</v>
      </c>
      <c r="H197" t="s">
        <v>47</v>
      </c>
      <c r="I197" s="2">
        <v>44599</v>
      </c>
      <c r="L197" s="1">
        <v>1496</v>
      </c>
      <c r="M197" s="1">
        <v>2200</v>
      </c>
      <c r="N197">
        <v>2</v>
      </c>
      <c r="O197" s="1"/>
      <c r="P197" s="1"/>
      <c r="Q197" s="1">
        <f t="shared" si="3"/>
        <v>0</v>
      </c>
      <c r="R197" t="s">
        <v>28</v>
      </c>
      <c r="S197" t="s">
        <v>24</v>
      </c>
      <c r="T197">
        <v>2007</v>
      </c>
      <c r="U197">
        <v>3007</v>
      </c>
      <c r="V197" t="s">
        <v>48</v>
      </c>
      <c r="W197" t="s">
        <v>26</v>
      </c>
      <c r="X197">
        <v>29</v>
      </c>
    </row>
    <row r="198" spans="5:24" x14ac:dyDescent="0.25">
      <c r="E198">
        <v>1197</v>
      </c>
      <c r="F198" t="s">
        <v>20</v>
      </c>
      <c r="G198" t="s">
        <v>46</v>
      </c>
      <c r="H198" t="s">
        <v>49</v>
      </c>
      <c r="I198" s="2">
        <v>44600</v>
      </c>
      <c r="L198" s="1">
        <v>1700.0000000000002</v>
      </c>
      <c r="M198" s="1">
        <v>2500</v>
      </c>
      <c r="N198">
        <v>1</v>
      </c>
      <c r="O198" s="1"/>
      <c r="P198" s="1"/>
      <c r="Q198" s="1">
        <f t="shared" si="3"/>
        <v>0</v>
      </c>
      <c r="R198" t="s">
        <v>23</v>
      </c>
      <c r="S198" t="s">
        <v>29</v>
      </c>
      <c r="T198">
        <v>2008</v>
      </c>
      <c r="U198">
        <v>3008</v>
      </c>
      <c r="V198" t="s">
        <v>50</v>
      </c>
      <c r="W198" t="s">
        <v>31</v>
      </c>
      <c r="X198">
        <v>27</v>
      </c>
    </row>
    <row r="199" spans="5:24" x14ac:dyDescent="0.25">
      <c r="E199">
        <v>1198</v>
      </c>
      <c r="F199" t="s">
        <v>20</v>
      </c>
      <c r="G199" t="s">
        <v>46</v>
      </c>
      <c r="H199" t="s">
        <v>47</v>
      </c>
      <c r="I199" s="2">
        <v>44599</v>
      </c>
      <c r="L199" s="1">
        <v>1496</v>
      </c>
      <c r="M199" s="1">
        <v>2200</v>
      </c>
      <c r="N199">
        <v>2</v>
      </c>
      <c r="O199" s="1"/>
      <c r="P199" s="1"/>
      <c r="Q199" s="1">
        <f t="shared" si="3"/>
        <v>0</v>
      </c>
      <c r="R199" t="s">
        <v>28</v>
      </c>
      <c r="S199" t="s">
        <v>24</v>
      </c>
      <c r="T199">
        <v>2007</v>
      </c>
      <c r="U199">
        <v>3007</v>
      </c>
      <c r="V199" t="s">
        <v>48</v>
      </c>
      <c r="W199" t="s">
        <v>26</v>
      </c>
      <c r="X199">
        <v>29</v>
      </c>
    </row>
    <row r="200" spans="5:24" x14ac:dyDescent="0.25">
      <c r="E200">
        <v>1199</v>
      </c>
      <c r="F200" t="s">
        <v>20</v>
      </c>
      <c r="G200" t="s">
        <v>46</v>
      </c>
      <c r="H200" t="s">
        <v>49</v>
      </c>
      <c r="I200" s="2">
        <v>44600</v>
      </c>
      <c r="L200" s="1">
        <v>1700.0000000000002</v>
      </c>
      <c r="M200" s="1">
        <v>2500</v>
      </c>
      <c r="N200">
        <v>1</v>
      </c>
      <c r="O200" s="1"/>
      <c r="P200" s="1"/>
      <c r="Q200" s="1">
        <f t="shared" si="3"/>
        <v>0</v>
      </c>
      <c r="R200" t="s">
        <v>23</v>
      </c>
      <c r="S200" t="s">
        <v>29</v>
      </c>
      <c r="T200">
        <v>2008</v>
      </c>
      <c r="U200">
        <v>3008</v>
      </c>
      <c r="V200" t="s">
        <v>50</v>
      </c>
      <c r="W200" t="s">
        <v>31</v>
      </c>
      <c r="X200">
        <v>27</v>
      </c>
    </row>
    <row r="201" spans="5:24" x14ac:dyDescent="0.25">
      <c r="E201">
        <v>1200</v>
      </c>
      <c r="F201" t="s">
        <v>20</v>
      </c>
      <c r="G201" t="s">
        <v>51</v>
      </c>
      <c r="H201" t="s">
        <v>52</v>
      </c>
      <c r="I201" s="2">
        <v>44613</v>
      </c>
      <c r="L201" s="1">
        <v>737</v>
      </c>
      <c r="M201" s="1">
        <v>1100</v>
      </c>
      <c r="N201">
        <v>2</v>
      </c>
      <c r="O201" s="1"/>
      <c r="P201" s="1"/>
      <c r="Q201" s="1">
        <f t="shared" si="3"/>
        <v>0</v>
      </c>
      <c r="R201" t="s">
        <v>23</v>
      </c>
      <c r="S201" t="s">
        <v>24</v>
      </c>
      <c r="T201">
        <v>2021</v>
      </c>
      <c r="U201">
        <v>3021</v>
      </c>
      <c r="V201" t="s">
        <v>53</v>
      </c>
      <c r="W201" t="s">
        <v>26</v>
      </c>
      <c r="X201">
        <v>24</v>
      </c>
    </row>
    <row r="202" spans="5:24" x14ac:dyDescent="0.25">
      <c r="E202">
        <v>1201</v>
      </c>
      <c r="F202" t="s">
        <v>20</v>
      </c>
      <c r="G202" t="s">
        <v>51</v>
      </c>
      <c r="H202" t="s">
        <v>54</v>
      </c>
      <c r="I202" s="2">
        <v>44614</v>
      </c>
      <c r="L202" s="1">
        <v>938</v>
      </c>
      <c r="M202" s="1">
        <v>1400</v>
      </c>
      <c r="N202">
        <v>1</v>
      </c>
      <c r="O202" s="1"/>
      <c r="P202" s="1"/>
      <c r="Q202" s="1">
        <f t="shared" si="3"/>
        <v>0</v>
      </c>
      <c r="R202" t="s">
        <v>28</v>
      </c>
      <c r="S202" t="s">
        <v>29</v>
      </c>
      <c r="T202">
        <v>2022</v>
      </c>
      <c r="U202">
        <v>3022</v>
      </c>
      <c r="V202" t="s">
        <v>55</v>
      </c>
      <c r="W202" t="s">
        <v>31</v>
      </c>
      <c r="X202">
        <v>21</v>
      </c>
    </row>
    <row r="203" spans="5:24" x14ac:dyDescent="0.25">
      <c r="E203">
        <v>1202</v>
      </c>
      <c r="F203" t="s">
        <v>20</v>
      </c>
      <c r="G203" t="s">
        <v>57</v>
      </c>
      <c r="H203" t="s">
        <v>58</v>
      </c>
      <c r="I203" s="2">
        <v>44615</v>
      </c>
      <c r="L203" s="1">
        <v>1190</v>
      </c>
      <c r="M203" s="1">
        <v>1700</v>
      </c>
      <c r="N203">
        <v>3</v>
      </c>
      <c r="O203" s="1"/>
      <c r="P203" s="1"/>
      <c r="Q203" s="1">
        <f t="shared" si="3"/>
        <v>0</v>
      </c>
      <c r="R203" t="s">
        <v>23</v>
      </c>
      <c r="S203" t="s">
        <v>35</v>
      </c>
      <c r="T203">
        <v>2023</v>
      </c>
      <c r="U203">
        <v>3023</v>
      </c>
      <c r="V203" t="s">
        <v>59</v>
      </c>
      <c r="W203" t="s">
        <v>26</v>
      </c>
      <c r="X203">
        <v>20</v>
      </c>
    </row>
    <row r="204" spans="5:24" x14ac:dyDescent="0.25">
      <c r="E204">
        <v>1203</v>
      </c>
      <c r="F204" t="s">
        <v>20</v>
      </c>
      <c r="G204" t="s">
        <v>57</v>
      </c>
      <c r="H204" t="s">
        <v>61</v>
      </c>
      <c r="I204" s="2">
        <v>44616</v>
      </c>
      <c r="L204" s="1">
        <v>1400</v>
      </c>
      <c r="M204" s="1">
        <v>2000</v>
      </c>
      <c r="N204">
        <v>1</v>
      </c>
      <c r="O204" s="1"/>
      <c r="P204" s="1"/>
      <c r="Q204" s="1">
        <f t="shared" si="3"/>
        <v>0</v>
      </c>
      <c r="R204" t="s">
        <v>23</v>
      </c>
      <c r="S204" t="s">
        <v>24</v>
      </c>
      <c r="T204">
        <v>2024</v>
      </c>
      <c r="U204">
        <v>3024</v>
      </c>
      <c r="V204" t="s">
        <v>62</v>
      </c>
      <c r="W204" t="s">
        <v>31</v>
      </c>
      <c r="X204">
        <v>18</v>
      </c>
    </row>
    <row r="205" spans="5:24" x14ac:dyDescent="0.25">
      <c r="E205">
        <v>1204</v>
      </c>
      <c r="F205" t="s">
        <v>20</v>
      </c>
      <c r="G205" t="s">
        <v>64</v>
      </c>
      <c r="H205" t="s">
        <v>65</v>
      </c>
      <c r="I205" s="2">
        <v>44617</v>
      </c>
      <c r="L205" s="1">
        <v>975</v>
      </c>
      <c r="M205" s="1">
        <v>1500</v>
      </c>
      <c r="N205">
        <v>2</v>
      </c>
      <c r="O205" s="1"/>
      <c r="P205" s="1"/>
      <c r="Q205" s="1">
        <f t="shared" si="3"/>
        <v>0</v>
      </c>
      <c r="R205" t="s">
        <v>28</v>
      </c>
      <c r="S205" t="s">
        <v>29</v>
      </c>
      <c r="T205">
        <v>2025</v>
      </c>
      <c r="U205">
        <v>3025</v>
      </c>
      <c r="V205" t="s">
        <v>66</v>
      </c>
      <c r="W205" t="s">
        <v>26</v>
      </c>
      <c r="X205">
        <v>28</v>
      </c>
    </row>
    <row r="206" spans="5:24" x14ac:dyDescent="0.25">
      <c r="E206">
        <v>1205</v>
      </c>
      <c r="F206" t="s">
        <v>20</v>
      </c>
      <c r="G206" t="s">
        <v>64</v>
      </c>
      <c r="H206" t="s">
        <v>67</v>
      </c>
      <c r="I206" s="2">
        <v>44618</v>
      </c>
      <c r="L206" s="1">
        <v>1170</v>
      </c>
      <c r="M206" s="1">
        <v>1800</v>
      </c>
      <c r="N206">
        <v>1</v>
      </c>
      <c r="O206" s="1"/>
      <c r="P206" s="1"/>
      <c r="Q206" s="1">
        <f t="shared" si="3"/>
        <v>0</v>
      </c>
      <c r="R206" t="s">
        <v>23</v>
      </c>
      <c r="S206" t="s">
        <v>24</v>
      </c>
      <c r="T206">
        <v>2026</v>
      </c>
      <c r="U206">
        <v>3026</v>
      </c>
      <c r="V206" t="s">
        <v>68</v>
      </c>
      <c r="W206" t="s">
        <v>31</v>
      </c>
      <c r="X206">
        <v>26</v>
      </c>
    </row>
    <row r="207" spans="5:24" x14ac:dyDescent="0.25">
      <c r="E207">
        <v>1206</v>
      </c>
      <c r="F207" t="s">
        <v>20</v>
      </c>
      <c r="G207" t="s">
        <v>69</v>
      </c>
      <c r="H207" t="s">
        <v>70</v>
      </c>
      <c r="I207" s="2">
        <v>44619</v>
      </c>
      <c r="L207" s="1">
        <v>1656</v>
      </c>
      <c r="M207" s="1">
        <v>2300</v>
      </c>
      <c r="N207">
        <v>2</v>
      </c>
      <c r="O207" s="1"/>
      <c r="P207" s="1"/>
      <c r="Q207" s="1">
        <f t="shared" si="3"/>
        <v>0</v>
      </c>
      <c r="R207" t="s">
        <v>28</v>
      </c>
      <c r="S207" t="s">
        <v>24</v>
      </c>
      <c r="T207">
        <v>2027</v>
      </c>
      <c r="U207">
        <v>3027</v>
      </c>
      <c r="V207" t="s">
        <v>71</v>
      </c>
      <c r="W207" t="s">
        <v>26</v>
      </c>
      <c r="X207">
        <v>30</v>
      </c>
    </row>
    <row r="208" spans="5:24" x14ac:dyDescent="0.25">
      <c r="E208">
        <v>1207</v>
      </c>
      <c r="F208" t="s">
        <v>20</v>
      </c>
      <c r="G208" t="s">
        <v>69</v>
      </c>
      <c r="H208" t="s">
        <v>72</v>
      </c>
      <c r="I208" s="2">
        <v>44620</v>
      </c>
      <c r="L208" s="1">
        <v>1872</v>
      </c>
      <c r="M208" s="1">
        <v>2600</v>
      </c>
      <c r="N208">
        <v>1</v>
      </c>
      <c r="O208" s="1"/>
      <c r="P208" s="1"/>
      <c r="Q208" s="1">
        <f t="shared" si="3"/>
        <v>0</v>
      </c>
      <c r="R208" t="s">
        <v>23</v>
      </c>
      <c r="S208" t="s">
        <v>29</v>
      </c>
      <c r="T208">
        <v>2028</v>
      </c>
      <c r="U208">
        <v>3028</v>
      </c>
      <c r="V208" t="s">
        <v>73</v>
      </c>
      <c r="W208" t="s">
        <v>31</v>
      </c>
      <c r="X208">
        <v>28</v>
      </c>
    </row>
    <row r="209" spans="5:24" x14ac:dyDescent="0.25">
      <c r="E209">
        <v>1208</v>
      </c>
      <c r="F209" t="s">
        <v>20</v>
      </c>
      <c r="G209" t="s">
        <v>74</v>
      </c>
      <c r="H209" t="s">
        <v>75</v>
      </c>
      <c r="I209" s="2">
        <v>44603</v>
      </c>
      <c r="L209" s="1">
        <v>780</v>
      </c>
      <c r="M209" s="1">
        <v>1300</v>
      </c>
      <c r="N209">
        <v>2</v>
      </c>
      <c r="O209" s="1"/>
      <c r="P209" s="1"/>
      <c r="Q209" s="1">
        <f t="shared" si="3"/>
        <v>0</v>
      </c>
      <c r="R209" t="s">
        <v>23</v>
      </c>
      <c r="S209" t="s">
        <v>24</v>
      </c>
      <c r="T209">
        <v>2041</v>
      </c>
      <c r="U209">
        <v>3041</v>
      </c>
      <c r="V209" t="s">
        <v>76</v>
      </c>
      <c r="W209" t="s">
        <v>26</v>
      </c>
      <c r="X209">
        <v>32</v>
      </c>
    </row>
    <row r="210" spans="5:24" x14ac:dyDescent="0.25">
      <c r="E210">
        <v>1209</v>
      </c>
      <c r="F210" t="s">
        <v>20</v>
      </c>
      <c r="G210" t="s">
        <v>74</v>
      </c>
      <c r="H210" t="s">
        <v>77</v>
      </c>
      <c r="I210" s="2">
        <v>44604</v>
      </c>
      <c r="L210" s="1">
        <v>960</v>
      </c>
      <c r="M210" s="1">
        <v>1600</v>
      </c>
      <c r="N210">
        <v>1</v>
      </c>
      <c r="O210" s="1"/>
      <c r="P210" s="1"/>
      <c r="Q210" s="1">
        <f t="shared" si="3"/>
        <v>0</v>
      </c>
      <c r="R210" t="s">
        <v>28</v>
      </c>
      <c r="S210" t="s">
        <v>29</v>
      </c>
      <c r="T210">
        <v>2042</v>
      </c>
      <c r="U210">
        <v>3042</v>
      </c>
      <c r="V210" t="s">
        <v>78</v>
      </c>
      <c r="W210" t="s">
        <v>31</v>
      </c>
      <c r="X210">
        <v>29</v>
      </c>
    </row>
    <row r="211" spans="5:24" x14ac:dyDescent="0.25">
      <c r="E211">
        <v>1210</v>
      </c>
      <c r="F211" t="s">
        <v>20</v>
      </c>
      <c r="G211" t="s">
        <v>57</v>
      </c>
      <c r="H211" t="s">
        <v>58</v>
      </c>
      <c r="I211" s="2">
        <v>44643</v>
      </c>
      <c r="L211" s="1">
        <v>1190</v>
      </c>
      <c r="M211" s="1">
        <v>1700</v>
      </c>
      <c r="N211">
        <v>3</v>
      </c>
      <c r="O211" s="1"/>
      <c r="P211" s="1"/>
      <c r="Q211" s="1">
        <f t="shared" si="3"/>
        <v>0</v>
      </c>
      <c r="R211" t="s">
        <v>23</v>
      </c>
      <c r="S211" t="s">
        <v>35</v>
      </c>
      <c r="T211">
        <v>2023</v>
      </c>
      <c r="U211">
        <v>3023</v>
      </c>
      <c r="V211" t="s">
        <v>59</v>
      </c>
      <c r="W211" t="s">
        <v>26</v>
      </c>
      <c r="X211">
        <v>20</v>
      </c>
    </row>
    <row r="212" spans="5:24" x14ac:dyDescent="0.25">
      <c r="E212">
        <v>1211</v>
      </c>
      <c r="F212" t="s">
        <v>20</v>
      </c>
      <c r="G212" t="s">
        <v>57</v>
      </c>
      <c r="H212" t="s">
        <v>61</v>
      </c>
      <c r="I212" s="2">
        <v>44644</v>
      </c>
      <c r="L212" s="1">
        <v>1400</v>
      </c>
      <c r="M212" s="1">
        <v>2000</v>
      </c>
      <c r="N212">
        <v>1</v>
      </c>
      <c r="O212" s="1"/>
      <c r="P212" s="1"/>
      <c r="Q212" s="1">
        <f t="shared" si="3"/>
        <v>0</v>
      </c>
      <c r="R212" t="s">
        <v>23</v>
      </c>
      <c r="S212" t="s">
        <v>24</v>
      </c>
      <c r="T212">
        <v>2024</v>
      </c>
      <c r="U212">
        <v>3024</v>
      </c>
      <c r="V212" t="s">
        <v>62</v>
      </c>
      <c r="W212" t="s">
        <v>31</v>
      </c>
      <c r="X212">
        <v>18</v>
      </c>
    </row>
    <row r="213" spans="5:24" x14ac:dyDescent="0.25">
      <c r="E213">
        <v>1212</v>
      </c>
      <c r="F213" t="s">
        <v>20</v>
      </c>
      <c r="G213" t="s">
        <v>64</v>
      </c>
      <c r="H213" t="s">
        <v>65</v>
      </c>
      <c r="I213" s="2">
        <v>44645</v>
      </c>
      <c r="L213" s="1">
        <v>975</v>
      </c>
      <c r="M213" s="1">
        <v>1500</v>
      </c>
      <c r="N213">
        <v>2</v>
      </c>
      <c r="O213" s="1"/>
      <c r="P213" s="1"/>
      <c r="Q213" s="1">
        <f t="shared" si="3"/>
        <v>0</v>
      </c>
      <c r="R213" t="s">
        <v>28</v>
      </c>
      <c r="S213" t="s">
        <v>29</v>
      </c>
      <c r="T213">
        <v>2025</v>
      </c>
      <c r="U213">
        <v>3025</v>
      </c>
      <c r="V213" t="s">
        <v>66</v>
      </c>
      <c r="W213" t="s">
        <v>26</v>
      </c>
      <c r="X213">
        <v>28</v>
      </c>
    </row>
    <row r="214" spans="5:24" x14ac:dyDescent="0.25">
      <c r="E214">
        <v>1213</v>
      </c>
      <c r="F214" t="s">
        <v>20</v>
      </c>
      <c r="G214" t="s">
        <v>64</v>
      </c>
      <c r="H214" t="s">
        <v>67</v>
      </c>
      <c r="I214" s="2">
        <v>44646</v>
      </c>
      <c r="L214" s="1">
        <v>1170</v>
      </c>
      <c r="M214" s="1">
        <v>1800</v>
      </c>
      <c r="N214">
        <v>1</v>
      </c>
      <c r="O214" s="1"/>
      <c r="P214" s="1"/>
      <c r="Q214" s="1">
        <f t="shared" si="3"/>
        <v>0</v>
      </c>
      <c r="R214" t="s">
        <v>23</v>
      </c>
      <c r="S214" t="s">
        <v>24</v>
      </c>
      <c r="T214">
        <v>2026</v>
      </c>
      <c r="U214">
        <v>3026</v>
      </c>
      <c r="V214" t="s">
        <v>68</v>
      </c>
      <c r="W214" t="s">
        <v>31</v>
      </c>
      <c r="X214">
        <v>26</v>
      </c>
    </row>
    <row r="215" spans="5:24" x14ac:dyDescent="0.25">
      <c r="E215">
        <v>1214</v>
      </c>
      <c r="F215" t="s">
        <v>20</v>
      </c>
      <c r="G215" t="s">
        <v>69</v>
      </c>
      <c r="H215" t="s">
        <v>70</v>
      </c>
      <c r="I215" s="2">
        <v>44647</v>
      </c>
      <c r="L215" s="1">
        <v>1656</v>
      </c>
      <c r="M215" s="1">
        <v>2300</v>
      </c>
      <c r="N215">
        <v>2</v>
      </c>
      <c r="O215" s="1"/>
      <c r="P215" s="1"/>
      <c r="Q215" s="1">
        <f t="shared" si="3"/>
        <v>0</v>
      </c>
      <c r="R215" t="s">
        <v>28</v>
      </c>
      <c r="S215" t="s">
        <v>24</v>
      </c>
      <c r="T215">
        <v>2027</v>
      </c>
      <c r="U215">
        <v>3027</v>
      </c>
      <c r="V215" t="s">
        <v>71</v>
      </c>
      <c r="W215" t="s">
        <v>26</v>
      </c>
      <c r="X215">
        <v>30</v>
      </c>
    </row>
    <row r="216" spans="5:24" x14ac:dyDescent="0.25">
      <c r="E216">
        <v>1215</v>
      </c>
      <c r="F216" t="s">
        <v>20</v>
      </c>
      <c r="G216" t="s">
        <v>69</v>
      </c>
      <c r="H216" t="s">
        <v>72</v>
      </c>
      <c r="I216" s="2">
        <v>44648</v>
      </c>
      <c r="L216" s="1">
        <v>1872</v>
      </c>
      <c r="M216" s="1">
        <v>2600</v>
      </c>
      <c r="N216">
        <v>1</v>
      </c>
      <c r="O216" s="1"/>
      <c r="P216" s="1"/>
      <c r="Q216" s="1">
        <f t="shared" si="3"/>
        <v>0</v>
      </c>
      <c r="R216" t="s">
        <v>23</v>
      </c>
      <c r="S216" t="s">
        <v>29</v>
      </c>
      <c r="T216">
        <v>2028</v>
      </c>
      <c r="U216">
        <v>3028</v>
      </c>
      <c r="V216" t="s">
        <v>73</v>
      </c>
      <c r="W216" t="s">
        <v>31</v>
      </c>
      <c r="X216">
        <v>28</v>
      </c>
    </row>
    <row r="217" spans="5:24" x14ac:dyDescent="0.25">
      <c r="E217">
        <v>1216</v>
      </c>
      <c r="F217" t="s">
        <v>20</v>
      </c>
      <c r="G217" t="s">
        <v>21</v>
      </c>
      <c r="H217" t="s">
        <v>22</v>
      </c>
      <c r="I217" s="2">
        <v>44621</v>
      </c>
      <c r="L217" s="1">
        <v>840</v>
      </c>
      <c r="M217" s="1">
        <v>1200</v>
      </c>
      <c r="N217">
        <v>2</v>
      </c>
      <c r="O217" s="1"/>
      <c r="P217" s="1"/>
      <c r="Q217" s="1">
        <f t="shared" si="3"/>
        <v>0</v>
      </c>
      <c r="R217" t="s">
        <v>23</v>
      </c>
      <c r="S217" t="s">
        <v>24</v>
      </c>
      <c r="T217">
        <v>2001</v>
      </c>
      <c r="U217">
        <v>3001</v>
      </c>
      <c r="V217" t="s">
        <v>25</v>
      </c>
      <c r="W217" t="s">
        <v>26</v>
      </c>
      <c r="X217">
        <v>25</v>
      </c>
    </row>
    <row r="218" spans="5:24" x14ac:dyDescent="0.25">
      <c r="E218">
        <v>1217</v>
      </c>
      <c r="F218" t="s">
        <v>20</v>
      </c>
      <c r="G218" t="s">
        <v>21</v>
      </c>
      <c r="H218" t="s">
        <v>27</v>
      </c>
      <c r="I218" s="2">
        <v>44622</v>
      </c>
      <c r="L218" s="1">
        <v>1050</v>
      </c>
      <c r="M218" s="1">
        <v>1500</v>
      </c>
      <c r="N218">
        <v>1</v>
      </c>
      <c r="O218" s="1"/>
      <c r="P218" s="1"/>
      <c r="Q218" s="1">
        <f t="shared" si="3"/>
        <v>0</v>
      </c>
      <c r="R218" t="s">
        <v>28</v>
      </c>
      <c r="S218" t="s">
        <v>29</v>
      </c>
      <c r="T218">
        <v>2002</v>
      </c>
      <c r="U218">
        <v>3002</v>
      </c>
      <c r="V218" t="s">
        <v>30</v>
      </c>
      <c r="W218" t="s">
        <v>31</v>
      </c>
      <c r="X218">
        <v>22</v>
      </c>
    </row>
    <row r="219" spans="5:24" x14ac:dyDescent="0.25">
      <c r="E219">
        <v>1218</v>
      </c>
      <c r="F219" t="s">
        <v>20</v>
      </c>
      <c r="G219" t="s">
        <v>33</v>
      </c>
      <c r="H219" t="s">
        <v>34</v>
      </c>
      <c r="I219" s="2">
        <v>44623</v>
      </c>
      <c r="L219" s="1">
        <v>1260</v>
      </c>
      <c r="M219" s="1">
        <v>1800</v>
      </c>
      <c r="N219">
        <v>3</v>
      </c>
      <c r="O219" s="1"/>
      <c r="P219" s="1"/>
      <c r="Q219" s="1">
        <f t="shared" si="3"/>
        <v>0</v>
      </c>
      <c r="R219" t="s">
        <v>23</v>
      </c>
      <c r="S219" t="s">
        <v>35</v>
      </c>
      <c r="T219">
        <v>2003</v>
      </c>
      <c r="U219">
        <v>3003</v>
      </c>
      <c r="V219" t="s">
        <v>36</v>
      </c>
      <c r="W219" t="s">
        <v>26</v>
      </c>
      <c r="X219">
        <v>18</v>
      </c>
    </row>
    <row r="220" spans="5:24" x14ac:dyDescent="0.25">
      <c r="E220">
        <v>1219</v>
      </c>
      <c r="F220" t="s">
        <v>20</v>
      </c>
      <c r="G220" t="s">
        <v>33</v>
      </c>
      <c r="H220" t="s">
        <v>38</v>
      </c>
      <c r="I220" s="2">
        <v>44624</v>
      </c>
      <c r="L220" s="1">
        <v>1470</v>
      </c>
      <c r="M220" s="1">
        <v>2100</v>
      </c>
      <c r="N220">
        <v>1</v>
      </c>
      <c r="O220" s="1"/>
      <c r="P220" s="1"/>
      <c r="Q220" s="1">
        <f t="shared" si="3"/>
        <v>0</v>
      </c>
      <c r="R220" t="s">
        <v>23</v>
      </c>
      <c r="S220" t="s">
        <v>24</v>
      </c>
      <c r="T220">
        <v>2004</v>
      </c>
      <c r="U220">
        <v>3004</v>
      </c>
      <c r="V220" t="s">
        <v>39</v>
      </c>
      <c r="W220" t="s">
        <v>31</v>
      </c>
      <c r="X220">
        <v>16</v>
      </c>
    </row>
    <row r="221" spans="5:24" x14ac:dyDescent="0.25">
      <c r="E221">
        <v>1220</v>
      </c>
      <c r="F221" t="s">
        <v>20</v>
      </c>
      <c r="G221" t="s">
        <v>41</v>
      </c>
      <c r="H221" t="s">
        <v>42</v>
      </c>
      <c r="I221" s="2">
        <v>44625</v>
      </c>
      <c r="L221" s="1">
        <v>896.99999999999989</v>
      </c>
      <c r="M221" s="1">
        <v>1300</v>
      </c>
      <c r="N221">
        <v>2</v>
      </c>
      <c r="O221" s="1"/>
      <c r="P221" s="1"/>
      <c r="Q221" s="1">
        <f t="shared" si="3"/>
        <v>0</v>
      </c>
      <c r="R221" t="s">
        <v>28</v>
      </c>
      <c r="S221" t="s">
        <v>29</v>
      </c>
      <c r="T221">
        <v>2005</v>
      </c>
      <c r="U221">
        <v>3005</v>
      </c>
      <c r="V221" t="s">
        <v>43</v>
      </c>
      <c r="W221" t="s">
        <v>26</v>
      </c>
      <c r="X221">
        <v>27</v>
      </c>
    </row>
    <row r="222" spans="5:24" x14ac:dyDescent="0.25">
      <c r="E222">
        <v>1221</v>
      </c>
      <c r="F222" t="s">
        <v>20</v>
      </c>
      <c r="G222" t="s">
        <v>41</v>
      </c>
      <c r="H222" t="s">
        <v>44</v>
      </c>
      <c r="I222" s="2">
        <v>44626</v>
      </c>
      <c r="L222" s="1">
        <v>1104</v>
      </c>
      <c r="M222" s="1">
        <v>1600</v>
      </c>
      <c r="N222">
        <v>1</v>
      </c>
      <c r="O222" s="1"/>
      <c r="P222" s="1"/>
      <c r="Q222" s="1">
        <f t="shared" si="3"/>
        <v>0</v>
      </c>
      <c r="R222" t="s">
        <v>23</v>
      </c>
      <c r="S222" t="s">
        <v>24</v>
      </c>
      <c r="T222">
        <v>2006</v>
      </c>
      <c r="U222">
        <v>3006</v>
      </c>
      <c r="V222" t="s">
        <v>45</v>
      </c>
      <c r="W222" t="s">
        <v>31</v>
      </c>
      <c r="X222">
        <v>24</v>
      </c>
    </row>
    <row r="223" spans="5:24" x14ac:dyDescent="0.25">
      <c r="E223">
        <v>1222</v>
      </c>
      <c r="F223" t="s">
        <v>20</v>
      </c>
      <c r="G223" t="s">
        <v>46</v>
      </c>
      <c r="H223" t="s">
        <v>47</v>
      </c>
      <c r="I223" s="2">
        <v>44627</v>
      </c>
      <c r="L223" s="1">
        <v>1496</v>
      </c>
      <c r="M223" s="1">
        <v>2200</v>
      </c>
      <c r="N223">
        <v>2</v>
      </c>
      <c r="O223" s="1"/>
      <c r="P223" s="1"/>
      <c r="Q223" s="1">
        <f t="shared" si="3"/>
        <v>0</v>
      </c>
      <c r="R223" t="s">
        <v>28</v>
      </c>
      <c r="S223" t="s">
        <v>24</v>
      </c>
      <c r="T223">
        <v>2007</v>
      </c>
      <c r="U223">
        <v>3007</v>
      </c>
      <c r="V223" t="s">
        <v>48</v>
      </c>
      <c r="W223" t="s">
        <v>26</v>
      </c>
      <c r="X223">
        <v>29</v>
      </c>
    </row>
    <row r="224" spans="5:24" x14ac:dyDescent="0.25">
      <c r="E224">
        <v>1223</v>
      </c>
      <c r="F224" t="s">
        <v>20</v>
      </c>
      <c r="G224" t="s">
        <v>46</v>
      </c>
      <c r="H224" t="s">
        <v>49</v>
      </c>
      <c r="I224" s="2">
        <v>44628</v>
      </c>
      <c r="L224" s="1">
        <v>1700.0000000000002</v>
      </c>
      <c r="M224" s="1">
        <v>2500</v>
      </c>
      <c r="N224">
        <v>1</v>
      </c>
      <c r="O224" s="1"/>
      <c r="P224" s="1"/>
      <c r="Q224" s="1">
        <f t="shared" si="3"/>
        <v>0</v>
      </c>
      <c r="R224" t="s">
        <v>23</v>
      </c>
      <c r="S224" t="s">
        <v>29</v>
      </c>
      <c r="T224">
        <v>2008</v>
      </c>
      <c r="U224">
        <v>3008</v>
      </c>
      <c r="V224" t="s">
        <v>50</v>
      </c>
      <c r="W224" t="s">
        <v>31</v>
      </c>
      <c r="X224">
        <v>27</v>
      </c>
    </row>
    <row r="225" spans="5:24" x14ac:dyDescent="0.25">
      <c r="E225">
        <v>1224</v>
      </c>
      <c r="F225" t="s">
        <v>20</v>
      </c>
      <c r="G225" t="s">
        <v>51</v>
      </c>
      <c r="H225" t="s">
        <v>52</v>
      </c>
      <c r="I225" s="2">
        <v>44641</v>
      </c>
      <c r="L225" s="1">
        <v>737</v>
      </c>
      <c r="M225" s="1">
        <v>1100</v>
      </c>
      <c r="N225">
        <v>2</v>
      </c>
      <c r="O225" s="1"/>
      <c r="P225" s="1"/>
      <c r="Q225" s="1">
        <f t="shared" si="3"/>
        <v>0</v>
      </c>
      <c r="R225" t="s">
        <v>23</v>
      </c>
      <c r="S225" t="s">
        <v>24</v>
      </c>
      <c r="T225">
        <v>2021</v>
      </c>
      <c r="U225">
        <v>3021</v>
      </c>
      <c r="V225" t="s">
        <v>53</v>
      </c>
      <c r="W225" t="s">
        <v>26</v>
      </c>
      <c r="X225">
        <v>24</v>
      </c>
    </row>
    <row r="226" spans="5:24" x14ac:dyDescent="0.25">
      <c r="E226">
        <v>1225</v>
      </c>
      <c r="F226" t="s">
        <v>20</v>
      </c>
      <c r="G226" t="s">
        <v>51</v>
      </c>
      <c r="H226" t="s">
        <v>54</v>
      </c>
      <c r="I226" s="2">
        <v>44642</v>
      </c>
      <c r="L226" s="1">
        <v>938</v>
      </c>
      <c r="M226" s="1">
        <v>1400</v>
      </c>
      <c r="N226">
        <v>1</v>
      </c>
      <c r="O226" s="1"/>
      <c r="P226" s="1"/>
      <c r="Q226" s="1">
        <f t="shared" si="3"/>
        <v>0</v>
      </c>
      <c r="R226" t="s">
        <v>28</v>
      </c>
      <c r="S226" t="s">
        <v>29</v>
      </c>
      <c r="T226">
        <v>2022</v>
      </c>
      <c r="U226">
        <v>3022</v>
      </c>
      <c r="V226" t="s">
        <v>55</v>
      </c>
      <c r="W226" t="s">
        <v>31</v>
      </c>
      <c r="X226">
        <v>21</v>
      </c>
    </row>
    <row r="227" spans="5:24" x14ac:dyDescent="0.25">
      <c r="E227">
        <v>1226</v>
      </c>
      <c r="F227" t="s">
        <v>20</v>
      </c>
      <c r="G227" t="s">
        <v>57</v>
      </c>
      <c r="H227" t="s">
        <v>58</v>
      </c>
      <c r="I227" s="2">
        <v>44643</v>
      </c>
      <c r="L227" s="1">
        <v>1190</v>
      </c>
      <c r="M227" s="1">
        <v>1700</v>
      </c>
      <c r="N227">
        <v>3</v>
      </c>
      <c r="O227" s="1"/>
      <c r="P227" s="1"/>
      <c r="Q227" s="1">
        <f t="shared" si="3"/>
        <v>0</v>
      </c>
      <c r="R227" t="s">
        <v>23</v>
      </c>
      <c r="S227" t="s">
        <v>35</v>
      </c>
      <c r="T227">
        <v>2023</v>
      </c>
      <c r="U227">
        <v>3023</v>
      </c>
      <c r="V227" t="s">
        <v>59</v>
      </c>
      <c r="W227" t="s">
        <v>26</v>
      </c>
      <c r="X227">
        <v>20</v>
      </c>
    </row>
    <row r="228" spans="5:24" x14ac:dyDescent="0.25">
      <c r="E228">
        <v>1227</v>
      </c>
      <c r="F228" t="s">
        <v>20</v>
      </c>
      <c r="G228" t="s">
        <v>57</v>
      </c>
      <c r="H228" t="s">
        <v>61</v>
      </c>
      <c r="I228" s="2">
        <v>44644</v>
      </c>
      <c r="L228" s="1">
        <v>1400</v>
      </c>
      <c r="M228" s="1">
        <v>2000</v>
      </c>
      <c r="N228">
        <v>1</v>
      </c>
      <c r="O228" s="1"/>
      <c r="P228" s="1"/>
      <c r="Q228" s="1">
        <f t="shared" si="3"/>
        <v>0</v>
      </c>
      <c r="R228" t="s">
        <v>23</v>
      </c>
      <c r="S228" t="s">
        <v>24</v>
      </c>
      <c r="T228">
        <v>2024</v>
      </c>
      <c r="U228">
        <v>3024</v>
      </c>
      <c r="V228" t="s">
        <v>62</v>
      </c>
      <c r="W228" t="s">
        <v>31</v>
      </c>
      <c r="X228">
        <v>18</v>
      </c>
    </row>
    <row r="229" spans="5:24" x14ac:dyDescent="0.25">
      <c r="E229">
        <v>1228</v>
      </c>
      <c r="F229" t="s">
        <v>20</v>
      </c>
      <c r="G229" t="s">
        <v>64</v>
      </c>
      <c r="H229" t="s">
        <v>65</v>
      </c>
      <c r="I229" s="2">
        <v>44645</v>
      </c>
      <c r="L229" s="1">
        <v>975</v>
      </c>
      <c r="M229" s="1">
        <v>1500</v>
      </c>
      <c r="N229">
        <v>2</v>
      </c>
      <c r="O229" s="1"/>
      <c r="P229" s="1"/>
      <c r="Q229" s="1">
        <f t="shared" si="3"/>
        <v>0</v>
      </c>
      <c r="R229" t="s">
        <v>28</v>
      </c>
      <c r="S229" t="s">
        <v>29</v>
      </c>
      <c r="T229">
        <v>2025</v>
      </c>
      <c r="U229">
        <v>3025</v>
      </c>
      <c r="V229" t="s">
        <v>66</v>
      </c>
      <c r="W229" t="s">
        <v>26</v>
      </c>
      <c r="X229">
        <v>28</v>
      </c>
    </row>
    <row r="230" spans="5:24" x14ac:dyDescent="0.25">
      <c r="E230">
        <v>1229</v>
      </c>
      <c r="F230" t="s">
        <v>20</v>
      </c>
      <c r="G230" t="s">
        <v>64</v>
      </c>
      <c r="H230" t="s">
        <v>67</v>
      </c>
      <c r="I230" s="2">
        <v>44646</v>
      </c>
      <c r="L230" s="1">
        <v>1170</v>
      </c>
      <c r="M230" s="1">
        <v>1800</v>
      </c>
      <c r="N230">
        <v>1</v>
      </c>
      <c r="O230" s="1"/>
      <c r="P230" s="1"/>
      <c r="Q230" s="1">
        <f t="shared" si="3"/>
        <v>0</v>
      </c>
      <c r="R230" t="s">
        <v>23</v>
      </c>
      <c r="S230" t="s">
        <v>24</v>
      </c>
      <c r="T230">
        <v>2026</v>
      </c>
      <c r="U230">
        <v>3026</v>
      </c>
      <c r="V230" t="s">
        <v>68</v>
      </c>
      <c r="W230" t="s">
        <v>31</v>
      </c>
      <c r="X230">
        <v>26</v>
      </c>
    </row>
    <row r="231" spans="5:24" x14ac:dyDescent="0.25">
      <c r="E231">
        <v>1230</v>
      </c>
      <c r="F231" t="s">
        <v>20</v>
      </c>
      <c r="G231" t="s">
        <v>69</v>
      </c>
      <c r="H231" t="s">
        <v>70</v>
      </c>
      <c r="I231" s="2">
        <v>44647</v>
      </c>
      <c r="L231" s="1">
        <v>1656</v>
      </c>
      <c r="M231" s="1">
        <v>2300</v>
      </c>
      <c r="N231">
        <v>2</v>
      </c>
      <c r="O231" s="1"/>
      <c r="P231" s="1"/>
      <c r="Q231" s="1">
        <f t="shared" si="3"/>
        <v>0</v>
      </c>
      <c r="R231" t="s">
        <v>28</v>
      </c>
      <c r="S231" t="s">
        <v>24</v>
      </c>
      <c r="T231">
        <v>2027</v>
      </c>
      <c r="U231">
        <v>3027</v>
      </c>
      <c r="V231" t="s">
        <v>71</v>
      </c>
      <c r="W231" t="s">
        <v>26</v>
      </c>
      <c r="X231">
        <v>30</v>
      </c>
    </row>
    <row r="232" spans="5:24" x14ac:dyDescent="0.25">
      <c r="E232">
        <v>1231</v>
      </c>
      <c r="F232" t="s">
        <v>20</v>
      </c>
      <c r="G232" t="s">
        <v>69</v>
      </c>
      <c r="H232" t="s">
        <v>72</v>
      </c>
      <c r="I232" s="2">
        <v>44648</v>
      </c>
      <c r="L232" s="1">
        <v>1872</v>
      </c>
      <c r="M232" s="1">
        <v>2600</v>
      </c>
      <c r="N232">
        <v>1</v>
      </c>
      <c r="O232" s="1"/>
      <c r="P232" s="1"/>
      <c r="Q232" s="1">
        <f t="shared" si="3"/>
        <v>0</v>
      </c>
      <c r="R232" t="s">
        <v>23</v>
      </c>
      <c r="S232" t="s">
        <v>29</v>
      </c>
      <c r="T232">
        <v>2028</v>
      </c>
      <c r="U232">
        <v>3028</v>
      </c>
      <c r="V232" t="s">
        <v>73</v>
      </c>
      <c r="W232" t="s">
        <v>31</v>
      </c>
      <c r="X232">
        <v>28</v>
      </c>
    </row>
    <row r="233" spans="5:24" x14ac:dyDescent="0.25">
      <c r="E233">
        <v>1232</v>
      </c>
      <c r="F233" t="s">
        <v>20</v>
      </c>
      <c r="G233" t="s">
        <v>74</v>
      </c>
      <c r="H233" t="s">
        <v>75</v>
      </c>
      <c r="I233" s="2">
        <v>44631</v>
      </c>
      <c r="L233" s="1">
        <v>780</v>
      </c>
      <c r="M233" s="1">
        <v>1300</v>
      </c>
      <c r="N233">
        <v>2</v>
      </c>
      <c r="O233" s="1"/>
      <c r="P233" s="1"/>
      <c r="Q233" s="1">
        <f t="shared" si="3"/>
        <v>0</v>
      </c>
      <c r="R233" t="s">
        <v>23</v>
      </c>
      <c r="S233" t="s">
        <v>24</v>
      </c>
      <c r="T233">
        <v>2041</v>
      </c>
      <c r="U233">
        <v>3041</v>
      </c>
      <c r="V233" t="s">
        <v>76</v>
      </c>
      <c r="W233" t="s">
        <v>26</v>
      </c>
      <c r="X233">
        <v>32</v>
      </c>
    </row>
    <row r="234" spans="5:24" x14ac:dyDescent="0.25">
      <c r="E234">
        <v>1233</v>
      </c>
      <c r="F234" t="s">
        <v>20</v>
      </c>
      <c r="G234" t="s">
        <v>74</v>
      </c>
      <c r="H234" t="s">
        <v>77</v>
      </c>
      <c r="I234" s="2">
        <v>44632</v>
      </c>
      <c r="L234" s="1">
        <v>960</v>
      </c>
      <c r="M234" s="1">
        <v>1600</v>
      </c>
      <c r="N234">
        <v>1</v>
      </c>
      <c r="O234" s="1"/>
      <c r="P234" s="1"/>
      <c r="Q234" s="1">
        <f t="shared" si="3"/>
        <v>0</v>
      </c>
      <c r="R234" t="s">
        <v>28</v>
      </c>
      <c r="S234" t="s">
        <v>29</v>
      </c>
      <c r="T234">
        <v>2042</v>
      </c>
      <c r="U234">
        <v>3042</v>
      </c>
      <c r="V234" t="s">
        <v>78</v>
      </c>
      <c r="W234" t="s">
        <v>31</v>
      </c>
      <c r="X234">
        <v>29</v>
      </c>
    </row>
    <row r="235" spans="5:24" x14ac:dyDescent="0.25">
      <c r="E235">
        <v>1234</v>
      </c>
      <c r="F235" t="s">
        <v>20</v>
      </c>
      <c r="G235" t="s">
        <v>79</v>
      </c>
      <c r="H235" t="s">
        <v>80</v>
      </c>
      <c r="I235" s="2">
        <v>44633</v>
      </c>
      <c r="L235" s="1">
        <v>1292</v>
      </c>
      <c r="M235" s="1">
        <v>1900</v>
      </c>
      <c r="N235">
        <v>3</v>
      </c>
      <c r="O235" s="1"/>
      <c r="P235" s="1"/>
      <c r="Q235" s="1">
        <f t="shared" si="3"/>
        <v>0</v>
      </c>
      <c r="R235" t="s">
        <v>23</v>
      </c>
      <c r="S235" t="s">
        <v>35</v>
      </c>
      <c r="T235">
        <v>2043</v>
      </c>
      <c r="U235">
        <v>3043</v>
      </c>
      <c r="V235" t="s">
        <v>81</v>
      </c>
      <c r="W235" t="s">
        <v>26</v>
      </c>
      <c r="X235">
        <v>21</v>
      </c>
    </row>
    <row r="236" spans="5:24" x14ac:dyDescent="0.25">
      <c r="E236">
        <v>1235</v>
      </c>
      <c r="F236" t="s">
        <v>20</v>
      </c>
      <c r="G236" t="s">
        <v>79</v>
      </c>
      <c r="H236" t="s">
        <v>82</v>
      </c>
      <c r="I236" s="2">
        <v>44634</v>
      </c>
      <c r="L236" s="1">
        <v>1496</v>
      </c>
      <c r="M236" s="1">
        <v>2200</v>
      </c>
      <c r="N236">
        <v>1</v>
      </c>
      <c r="O236" s="1"/>
      <c r="P236" s="1"/>
      <c r="Q236" s="1">
        <f t="shared" si="3"/>
        <v>0</v>
      </c>
      <c r="R236" t="s">
        <v>23</v>
      </c>
      <c r="S236" t="s">
        <v>24</v>
      </c>
      <c r="T236">
        <v>2044</v>
      </c>
      <c r="U236">
        <v>3044</v>
      </c>
      <c r="V236" t="s">
        <v>83</v>
      </c>
      <c r="W236" t="s">
        <v>31</v>
      </c>
      <c r="X236">
        <v>19</v>
      </c>
    </row>
    <row r="237" spans="5:24" x14ac:dyDescent="0.25">
      <c r="E237">
        <v>1236</v>
      </c>
      <c r="F237" t="s">
        <v>20</v>
      </c>
      <c r="G237" t="s">
        <v>84</v>
      </c>
      <c r="H237" t="s">
        <v>85</v>
      </c>
      <c r="I237" s="2">
        <v>44635</v>
      </c>
      <c r="L237" s="1">
        <v>1340</v>
      </c>
      <c r="M237" s="1">
        <v>2000</v>
      </c>
      <c r="N237">
        <v>2</v>
      </c>
      <c r="O237" s="1"/>
      <c r="P237" s="1"/>
      <c r="Q237" s="1">
        <f t="shared" si="3"/>
        <v>0</v>
      </c>
      <c r="R237" t="s">
        <v>28</v>
      </c>
      <c r="S237" t="s">
        <v>29</v>
      </c>
      <c r="T237">
        <v>2045</v>
      </c>
      <c r="U237">
        <v>3045</v>
      </c>
      <c r="V237" t="s">
        <v>86</v>
      </c>
      <c r="W237" t="s">
        <v>26</v>
      </c>
      <c r="X237">
        <v>36</v>
      </c>
    </row>
    <row r="238" spans="5:24" x14ac:dyDescent="0.25">
      <c r="E238">
        <v>1237</v>
      </c>
      <c r="F238" t="s">
        <v>20</v>
      </c>
      <c r="G238" t="s">
        <v>84</v>
      </c>
      <c r="H238" t="s">
        <v>87</v>
      </c>
      <c r="I238" s="2">
        <v>44636</v>
      </c>
      <c r="L238" s="1">
        <v>1541</v>
      </c>
      <c r="M238" s="1">
        <v>2300</v>
      </c>
      <c r="N238">
        <v>1</v>
      </c>
      <c r="O238" s="1"/>
      <c r="P238" s="1"/>
      <c r="Q238" s="1">
        <f t="shared" si="3"/>
        <v>0</v>
      </c>
      <c r="R238" t="s">
        <v>23</v>
      </c>
      <c r="S238" t="s">
        <v>24</v>
      </c>
      <c r="T238">
        <v>2046</v>
      </c>
      <c r="U238">
        <v>3046</v>
      </c>
      <c r="V238" t="s">
        <v>88</v>
      </c>
      <c r="W238" t="s">
        <v>31</v>
      </c>
      <c r="X238">
        <v>34</v>
      </c>
    </row>
    <row r="239" spans="5:24" x14ac:dyDescent="0.25">
      <c r="E239">
        <v>1238</v>
      </c>
      <c r="F239" t="s">
        <v>20</v>
      </c>
      <c r="G239" t="s">
        <v>89</v>
      </c>
      <c r="H239" t="s">
        <v>90</v>
      </c>
      <c r="I239" s="2">
        <v>44637</v>
      </c>
      <c r="L239" s="1">
        <v>2250</v>
      </c>
      <c r="M239" s="1">
        <v>3000</v>
      </c>
      <c r="N239">
        <v>2</v>
      </c>
      <c r="O239" s="1"/>
      <c r="P239" s="1"/>
      <c r="Q239" s="1">
        <f t="shared" si="3"/>
        <v>0</v>
      </c>
      <c r="R239" t="s">
        <v>28</v>
      </c>
      <c r="S239" t="s">
        <v>24</v>
      </c>
      <c r="T239">
        <v>2047</v>
      </c>
      <c r="U239">
        <v>3047</v>
      </c>
      <c r="V239" t="s">
        <v>91</v>
      </c>
      <c r="W239" t="s">
        <v>26</v>
      </c>
      <c r="X239">
        <v>40</v>
      </c>
    </row>
    <row r="240" spans="5:24" x14ac:dyDescent="0.25">
      <c r="E240">
        <v>1239</v>
      </c>
      <c r="F240" t="s">
        <v>20</v>
      </c>
      <c r="G240" t="s">
        <v>89</v>
      </c>
      <c r="H240" t="s">
        <v>92</v>
      </c>
      <c r="I240" s="2">
        <v>44638</v>
      </c>
      <c r="L240" s="1">
        <v>2625</v>
      </c>
      <c r="M240" s="1">
        <v>3500</v>
      </c>
      <c r="N240">
        <v>1</v>
      </c>
      <c r="O240" s="1"/>
      <c r="P240" s="1"/>
      <c r="Q240" s="1">
        <f t="shared" si="3"/>
        <v>0</v>
      </c>
      <c r="R240" t="s">
        <v>23</v>
      </c>
      <c r="S240" t="s">
        <v>29</v>
      </c>
      <c r="T240">
        <v>2048</v>
      </c>
      <c r="U240">
        <v>3048</v>
      </c>
      <c r="V240" t="s">
        <v>93</v>
      </c>
      <c r="W240" t="s">
        <v>31</v>
      </c>
      <c r="X240">
        <v>38</v>
      </c>
    </row>
    <row r="241" spans="5:24" x14ac:dyDescent="0.25">
      <c r="E241">
        <v>1240</v>
      </c>
      <c r="F241" t="s">
        <v>20</v>
      </c>
      <c r="G241" t="s">
        <v>95</v>
      </c>
      <c r="H241" t="s">
        <v>96</v>
      </c>
      <c r="I241" s="2">
        <v>44621</v>
      </c>
      <c r="L241" s="1">
        <v>1460</v>
      </c>
      <c r="M241" s="1">
        <v>2000</v>
      </c>
      <c r="N241">
        <v>2</v>
      </c>
      <c r="O241" s="1"/>
      <c r="P241" s="1"/>
      <c r="Q241" s="1">
        <f t="shared" si="3"/>
        <v>0</v>
      </c>
      <c r="R241" t="s">
        <v>23</v>
      </c>
      <c r="S241" t="s">
        <v>24</v>
      </c>
      <c r="T241">
        <v>2061</v>
      </c>
      <c r="U241">
        <v>3061</v>
      </c>
      <c r="V241" t="s">
        <v>97</v>
      </c>
      <c r="W241" t="s">
        <v>26</v>
      </c>
      <c r="X241">
        <v>35</v>
      </c>
    </row>
    <row r="242" spans="5:24" x14ac:dyDescent="0.25">
      <c r="E242">
        <v>1241</v>
      </c>
      <c r="F242" t="s">
        <v>20</v>
      </c>
      <c r="G242" t="s">
        <v>95</v>
      </c>
      <c r="H242" t="s">
        <v>98</v>
      </c>
      <c r="I242" s="2">
        <v>44622</v>
      </c>
      <c r="L242" s="1">
        <v>1825</v>
      </c>
      <c r="M242" s="1">
        <v>2500</v>
      </c>
      <c r="N242">
        <v>1</v>
      </c>
      <c r="O242" s="1"/>
      <c r="P242" s="1"/>
      <c r="Q242" s="1">
        <f t="shared" si="3"/>
        <v>0</v>
      </c>
      <c r="R242" t="s">
        <v>28</v>
      </c>
      <c r="S242" t="s">
        <v>29</v>
      </c>
      <c r="T242">
        <v>2062</v>
      </c>
      <c r="U242">
        <v>3062</v>
      </c>
      <c r="V242" t="s">
        <v>99</v>
      </c>
      <c r="W242" t="s">
        <v>31</v>
      </c>
      <c r="X242">
        <v>33</v>
      </c>
    </row>
    <row r="243" spans="5:24" x14ac:dyDescent="0.25">
      <c r="E243">
        <v>1242</v>
      </c>
      <c r="F243" t="s">
        <v>20</v>
      </c>
      <c r="G243" t="s">
        <v>100</v>
      </c>
      <c r="H243" t="s">
        <v>101</v>
      </c>
      <c r="I243" s="2">
        <v>44623</v>
      </c>
      <c r="L243" s="1">
        <v>1105</v>
      </c>
      <c r="M243" s="1">
        <v>1700</v>
      </c>
      <c r="N243">
        <v>3</v>
      </c>
      <c r="O243" s="1"/>
      <c r="P243" s="1"/>
      <c r="Q243" s="1">
        <f t="shared" si="3"/>
        <v>0</v>
      </c>
      <c r="R243" t="s">
        <v>23</v>
      </c>
      <c r="S243" t="s">
        <v>35</v>
      </c>
      <c r="T243">
        <v>2063</v>
      </c>
      <c r="U243">
        <v>3063</v>
      </c>
      <c r="V243" t="s">
        <v>102</v>
      </c>
      <c r="W243" t="s">
        <v>26</v>
      </c>
      <c r="X243">
        <v>22</v>
      </c>
    </row>
    <row r="244" spans="5:24" x14ac:dyDescent="0.25">
      <c r="E244">
        <v>1243</v>
      </c>
      <c r="F244" t="s">
        <v>20</v>
      </c>
      <c r="G244" t="s">
        <v>100</v>
      </c>
      <c r="H244" t="s">
        <v>103</v>
      </c>
      <c r="I244" s="2">
        <v>44624</v>
      </c>
      <c r="L244" s="1">
        <v>1365</v>
      </c>
      <c r="M244" s="1">
        <v>2100</v>
      </c>
      <c r="N244">
        <v>1</v>
      </c>
      <c r="O244" s="1"/>
      <c r="P244" s="1"/>
      <c r="Q244" s="1">
        <f t="shared" si="3"/>
        <v>0</v>
      </c>
      <c r="R244" t="s">
        <v>23</v>
      </c>
      <c r="S244" t="s">
        <v>24</v>
      </c>
      <c r="T244">
        <v>2064</v>
      </c>
      <c r="U244">
        <v>3064</v>
      </c>
      <c r="V244" t="s">
        <v>104</v>
      </c>
      <c r="W244" t="s">
        <v>31</v>
      </c>
      <c r="X244">
        <v>20</v>
      </c>
    </row>
    <row r="245" spans="5:24" x14ac:dyDescent="0.25">
      <c r="E245">
        <v>1244</v>
      </c>
      <c r="F245" t="s">
        <v>20</v>
      </c>
      <c r="G245" t="s">
        <v>105</v>
      </c>
      <c r="H245" t="s">
        <v>106</v>
      </c>
      <c r="I245" s="2">
        <v>44625</v>
      </c>
      <c r="L245" s="1">
        <v>1035</v>
      </c>
      <c r="M245" s="1">
        <v>1500</v>
      </c>
      <c r="N245">
        <v>2</v>
      </c>
      <c r="O245" s="1"/>
      <c r="P245" s="1"/>
      <c r="Q245" s="1">
        <f t="shared" si="3"/>
        <v>0</v>
      </c>
      <c r="R245" t="s">
        <v>28</v>
      </c>
      <c r="S245" t="s">
        <v>29</v>
      </c>
      <c r="T245">
        <v>2065</v>
      </c>
      <c r="U245">
        <v>3065</v>
      </c>
      <c r="V245" t="s">
        <v>107</v>
      </c>
      <c r="W245" t="s">
        <v>26</v>
      </c>
      <c r="X245">
        <v>30</v>
      </c>
    </row>
    <row r="246" spans="5:24" x14ac:dyDescent="0.25">
      <c r="E246">
        <v>1245</v>
      </c>
      <c r="F246" t="s">
        <v>20</v>
      </c>
      <c r="G246" t="s">
        <v>105</v>
      </c>
      <c r="H246" t="s">
        <v>108</v>
      </c>
      <c r="I246" s="2">
        <v>44626</v>
      </c>
      <c r="L246" s="1">
        <v>1242</v>
      </c>
      <c r="M246" s="1">
        <v>1800</v>
      </c>
      <c r="N246">
        <v>1</v>
      </c>
      <c r="O246" s="1"/>
      <c r="P246" s="1"/>
      <c r="Q246" s="1">
        <f t="shared" si="3"/>
        <v>0</v>
      </c>
      <c r="R246" t="s">
        <v>23</v>
      </c>
      <c r="S246" t="s">
        <v>24</v>
      </c>
      <c r="T246">
        <v>2066</v>
      </c>
      <c r="U246">
        <v>3066</v>
      </c>
      <c r="V246" t="s">
        <v>109</v>
      </c>
      <c r="W246" t="s">
        <v>31</v>
      </c>
      <c r="X246">
        <v>28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6"/>
  <sheetViews>
    <sheetView tabSelected="1" workbookViewId="0">
      <pane ySplit="1" topLeftCell="A3" activePane="bottomLeft" state="frozen"/>
      <selection pane="bottomLeft" activeCell="A11" sqref="A11"/>
    </sheetView>
  </sheetViews>
  <sheetFormatPr defaultRowHeight="13.8" x14ac:dyDescent="0.25"/>
  <cols>
    <col min="1" max="1" width="8.3984375" customWidth="1"/>
    <col min="2" max="2" width="10.8984375" bestFit="1" customWidth="1"/>
    <col min="3" max="3" width="9.5" bestFit="1" customWidth="1"/>
    <col min="4" max="5" width="11.796875" customWidth="1"/>
    <col min="6" max="6" width="10.09765625" bestFit="1" customWidth="1"/>
    <col min="7" max="7" width="20.59765625" hidden="1" customWidth="1"/>
    <col min="8" max="8" width="15.69921875" customWidth="1"/>
    <col min="9" max="9" width="17.09765625" customWidth="1"/>
    <col min="10" max="10" width="23.296875" bestFit="1" customWidth="1"/>
    <col min="11" max="11" width="10.69921875" bestFit="1" customWidth="1"/>
    <col min="12" max="14" width="10.69921875" customWidth="1"/>
    <col min="15" max="15" width="9.296875" customWidth="1"/>
    <col min="16" max="16" width="13.296875" bestFit="1" customWidth="1"/>
    <col min="17" max="17" width="12.8984375" customWidth="1"/>
    <col min="18" max="18" width="11" style="15" customWidth="1"/>
    <col min="19" max="19" width="11" customWidth="1"/>
    <col min="20" max="20" width="13.3984375" bestFit="1" customWidth="1"/>
    <col min="21" max="21" width="12.3984375" customWidth="1"/>
    <col min="22" max="22" width="8.3984375" bestFit="1" customWidth="1"/>
    <col min="23" max="23" width="10.3984375" customWidth="1"/>
    <col min="24" max="24" width="39.69921875" bestFit="1" customWidth="1"/>
    <col min="26" max="26" width="10.59765625" customWidth="1"/>
  </cols>
  <sheetData>
    <row r="1" spans="1:26" ht="31.5" customHeight="1" x14ac:dyDescent="0.25">
      <c r="F1" s="7" t="s">
        <v>0</v>
      </c>
      <c r="H1" s="8" t="s">
        <v>1</v>
      </c>
      <c r="I1" s="8" t="s">
        <v>2</v>
      </c>
      <c r="J1" s="8" t="s">
        <v>3</v>
      </c>
      <c r="K1" s="8" t="s">
        <v>4</v>
      </c>
      <c r="L1" s="8" t="s">
        <v>5</v>
      </c>
      <c r="M1" s="8" t="s">
        <v>6</v>
      </c>
      <c r="N1" s="8" t="s">
        <v>7</v>
      </c>
      <c r="O1" s="8" t="s">
        <v>8</v>
      </c>
      <c r="P1" s="8" t="s">
        <v>9</v>
      </c>
      <c r="Q1" s="8" t="s">
        <v>10</v>
      </c>
      <c r="R1" s="13" t="s">
        <v>11</v>
      </c>
      <c r="S1" s="8" t="s">
        <v>12</v>
      </c>
      <c r="T1" s="7" t="s">
        <v>13</v>
      </c>
      <c r="U1" s="7" t="s">
        <v>14</v>
      </c>
      <c r="V1" s="7" t="s">
        <v>15</v>
      </c>
      <c r="W1" s="7" t="s">
        <v>16</v>
      </c>
      <c r="X1" s="7" t="s">
        <v>17</v>
      </c>
      <c r="Y1" s="7" t="s">
        <v>18</v>
      </c>
      <c r="Z1" s="7" t="s">
        <v>19</v>
      </c>
    </row>
    <row r="2" spans="1:26" x14ac:dyDescent="0.25">
      <c r="F2">
        <v>1049</v>
      </c>
      <c r="G2" t="s">
        <v>20</v>
      </c>
      <c r="H2" t="str">
        <f t="shared" ref="H2:H65" si="0">PROPER(G2)</f>
        <v>Mountain Bikes</v>
      </c>
      <c r="I2" t="s">
        <v>21</v>
      </c>
      <c r="J2" t="s">
        <v>22</v>
      </c>
      <c r="K2" s="2">
        <v>44562</v>
      </c>
      <c r="L2">
        <f>MONTH(K2)</f>
        <v>1</v>
      </c>
      <c r="M2">
        <f>YEAR(K2)</f>
        <v>2022</v>
      </c>
      <c r="N2" s="1">
        <v>840</v>
      </c>
      <c r="O2" s="20">
        <v>1200</v>
      </c>
      <c r="P2">
        <v>2</v>
      </c>
      <c r="Q2" s="1">
        <f>O2*P2</f>
        <v>2400</v>
      </c>
      <c r="R2" s="14">
        <f>IF(Q2&gt;2000,Q2*5%,0)</f>
        <v>120</v>
      </c>
      <c r="S2" s="21">
        <f t="shared" ref="S2:S65" si="1">Q2+R2</f>
        <v>2520</v>
      </c>
      <c r="T2" t="s">
        <v>23</v>
      </c>
      <c r="U2" t="s">
        <v>24</v>
      </c>
      <c r="V2">
        <v>2001</v>
      </c>
      <c r="W2">
        <v>3001</v>
      </c>
      <c r="X2" t="s">
        <v>25</v>
      </c>
      <c r="Y2" t="s">
        <v>26</v>
      </c>
      <c r="Z2">
        <v>25</v>
      </c>
    </row>
    <row r="3" spans="1:26" x14ac:dyDescent="0.25">
      <c r="F3">
        <v>1059</v>
      </c>
      <c r="G3" t="s">
        <v>94</v>
      </c>
      <c r="H3" t="str">
        <f t="shared" si="0"/>
        <v>E-Bikes</v>
      </c>
      <c r="I3" t="s">
        <v>95</v>
      </c>
      <c r="J3" t="s">
        <v>96</v>
      </c>
      <c r="K3" s="2">
        <v>44562</v>
      </c>
      <c r="L3">
        <f t="shared" ref="L3:L66" si="2">MONTH(K3)</f>
        <v>1</v>
      </c>
      <c r="M3">
        <f t="shared" ref="M3:M66" si="3">YEAR(K3)</f>
        <v>2022</v>
      </c>
      <c r="N3" s="1">
        <v>1460</v>
      </c>
      <c r="O3" s="20">
        <v>2000</v>
      </c>
      <c r="P3">
        <v>2</v>
      </c>
      <c r="Q3" s="1">
        <f t="shared" ref="Q3:Q66" si="4">O3*P3</f>
        <v>4000</v>
      </c>
      <c r="R3" s="14">
        <f t="shared" ref="R3:R66" si="5">IF(Q3&gt;2000,Q3*5%,0)</f>
        <v>200</v>
      </c>
      <c r="S3" s="21">
        <f t="shared" si="1"/>
        <v>4200</v>
      </c>
      <c r="T3" t="s">
        <v>23</v>
      </c>
      <c r="U3" t="s">
        <v>24</v>
      </c>
      <c r="V3">
        <v>2061</v>
      </c>
      <c r="W3">
        <v>3061</v>
      </c>
      <c r="X3" t="s">
        <v>97</v>
      </c>
      <c r="Y3" t="s">
        <v>26</v>
      </c>
      <c r="Z3">
        <v>35</v>
      </c>
    </row>
    <row r="4" spans="1:26" x14ac:dyDescent="0.25">
      <c r="A4" s="18" t="s">
        <v>154</v>
      </c>
      <c r="B4" s="18"/>
      <c r="C4" s="18"/>
      <c r="D4" s="18"/>
      <c r="F4">
        <v>1065</v>
      </c>
      <c r="G4" t="s">
        <v>20</v>
      </c>
      <c r="H4" t="str">
        <f t="shared" si="0"/>
        <v>Mountain Bikes</v>
      </c>
      <c r="I4" t="s">
        <v>21</v>
      </c>
      <c r="J4" t="s">
        <v>22</v>
      </c>
      <c r="K4" s="2">
        <v>44562</v>
      </c>
      <c r="L4">
        <f t="shared" si="2"/>
        <v>1</v>
      </c>
      <c r="M4">
        <f t="shared" si="3"/>
        <v>2022</v>
      </c>
      <c r="N4" s="1">
        <v>840</v>
      </c>
      <c r="O4" s="20">
        <v>1200</v>
      </c>
      <c r="P4">
        <v>2</v>
      </c>
      <c r="Q4" s="1">
        <f t="shared" si="4"/>
        <v>2400</v>
      </c>
      <c r="R4" s="14">
        <f t="shared" si="5"/>
        <v>120</v>
      </c>
      <c r="S4" s="21">
        <f t="shared" si="1"/>
        <v>2520</v>
      </c>
      <c r="T4" t="s">
        <v>23</v>
      </c>
      <c r="U4" t="s">
        <v>24</v>
      </c>
      <c r="V4">
        <v>2001</v>
      </c>
      <c r="W4">
        <v>3001</v>
      </c>
      <c r="X4" t="s">
        <v>25</v>
      </c>
      <c r="Y4" t="s">
        <v>26</v>
      </c>
      <c r="Z4">
        <v>25</v>
      </c>
    </row>
    <row r="5" spans="1:26" x14ac:dyDescent="0.25">
      <c r="A5" s="9"/>
      <c r="B5" s="10">
        <v>2022</v>
      </c>
      <c r="C5" s="10">
        <v>2023</v>
      </c>
      <c r="D5" s="9" t="s">
        <v>37</v>
      </c>
      <c r="F5">
        <v>1050</v>
      </c>
      <c r="G5" t="s">
        <v>20</v>
      </c>
      <c r="H5" t="str">
        <f t="shared" si="0"/>
        <v>Mountain Bikes</v>
      </c>
      <c r="I5" t="s">
        <v>21</v>
      </c>
      <c r="J5" t="s">
        <v>27</v>
      </c>
      <c r="K5" s="2">
        <v>44563</v>
      </c>
      <c r="L5">
        <f t="shared" si="2"/>
        <v>1</v>
      </c>
      <c r="M5">
        <f t="shared" si="3"/>
        <v>2022</v>
      </c>
      <c r="N5" s="1">
        <v>1050</v>
      </c>
      <c r="O5" s="20">
        <v>1500</v>
      </c>
      <c r="P5">
        <v>1</v>
      </c>
      <c r="Q5" s="1">
        <f t="shared" si="4"/>
        <v>1500</v>
      </c>
      <c r="R5" s="14">
        <f t="shared" si="5"/>
        <v>0</v>
      </c>
      <c r="S5" s="21">
        <f t="shared" si="1"/>
        <v>1500</v>
      </c>
      <c r="T5" t="s">
        <v>28</v>
      </c>
      <c r="U5" t="s">
        <v>29</v>
      </c>
      <c r="V5">
        <v>2002</v>
      </c>
      <c r="W5">
        <v>3002</v>
      </c>
      <c r="X5" t="s">
        <v>30</v>
      </c>
      <c r="Y5" t="s">
        <v>31</v>
      </c>
      <c r="Z5">
        <v>22</v>
      </c>
    </row>
    <row r="6" spans="1:26" x14ac:dyDescent="0.25">
      <c r="A6" s="9"/>
      <c r="B6" s="11">
        <f>SUMIF(M2:M246,2022,S2:S246)</f>
        <v>330500</v>
      </c>
      <c r="C6" s="11">
        <f>SUMIF(M2:M246,2023,S2:S246)</f>
        <v>453830</v>
      </c>
      <c r="D6" s="12">
        <f>(C6-B6)/B6</f>
        <v>0.37316187594553707</v>
      </c>
      <c r="E6" s="6"/>
      <c r="F6">
        <v>1060</v>
      </c>
      <c r="G6" t="s">
        <v>94</v>
      </c>
      <c r="H6" t="str">
        <f t="shared" si="0"/>
        <v>E-Bikes</v>
      </c>
      <c r="I6" t="s">
        <v>95</v>
      </c>
      <c r="J6" t="s">
        <v>98</v>
      </c>
      <c r="K6" s="2">
        <v>44563</v>
      </c>
      <c r="L6">
        <f t="shared" si="2"/>
        <v>1</v>
      </c>
      <c r="M6">
        <f t="shared" si="3"/>
        <v>2022</v>
      </c>
      <c r="N6" s="1">
        <v>1825</v>
      </c>
      <c r="O6" s="20">
        <v>2500</v>
      </c>
      <c r="P6">
        <v>1</v>
      </c>
      <c r="Q6" s="1">
        <f t="shared" si="4"/>
        <v>2500</v>
      </c>
      <c r="R6" s="14">
        <f t="shared" si="5"/>
        <v>125</v>
      </c>
      <c r="S6" s="21">
        <f t="shared" si="1"/>
        <v>2625</v>
      </c>
      <c r="T6" t="s">
        <v>28</v>
      </c>
      <c r="U6" t="s">
        <v>29</v>
      </c>
      <c r="V6">
        <v>2062</v>
      </c>
      <c r="W6">
        <v>3062</v>
      </c>
      <c r="X6" t="s">
        <v>99</v>
      </c>
      <c r="Y6" t="s">
        <v>31</v>
      </c>
      <c r="Z6">
        <v>33</v>
      </c>
    </row>
    <row r="7" spans="1:26" x14ac:dyDescent="0.25">
      <c r="B7" s="5"/>
      <c r="C7" s="5"/>
      <c r="D7" s="6"/>
      <c r="E7" s="6"/>
      <c r="F7">
        <v>1066</v>
      </c>
      <c r="G7" t="s">
        <v>20</v>
      </c>
      <c r="H7" t="str">
        <f t="shared" si="0"/>
        <v>Mountain Bikes</v>
      </c>
      <c r="I7" t="s">
        <v>21</v>
      </c>
      <c r="J7" t="s">
        <v>27</v>
      </c>
      <c r="K7" s="2">
        <v>44563</v>
      </c>
      <c r="L7">
        <f t="shared" si="2"/>
        <v>1</v>
      </c>
      <c r="M7">
        <f t="shared" si="3"/>
        <v>2022</v>
      </c>
      <c r="N7" s="1">
        <v>1050</v>
      </c>
      <c r="O7" s="20">
        <v>1500</v>
      </c>
      <c r="P7">
        <v>1</v>
      </c>
      <c r="Q7" s="1">
        <f t="shared" si="4"/>
        <v>1500</v>
      </c>
      <c r="R7" s="14">
        <f t="shared" si="5"/>
        <v>0</v>
      </c>
      <c r="S7" s="21">
        <f t="shared" si="1"/>
        <v>1500</v>
      </c>
      <c r="T7" t="s">
        <v>28</v>
      </c>
      <c r="U7" t="s">
        <v>29</v>
      </c>
      <c r="V7">
        <v>2002</v>
      </c>
      <c r="W7">
        <v>3002</v>
      </c>
      <c r="X7" t="s">
        <v>30</v>
      </c>
      <c r="Y7" t="s">
        <v>31</v>
      </c>
      <c r="Z7">
        <v>22</v>
      </c>
    </row>
    <row r="8" spans="1:26" x14ac:dyDescent="0.25">
      <c r="B8" s="5"/>
      <c r="C8" s="5"/>
      <c r="D8" s="6"/>
      <c r="E8" s="6"/>
      <c r="F8">
        <v>1051</v>
      </c>
      <c r="G8" t="s">
        <v>32</v>
      </c>
      <c r="H8" t="str">
        <f t="shared" si="0"/>
        <v>Road Bikes</v>
      </c>
      <c r="I8" t="s">
        <v>33</v>
      </c>
      <c r="J8" t="s">
        <v>34</v>
      </c>
      <c r="K8" s="2">
        <v>44564</v>
      </c>
      <c r="L8">
        <f t="shared" si="2"/>
        <v>1</v>
      </c>
      <c r="M8">
        <f t="shared" si="3"/>
        <v>2022</v>
      </c>
      <c r="N8" s="1">
        <v>1260</v>
      </c>
      <c r="O8" s="20">
        <v>1800</v>
      </c>
      <c r="P8">
        <v>3</v>
      </c>
      <c r="Q8" s="1">
        <f t="shared" si="4"/>
        <v>5400</v>
      </c>
      <c r="R8" s="14">
        <f t="shared" si="5"/>
        <v>270</v>
      </c>
      <c r="S8" s="21">
        <f t="shared" si="1"/>
        <v>5670</v>
      </c>
      <c r="T8" t="s">
        <v>23</v>
      </c>
      <c r="U8" t="s">
        <v>35</v>
      </c>
      <c r="V8">
        <v>2003</v>
      </c>
      <c r="W8">
        <v>3003</v>
      </c>
      <c r="X8" t="s">
        <v>36</v>
      </c>
      <c r="Y8" t="s">
        <v>26</v>
      </c>
      <c r="Z8">
        <v>18</v>
      </c>
    </row>
    <row r="9" spans="1:26" x14ac:dyDescent="0.25">
      <c r="D9" s="4"/>
      <c r="E9" s="4"/>
      <c r="F9">
        <v>1067</v>
      </c>
      <c r="G9" t="s">
        <v>32</v>
      </c>
      <c r="H9" t="str">
        <f t="shared" si="0"/>
        <v>Road Bikes</v>
      </c>
      <c r="I9" t="s">
        <v>33</v>
      </c>
      <c r="J9" t="s">
        <v>34</v>
      </c>
      <c r="K9" s="2">
        <v>44564</v>
      </c>
      <c r="L9">
        <f t="shared" si="2"/>
        <v>1</v>
      </c>
      <c r="M9">
        <f t="shared" si="3"/>
        <v>2022</v>
      </c>
      <c r="N9" s="1">
        <v>1260</v>
      </c>
      <c r="O9" s="20">
        <v>1800</v>
      </c>
      <c r="P9">
        <v>3</v>
      </c>
      <c r="Q9" s="1">
        <f t="shared" si="4"/>
        <v>5400</v>
      </c>
      <c r="R9" s="14">
        <f t="shared" si="5"/>
        <v>270</v>
      </c>
      <c r="S9" s="21">
        <f t="shared" si="1"/>
        <v>5670</v>
      </c>
      <c r="T9" t="s">
        <v>23</v>
      </c>
      <c r="U9" t="s">
        <v>35</v>
      </c>
      <c r="V9">
        <v>2003</v>
      </c>
      <c r="W9">
        <v>3003</v>
      </c>
      <c r="X9" t="s">
        <v>36</v>
      </c>
      <c r="Y9" t="s">
        <v>26</v>
      </c>
      <c r="Z9">
        <v>18</v>
      </c>
    </row>
    <row r="10" spans="1:26" x14ac:dyDescent="0.25">
      <c r="A10" s="18" t="s">
        <v>155</v>
      </c>
      <c r="B10" s="18"/>
      <c r="C10" s="18"/>
      <c r="D10" s="18"/>
      <c r="F10">
        <v>1052</v>
      </c>
      <c r="G10" t="s">
        <v>32</v>
      </c>
      <c r="H10" t="str">
        <f t="shared" si="0"/>
        <v>Road Bikes</v>
      </c>
      <c r="I10" t="s">
        <v>33</v>
      </c>
      <c r="J10" t="s">
        <v>38</v>
      </c>
      <c r="K10" s="2">
        <v>44565</v>
      </c>
      <c r="L10">
        <f t="shared" si="2"/>
        <v>1</v>
      </c>
      <c r="M10">
        <f t="shared" si="3"/>
        <v>2022</v>
      </c>
      <c r="N10" s="1">
        <v>1470</v>
      </c>
      <c r="O10" s="20">
        <v>2100</v>
      </c>
      <c r="P10">
        <v>1</v>
      </c>
      <c r="Q10" s="1">
        <f t="shared" si="4"/>
        <v>2100</v>
      </c>
      <c r="R10" s="14">
        <f t="shared" si="5"/>
        <v>105</v>
      </c>
      <c r="S10" s="21">
        <f t="shared" si="1"/>
        <v>2205</v>
      </c>
      <c r="T10" t="s">
        <v>23</v>
      </c>
      <c r="U10" t="s">
        <v>24</v>
      </c>
      <c r="V10">
        <v>2004</v>
      </c>
      <c r="W10">
        <v>3004</v>
      </c>
      <c r="X10" t="s">
        <v>39</v>
      </c>
      <c r="Y10" t="s">
        <v>31</v>
      </c>
      <c r="Z10">
        <v>16</v>
      </c>
    </row>
    <row r="11" spans="1:26" x14ac:dyDescent="0.25">
      <c r="A11" s="9"/>
      <c r="B11" s="10">
        <v>2022</v>
      </c>
      <c r="C11" s="10">
        <v>2023</v>
      </c>
      <c r="D11" s="10" t="s">
        <v>37</v>
      </c>
      <c r="E11" s="3"/>
      <c r="F11">
        <v>1068</v>
      </c>
      <c r="G11" t="s">
        <v>32</v>
      </c>
      <c r="H11" t="str">
        <f t="shared" si="0"/>
        <v>Road Bikes</v>
      </c>
      <c r="I11" t="s">
        <v>33</v>
      </c>
      <c r="J11" t="s">
        <v>38</v>
      </c>
      <c r="K11" s="2">
        <v>44565</v>
      </c>
      <c r="L11">
        <f t="shared" si="2"/>
        <v>1</v>
      </c>
      <c r="M11">
        <f t="shared" si="3"/>
        <v>2022</v>
      </c>
      <c r="N11" s="1">
        <v>1470</v>
      </c>
      <c r="O11" s="20">
        <v>2100</v>
      </c>
      <c r="P11">
        <v>1</v>
      </c>
      <c r="Q11" s="1">
        <f t="shared" si="4"/>
        <v>2100</v>
      </c>
      <c r="R11" s="14">
        <f t="shared" si="5"/>
        <v>105</v>
      </c>
      <c r="S11" s="21">
        <f t="shared" si="1"/>
        <v>2205</v>
      </c>
      <c r="T11" t="s">
        <v>23</v>
      </c>
      <c r="U11" t="s">
        <v>24</v>
      </c>
      <c r="V11">
        <v>2004</v>
      </c>
      <c r="W11">
        <v>3004</v>
      </c>
      <c r="X11" t="s">
        <v>39</v>
      </c>
      <c r="Y11" t="s">
        <v>31</v>
      </c>
      <c r="Z11">
        <v>16</v>
      </c>
    </row>
    <row r="12" spans="1:26" x14ac:dyDescent="0.25">
      <c r="A12" s="25" t="s">
        <v>56</v>
      </c>
      <c r="B12" s="11">
        <f>SUMIFS(S2:S246,M2:M246,2022,L2:$L$246,1)</f>
        <v>101595</v>
      </c>
      <c r="C12" s="11">
        <f>SUMIFS(S2:S246,M2:M246,2023,L2:$L$246,1)</f>
        <v>143555</v>
      </c>
      <c r="D12" s="16">
        <f>(C12-B12)/B12</f>
        <v>0.41301245140016735</v>
      </c>
      <c r="E12" s="4"/>
      <c r="F12">
        <v>1053</v>
      </c>
      <c r="G12" t="s">
        <v>40</v>
      </c>
      <c r="H12" t="str">
        <f t="shared" si="0"/>
        <v>Touring Bikes</v>
      </c>
      <c r="I12" t="s">
        <v>41</v>
      </c>
      <c r="J12" t="s">
        <v>42</v>
      </c>
      <c r="K12" s="2">
        <v>44566</v>
      </c>
      <c r="L12">
        <f t="shared" si="2"/>
        <v>1</v>
      </c>
      <c r="M12">
        <f t="shared" si="3"/>
        <v>2022</v>
      </c>
      <c r="N12" s="1">
        <v>896.99999999999989</v>
      </c>
      <c r="O12" s="20">
        <v>1300</v>
      </c>
      <c r="P12">
        <v>2</v>
      </c>
      <c r="Q12" s="1">
        <f t="shared" si="4"/>
        <v>2600</v>
      </c>
      <c r="R12" s="14">
        <f t="shared" si="5"/>
        <v>130</v>
      </c>
      <c r="S12" s="21">
        <f t="shared" si="1"/>
        <v>2730</v>
      </c>
      <c r="T12" t="s">
        <v>28</v>
      </c>
      <c r="U12" t="s">
        <v>29</v>
      </c>
      <c r="V12">
        <v>2005</v>
      </c>
      <c r="W12">
        <v>3005</v>
      </c>
      <c r="X12" t="s">
        <v>43</v>
      </c>
      <c r="Y12" t="s">
        <v>26</v>
      </c>
      <c r="Z12">
        <v>27</v>
      </c>
    </row>
    <row r="13" spans="1:26" x14ac:dyDescent="0.25">
      <c r="A13" s="25" t="s">
        <v>60</v>
      </c>
      <c r="B13" s="11">
        <f>SUMIFS(S3:S247,M3:M247,2022,L3:L247,2)</f>
        <v>113445</v>
      </c>
      <c r="C13" s="11">
        <f>SUMIFS(S2:S246,M2:M246,2023,L2:$L$246,2)</f>
        <v>145535</v>
      </c>
      <c r="D13" s="16">
        <f t="shared" ref="D13:D14" si="6">(C13-B13)/B13</f>
        <v>0.28286835030190843</v>
      </c>
      <c r="E13" s="4"/>
      <c r="F13">
        <v>1069</v>
      </c>
      <c r="G13" t="s">
        <v>40</v>
      </c>
      <c r="H13" t="str">
        <f t="shared" si="0"/>
        <v>Touring Bikes</v>
      </c>
      <c r="I13" t="s">
        <v>41</v>
      </c>
      <c r="J13" t="s">
        <v>42</v>
      </c>
      <c r="K13" s="2">
        <v>44566</v>
      </c>
      <c r="L13">
        <f t="shared" si="2"/>
        <v>1</v>
      </c>
      <c r="M13">
        <f t="shared" si="3"/>
        <v>2022</v>
      </c>
      <c r="N13" s="1">
        <v>896.99999999999989</v>
      </c>
      <c r="O13" s="20">
        <v>1300</v>
      </c>
      <c r="P13">
        <v>2</v>
      </c>
      <c r="Q13" s="1">
        <f t="shared" si="4"/>
        <v>2600</v>
      </c>
      <c r="R13" s="14">
        <f t="shared" si="5"/>
        <v>130</v>
      </c>
      <c r="S13" s="21">
        <f t="shared" si="1"/>
        <v>2730</v>
      </c>
      <c r="T13" t="s">
        <v>28</v>
      </c>
      <c r="U13" t="s">
        <v>29</v>
      </c>
      <c r="V13">
        <v>2005</v>
      </c>
      <c r="W13">
        <v>3005</v>
      </c>
      <c r="X13" t="s">
        <v>43</v>
      </c>
      <c r="Y13" t="s">
        <v>26</v>
      </c>
      <c r="Z13">
        <v>27</v>
      </c>
    </row>
    <row r="14" spans="1:26" x14ac:dyDescent="0.25">
      <c r="A14" s="25" t="s">
        <v>63</v>
      </c>
      <c r="B14" s="11">
        <f>SUMIFS(S4:S248,M4:M248,2022,L4:L248,3)</f>
        <v>115460</v>
      </c>
      <c r="C14" s="11">
        <f>SUMIFS(S2:S246,M2:M246,2023,L2:$L$246,1)</f>
        <v>143555</v>
      </c>
      <c r="D14" s="16">
        <f t="shared" si="6"/>
        <v>0.2433310237311623</v>
      </c>
      <c r="E14" s="4"/>
      <c r="F14">
        <v>1054</v>
      </c>
      <c r="G14" t="s">
        <v>40</v>
      </c>
      <c r="H14" t="str">
        <f t="shared" si="0"/>
        <v>Touring Bikes</v>
      </c>
      <c r="I14" t="s">
        <v>41</v>
      </c>
      <c r="J14" t="s">
        <v>44</v>
      </c>
      <c r="K14" s="2">
        <v>44567</v>
      </c>
      <c r="L14">
        <f t="shared" si="2"/>
        <v>1</v>
      </c>
      <c r="M14">
        <f t="shared" si="3"/>
        <v>2022</v>
      </c>
      <c r="N14" s="1">
        <v>1104</v>
      </c>
      <c r="O14" s="20">
        <v>1600</v>
      </c>
      <c r="P14">
        <v>1</v>
      </c>
      <c r="Q14" s="1">
        <f t="shared" si="4"/>
        <v>1600</v>
      </c>
      <c r="R14" s="14">
        <f t="shared" si="5"/>
        <v>0</v>
      </c>
      <c r="S14" s="21">
        <f t="shared" si="1"/>
        <v>1600</v>
      </c>
      <c r="T14" t="s">
        <v>23</v>
      </c>
      <c r="U14" t="s">
        <v>24</v>
      </c>
      <c r="V14">
        <v>2006</v>
      </c>
      <c r="W14">
        <v>3006</v>
      </c>
      <c r="X14" t="s">
        <v>45</v>
      </c>
      <c r="Y14" t="s">
        <v>31</v>
      </c>
      <c r="Z14">
        <v>24</v>
      </c>
    </row>
    <row r="15" spans="1:26" x14ac:dyDescent="0.25">
      <c r="F15">
        <v>1070</v>
      </c>
      <c r="G15" t="s">
        <v>40</v>
      </c>
      <c r="H15" t="str">
        <f t="shared" si="0"/>
        <v>Touring Bikes</v>
      </c>
      <c r="I15" t="s">
        <v>41</v>
      </c>
      <c r="J15" t="s">
        <v>44</v>
      </c>
      <c r="K15" s="2">
        <v>44567</v>
      </c>
      <c r="L15">
        <f t="shared" si="2"/>
        <v>1</v>
      </c>
      <c r="M15">
        <f t="shared" si="3"/>
        <v>2022</v>
      </c>
      <c r="N15" s="1">
        <v>1104</v>
      </c>
      <c r="O15" s="20">
        <v>1600</v>
      </c>
      <c r="P15">
        <v>1</v>
      </c>
      <c r="Q15" s="1">
        <f t="shared" si="4"/>
        <v>1600</v>
      </c>
      <c r="R15" s="14">
        <f t="shared" si="5"/>
        <v>0</v>
      </c>
      <c r="S15" s="21">
        <f t="shared" si="1"/>
        <v>1600</v>
      </c>
      <c r="T15" t="s">
        <v>23</v>
      </c>
      <c r="U15" t="s">
        <v>24</v>
      </c>
      <c r="V15">
        <v>2006</v>
      </c>
      <c r="W15">
        <v>3006</v>
      </c>
      <c r="X15" t="s">
        <v>45</v>
      </c>
      <c r="Y15" t="s">
        <v>31</v>
      </c>
      <c r="Z15">
        <v>24</v>
      </c>
    </row>
    <row r="16" spans="1:26" x14ac:dyDescent="0.25">
      <c r="F16">
        <v>1071</v>
      </c>
      <c r="G16" t="s">
        <v>20</v>
      </c>
      <c r="H16" t="str">
        <f t="shared" si="0"/>
        <v>Mountain Bikes</v>
      </c>
      <c r="I16" t="s">
        <v>46</v>
      </c>
      <c r="J16" t="s">
        <v>47</v>
      </c>
      <c r="K16" s="2">
        <v>44568</v>
      </c>
      <c r="L16">
        <f t="shared" si="2"/>
        <v>1</v>
      </c>
      <c r="M16">
        <f t="shared" si="3"/>
        <v>2022</v>
      </c>
      <c r="N16" s="1">
        <v>1496</v>
      </c>
      <c r="O16" s="20">
        <v>2200</v>
      </c>
      <c r="P16">
        <v>2</v>
      </c>
      <c r="Q16" s="1">
        <f t="shared" si="4"/>
        <v>4400</v>
      </c>
      <c r="R16" s="14">
        <f t="shared" si="5"/>
        <v>220</v>
      </c>
      <c r="S16" s="21">
        <f t="shared" si="1"/>
        <v>4620</v>
      </c>
      <c r="T16" t="s">
        <v>28</v>
      </c>
      <c r="U16" t="s">
        <v>24</v>
      </c>
      <c r="V16">
        <v>2007</v>
      </c>
      <c r="W16">
        <v>3007</v>
      </c>
      <c r="X16" t="s">
        <v>48</v>
      </c>
      <c r="Y16" t="s">
        <v>26</v>
      </c>
      <c r="Z16">
        <v>29</v>
      </c>
    </row>
    <row r="17" spans="2:26" x14ac:dyDescent="0.25">
      <c r="B17" s="3"/>
      <c r="C17" s="3"/>
      <c r="F17">
        <v>1072</v>
      </c>
      <c r="G17" t="s">
        <v>20</v>
      </c>
      <c r="H17" t="str">
        <f t="shared" si="0"/>
        <v>Mountain Bikes</v>
      </c>
      <c r="I17" t="s">
        <v>46</v>
      </c>
      <c r="J17" t="s">
        <v>49</v>
      </c>
      <c r="K17" s="2">
        <v>44569</v>
      </c>
      <c r="L17">
        <f t="shared" si="2"/>
        <v>1</v>
      </c>
      <c r="M17">
        <f t="shared" si="3"/>
        <v>2022</v>
      </c>
      <c r="N17" s="1">
        <v>1700.0000000000002</v>
      </c>
      <c r="O17" s="20">
        <v>2500</v>
      </c>
      <c r="P17">
        <v>1</v>
      </c>
      <c r="Q17" s="1">
        <f t="shared" si="4"/>
        <v>2500</v>
      </c>
      <c r="R17" s="14">
        <f t="shared" si="5"/>
        <v>125</v>
      </c>
      <c r="S17" s="21">
        <f t="shared" si="1"/>
        <v>2625</v>
      </c>
      <c r="T17" t="s">
        <v>23</v>
      </c>
      <c r="U17" t="s">
        <v>29</v>
      </c>
      <c r="V17">
        <v>2008</v>
      </c>
      <c r="W17">
        <v>3008</v>
      </c>
      <c r="X17" t="s">
        <v>50</v>
      </c>
      <c r="Y17" t="s">
        <v>31</v>
      </c>
      <c r="Z17">
        <v>27</v>
      </c>
    </row>
    <row r="18" spans="2:26" x14ac:dyDescent="0.25">
      <c r="F18">
        <v>1061</v>
      </c>
      <c r="G18" t="s">
        <v>32</v>
      </c>
      <c r="H18" t="str">
        <f t="shared" si="0"/>
        <v>Road Bikes</v>
      </c>
      <c r="I18" t="s">
        <v>79</v>
      </c>
      <c r="J18" t="s">
        <v>80</v>
      </c>
      <c r="K18" s="2">
        <v>44574</v>
      </c>
      <c r="L18">
        <f t="shared" si="2"/>
        <v>1</v>
      </c>
      <c r="M18">
        <f t="shared" si="3"/>
        <v>2022</v>
      </c>
      <c r="N18" s="1">
        <v>1292</v>
      </c>
      <c r="O18" s="20">
        <v>1900</v>
      </c>
      <c r="P18">
        <v>3</v>
      </c>
      <c r="Q18" s="1">
        <f t="shared" si="4"/>
        <v>5700</v>
      </c>
      <c r="R18" s="14">
        <f t="shared" si="5"/>
        <v>285</v>
      </c>
      <c r="S18" s="21">
        <f t="shared" si="1"/>
        <v>5985</v>
      </c>
      <c r="T18" t="s">
        <v>23</v>
      </c>
      <c r="U18" t="s">
        <v>35</v>
      </c>
      <c r="V18">
        <v>2043</v>
      </c>
      <c r="W18">
        <v>3043</v>
      </c>
      <c r="X18" t="s">
        <v>81</v>
      </c>
      <c r="Y18" t="s">
        <v>26</v>
      </c>
      <c r="Z18">
        <v>21</v>
      </c>
    </row>
    <row r="19" spans="2:26" x14ac:dyDescent="0.25">
      <c r="F19">
        <v>1062</v>
      </c>
      <c r="G19" t="s">
        <v>32</v>
      </c>
      <c r="H19" t="str">
        <f t="shared" si="0"/>
        <v>Road Bikes</v>
      </c>
      <c r="I19" t="s">
        <v>79</v>
      </c>
      <c r="J19" t="s">
        <v>82</v>
      </c>
      <c r="K19" s="2">
        <v>44575</v>
      </c>
      <c r="L19">
        <f t="shared" si="2"/>
        <v>1</v>
      </c>
      <c r="M19">
        <f t="shared" si="3"/>
        <v>2022</v>
      </c>
      <c r="N19" s="1">
        <v>1496</v>
      </c>
      <c r="O19" s="20">
        <v>2200</v>
      </c>
      <c r="P19">
        <v>1</v>
      </c>
      <c r="Q19" s="1">
        <f t="shared" si="4"/>
        <v>2200</v>
      </c>
      <c r="R19" s="14">
        <f t="shared" si="5"/>
        <v>110</v>
      </c>
      <c r="S19" s="21">
        <f t="shared" si="1"/>
        <v>2310</v>
      </c>
      <c r="T19" t="s">
        <v>23</v>
      </c>
      <c r="U19" t="s">
        <v>24</v>
      </c>
      <c r="V19">
        <v>2044</v>
      </c>
      <c r="W19">
        <v>3044</v>
      </c>
      <c r="X19" t="s">
        <v>83</v>
      </c>
      <c r="Y19" t="s">
        <v>31</v>
      </c>
      <c r="Z19">
        <v>19</v>
      </c>
    </row>
    <row r="20" spans="2:26" x14ac:dyDescent="0.25">
      <c r="B20" s="22">
        <f>SUMIF(M2:M246,2022,S2:S246)</f>
        <v>330500</v>
      </c>
      <c r="F20">
        <v>1055</v>
      </c>
      <c r="G20" t="s">
        <v>40</v>
      </c>
      <c r="H20" t="str">
        <f t="shared" si="0"/>
        <v>Touring Bikes</v>
      </c>
      <c r="I20" t="s">
        <v>84</v>
      </c>
      <c r="J20" t="s">
        <v>85</v>
      </c>
      <c r="K20" s="2">
        <v>44576</v>
      </c>
      <c r="L20">
        <f t="shared" si="2"/>
        <v>1</v>
      </c>
      <c r="M20">
        <f t="shared" si="3"/>
        <v>2022</v>
      </c>
      <c r="N20" s="1">
        <v>1340</v>
      </c>
      <c r="O20" s="20">
        <v>2000</v>
      </c>
      <c r="P20">
        <v>2</v>
      </c>
      <c r="Q20" s="1">
        <f t="shared" si="4"/>
        <v>4000</v>
      </c>
      <c r="R20" s="14">
        <f t="shared" si="5"/>
        <v>200</v>
      </c>
      <c r="S20" s="21">
        <f t="shared" si="1"/>
        <v>4200</v>
      </c>
      <c r="T20" t="s">
        <v>28</v>
      </c>
      <c r="U20" t="s">
        <v>29</v>
      </c>
      <c r="V20">
        <v>2045</v>
      </c>
      <c r="W20">
        <v>3045</v>
      </c>
      <c r="X20" t="s">
        <v>86</v>
      </c>
      <c r="Y20" t="s">
        <v>26</v>
      </c>
      <c r="Z20">
        <v>36</v>
      </c>
    </row>
    <row r="21" spans="2:26" x14ac:dyDescent="0.25">
      <c r="F21">
        <v>1063</v>
      </c>
      <c r="G21" t="s">
        <v>40</v>
      </c>
      <c r="H21" t="str">
        <f t="shared" si="0"/>
        <v>Touring Bikes</v>
      </c>
      <c r="I21" t="s">
        <v>84</v>
      </c>
      <c r="J21" t="s">
        <v>85</v>
      </c>
      <c r="K21" s="2">
        <v>44576</v>
      </c>
      <c r="L21">
        <f t="shared" si="2"/>
        <v>1</v>
      </c>
      <c r="M21">
        <f t="shared" si="3"/>
        <v>2022</v>
      </c>
      <c r="N21" s="1">
        <v>1340</v>
      </c>
      <c r="O21" s="20">
        <v>2000</v>
      </c>
      <c r="P21">
        <v>2</v>
      </c>
      <c r="Q21" s="1">
        <f t="shared" si="4"/>
        <v>4000</v>
      </c>
      <c r="R21" s="14">
        <f t="shared" si="5"/>
        <v>200</v>
      </c>
      <c r="S21" s="21">
        <f t="shared" si="1"/>
        <v>4200</v>
      </c>
      <c r="T21" t="s">
        <v>28</v>
      </c>
      <c r="U21" t="s">
        <v>29</v>
      </c>
      <c r="V21">
        <v>2045</v>
      </c>
      <c r="W21">
        <v>3045</v>
      </c>
      <c r="X21" t="s">
        <v>86</v>
      </c>
      <c r="Y21" t="s">
        <v>26</v>
      </c>
      <c r="Z21">
        <v>36</v>
      </c>
    </row>
    <row r="22" spans="2:26" x14ac:dyDescent="0.25">
      <c r="F22">
        <v>1056</v>
      </c>
      <c r="G22" t="s">
        <v>40</v>
      </c>
      <c r="H22" t="str">
        <f t="shared" si="0"/>
        <v>Touring Bikes</v>
      </c>
      <c r="I22" t="s">
        <v>84</v>
      </c>
      <c r="J22" t="s">
        <v>87</v>
      </c>
      <c r="K22" s="2">
        <v>44577</v>
      </c>
      <c r="L22">
        <f t="shared" si="2"/>
        <v>1</v>
      </c>
      <c r="M22">
        <f t="shared" si="3"/>
        <v>2022</v>
      </c>
      <c r="N22" s="1">
        <v>1541</v>
      </c>
      <c r="O22" s="20">
        <v>2300</v>
      </c>
      <c r="P22">
        <v>1</v>
      </c>
      <c r="Q22" s="1">
        <f t="shared" si="4"/>
        <v>2300</v>
      </c>
      <c r="R22" s="14">
        <f t="shared" si="5"/>
        <v>115</v>
      </c>
      <c r="S22" s="21">
        <f t="shared" si="1"/>
        <v>2415</v>
      </c>
      <c r="T22" t="s">
        <v>23</v>
      </c>
      <c r="U22" t="s">
        <v>24</v>
      </c>
      <c r="V22">
        <v>2046</v>
      </c>
      <c r="W22">
        <v>3046</v>
      </c>
      <c r="X22" t="s">
        <v>88</v>
      </c>
      <c r="Y22" t="s">
        <v>31</v>
      </c>
      <c r="Z22">
        <v>34</v>
      </c>
    </row>
    <row r="23" spans="2:26" x14ac:dyDescent="0.25">
      <c r="B23" s="22">
        <f>SUMIF(M2:M246,2023,S2:S246)</f>
        <v>453830</v>
      </c>
      <c r="F23">
        <v>1064</v>
      </c>
      <c r="G23" t="s">
        <v>40</v>
      </c>
      <c r="H23" t="str">
        <f t="shared" si="0"/>
        <v>Touring Bikes</v>
      </c>
      <c r="I23" t="s">
        <v>84</v>
      </c>
      <c r="J23" t="s">
        <v>87</v>
      </c>
      <c r="K23" s="2">
        <v>44577</v>
      </c>
      <c r="L23">
        <f t="shared" si="2"/>
        <v>1</v>
      </c>
      <c r="M23">
        <f t="shared" si="3"/>
        <v>2022</v>
      </c>
      <c r="N23" s="1">
        <v>1541</v>
      </c>
      <c r="O23" s="20">
        <v>2300</v>
      </c>
      <c r="P23">
        <v>1</v>
      </c>
      <c r="Q23" s="1">
        <f t="shared" si="4"/>
        <v>2300</v>
      </c>
      <c r="R23" s="14">
        <f t="shared" si="5"/>
        <v>115</v>
      </c>
      <c r="S23" s="21">
        <f t="shared" si="1"/>
        <v>2415</v>
      </c>
      <c r="T23" t="s">
        <v>23</v>
      </c>
      <c r="U23" t="s">
        <v>24</v>
      </c>
      <c r="V23">
        <v>2046</v>
      </c>
      <c r="W23">
        <v>3046</v>
      </c>
      <c r="X23" t="s">
        <v>88</v>
      </c>
      <c r="Y23" t="s">
        <v>31</v>
      </c>
      <c r="Z23">
        <v>34</v>
      </c>
    </row>
    <row r="24" spans="2:26" x14ac:dyDescent="0.25">
      <c r="F24">
        <v>1057</v>
      </c>
      <c r="G24" t="s">
        <v>20</v>
      </c>
      <c r="H24" t="str">
        <f t="shared" si="0"/>
        <v>Mountain Bikes</v>
      </c>
      <c r="I24" t="s">
        <v>89</v>
      </c>
      <c r="J24" t="s">
        <v>90</v>
      </c>
      <c r="K24" s="2">
        <v>44578</v>
      </c>
      <c r="L24">
        <f t="shared" si="2"/>
        <v>1</v>
      </c>
      <c r="M24">
        <f t="shared" si="3"/>
        <v>2022</v>
      </c>
      <c r="N24" s="1">
        <v>2250</v>
      </c>
      <c r="O24" s="20">
        <v>3000</v>
      </c>
      <c r="P24">
        <v>2</v>
      </c>
      <c r="Q24" s="1">
        <f t="shared" si="4"/>
        <v>6000</v>
      </c>
      <c r="R24" s="14">
        <f t="shared" si="5"/>
        <v>300</v>
      </c>
      <c r="S24" s="21">
        <f t="shared" si="1"/>
        <v>6300</v>
      </c>
      <c r="T24" t="s">
        <v>28</v>
      </c>
      <c r="U24" t="s">
        <v>24</v>
      </c>
      <c r="V24">
        <v>2047</v>
      </c>
      <c r="W24">
        <v>3047</v>
      </c>
      <c r="X24" t="s">
        <v>91</v>
      </c>
      <c r="Y24" t="s">
        <v>26</v>
      </c>
      <c r="Z24">
        <v>40</v>
      </c>
    </row>
    <row r="25" spans="2:26" x14ac:dyDescent="0.25">
      <c r="B25" s="23" t="s">
        <v>156</v>
      </c>
      <c r="F25">
        <v>1058</v>
      </c>
      <c r="G25" t="s">
        <v>20</v>
      </c>
      <c r="H25" t="str">
        <f t="shared" si="0"/>
        <v>Mountain Bikes</v>
      </c>
      <c r="I25" t="s">
        <v>89</v>
      </c>
      <c r="J25" t="s">
        <v>92</v>
      </c>
      <c r="K25" s="2">
        <v>44579</v>
      </c>
      <c r="L25">
        <f t="shared" si="2"/>
        <v>1</v>
      </c>
      <c r="M25">
        <f t="shared" si="3"/>
        <v>2022</v>
      </c>
      <c r="N25" s="1">
        <v>2625</v>
      </c>
      <c r="O25" s="20">
        <v>3500</v>
      </c>
      <c r="P25">
        <v>1</v>
      </c>
      <c r="Q25" s="1">
        <f t="shared" si="4"/>
        <v>3500</v>
      </c>
      <c r="R25" s="14">
        <f t="shared" si="5"/>
        <v>175</v>
      </c>
      <c r="S25" s="21">
        <f t="shared" si="1"/>
        <v>3675</v>
      </c>
      <c r="T25" t="s">
        <v>23</v>
      </c>
      <c r="U25" t="s">
        <v>29</v>
      </c>
      <c r="V25">
        <v>2048</v>
      </c>
      <c r="W25">
        <v>3048</v>
      </c>
      <c r="X25" t="s">
        <v>93</v>
      </c>
      <c r="Y25" t="s">
        <v>31</v>
      </c>
      <c r="Z25">
        <v>38</v>
      </c>
    </row>
    <row r="26" spans="2:26" x14ac:dyDescent="0.25">
      <c r="F26">
        <v>1073</v>
      </c>
      <c r="G26" t="s">
        <v>20</v>
      </c>
      <c r="H26" t="str">
        <f t="shared" si="0"/>
        <v>Mountain Bikes</v>
      </c>
      <c r="I26" t="s">
        <v>51</v>
      </c>
      <c r="J26" t="s">
        <v>52</v>
      </c>
      <c r="K26" s="2">
        <v>44582</v>
      </c>
      <c r="L26">
        <f t="shared" si="2"/>
        <v>1</v>
      </c>
      <c r="M26">
        <f t="shared" si="3"/>
        <v>2022</v>
      </c>
      <c r="N26" s="1">
        <v>737</v>
      </c>
      <c r="O26" s="20">
        <v>1100</v>
      </c>
      <c r="P26">
        <v>2</v>
      </c>
      <c r="Q26" s="1">
        <f t="shared" si="4"/>
        <v>2200</v>
      </c>
      <c r="R26" s="14">
        <f t="shared" si="5"/>
        <v>110</v>
      </c>
      <c r="S26" s="21">
        <f t="shared" si="1"/>
        <v>2310</v>
      </c>
      <c r="T26" t="s">
        <v>23</v>
      </c>
      <c r="U26" t="s">
        <v>24</v>
      </c>
      <c r="V26">
        <v>2021</v>
      </c>
      <c r="W26">
        <v>3021</v>
      </c>
      <c r="X26" t="s">
        <v>53</v>
      </c>
      <c r="Y26" t="s">
        <v>26</v>
      </c>
      <c r="Z26">
        <v>24</v>
      </c>
    </row>
    <row r="27" spans="2:26" x14ac:dyDescent="0.25">
      <c r="B27" s="24">
        <f>SUMIFS(S2:S246,M2:M246,2022,L2:L246,1)</f>
        <v>101595</v>
      </c>
      <c r="F27">
        <v>1074</v>
      </c>
      <c r="G27" t="s">
        <v>20</v>
      </c>
      <c r="H27" t="str">
        <f t="shared" si="0"/>
        <v>Mountain Bikes</v>
      </c>
      <c r="I27" t="s">
        <v>51</v>
      </c>
      <c r="J27" t="s">
        <v>54</v>
      </c>
      <c r="K27" s="2">
        <v>44583</v>
      </c>
      <c r="L27">
        <f t="shared" si="2"/>
        <v>1</v>
      </c>
      <c r="M27">
        <f t="shared" si="3"/>
        <v>2022</v>
      </c>
      <c r="N27" s="1">
        <v>938</v>
      </c>
      <c r="O27" s="20">
        <v>1400</v>
      </c>
      <c r="P27">
        <v>1</v>
      </c>
      <c r="Q27" s="1">
        <f t="shared" si="4"/>
        <v>1400</v>
      </c>
      <c r="R27" s="14">
        <f t="shared" si="5"/>
        <v>0</v>
      </c>
      <c r="S27" s="21">
        <f t="shared" si="1"/>
        <v>1400</v>
      </c>
      <c r="T27" t="s">
        <v>28</v>
      </c>
      <c r="U27" t="s">
        <v>29</v>
      </c>
      <c r="V27">
        <v>2022</v>
      </c>
      <c r="W27">
        <v>3022</v>
      </c>
      <c r="X27" t="s">
        <v>55</v>
      </c>
      <c r="Y27" t="s">
        <v>31</v>
      </c>
      <c r="Z27">
        <v>21</v>
      </c>
    </row>
    <row r="28" spans="2:26" x14ac:dyDescent="0.25">
      <c r="F28">
        <v>1075</v>
      </c>
      <c r="G28" t="s">
        <v>32</v>
      </c>
      <c r="H28" t="str">
        <f t="shared" si="0"/>
        <v>Road Bikes</v>
      </c>
      <c r="I28" t="s">
        <v>57</v>
      </c>
      <c r="J28" t="s">
        <v>58</v>
      </c>
      <c r="K28" s="2">
        <v>44584</v>
      </c>
      <c r="L28">
        <f t="shared" si="2"/>
        <v>1</v>
      </c>
      <c r="M28">
        <f t="shared" si="3"/>
        <v>2022</v>
      </c>
      <c r="N28" s="1">
        <v>1190</v>
      </c>
      <c r="O28" s="20">
        <v>1700</v>
      </c>
      <c r="P28">
        <v>3</v>
      </c>
      <c r="Q28" s="1">
        <f t="shared" si="4"/>
        <v>5100</v>
      </c>
      <c r="R28" s="14">
        <f t="shared" si="5"/>
        <v>255</v>
      </c>
      <c r="S28" s="21">
        <f t="shared" si="1"/>
        <v>5355</v>
      </c>
      <c r="T28" t="s">
        <v>23</v>
      </c>
      <c r="U28" t="s">
        <v>35</v>
      </c>
      <c r="V28">
        <v>2023</v>
      </c>
      <c r="W28">
        <v>3023</v>
      </c>
      <c r="X28" t="s">
        <v>59</v>
      </c>
      <c r="Y28" t="s">
        <v>26</v>
      </c>
      <c r="Z28">
        <v>20</v>
      </c>
    </row>
    <row r="29" spans="2:26" x14ac:dyDescent="0.25">
      <c r="F29">
        <v>1076</v>
      </c>
      <c r="G29" t="s">
        <v>32</v>
      </c>
      <c r="H29" t="str">
        <f t="shared" si="0"/>
        <v>Road Bikes</v>
      </c>
      <c r="I29" t="s">
        <v>57</v>
      </c>
      <c r="J29" t="s">
        <v>61</v>
      </c>
      <c r="K29" s="2">
        <v>44585</v>
      </c>
      <c r="L29">
        <f t="shared" si="2"/>
        <v>1</v>
      </c>
      <c r="M29">
        <f t="shared" si="3"/>
        <v>2022</v>
      </c>
      <c r="N29" s="1">
        <v>1400</v>
      </c>
      <c r="O29" s="20">
        <v>2000</v>
      </c>
      <c r="P29">
        <v>1</v>
      </c>
      <c r="Q29" s="1">
        <f t="shared" si="4"/>
        <v>2000</v>
      </c>
      <c r="R29" s="14">
        <f t="shared" si="5"/>
        <v>0</v>
      </c>
      <c r="S29" s="21">
        <f t="shared" si="1"/>
        <v>2000</v>
      </c>
      <c r="T29" t="s">
        <v>23</v>
      </c>
      <c r="U29" t="s">
        <v>24</v>
      </c>
      <c r="V29">
        <v>2024</v>
      </c>
      <c r="W29">
        <v>3024</v>
      </c>
      <c r="X29" t="s">
        <v>62</v>
      </c>
      <c r="Y29" t="s">
        <v>31</v>
      </c>
      <c r="Z29">
        <v>18</v>
      </c>
    </row>
    <row r="30" spans="2:26" x14ac:dyDescent="0.25">
      <c r="F30">
        <v>1077</v>
      </c>
      <c r="G30" t="s">
        <v>40</v>
      </c>
      <c r="H30" t="str">
        <f t="shared" si="0"/>
        <v>Touring Bikes</v>
      </c>
      <c r="I30" t="s">
        <v>64</v>
      </c>
      <c r="J30" t="s">
        <v>65</v>
      </c>
      <c r="K30" s="2">
        <v>44586</v>
      </c>
      <c r="L30">
        <f t="shared" si="2"/>
        <v>1</v>
      </c>
      <c r="M30">
        <f t="shared" si="3"/>
        <v>2022</v>
      </c>
      <c r="N30" s="1">
        <v>975</v>
      </c>
      <c r="O30" s="20">
        <v>1500</v>
      </c>
      <c r="P30">
        <v>2</v>
      </c>
      <c r="Q30" s="1">
        <f t="shared" si="4"/>
        <v>3000</v>
      </c>
      <c r="R30" s="14">
        <f t="shared" si="5"/>
        <v>150</v>
      </c>
      <c r="S30" s="21">
        <f t="shared" si="1"/>
        <v>3150</v>
      </c>
      <c r="T30" t="s">
        <v>28</v>
      </c>
      <c r="U30" t="s">
        <v>29</v>
      </c>
      <c r="V30">
        <v>2025</v>
      </c>
      <c r="W30">
        <v>3025</v>
      </c>
      <c r="X30" t="s">
        <v>66</v>
      </c>
      <c r="Y30" t="s">
        <v>26</v>
      </c>
      <c r="Z30">
        <v>28</v>
      </c>
    </row>
    <row r="31" spans="2:26" x14ac:dyDescent="0.25">
      <c r="F31">
        <v>1078</v>
      </c>
      <c r="G31" t="s">
        <v>40</v>
      </c>
      <c r="H31" t="str">
        <f t="shared" si="0"/>
        <v>Touring Bikes</v>
      </c>
      <c r="I31" t="s">
        <v>64</v>
      </c>
      <c r="J31" t="s">
        <v>67</v>
      </c>
      <c r="K31" s="2">
        <v>44587</v>
      </c>
      <c r="L31">
        <f t="shared" si="2"/>
        <v>1</v>
      </c>
      <c r="M31">
        <f t="shared" si="3"/>
        <v>2022</v>
      </c>
      <c r="N31" s="1">
        <v>1170</v>
      </c>
      <c r="O31" s="20">
        <v>1800</v>
      </c>
      <c r="P31">
        <v>1</v>
      </c>
      <c r="Q31" s="1">
        <f t="shared" si="4"/>
        <v>1800</v>
      </c>
      <c r="R31" s="14">
        <f t="shared" si="5"/>
        <v>0</v>
      </c>
      <c r="S31" s="21">
        <f t="shared" si="1"/>
        <v>1800</v>
      </c>
      <c r="T31" t="s">
        <v>23</v>
      </c>
      <c r="U31" t="s">
        <v>24</v>
      </c>
      <c r="V31">
        <v>2026</v>
      </c>
      <c r="W31">
        <v>3026</v>
      </c>
      <c r="X31" t="s">
        <v>68</v>
      </c>
      <c r="Y31" t="s">
        <v>31</v>
      </c>
      <c r="Z31">
        <v>26</v>
      </c>
    </row>
    <row r="32" spans="2:26" x14ac:dyDescent="0.25">
      <c r="F32">
        <v>1079</v>
      </c>
      <c r="G32" t="s">
        <v>20</v>
      </c>
      <c r="H32" t="str">
        <f t="shared" si="0"/>
        <v>Mountain Bikes</v>
      </c>
      <c r="I32" t="s">
        <v>69</v>
      </c>
      <c r="J32" t="s">
        <v>70</v>
      </c>
      <c r="K32" s="2">
        <v>44588</v>
      </c>
      <c r="L32">
        <f t="shared" si="2"/>
        <v>1</v>
      </c>
      <c r="M32">
        <f t="shared" si="3"/>
        <v>2022</v>
      </c>
      <c r="N32" s="1">
        <v>1656</v>
      </c>
      <c r="O32" s="20">
        <v>2300</v>
      </c>
      <c r="P32">
        <v>2</v>
      </c>
      <c r="Q32" s="1">
        <f t="shared" si="4"/>
        <v>4600</v>
      </c>
      <c r="R32" s="14">
        <f t="shared" si="5"/>
        <v>230</v>
      </c>
      <c r="S32" s="21">
        <f t="shared" si="1"/>
        <v>4830</v>
      </c>
      <c r="T32" t="s">
        <v>28</v>
      </c>
      <c r="U32" t="s">
        <v>24</v>
      </c>
      <c r="V32">
        <v>2027</v>
      </c>
      <c r="W32">
        <v>3027</v>
      </c>
      <c r="X32" t="s">
        <v>71</v>
      </c>
      <c r="Y32" t="s">
        <v>26</v>
      </c>
      <c r="Z32">
        <v>30</v>
      </c>
    </row>
    <row r="33" spans="6:26" x14ac:dyDescent="0.25">
      <c r="F33">
        <v>1080</v>
      </c>
      <c r="G33" t="s">
        <v>20</v>
      </c>
      <c r="H33" t="str">
        <f t="shared" si="0"/>
        <v>Mountain Bikes</v>
      </c>
      <c r="I33" t="s">
        <v>69</v>
      </c>
      <c r="J33" t="s">
        <v>72</v>
      </c>
      <c r="K33" s="2">
        <v>44589</v>
      </c>
      <c r="L33">
        <f t="shared" si="2"/>
        <v>1</v>
      </c>
      <c r="M33">
        <f t="shared" si="3"/>
        <v>2022</v>
      </c>
      <c r="N33" s="1">
        <v>1872</v>
      </c>
      <c r="O33" s="20">
        <v>2600</v>
      </c>
      <c r="P33">
        <v>1</v>
      </c>
      <c r="Q33" s="1">
        <f t="shared" si="4"/>
        <v>2600</v>
      </c>
      <c r="R33" s="14">
        <f t="shared" si="5"/>
        <v>130</v>
      </c>
      <c r="S33" s="21">
        <f t="shared" si="1"/>
        <v>2730</v>
      </c>
      <c r="T33" t="s">
        <v>23</v>
      </c>
      <c r="U33" t="s">
        <v>29</v>
      </c>
      <c r="V33">
        <v>2028</v>
      </c>
      <c r="W33">
        <v>3028</v>
      </c>
      <c r="X33" t="s">
        <v>73</v>
      </c>
      <c r="Y33" t="s">
        <v>31</v>
      </c>
      <c r="Z33">
        <v>28</v>
      </c>
    </row>
    <row r="34" spans="6:26" x14ac:dyDescent="0.25">
      <c r="F34">
        <v>1182</v>
      </c>
      <c r="G34" t="s">
        <v>94</v>
      </c>
      <c r="H34" t="str">
        <f t="shared" si="0"/>
        <v>E-Bikes</v>
      </c>
      <c r="I34" t="s">
        <v>95</v>
      </c>
      <c r="J34" t="s">
        <v>96</v>
      </c>
      <c r="K34" s="2">
        <v>44593</v>
      </c>
      <c r="L34">
        <f t="shared" si="2"/>
        <v>2</v>
      </c>
      <c r="M34">
        <f t="shared" si="3"/>
        <v>2022</v>
      </c>
      <c r="N34" s="1">
        <v>1460</v>
      </c>
      <c r="O34" s="20">
        <v>2000</v>
      </c>
      <c r="P34">
        <v>2</v>
      </c>
      <c r="Q34" s="1">
        <f t="shared" si="4"/>
        <v>4000</v>
      </c>
      <c r="R34" s="14">
        <f t="shared" si="5"/>
        <v>200</v>
      </c>
      <c r="S34" s="21">
        <f t="shared" si="1"/>
        <v>4200</v>
      </c>
      <c r="T34" t="s">
        <v>23</v>
      </c>
      <c r="U34" t="s">
        <v>24</v>
      </c>
      <c r="V34">
        <v>2061</v>
      </c>
      <c r="W34">
        <v>3061</v>
      </c>
      <c r="X34" t="s">
        <v>97</v>
      </c>
      <c r="Y34" t="s">
        <v>26</v>
      </c>
      <c r="Z34">
        <v>35</v>
      </c>
    </row>
    <row r="35" spans="6:26" x14ac:dyDescent="0.25">
      <c r="F35">
        <v>1190</v>
      </c>
      <c r="G35" t="s">
        <v>20</v>
      </c>
      <c r="H35" t="str">
        <f t="shared" si="0"/>
        <v>Mountain Bikes</v>
      </c>
      <c r="I35" t="s">
        <v>21</v>
      </c>
      <c r="J35" t="s">
        <v>22</v>
      </c>
      <c r="K35" s="2">
        <v>44593</v>
      </c>
      <c r="L35">
        <f t="shared" si="2"/>
        <v>2</v>
      </c>
      <c r="M35">
        <f t="shared" si="3"/>
        <v>2022</v>
      </c>
      <c r="N35" s="1">
        <v>840</v>
      </c>
      <c r="O35" s="20">
        <v>1200</v>
      </c>
      <c r="P35">
        <v>2</v>
      </c>
      <c r="Q35" s="1">
        <f t="shared" si="4"/>
        <v>2400</v>
      </c>
      <c r="R35" s="14">
        <f t="shared" si="5"/>
        <v>120</v>
      </c>
      <c r="S35" s="21">
        <f t="shared" si="1"/>
        <v>2520</v>
      </c>
      <c r="T35" t="s">
        <v>23</v>
      </c>
      <c r="U35" t="s">
        <v>24</v>
      </c>
      <c r="V35">
        <v>2001</v>
      </c>
      <c r="W35">
        <v>3001</v>
      </c>
      <c r="X35" t="s">
        <v>25</v>
      </c>
      <c r="Y35" t="s">
        <v>26</v>
      </c>
      <c r="Z35">
        <v>25</v>
      </c>
    </row>
    <row r="36" spans="6:26" x14ac:dyDescent="0.25">
      <c r="F36">
        <v>1183</v>
      </c>
      <c r="G36" t="s">
        <v>94</v>
      </c>
      <c r="H36" t="str">
        <f t="shared" si="0"/>
        <v>E-Bikes</v>
      </c>
      <c r="I36" t="s">
        <v>95</v>
      </c>
      <c r="J36" t="s">
        <v>98</v>
      </c>
      <c r="K36" s="2">
        <v>44594</v>
      </c>
      <c r="L36">
        <f t="shared" si="2"/>
        <v>2</v>
      </c>
      <c r="M36">
        <f t="shared" si="3"/>
        <v>2022</v>
      </c>
      <c r="N36" s="1">
        <v>1825</v>
      </c>
      <c r="O36" s="20">
        <v>2500</v>
      </c>
      <c r="P36">
        <v>1</v>
      </c>
      <c r="Q36" s="1">
        <f t="shared" si="4"/>
        <v>2500</v>
      </c>
      <c r="R36" s="14">
        <f t="shared" si="5"/>
        <v>125</v>
      </c>
      <c r="S36" s="21">
        <f t="shared" si="1"/>
        <v>2625</v>
      </c>
      <c r="T36" t="s">
        <v>28</v>
      </c>
      <c r="U36" t="s">
        <v>29</v>
      </c>
      <c r="V36">
        <v>2062</v>
      </c>
      <c r="W36">
        <v>3062</v>
      </c>
      <c r="X36" t="s">
        <v>99</v>
      </c>
      <c r="Y36" t="s">
        <v>31</v>
      </c>
      <c r="Z36">
        <v>33</v>
      </c>
    </row>
    <row r="37" spans="6:26" x14ac:dyDescent="0.25">
      <c r="F37">
        <v>1191</v>
      </c>
      <c r="G37" t="s">
        <v>20</v>
      </c>
      <c r="H37" t="str">
        <f t="shared" si="0"/>
        <v>Mountain Bikes</v>
      </c>
      <c r="I37" t="s">
        <v>21</v>
      </c>
      <c r="J37" t="s">
        <v>27</v>
      </c>
      <c r="K37" s="2">
        <v>44594</v>
      </c>
      <c r="L37">
        <f t="shared" si="2"/>
        <v>2</v>
      </c>
      <c r="M37">
        <f t="shared" si="3"/>
        <v>2022</v>
      </c>
      <c r="N37" s="1">
        <v>1050</v>
      </c>
      <c r="O37" s="20">
        <v>1500</v>
      </c>
      <c r="P37">
        <v>1</v>
      </c>
      <c r="Q37" s="1">
        <f t="shared" si="4"/>
        <v>1500</v>
      </c>
      <c r="R37" s="14">
        <f t="shared" si="5"/>
        <v>0</v>
      </c>
      <c r="S37" s="21">
        <f t="shared" si="1"/>
        <v>1500</v>
      </c>
      <c r="T37" t="s">
        <v>28</v>
      </c>
      <c r="U37" t="s">
        <v>29</v>
      </c>
      <c r="V37">
        <v>2002</v>
      </c>
      <c r="W37">
        <v>3002</v>
      </c>
      <c r="X37" t="s">
        <v>30</v>
      </c>
      <c r="Y37" t="s">
        <v>31</v>
      </c>
      <c r="Z37">
        <v>22</v>
      </c>
    </row>
    <row r="38" spans="6:26" x14ac:dyDescent="0.25">
      <c r="F38">
        <v>1184</v>
      </c>
      <c r="G38" t="s">
        <v>32</v>
      </c>
      <c r="H38" t="str">
        <f t="shared" si="0"/>
        <v>Road Bikes</v>
      </c>
      <c r="I38" t="s">
        <v>100</v>
      </c>
      <c r="J38" t="s">
        <v>101</v>
      </c>
      <c r="K38" s="2">
        <v>44595</v>
      </c>
      <c r="L38">
        <f t="shared" si="2"/>
        <v>2</v>
      </c>
      <c r="M38">
        <f t="shared" si="3"/>
        <v>2022</v>
      </c>
      <c r="N38" s="1">
        <v>1105</v>
      </c>
      <c r="O38" s="20">
        <v>1700</v>
      </c>
      <c r="P38">
        <v>3</v>
      </c>
      <c r="Q38" s="1">
        <f t="shared" si="4"/>
        <v>5100</v>
      </c>
      <c r="R38" s="14">
        <f t="shared" si="5"/>
        <v>255</v>
      </c>
      <c r="S38" s="21">
        <f t="shared" si="1"/>
        <v>5355</v>
      </c>
      <c r="T38" t="s">
        <v>23</v>
      </c>
      <c r="U38" t="s">
        <v>35</v>
      </c>
      <c r="V38">
        <v>2063</v>
      </c>
      <c r="W38">
        <v>3063</v>
      </c>
      <c r="X38" t="s">
        <v>102</v>
      </c>
      <c r="Y38" t="s">
        <v>26</v>
      </c>
      <c r="Z38">
        <v>22</v>
      </c>
    </row>
    <row r="39" spans="6:26" x14ac:dyDescent="0.25">
      <c r="F39">
        <v>1192</v>
      </c>
      <c r="G39" t="s">
        <v>32</v>
      </c>
      <c r="H39" t="str">
        <f t="shared" si="0"/>
        <v>Road Bikes</v>
      </c>
      <c r="I39" t="s">
        <v>33</v>
      </c>
      <c r="J39" t="s">
        <v>34</v>
      </c>
      <c r="K39" s="2">
        <v>44595</v>
      </c>
      <c r="L39">
        <f t="shared" si="2"/>
        <v>2</v>
      </c>
      <c r="M39">
        <f t="shared" si="3"/>
        <v>2022</v>
      </c>
      <c r="N39" s="1">
        <v>1260</v>
      </c>
      <c r="O39" s="20">
        <v>1800</v>
      </c>
      <c r="P39">
        <v>3</v>
      </c>
      <c r="Q39" s="1">
        <f t="shared" si="4"/>
        <v>5400</v>
      </c>
      <c r="R39" s="14">
        <f t="shared" si="5"/>
        <v>270</v>
      </c>
      <c r="S39" s="21">
        <f t="shared" si="1"/>
        <v>5670</v>
      </c>
      <c r="T39" t="s">
        <v>23</v>
      </c>
      <c r="U39" t="s">
        <v>35</v>
      </c>
      <c r="V39">
        <v>2003</v>
      </c>
      <c r="W39">
        <v>3003</v>
      </c>
      <c r="X39" t="s">
        <v>36</v>
      </c>
      <c r="Y39" t="s">
        <v>26</v>
      </c>
      <c r="Z39">
        <v>18</v>
      </c>
    </row>
    <row r="40" spans="6:26" x14ac:dyDescent="0.25">
      <c r="F40">
        <v>1185</v>
      </c>
      <c r="G40" t="s">
        <v>32</v>
      </c>
      <c r="H40" t="str">
        <f t="shared" si="0"/>
        <v>Road Bikes</v>
      </c>
      <c r="I40" t="s">
        <v>100</v>
      </c>
      <c r="J40" t="s">
        <v>103</v>
      </c>
      <c r="K40" s="2">
        <v>44596</v>
      </c>
      <c r="L40">
        <f t="shared" si="2"/>
        <v>2</v>
      </c>
      <c r="M40">
        <f t="shared" si="3"/>
        <v>2022</v>
      </c>
      <c r="N40" s="1">
        <v>1365</v>
      </c>
      <c r="O40" s="20">
        <v>2100</v>
      </c>
      <c r="P40">
        <v>1</v>
      </c>
      <c r="Q40" s="1">
        <f t="shared" si="4"/>
        <v>2100</v>
      </c>
      <c r="R40" s="14">
        <f t="shared" si="5"/>
        <v>105</v>
      </c>
      <c r="S40" s="21">
        <f t="shared" si="1"/>
        <v>2205</v>
      </c>
      <c r="T40" t="s">
        <v>23</v>
      </c>
      <c r="U40" t="s">
        <v>24</v>
      </c>
      <c r="V40">
        <v>2064</v>
      </c>
      <c r="W40">
        <v>3064</v>
      </c>
      <c r="X40" t="s">
        <v>104</v>
      </c>
      <c r="Y40" t="s">
        <v>31</v>
      </c>
      <c r="Z40">
        <v>20</v>
      </c>
    </row>
    <row r="41" spans="6:26" x14ac:dyDescent="0.25">
      <c r="F41">
        <v>1193</v>
      </c>
      <c r="G41" t="s">
        <v>32</v>
      </c>
      <c r="H41" t="str">
        <f t="shared" si="0"/>
        <v>Road Bikes</v>
      </c>
      <c r="I41" t="s">
        <v>33</v>
      </c>
      <c r="J41" t="s">
        <v>38</v>
      </c>
      <c r="K41" s="2">
        <v>44596</v>
      </c>
      <c r="L41">
        <f t="shared" si="2"/>
        <v>2</v>
      </c>
      <c r="M41">
        <f t="shared" si="3"/>
        <v>2022</v>
      </c>
      <c r="N41" s="1">
        <v>1470</v>
      </c>
      <c r="O41" s="20">
        <v>2100</v>
      </c>
      <c r="P41">
        <v>1</v>
      </c>
      <c r="Q41" s="1">
        <f t="shared" si="4"/>
        <v>2100</v>
      </c>
      <c r="R41" s="14">
        <f t="shared" si="5"/>
        <v>105</v>
      </c>
      <c r="S41" s="21">
        <f t="shared" si="1"/>
        <v>2205</v>
      </c>
      <c r="T41" t="s">
        <v>23</v>
      </c>
      <c r="U41" t="s">
        <v>24</v>
      </c>
      <c r="V41">
        <v>2004</v>
      </c>
      <c r="W41">
        <v>3004</v>
      </c>
      <c r="X41" t="s">
        <v>39</v>
      </c>
      <c r="Y41" t="s">
        <v>31</v>
      </c>
      <c r="Z41">
        <v>16</v>
      </c>
    </row>
    <row r="42" spans="6:26" x14ac:dyDescent="0.25">
      <c r="F42">
        <v>1186</v>
      </c>
      <c r="G42" t="s">
        <v>40</v>
      </c>
      <c r="H42" t="str">
        <f t="shared" si="0"/>
        <v>Touring Bikes</v>
      </c>
      <c r="I42" t="s">
        <v>105</v>
      </c>
      <c r="J42" t="s">
        <v>106</v>
      </c>
      <c r="K42" s="2">
        <v>44597</v>
      </c>
      <c r="L42">
        <f t="shared" si="2"/>
        <v>2</v>
      </c>
      <c r="M42">
        <f t="shared" si="3"/>
        <v>2022</v>
      </c>
      <c r="N42" s="1">
        <v>1035</v>
      </c>
      <c r="O42" s="20">
        <v>1500</v>
      </c>
      <c r="P42">
        <v>2</v>
      </c>
      <c r="Q42" s="1">
        <f t="shared" si="4"/>
        <v>3000</v>
      </c>
      <c r="R42" s="14">
        <f t="shared" si="5"/>
        <v>150</v>
      </c>
      <c r="S42" s="21">
        <f t="shared" si="1"/>
        <v>3150</v>
      </c>
      <c r="T42" t="s">
        <v>28</v>
      </c>
      <c r="U42" t="s">
        <v>29</v>
      </c>
      <c r="V42">
        <v>2065</v>
      </c>
      <c r="W42">
        <v>3065</v>
      </c>
      <c r="X42" t="s">
        <v>107</v>
      </c>
      <c r="Y42" t="s">
        <v>26</v>
      </c>
      <c r="Z42">
        <v>30</v>
      </c>
    </row>
    <row r="43" spans="6:26" x14ac:dyDescent="0.25">
      <c r="F43">
        <v>1194</v>
      </c>
      <c r="G43" t="s">
        <v>40</v>
      </c>
      <c r="H43" t="str">
        <f t="shared" si="0"/>
        <v>Touring Bikes</v>
      </c>
      <c r="I43" t="s">
        <v>41</v>
      </c>
      <c r="J43" t="s">
        <v>42</v>
      </c>
      <c r="K43" s="2">
        <v>44597</v>
      </c>
      <c r="L43">
        <f t="shared" si="2"/>
        <v>2</v>
      </c>
      <c r="M43">
        <f t="shared" si="3"/>
        <v>2022</v>
      </c>
      <c r="N43" s="1">
        <v>896.99999999999989</v>
      </c>
      <c r="O43" s="20">
        <v>1300</v>
      </c>
      <c r="P43">
        <v>2</v>
      </c>
      <c r="Q43" s="1">
        <f t="shared" si="4"/>
        <v>2600</v>
      </c>
      <c r="R43" s="14">
        <f t="shared" si="5"/>
        <v>130</v>
      </c>
      <c r="S43" s="21">
        <f t="shared" si="1"/>
        <v>2730</v>
      </c>
      <c r="T43" t="s">
        <v>28</v>
      </c>
      <c r="U43" t="s">
        <v>29</v>
      </c>
      <c r="V43">
        <v>2005</v>
      </c>
      <c r="W43">
        <v>3005</v>
      </c>
      <c r="X43" t="s">
        <v>43</v>
      </c>
      <c r="Y43" t="s">
        <v>26</v>
      </c>
      <c r="Z43">
        <v>27</v>
      </c>
    </row>
    <row r="44" spans="6:26" x14ac:dyDescent="0.25">
      <c r="F44">
        <v>1187</v>
      </c>
      <c r="G44" t="s">
        <v>40</v>
      </c>
      <c r="H44" t="str">
        <f t="shared" si="0"/>
        <v>Touring Bikes</v>
      </c>
      <c r="I44" t="s">
        <v>105</v>
      </c>
      <c r="J44" t="s">
        <v>108</v>
      </c>
      <c r="K44" s="2">
        <v>44598</v>
      </c>
      <c r="L44">
        <f t="shared" si="2"/>
        <v>2</v>
      </c>
      <c r="M44">
        <f t="shared" si="3"/>
        <v>2022</v>
      </c>
      <c r="N44" s="1">
        <v>1242</v>
      </c>
      <c r="O44" s="20">
        <v>1800</v>
      </c>
      <c r="P44">
        <v>1</v>
      </c>
      <c r="Q44" s="1">
        <f t="shared" si="4"/>
        <v>1800</v>
      </c>
      <c r="R44" s="14">
        <f t="shared" si="5"/>
        <v>0</v>
      </c>
      <c r="S44" s="21">
        <f t="shared" si="1"/>
        <v>1800</v>
      </c>
      <c r="T44" t="s">
        <v>23</v>
      </c>
      <c r="U44" t="s">
        <v>24</v>
      </c>
      <c r="V44">
        <v>2066</v>
      </c>
      <c r="W44">
        <v>3066</v>
      </c>
      <c r="X44" t="s">
        <v>109</v>
      </c>
      <c r="Y44" t="s">
        <v>31</v>
      </c>
      <c r="Z44">
        <v>28</v>
      </c>
    </row>
    <row r="45" spans="6:26" x14ac:dyDescent="0.25">
      <c r="F45">
        <v>1195</v>
      </c>
      <c r="G45" t="s">
        <v>40</v>
      </c>
      <c r="H45" t="str">
        <f t="shared" si="0"/>
        <v>Touring Bikes</v>
      </c>
      <c r="I45" t="s">
        <v>41</v>
      </c>
      <c r="J45" t="s">
        <v>44</v>
      </c>
      <c r="K45" s="2">
        <v>44598</v>
      </c>
      <c r="L45">
        <f t="shared" si="2"/>
        <v>2</v>
      </c>
      <c r="M45">
        <f t="shared" si="3"/>
        <v>2022</v>
      </c>
      <c r="N45" s="1">
        <v>1104</v>
      </c>
      <c r="O45" s="20">
        <v>1600</v>
      </c>
      <c r="P45">
        <v>1</v>
      </c>
      <c r="Q45" s="1">
        <f t="shared" si="4"/>
        <v>1600</v>
      </c>
      <c r="R45" s="14">
        <f t="shared" si="5"/>
        <v>0</v>
      </c>
      <c r="S45" s="21">
        <f t="shared" si="1"/>
        <v>1600</v>
      </c>
      <c r="T45" t="s">
        <v>23</v>
      </c>
      <c r="U45" t="s">
        <v>24</v>
      </c>
      <c r="V45">
        <v>2006</v>
      </c>
      <c r="W45">
        <v>3006</v>
      </c>
      <c r="X45" t="s">
        <v>45</v>
      </c>
      <c r="Y45" t="s">
        <v>31</v>
      </c>
      <c r="Z45">
        <v>24</v>
      </c>
    </row>
    <row r="46" spans="6:26" x14ac:dyDescent="0.25">
      <c r="F46">
        <v>1188</v>
      </c>
      <c r="G46" t="s">
        <v>94</v>
      </c>
      <c r="H46" t="str">
        <f t="shared" si="0"/>
        <v>E-Bikes</v>
      </c>
      <c r="I46" t="s">
        <v>110</v>
      </c>
      <c r="J46" t="s">
        <v>111</v>
      </c>
      <c r="K46" s="2">
        <v>44599</v>
      </c>
      <c r="L46">
        <f t="shared" si="2"/>
        <v>2</v>
      </c>
      <c r="M46">
        <f t="shared" si="3"/>
        <v>2022</v>
      </c>
      <c r="N46" s="1">
        <v>2080</v>
      </c>
      <c r="O46" s="20">
        <v>3200</v>
      </c>
      <c r="P46">
        <v>2</v>
      </c>
      <c r="Q46" s="1">
        <f t="shared" si="4"/>
        <v>6400</v>
      </c>
      <c r="R46" s="14">
        <f t="shared" si="5"/>
        <v>320</v>
      </c>
      <c r="S46" s="21">
        <f t="shared" si="1"/>
        <v>6720</v>
      </c>
      <c r="T46" t="s">
        <v>28</v>
      </c>
      <c r="U46" t="s">
        <v>24</v>
      </c>
      <c r="V46">
        <v>2067</v>
      </c>
      <c r="W46">
        <v>3067</v>
      </c>
      <c r="X46" t="s">
        <v>91</v>
      </c>
      <c r="Y46" t="s">
        <v>26</v>
      </c>
      <c r="Z46">
        <v>42</v>
      </c>
    </row>
    <row r="47" spans="6:26" x14ac:dyDescent="0.25">
      <c r="F47">
        <v>1196</v>
      </c>
      <c r="G47" t="s">
        <v>20</v>
      </c>
      <c r="H47" t="str">
        <f t="shared" si="0"/>
        <v>Mountain Bikes</v>
      </c>
      <c r="I47" t="s">
        <v>46</v>
      </c>
      <c r="J47" t="s">
        <v>47</v>
      </c>
      <c r="K47" s="2">
        <v>44599</v>
      </c>
      <c r="L47">
        <f t="shared" si="2"/>
        <v>2</v>
      </c>
      <c r="M47">
        <f t="shared" si="3"/>
        <v>2022</v>
      </c>
      <c r="N47" s="1">
        <v>1496</v>
      </c>
      <c r="O47" s="20">
        <v>2200</v>
      </c>
      <c r="P47">
        <v>2</v>
      </c>
      <c r="Q47" s="1">
        <f t="shared" si="4"/>
        <v>4400</v>
      </c>
      <c r="R47" s="14">
        <f t="shared" si="5"/>
        <v>220</v>
      </c>
      <c r="S47" s="21">
        <f t="shared" si="1"/>
        <v>4620</v>
      </c>
      <c r="T47" t="s">
        <v>28</v>
      </c>
      <c r="U47" t="s">
        <v>24</v>
      </c>
      <c r="V47">
        <v>2007</v>
      </c>
      <c r="W47">
        <v>3007</v>
      </c>
      <c r="X47" t="s">
        <v>48</v>
      </c>
      <c r="Y47" t="s">
        <v>26</v>
      </c>
      <c r="Z47">
        <v>29</v>
      </c>
    </row>
    <row r="48" spans="6:26" x14ac:dyDescent="0.25">
      <c r="F48">
        <v>1198</v>
      </c>
      <c r="G48" t="s">
        <v>20</v>
      </c>
      <c r="H48" t="str">
        <f t="shared" si="0"/>
        <v>Mountain Bikes</v>
      </c>
      <c r="I48" t="s">
        <v>46</v>
      </c>
      <c r="J48" t="s">
        <v>47</v>
      </c>
      <c r="K48" s="2">
        <v>44599</v>
      </c>
      <c r="L48">
        <f t="shared" si="2"/>
        <v>2</v>
      </c>
      <c r="M48">
        <f t="shared" si="3"/>
        <v>2022</v>
      </c>
      <c r="N48" s="1">
        <v>1496</v>
      </c>
      <c r="O48" s="20">
        <v>2200</v>
      </c>
      <c r="P48">
        <v>2</v>
      </c>
      <c r="Q48" s="1">
        <f t="shared" si="4"/>
        <v>4400</v>
      </c>
      <c r="R48" s="14">
        <f t="shared" si="5"/>
        <v>220</v>
      </c>
      <c r="S48" s="21">
        <f t="shared" si="1"/>
        <v>4620</v>
      </c>
      <c r="T48" t="s">
        <v>28</v>
      </c>
      <c r="U48" t="s">
        <v>24</v>
      </c>
      <c r="V48">
        <v>2007</v>
      </c>
      <c r="W48">
        <v>3007</v>
      </c>
      <c r="X48" t="s">
        <v>48</v>
      </c>
      <c r="Y48" t="s">
        <v>26</v>
      </c>
      <c r="Z48">
        <v>29</v>
      </c>
    </row>
    <row r="49" spans="6:26" x14ac:dyDescent="0.25">
      <c r="F49">
        <v>1189</v>
      </c>
      <c r="G49" t="s">
        <v>94</v>
      </c>
      <c r="H49" t="str">
        <f t="shared" si="0"/>
        <v>E-Bikes</v>
      </c>
      <c r="I49" t="s">
        <v>110</v>
      </c>
      <c r="J49" t="s">
        <v>112</v>
      </c>
      <c r="K49" s="2">
        <v>44600</v>
      </c>
      <c r="L49">
        <f t="shared" si="2"/>
        <v>2</v>
      </c>
      <c r="M49">
        <f t="shared" si="3"/>
        <v>2022</v>
      </c>
      <c r="N49" s="1">
        <v>2405</v>
      </c>
      <c r="O49" s="20">
        <v>3700</v>
      </c>
      <c r="P49">
        <v>1</v>
      </c>
      <c r="Q49" s="1">
        <f t="shared" si="4"/>
        <v>3700</v>
      </c>
      <c r="R49" s="14">
        <f t="shared" si="5"/>
        <v>185</v>
      </c>
      <c r="S49" s="21">
        <f t="shared" si="1"/>
        <v>3885</v>
      </c>
      <c r="T49" t="s">
        <v>23</v>
      </c>
      <c r="U49" t="s">
        <v>29</v>
      </c>
      <c r="V49">
        <v>2068</v>
      </c>
      <c r="W49">
        <v>3068</v>
      </c>
      <c r="X49" t="s">
        <v>93</v>
      </c>
      <c r="Y49" t="s">
        <v>31</v>
      </c>
      <c r="Z49">
        <v>40</v>
      </c>
    </row>
    <row r="50" spans="6:26" x14ac:dyDescent="0.25">
      <c r="F50">
        <v>1197</v>
      </c>
      <c r="G50" t="s">
        <v>20</v>
      </c>
      <c r="H50" t="str">
        <f t="shared" si="0"/>
        <v>Mountain Bikes</v>
      </c>
      <c r="I50" t="s">
        <v>46</v>
      </c>
      <c r="J50" t="s">
        <v>49</v>
      </c>
      <c r="K50" s="2">
        <v>44600</v>
      </c>
      <c r="L50">
        <f t="shared" si="2"/>
        <v>2</v>
      </c>
      <c r="M50">
        <f t="shared" si="3"/>
        <v>2022</v>
      </c>
      <c r="N50" s="1">
        <v>1700.0000000000002</v>
      </c>
      <c r="O50" s="20">
        <v>2500</v>
      </c>
      <c r="P50">
        <v>1</v>
      </c>
      <c r="Q50" s="1">
        <f t="shared" si="4"/>
        <v>2500</v>
      </c>
      <c r="R50" s="14">
        <f t="shared" si="5"/>
        <v>125</v>
      </c>
      <c r="S50" s="21">
        <f t="shared" si="1"/>
        <v>2625</v>
      </c>
      <c r="T50" t="s">
        <v>23</v>
      </c>
      <c r="U50" t="s">
        <v>29</v>
      </c>
      <c r="V50">
        <v>2008</v>
      </c>
      <c r="W50">
        <v>3008</v>
      </c>
      <c r="X50" t="s">
        <v>50</v>
      </c>
      <c r="Y50" t="s">
        <v>31</v>
      </c>
      <c r="Z50">
        <v>27</v>
      </c>
    </row>
    <row r="51" spans="6:26" x14ac:dyDescent="0.25">
      <c r="F51">
        <v>1199</v>
      </c>
      <c r="G51" t="s">
        <v>20</v>
      </c>
      <c r="H51" t="str">
        <f t="shared" si="0"/>
        <v>Mountain Bikes</v>
      </c>
      <c r="I51" t="s">
        <v>46</v>
      </c>
      <c r="J51" t="s">
        <v>49</v>
      </c>
      <c r="K51" s="2">
        <v>44600</v>
      </c>
      <c r="L51">
        <f t="shared" si="2"/>
        <v>2</v>
      </c>
      <c r="M51">
        <f t="shared" si="3"/>
        <v>2022</v>
      </c>
      <c r="N51" s="1">
        <v>1700.0000000000002</v>
      </c>
      <c r="O51" s="20">
        <v>2500</v>
      </c>
      <c r="P51">
        <v>1</v>
      </c>
      <c r="Q51" s="1">
        <f t="shared" si="4"/>
        <v>2500</v>
      </c>
      <c r="R51" s="14">
        <f t="shared" si="5"/>
        <v>125</v>
      </c>
      <c r="S51" s="21">
        <f t="shared" si="1"/>
        <v>2625</v>
      </c>
      <c r="T51" t="s">
        <v>23</v>
      </c>
      <c r="U51" t="s">
        <v>29</v>
      </c>
      <c r="V51">
        <v>2008</v>
      </c>
      <c r="W51">
        <v>3008</v>
      </c>
      <c r="X51" t="s">
        <v>50</v>
      </c>
      <c r="Y51" t="s">
        <v>31</v>
      </c>
      <c r="Z51">
        <v>27</v>
      </c>
    </row>
    <row r="52" spans="6:26" x14ac:dyDescent="0.25">
      <c r="F52">
        <v>1208</v>
      </c>
      <c r="G52" t="s">
        <v>20</v>
      </c>
      <c r="H52" t="str">
        <f t="shared" si="0"/>
        <v>Mountain Bikes</v>
      </c>
      <c r="I52" t="s">
        <v>74</v>
      </c>
      <c r="J52" t="s">
        <v>75</v>
      </c>
      <c r="K52" s="2">
        <v>44603</v>
      </c>
      <c r="L52">
        <f t="shared" si="2"/>
        <v>2</v>
      </c>
      <c r="M52">
        <f t="shared" si="3"/>
        <v>2022</v>
      </c>
      <c r="N52" s="1">
        <v>780</v>
      </c>
      <c r="O52" s="20">
        <v>1300</v>
      </c>
      <c r="P52">
        <v>2</v>
      </c>
      <c r="Q52" s="1">
        <f t="shared" si="4"/>
        <v>2600</v>
      </c>
      <c r="R52" s="14">
        <f t="shared" si="5"/>
        <v>130</v>
      </c>
      <c r="S52" s="21">
        <f t="shared" si="1"/>
        <v>2730</v>
      </c>
      <c r="T52" t="s">
        <v>23</v>
      </c>
      <c r="U52" t="s">
        <v>24</v>
      </c>
      <c r="V52">
        <v>2041</v>
      </c>
      <c r="W52">
        <v>3041</v>
      </c>
      <c r="X52" t="s">
        <v>76</v>
      </c>
      <c r="Y52" t="s">
        <v>26</v>
      </c>
      <c r="Z52">
        <v>32</v>
      </c>
    </row>
    <row r="53" spans="6:26" x14ac:dyDescent="0.25">
      <c r="F53">
        <v>1209</v>
      </c>
      <c r="G53" t="s">
        <v>20</v>
      </c>
      <c r="H53" t="str">
        <f t="shared" si="0"/>
        <v>Mountain Bikes</v>
      </c>
      <c r="I53" t="s">
        <v>74</v>
      </c>
      <c r="J53" t="s">
        <v>77</v>
      </c>
      <c r="K53" s="2">
        <v>44604</v>
      </c>
      <c r="L53">
        <f t="shared" si="2"/>
        <v>2</v>
      </c>
      <c r="M53">
        <f t="shared" si="3"/>
        <v>2022</v>
      </c>
      <c r="N53" s="1">
        <v>960</v>
      </c>
      <c r="O53" s="20">
        <v>1600</v>
      </c>
      <c r="P53">
        <v>1</v>
      </c>
      <c r="Q53" s="1">
        <f t="shared" si="4"/>
        <v>1600</v>
      </c>
      <c r="R53" s="14">
        <f t="shared" si="5"/>
        <v>0</v>
      </c>
      <c r="S53" s="21">
        <f t="shared" si="1"/>
        <v>1600</v>
      </c>
      <c r="T53" t="s">
        <v>28</v>
      </c>
      <c r="U53" t="s">
        <v>29</v>
      </c>
      <c r="V53">
        <v>2042</v>
      </c>
      <c r="W53">
        <v>3042</v>
      </c>
      <c r="X53" t="s">
        <v>78</v>
      </c>
      <c r="Y53" t="s">
        <v>31</v>
      </c>
      <c r="Z53">
        <v>29</v>
      </c>
    </row>
    <row r="54" spans="6:26" x14ac:dyDescent="0.25">
      <c r="F54">
        <v>1176</v>
      </c>
      <c r="G54" t="s">
        <v>32</v>
      </c>
      <c r="H54" t="str">
        <f t="shared" si="0"/>
        <v>Road Bikes</v>
      </c>
      <c r="I54" t="s">
        <v>79</v>
      </c>
      <c r="J54" t="s">
        <v>80</v>
      </c>
      <c r="K54" s="2">
        <v>44605</v>
      </c>
      <c r="L54">
        <f t="shared" si="2"/>
        <v>2</v>
      </c>
      <c r="M54">
        <f t="shared" si="3"/>
        <v>2022</v>
      </c>
      <c r="N54" s="1">
        <v>1292</v>
      </c>
      <c r="O54" s="20">
        <v>1900</v>
      </c>
      <c r="P54">
        <v>3</v>
      </c>
      <c r="Q54" s="1">
        <f t="shared" si="4"/>
        <v>5700</v>
      </c>
      <c r="R54" s="14">
        <f t="shared" si="5"/>
        <v>285</v>
      </c>
      <c r="S54" s="21">
        <f t="shared" si="1"/>
        <v>5985</v>
      </c>
      <c r="T54" t="s">
        <v>23</v>
      </c>
      <c r="U54" t="s">
        <v>35</v>
      </c>
      <c r="V54">
        <v>2043</v>
      </c>
      <c r="W54">
        <v>3043</v>
      </c>
      <c r="X54" t="s">
        <v>81</v>
      </c>
      <c r="Y54" t="s">
        <v>26</v>
      </c>
      <c r="Z54">
        <v>21</v>
      </c>
    </row>
    <row r="55" spans="6:26" x14ac:dyDescent="0.25">
      <c r="F55">
        <v>1177</v>
      </c>
      <c r="G55" t="s">
        <v>32</v>
      </c>
      <c r="H55" t="str">
        <f t="shared" si="0"/>
        <v>Road Bikes</v>
      </c>
      <c r="I55" t="s">
        <v>79</v>
      </c>
      <c r="J55" t="s">
        <v>82</v>
      </c>
      <c r="K55" s="2">
        <v>44606</v>
      </c>
      <c r="L55">
        <f t="shared" si="2"/>
        <v>2</v>
      </c>
      <c r="M55">
        <f t="shared" si="3"/>
        <v>2022</v>
      </c>
      <c r="N55" s="1">
        <v>1496</v>
      </c>
      <c r="O55" s="20">
        <v>2200</v>
      </c>
      <c r="P55">
        <v>1</v>
      </c>
      <c r="Q55" s="1">
        <f t="shared" si="4"/>
        <v>2200</v>
      </c>
      <c r="R55" s="14">
        <f t="shared" si="5"/>
        <v>110</v>
      </c>
      <c r="S55" s="21">
        <f t="shared" si="1"/>
        <v>2310</v>
      </c>
      <c r="T55" t="s">
        <v>23</v>
      </c>
      <c r="U55" t="s">
        <v>24</v>
      </c>
      <c r="V55">
        <v>2044</v>
      </c>
      <c r="W55">
        <v>3044</v>
      </c>
      <c r="X55" t="s">
        <v>83</v>
      </c>
      <c r="Y55" t="s">
        <v>31</v>
      </c>
      <c r="Z55">
        <v>19</v>
      </c>
    </row>
    <row r="56" spans="6:26" x14ac:dyDescent="0.25">
      <c r="F56">
        <v>1178</v>
      </c>
      <c r="G56" t="s">
        <v>40</v>
      </c>
      <c r="H56" t="str">
        <f t="shared" si="0"/>
        <v>Touring Bikes</v>
      </c>
      <c r="I56" t="s">
        <v>84</v>
      </c>
      <c r="J56" t="s">
        <v>85</v>
      </c>
      <c r="K56" s="2">
        <v>44607</v>
      </c>
      <c r="L56">
        <f t="shared" si="2"/>
        <v>2</v>
      </c>
      <c r="M56">
        <f t="shared" si="3"/>
        <v>2022</v>
      </c>
      <c r="N56" s="1">
        <v>1340</v>
      </c>
      <c r="O56" s="20">
        <v>2000</v>
      </c>
      <c r="P56">
        <v>2</v>
      </c>
      <c r="Q56" s="1">
        <f t="shared" si="4"/>
        <v>4000</v>
      </c>
      <c r="R56" s="14">
        <f t="shared" si="5"/>
        <v>200</v>
      </c>
      <c r="S56" s="21">
        <f t="shared" si="1"/>
        <v>4200</v>
      </c>
      <c r="T56" t="s">
        <v>28</v>
      </c>
      <c r="U56" t="s">
        <v>29</v>
      </c>
      <c r="V56">
        <v>2045</v>
      </c>
      <c r="W56">
        <v>3045</v>
      </c>
      <c r="X56" t="s">
        <v>86</v>
      </c>
      <c r="Y56" t="s">
        <v>26</v>
      </c>
      <c r="Z56">
        <v>36</v>
      </c>
    </row>
    <row r="57" spans="6:26" x14ac:dyDescent="0.25">
      <c r="F57">
        <v>1179</v>
      </c>
      <c r="G57" t="s">
        <v>40</v>
      </c>
      <c r="H57" t="str">
        <f t="shared" si="0"/>
        <v>Touring Bikes</v>
      </c>
      <c r="I57" t="s">
        <v>84</v>
      </c>
      <c r="J57" t="s">
        <v>87</v>
      </c>
      <c r="K57" s="2">
        <v>44608</v>
      </c>
      <c r="L57">
        <f t="shared" si="2"/>
        <v>2</v>
      </c>
      <c r="M57">
        <f t="shared" si="3"/>
        <v>2022</v>
      </c>
      <c r="N57" s="1">
        <v>1541</v>
      </c>
      <c r="O57" s="20">
        <v>2300</v>
      </c>
      <c r="P57">
        <v>1</v>
      </c>
      <c r="Q57" s="1">
        <f t="shared" si="4"/>
        <v>2300</v>
      </c>
      <c r="R57" s="14">
        <f t="shared" si="5"/>
        <v>115</v>
      </c>
      <c r="S57" s="21">
        <f t="shared" si="1"/>
        <v>2415</v>
      </c>
      <c r="T57" t="s">
        <v>23</v>
      </c>
      <c r="U57" t="s">
        <v>24</v>
      </c>
      <c r="V57">
        <v>2046</v>
      </c>
      <c r="W57">
        <v>3046</v>
      </c>
      <c r="X57" t="s">
        <v>88</v>
      </c>
      <c r="Y57" t="s">
        <v>31</v>
      </c>
      <c r="Z57">
        <v>34</v>
      </c>
    </row>
    <row r="58" spans="6:26" x14ac:dyDescent="0.25">
      <c r="F58">
        <v>1180</v>
      </c>
      <c r="G58" t="s">
        <v>20</v>
      </c>
      <c r="H58" t="str">
        <f t="shared" si="0"/>
        <v>Mountain Bikes</v>
      </c>
      <c r="I58" t="s">
        <v>89</v>
      </c>
      <c r="J58" t="s">
        <v>90</v>
      </c>
      <c r="K58" s="2">
        <v>44609</v>
      </c>
      <c r="L58">
        <f t="shared" si="2"/>
        <v>2</v>
      </c>
      <c r="M58">
        <f t="shared" si="3"/>
        <v>2022</v>
      </c>
      <c r="N58" s="1">
        <v>2250</v>
      </c>
      <c r="O58" s="20">
        <v>3000</v>
      </c>
      <c r="P58">
        <v>2</v>
      </c>
      <c r="Q58" s="1">
        <f t="shared" si="4"/>
        <v>6000</v>
      </c>
      <c r="R58" s="14">
        <f t="shared" si="5"/>
        <v>300</v>
      </c>
      <c r="S58" s="21">
        <f t="shared" si="1"/>
        <v>6300</v>
      </c>
      <c r="T58" t="s">
        <v>28</v>
      </c>
      <c r="U58" t="s">
        <v>24</v>
      </c>
      <c r="V58">
        <v>2047</v>
      </c>
      <c r="W58">
        <v>3047</v>
      </c>
      <c r="X58" t="s">
        <v>91</v>
      </c>
      <c r="Y58" t="s">
        <v>26</v>
      </c>
      <c r="Z58">
        <v>40</v>
      </c>
    </row>
    <row r="59" spans="6:26" x14ac:dyDescent="0.25">
      <c r="F59">
        <v>1181</v>
      </c>
      <c r="G59" t="s">
        <v>20</v>
      </c>
      <c r="H59" t="str">
        <f t="shared" si="0"/>
        <v>Mountain Bikes</v>
      </c>
      <c r="I59" t="s">
        <v>89</v>
      </c>
      <c r="J59" t="s">
        <v>92</v>
      </c>
      <c r="K59" s="2">
        <v>44610</v>
      </c>
      <c r="L59">
        <f t="shared" si="2"/>
        <v>2</v>
      </c>
      <c r="M59">
        <f t="shared" si="3"/>
        <v>2022</v>
      </c>
      <c r="N59" s="1">
        <v>2625</v>
      </c>
      <c r="O59" s="20">
        <v>3500</v>
      </c>
      <c r="P59">
        <v>1</v>
      </c>
      <c r="Q59" s="1">
        <f t="shared" si="4"/>
        <v>3500</v>
      </c>
      <c r="R59" s="14">
        <f t="shared" si="5"/>
        <v>175</v>
      </c>
      <c r="S59" s="21">
        <f t="shared" si="1"/>
        <v>3675</v>
      </c>
      <c r="T59" t="s">
        <v>23</v>
      </c>
      <c r="U59" t="s">
        <v>29</v>
      </c>
      <c r="V59">
        <v>2048</v>
      </c>
      <c r="W59">
        <v>3048</v>
      </c>
      <c r="X59" t="s">
        <v>93</v>
      </c>
      <c r="Y59" t="s">
        <v>31</v>
      </c>
      <c r="Z59">
        <v>38</v>
      </c>
    </row>
    <row r="60" spans="6:26" x14ac:dyDescent="0.25">
      <c r="F60">
        <v>1200</v>
      </c>
      <c r="G60" t="s">
        <v>20</v>
      </c>
      <c r="H60" t="str">
        <f t="shared" si="0"/>
        <v>Mountain Bikes</v>
      </c>
      <c r="I60" t="s">
        <v>51</v>
      </c>
      <c r="J60" t="s">
        <v>52</v>
      </c>
      <c r="K60" s="2">
        <v>44613</v>
      </c>
      <c r="L60">
        <f t="shared" si="2"/>
        <v>2</v>
      </c>
      <c r="M60">
        <f t="shared" si="3"/>
        <v>2022</v>
      </c>
      <c r="N60" s="1">
        <v>737</v>
      </c>
      <c r="O60" s="20">
        <v>1100</v>
      </c>
      <c r="P60">
        <v>2</v>
      </c>
      <c r="Q60" s="1">
        <f t="shared" si="4"/>
        <v>2200</v>
      </c>
      <c r="R60" s="14">
        <f t="shared" si="5"/>
        <v>110</v>
      </c>
      <c r="S60" s="21">
        <f t="shared" si="1"/>
        <v>2310</v>
      </c>
      <c r="T60" t="s">
        <v>23</v>
      </c>
      <c r="U60" t="s">
        <v>24</v>
      </c>
      <c r="V60">
        <v>2021</v>
      </c>
      <c r="W60">
        <v>3021</v>
      </c>
      <c r="X60" t="s">
        <v>53</v>
      </c>
      <c r="Y60" t="s">
        <v>26</v>
      </c>
      <c r="Z60">
        <v>24</v>
      </c>
    </row>
    <row r="61" spans="6:26" x14ac:dyDescent="0.25">
      <c r="F61">
        <v>1201</v>
      </c>
      <c r="G61" t="s">
        <v>20</v>
      </c>
      <c r="H61" t="str">
        <f t="shared" si="0"/>
        <v>Mountain Bikes</v>
      </c>
      <c r="I61" t="s">
        <v>51</v>
      </c>
      <c r="J61" t="s">
        <v>54</v>
      </c>
      <c r="K61" s="2">
        <v>44614</v>
      </c>
      <c r="L61">
        <f t="shared" si="2"/>
        <v>2</v>
      </c>
      <c r="M61">
        <f t="shared" si="3"/>
        <v>2022</v>
      </c>
      <c r="N61" s="1">
        <v>938</v>
      </c>
      <c r="O61" s="20">
        <v>1400</v>
      </c>
      <c r="P61">
        <v>1</v>
      </c>
      <c r="Q61" s="1">
        <f t="shared" si="4"/>
        <v>1400</v>
      </c>
      <c r="R61" s="14">
        <f t="shared" si="5"/>
        <v>0</v>
      </c>
      <c r="S61" s="21">
        <f t="shared" si="1"/>
        <v>1400</v>
      </c>
      <c r="T61" t="s">
        <v>28</v>
      </c>
      <c r="U61" t="s">
        <v>29</v>
      </c>
      <c r="V61">
        <v>2022</v>
      </c>
      <c r="W61">
        <v>3022</v>
      </c>
      <c r="X61" t="s">
        <v>55</v>
      </c>
      <c r="Y61" t="s">
        <v>31</v>
      </c>
      <c r="Z61">
        <v>21</v>
      </c>
    </row>
    <row r="62" spans="6:26" x14ac:dyDescent="0.25">
      <c r="F62">
        <v>1202</v>
      </c>
      <c r="G62" t="s">
        <v>32</v>
      </c>
      <c r="H62" t="str">
        <f t="shared" si="0"/>
        <v>Road Bikes</v>
      </c>
      <c r="I62" t="s">
        <v>57</v>
      </c>
      <c r="J62" t="s">
        <v>58</v>
      </c>
      <c r="K62" s="2">
        <v>44615</v>
      </c>
      <c r="L62">
        <f t="shared" si="2"/>
        <v>2</v>
      </c>
      <c r="M62">
        <f t="shared" si="3"/>
        <v>2022</v>
      </c>
      <c r="N62" s="1">
        <v>1190</v>
      </c>
      <c r="O62" s="20">
        <v>1700</v>
      </c>
      <c r="P62">
        <v>3</v>
      </c>
      <c r="Q62" s="1">
        <f t="shared" si="4"/>
        <v>5100</v>
      </c>
      <c r="R62" s="14">
        <f t="shared" si="5"/>
        <v>255</v>
      </c>
      <c r="S62" s="21">
        <f t="shared" si="1"/>
        <v>5355</v>
      </c>
      <c r="T62" t="s">
        <v>23</v>
      </c>
      <c r="U62" t="s">
        <v>35</v>
      </c>
      <c r="V62">
        <v>2023</v>
      </c>
      <c r="W62">
        <v>3023</v>
      </c>
      <c r="X62" t="s">
        <v>59</v>
      </c>
      <c r="Y62" t="s">
        <v>26</v>
      </c>
      <c r="Z62">
        <v>20</v>
      </c>
    </row>
    <row r="63" spans="6:26" x14ac:dyDescent="0.25">
      <c r="F63">
        <v>1203</v>
      </c>
      <c r="G63" t="s">
        <v>32</v>
      </c>
      <c r="H63" t="str">
        <f t="shared" si="0"/>
        <v>Road Bikes</v>
      </c>
      <c r="I63" t="s">
        <v>57</v>
      </c>
      <c r="J63" t="s">
        <v>61</v>
      </c>
      <c r="K63" s="2">
        <v>44616</v>
      </c>
      <c r="L63">
        <f t="shared" si="2"/>
        <v>2</v>
      </c>
      <c r="M63">
        <f t="shared" si="3"/>
        <v>2022</v>
      </c>
      <c r="N63" s="1">
        <v>1400</v>
      </c>
      <c r="O63" s="20">
        <v>2000</v>
      </c>
      <c r="P63">
        <v>1</v>
      </c>
      <c r="Q63" s="1">
        <f t="shared" si="4"/>
        <v>2000</v>
      </c>
      <c r="R63" s="14">
        <f t="shared" si="5"/>
        <v>0</v>
      </c>
      <c r="S63" s="21">
        <f t="shared" si="1"/>
        <v>2000</v>
      </c>
      <c r="T63" t="s">
        <v>23</v>
      </c>
      <c r="U63" t="s">
        <v>24</v>
      </c>
      <c r="V63">
        <v>2024</v>
      </c>
      <c r="W63">
        <v>3024</v>
      </c>
      <c r="X63" t="s">
        <v>62</v>
      </c>
      <c r="Y63" t="s">
        <v>31</v>
      </c>
      <c r="Z63">
        <v>18</v>
      </c>
    </row>
    <row r="64" spans="6:26" x14ac:dyDescent="0.25">
      <c r="F64">
        <v>1204</v>
      </c>
      <c r="G64" t="s">
        <v>40</v>
      </c>
      <c r="H64" t="str">
        <f t="shared" si="0"/>
        <v>Touring Bikes</v>
      </c>
      <c r="I64" t="s">
        <v>64</v>
      </c>
      <c r="J64" t="s">
        <v>65</v>
      </c>
      <c r="K64" s="2">
        <v>44617</v>
      </c>
      <c r="L64">
        <f t="shared" si="2"/>
        <v>2</v>
      </c>
      <c r="M64">
        <f t="shared" si="3"/>
        <v>2022</v>
      </c>
      <c r="N64" s="1">
        <v>975</v>
      </c>
      <c r="O64" s="20">
        <v>1500</v>
      </c>
      <c r="P64">
        <v>2</v>
      </c>
      <c r="Q64" s="1">
        <f t="shared" si="4"/>
        <v>3000</v>
      </c>
      <c r="R64" s="14">
        <f t="shared" si="5"/>
        <v>150</v>
      </c>
      <c r="S64" s="21">
        <f t="shared" si="1"/>
        <v>3150</v>
      </c>
      <c r="T64" t="s">
        <v>28</v>
      </c>
      <c r="U64" t="s">
        <v>29</v>
      </c>
      <c r="V64">
        <v>2025</v>
      </c>
      <c r="W64">
        <v>3025</v>
      </c>
      <c r="X64" t="s">
        <v>66</v>
      </c>
      <c r="Y64" t="s">
        <v>26</v>
      </c>
      <c r="Z64">
        <v>28</v>
      </c>
    </row>
    <row r="65" spans="6:26" x14ac:dyDescent="0.25">
      <c r="F65">
        <v>1205</v>
      </c>
      <c r="G65" t="s">
        <v>40</v>
      </c>
      <c r="H65" t="str">
        <f t="shared" si="0"/>
        <v>Touring Bikes</v>
      </c>
      <c r="I65" t="s">
        <v>64</v>
      </c>
      <c r="J65" t="s">
        <v>67</v>
      </c>
      <c r="K65" s="2">
        <v>44618</v>
      </c>
      <c r="L65">
        <f t="shared" si="2"/>
        <v>2</v>
      </c>
      <c r="M65">
        <f t="shared" si="3"/>
        <v>2022</v>
      </c>
      <c r="N65" s="1">
        <v>1170</v>
      </c>
      <c r="O65" s="20">
        <v>1800</v>
      </c>
      <c r="P65">
        <v>1</v>
      </c>
      <c r="Q65" s="1">
        <f t="shared" si="4"/>
        <v>1800</v>
      </c>
      <c r="R65" s="14">
        <f t="shared" si="5"/>
        <v>0</v>
      </c>
      <c r="S65" s="21">
        <f t="shared" si="1"/>
        <v>1800</v>
      </c>
      <c r="T65" t="s">
        <v>23</v>
      </c>
      <c r="U65" t="s">
        <v>24</v>
      </c>
      <c r="V65">
        <v>2026</v>
      </c>
      <c r="W65">
        <v>3026</v>
      </c>
      <c r="X65" t="s">
        <v>68</v>
      </c>
      <c r="Y65" t="s">
        <v>31</v>
      </c>
      <c r="Z65">
        <v>26</v>
      </c>
    </row>
    <row r="66" spans="6:26" x14ac:dyDescent="0.25">
      <c r="F66">
        <v>1206</v>
      </c>
      <c r="G66" t="s">
        <v>20</v>
      </c>
      <c r="H66" t="str">
        <f t="shared" ref="H66:H129" si="7">PROPER(G66)</f>
        <v>Mountain Bikes</v>
      </c>
      <c r="I66" t="s">
        <v>69</v>
      </c>
      <c r="J66" t="s">
        <v>70</v>
      </c>
      <c r="K66" s="2">
        <v>44619</v>
      </c>
      <c r="L66">
        <f t="shared" si="2"/>
        <v>2</v>
      </c>
      <c r="M66">
        <f t="shared" si="3"/>
        <v>2022</v>
      </c>
      <c r="N66" s="1">
        <v>1656</v>
      </c>
      <c r="O66" s="20">
        <v>2300</v>
      </c>
      <c r="P66">
        <v>2</v>
      </c>
      <c r="Q66" s="1">
        <f t="shared" si="4"/>
        <v>4600</v>
      </c>
      <c r="R66" s="14">
        <f t="shared" si="5"/>
        <v>230</v>
      </c>
      <c r="S66" s="21">
        <f t="shared" ref="S66:S129" si="8">Q66+R66</f>
        <v>4830</v>
      </c>
      <c r="T66" t="s">
        <v>28</v>
      </c>
      <c r="U66" t="s">
        <v>24</v>
      </c>
      <c r="V66">
        <v>2027</v>
      </c>
      <c r="W66">
        <v>3027</v>
      </c>
      <c r="X66" t="s">
        <v>71</v>
      </c>
      <c r="Y66" t="s">
        <v>26</v>
      </c>
      <c r="Z66">
        <v>30</v>
      </c>
    </row>
    <row r="67" spans="6:26" x14ac:dyDescent="0.25">
      <c r="F67">
        <v>1207</v>
      </c>
      <c r="G67" t="s">
        <v>20</v>
      </c>
      <c r="H67" t="str">
        <f t="shared" si="7"/>
        <v>Mountain Bikes</v>
      </c>
      <c r="I67" t="s">
        <v>69</v>
      </c>
      <c r="J67" t="s">
        <v>72</v>
      </c>
      <c r="K67" s="2">
        <v>44620</v>
      </c>
      <c r="L67">
        <f t="shared" ref="L67:L130" si="9">MONTH(K67)</f>
        <v>2</v>
      </c>
      <c r="M67">
        <f t="shared" ref="M67:M130" si="10">YEAR(K67)</f>
        <v>2022</v>
      </c>
      <c r="N67" s="1">
        <v>1872</v>
      </c>
      <c r="O67" s="20">
        <v>2600</v>
      </c>
      <c r="P67">
        <v>1</v>
      </c>
      <c r="Q67" s="1">
        <f t="shared" ref="Q67:Q130" si="11">O67*P67</f>
        <v>2600</v>
      </c>
      <c r="R67" s="14">
        <f t="shared" ref="R67:R130" si="12">IF(Q67&gt;2000,Q67*5%,0)</f>
        <v>130</v>
      </c>
      <c r="S67" s="21">
        <f t="shared" si="8"/>
        <v>2730</v>
      </c>
      <c r="T67" t="s">
        <v>23</v>
      </c>
      <c r="U67" t="s">
        <v>29</v>
      </c>
      <c r="V67">
        <v>2028</v>
      </c>
      <c r="W67">
        <v>3028</v>
      </c>
      <c r="X67" t="s">
        <v>73</v>
      </c>
      <c r="Y67" t="s">
        <v>31</v>
      </c>
      <c r="Z67">
        <v>28</v>
      </c>
    </row>
    <row r="68" spans="6:26" x14ac:dyDescent="0.25">
      <c r="F68">
        <v>1216</v>
      </c>
      <c r="G68" t="s">
        <v>20</v>
      </c>
      <c r="H68" t="str">
        <f t="shared" si="7"/>
        <v>Mountain Bikes</v>
      </c>
      <c r="I68" t="s">
        <v>21</v>
      </c>
      <c r="J68" t="s">
        <v>22</v>
      </c>
      <c r="K68" s="2">
        <v>44621</v>
      </c>
      <c r="L68">
        <f t="shared" si="9"/>
        <v>3</v>
      </c>
      <c r="M68">
        <f t="shared" si="10"/>
        <v>2022</v>
      </c>
      <c r="N68" s="1">
        <v>840</v>
      </c>
      <c r="O68" s="20">
        <v>1200</v>
      </c>
      <c r="P68">
        <v>2</v>
      </c>
      <c r="Q68" s="1">
        <f t="shared" si="11"/>
        <v>2400</v>
      </c>
      <c r="R68" s="14">
        <f t="shared" si="12"/>
        <v>120</v>
      </c>
      <c r="S68" s="21">
        <f t="shared" si="8"/>
        <v>2520</v>
      </c>
      <c r="T68" t="s">
        <v>23</v>
      </c>
      <c r="U68" t="s">
        <v>24</v>
      </c>
      <c r="V68">
        <v>2001</v>
      </c>
      <c r="W68">
        <v>3001</v>
      </c>
      <c r="X68" t="s">
        <v>25</v>
      </c>
      <c r="Y68" t="s">
        <v>26</v>
      </c>
      <c r="Z68">
        <v>25</v>
      </c>
    </row>
    <row r="69" spans="6:26" x14ac:dyDescent="0.25">
      <c r="F69">
        <v>1240</v>
      </c>
      <c r="G69" t="s">
        <v>94</v>
      </c>
      <c r="H69" t="str">
        <f t="shared" si="7"/>
        <v>E-Bikes</v>
      </c>
      <c r="I69" t="s">
        <v>95</v>
      </c>
      <c r="J69" t="s">
        <v>96</v>
      </c>
      <c r="K69" s="2">
        <v>44621</v>
      </c>
      <c r="L69">
        <f t="shared" si="9"/>
        <v>3</v>
      </c>
      <c r="M69">
        <f t="shared" si="10"/>
        <v>2022</v>
      </c>
      <c r="N69" s="1">
        <v>1460</v>
      </c>
      <c r="O69" s="20">
        <v>2000</v>
      </c>
      <c r="P69">
        <v>2</v>
      </c>
      <c r="Q69" s="1">
        <f t="shared" si="11"/>
        <v>4000</v>
      </c>
      <c r="R69" s="14">
        <f t="shared" si="12"/>
        <v>200</v>
      </c>
      <c r="S69" s="21">
        <f t="shared" si="8"/>
        <v>4200</v>
      </c>
      <c r="T69" t="s">
        <v>23</v>
      </c>
      <c r="U69" t="s">
        <v>24</v>
      </c>
      <c r="V69">
        <v>2061</v>
      </c>
      <c r="W69">
        <v>3061</v>
      </c>
      <c r="X69" t="s">
        <v>97</v>
      </c>
      <c r="Y69" t="s">
        <v>26</v>
      </c>
      <c r="Z69">
        <v>35</v>
      </c>
    </row>
    <row r="70" spans="6:26" x14ac:dyDescent="0.25">
      <c r="F70">
        <v>1217</v>
      </c>
      <c r="G70" t="s">
        <v>20</v>
      </c>
      <c r="H70" t="str">
        <f t="shared" si="7"/>
        <v>Mountain Bikes</v>
      </c>
      <c r="I70" t="s">
        <v>21</v>
      </c>
      <c r="J70" t="s">
        <v>27</v>
      </c>
      <c r="K70" s="2">
        <v>44622</v>
      </c>
      <c r="L70">
        <f t="shared" si="9"/>
        <v>3</v>
      </c>
      <c r="M70">
        <f t="shared" si="10"/>
        <v>2022</v>
      </c>
      <c r="N70" s="1">
        <v>1050</v>
      </c>
      <c r="O70" s="20">
        <v>1500</v>
      </c>
      <c r="P70">
        <v>1</v>
      </c>
      <c r="Q70" s="1">
        <f t="shared" si="11"/>
        <v>1500</v>
      </c>
      <c r="R70" s="14">
        <f t="shared" si="12"/>
        <v>0</v>
      </c>
      <c r="S70" s="21">
        <f t="shared" si="8"/>
        <v>1500</v>
      </c>
      <c r="T70" t="s">
        <v>28</v>
      </c>
      <c r="U70" t="s">
        <v>29</v>
      </c>
      <c r="V70">
        <v>2002</v>
      </c>
      <c r="W70">
        <v>3002</v>
      </c>
      <c r="X70" t="s">
        <v>30</v>
      </c>
      <c r="Y70" t="s">
        <v>31</v>
      </c>
      <c r="Z70">
        <v>22</v>
      </c>
    </row>
    <row r="71" spans="6:26" x14ac:dyDescent="0.25">
      <c r="F71">
        <v>1241</v>
      </c>
      <c r="G71" t="s">
        <v>94</v>
      </c>
      <c r="H71" t="str">
        <f t="shared" si="7"/>
        <v>E-Bikes</v>
      </c>
      <c r="I71" t="s">
        <v>95</v>
      </c>
      <c r="J71" t="s">
        <v>98</v>
      </c>
      <c r="K71" s="2">
        <v>44622</v>
      </c>
      <c r="L71">
        <f t="shared" si="9"/>
        <v>3</v>
      </c>
      <c r="M71">
        <f t="shared" si="10"/>
        <v>2022</v>
      </c>
      <c r="N71" s="1">
        <v>1825</v>
      </c>
      <c r="O71" s="20">
        <v>2500</v>
      </c>
      <c r="P71">
        <v>1</v>
      </c>
      <c r="Q71" s="1">
        <f t="shared" si="11"/>
        <v>2500</v>
      </c>
      <c r="R71" s="14">
        <f t="shared" si="12"/>
        <v>125</v>
      </c>
      <c r="S71" s="21">
        <f t="shared" si="8"/>
        <v>2625</v>
      </c>
      <c r="T71" t="s">
        <v>28</v>
      </c>
      <c r="U71" t="s">
        <v>29</v>
      </c>
      <c r="V71">
        <v>2062</v>
      </c>
      <c r="W71">
        <v>3062</v>
      </c>
      <c r="X71" t="s">
        <v>99</v>
      </c>
      <c r="Y71" t="s">
        <v>31</v>
      </c>
      <c r="Z71">
        <v>33</v>
      </c>
    </row>
    <row r="72" spans="6:26" x14ac:dyDescent="0.25">
      <c r="F72">
        <v>1218</v>
      </c>
      <c r="G72" t="s">
        <v>32</v>
      </c>
      <c r="H72" t="str">
        <f t="shared" si="7"/>
        <v>Road Bikes</v>
      </c>
      <c r="I72" t="s">
        <v>33</v>
      </c>
      <c r="J72" t="s">
        <v>34</v>
      </c>
      <c r="K72" s="2">
        <v>44623</v>
      </c>
      <c r="L72">
        <f t="shared" si="9"/>
        <v>3</v>
      </c>
      <c r="M72">
        <f t="shared" si="10"/>
        <v>2022</v>
      </c>
      <c r="N72" s="1">
        <v>1260</v>
      </c>
      <c r="O72" s="20">
        <v>1800</v>
      </c>
      <c r="P72">
        <v>3</v>
      </c>
      <c r="Q72" s="1">
        <f t="shared" si="11"/>
        <v>5400</v>
      </c>
      <c r="R72" s="14">
        <f t="shared" si="12"/>
        <v>270</v>
      </c>
      <c r="S72" s="21">
        <f t="shared" si="8"/>
        <v>5670</v>
      </c>
      <c r="T72" t="s">
        <v>23</v>
      </c>
      <c r="U72" t="s">
        <v>35</v>
      </c>
      <c r="V72">
        <v>2003</v>
      </c>
      <c r="W72">
        <v>3003</v>
      </c>
      <c r="X72" t="s">
        <v>36</v>
      </c>
      <c r="Y72" t="s">
        <v>26</v>
      </c>
      <c r="Z72">
        <v>18</v>
      </c>
    </row>
    <row r="73" spans="6:26" x14ac:dyDescent="0.25">
      <c r="F73">
        <v>1242</v>
      </c>
      <c r="G73" t="s">
        <v>32</v>
      </c>
      <c r="H73" t="str">
        <f t="shared" si="7"/>
        <v>Road Bikes</v>
      </c>
      <c r="I73" t="s">
        <v>100</v>
      </c>
      <c r="J73" t="s">
        <v>101</v>
      </c>
      <c r="K73" s="2">
        <v>44623</v>
      </c>
      <c r="L73">
        <f t="shared" si="9"/>
        <v>3</v>
      </c>
      <c r="M73">
        <f t="shared" si="10"/>
        <v>2022</v>
      </c>
      <c r="N73" s="1">
        <v>1105</v>
      </c>
      <c r="O73" s="20">
        <v>1700</v>
      </c>
      <c r="P73">
        <v>3</v>
      </c>
      <c r="Q73" s="1">
        <f t="shared" si="11"/>
        <v>5100</v>
      </c>
      <c r="R73" s="14">
        <f t="shared" si="12"/>
        <v>255</v>
      </c>
      <c r="S73" s="21">
        <f t="shared" si="8"/>
        <v>5355</v>
      </c>
      <c r="T73" t="s">
        <v>23</v>
      </c>
      <c r="U73" t="s">
        <v>35</v>
      </c>
      <c r="V73">
        <v>2063</v>
      </c>
      <c r="W73">
        <v>3063</v>
      </c>
      <c r="X73" t="s">
        <v>102</v>
      </c>
      <c r="Y73" t="s">
        <v>26</v>
      </c>
      <c r="Z73">
        <v>22</v>
      </c>
    </row>
    <row r="74" spans="6:26" x14ac:dyDescent="0.25">
      <c r="F74">
        <v>1219</v>
      </c>
      <c r="G74" t="s">
        <v>32</v>
      </c>
      <c r="H74" t="str">
        <f t="shared" si="7"/>
        <v>Road Bikes</v>
      </c>
      <c r="I74" t="s">
        <v>33</v>
      </c>
      <c r="J74" t="s">
        <v>38</v>
      </c>
      <c r="K74" s="2">
        <v>44624</v>
      </c>
      <c r="L74">
        <f t="shared" si="9"/>
        <v>3</v>
      </c>
      <c r="M74">
        <f t="shared" si="10"/>
        <v>2022</v>
      </c>
      <c r="N74" s="1">
        <v>1470</v>
      </c>
      <c r="O74" s="20">
        <v>2100</v>
      </c>
      <c r="P74">
        <v>1</v>
      </c>
      <c r="Q74" s="1">
        <f t="shared" si="11"/>
        <v>2100</v>
      </c>
      <c r="R74" s="14">
        <f t="shared" si="12"/>
        <v>105</v>
      </c>
      <c r="S74" s="21">
        <f t="shared" si="8"/>
        <v>2205</v>
      </c>
      <c r="T74" t="s">
        <v>23</v>
      </c>
      <c r="U74" t="s">
        <v>24</v>
      </c>
      <c r="V74">
        <v>2004</v>
      </c>
      <c r="W74">
        <v>3004</v>
      </c>
      <c r="X74" t="s">
        <v>39</v>
      </c>
      <c r="Y74" t="s">
        <v>31</v>
      </c>
      <c r="Z74">
        <v>16</v>
      </c>
    </row>
    <row r="75" spans="6:26" x14ac:dyDescent="0.25">
      <c r="F75">
        <v>1243</v>
      </c>
      <c r="G75" t="s">
        <v>32</v>
      </c>
      <c r="H75" t="str">
        <f t="shared" si="7"/>
        <v>Road Bikes</v>
      </c>
      <c r="I75" t="s">
        <v>100</v>
      </c>
      <c r="J75" t="s">
        <v>103</v>
      </c>
      <c r="K75" s="2">
        <v>44624</v>
      </c>
      <c r="L75">
        <f t="shared" si="9"/>
        <v>3</v>
      </c>
      <c r="M75">
        <f t="shared" si="10"/>
        <v>2022</v>
      </c>
      <c r="N75" s="1">
        <v>1365</v>
      </c>
      <c r="O75" s="20">
        <v>2100</v>
      </c>
      <c r="P75">
        <v>1</v>
      </c>
      <c r="Q75" s="1">
        <f t="shared" si="11"/>
        <v>2100</v>
      </c>
      <c r="R75" s="14">
        <f t="shared" si="12"/>
        <v>105</v>
      </c>
      <c r="S75" s="21">
        <f t="shared" si="8"/>
        <v>2205</v>
      </c>
      <c r="T75" t="s">
        <v>23</v>
      </c>
      <c r="U75" t="s">
        <v>24</v>
      </c>
      <c r="V75">
        <v>2064</v>
      </c>
      <c r="W75">
        <v>3064</v>
      </c>
      <c r="X75" t="s">
        <v>104</v>
      </c>
      <c r="Y75" t="s">
        <v>31</v>
      </c>
      <c r="Z75">
        <v>20</v>
      </c>
    </row>
    <row r="76" spans="6:26" x14ac:dyDescent="0.25">
      <c r="F76">
        <v>1220</v>
      </c>
      <c r="G76" t="s">
        <v>40</v>
      </c>
      <c r="H76" t="str">
        <f t="shared" si="7"/>
        <v>Touring Bikes</v>
      </c>
      <c r="I76" t="s">
        <v>41</v>
      </c>
      <c r="J76" t="s">
        <v>42</v>
      </c>
      <c r="K76" s="2">
        <v>44625</v>
      </c>
      <c r="L76">
        <f t="shared" si="9"/>
        <v>3</v>
      </c>
      <c r="M76">
        <f t="shared" si="10"/>
        <v>2022</v>
      </c>
      <c r="N76" s="1">
        <v>896.99999999999989</v>
      </c>
      <c r="O76" s="20">
        <v>1300</v>
      </c>
      <c r="P76">
        <v>2</v>
      </c>
      <c r="Q76" s="1">
        <f t="shared" si="11"/>
        <v>2600</v>
      </c>
      <c r="R76" s="14">
        <f t="shared" si="12"/>
        <v>130</v>
      </c>
      <c r="S76" s="21">
        <f t="shared" si="8"/>
        <v>2730</v>
      </c>
      <c r="T76" t="s">
        <v>28</v>
      </c>
      <c r="U76" t="s">
        <v>29</v>
      </c>
      <c r="V76">
        <v>2005</v>
      </c>
      <c r="W76">
        <v>3005</v>
      </c>
      <c r="X76" t="s">
        <v>43</v>
      </c>
      <c r="Y76" t="s">
        <v>26</v>
      </c>
      <c r="Z76">
        <v>27</v>
      </c>
    </row>
    <row r="77" spans="6:26" x14ac:dyDescent="0.25">
      <c r="F77">
        <v>1244</v>
      </c>
      <c r="G77" t="s">
        <v>40</v>
      </c>
      <c r="H77" t="str">
        <f t="shared" si="7"/>
        <v>Touring Bikes</v>
      </c>
      <c r="I77" t="s">
        <v>105</v>
      </c>
      <c r="J77" t="s">
        <v>106</v>
      </c>
      <c r="K77" s="2">
        <v>44625</v>
      </c>
      <c r="L77">
        <f t="shared" si="9"/>
        <v>3</v>
      </c>
      <c r="M77">
        <f t="shared" si="10"/>
        <v>2022</v>
      </c>
      <c r="N77" s="1">
        <v>1035</v>
      </c>
      <c r="O77" s="20">
        <v>1500</v>
      </c>
      <c r="P77">
        <v>2</v>
      </c>
      <c r="Q77" s="1">
        <f t="shared" si="11"/>
        <v>3000</v>
      </c>
      <c r="R77" s="14">
        <f t="shared" si="12"/>
        <v>150</v>
      </c>
      <c r="S77" s="21">
        <f t="shared" si="8"/>
        <v>3150</v>
      </c>
      <c r="T77" t="s">
        <v>28</v>
      </c>
      <c r="U77" t="s">
        <v>29</v>
      </c>
      <c r="V77">
        <v>2065</v>
      </c>
      <c r="W77">
        <v>3065</v>
      </c>
      <c r="X77" t="s">
        <v>107</v>
      </c>
      <c r="Y77" t="s">
        <v>26</v>
      </c>
      <c r="Z77">
        <v>30</v>
      </c>
    </row>
    <row r="78" spans="6:26" x14ac:dyDescent="0.25">
      <c r="F78">
        <v>1221</v>
      </c>
      <c r="G78" t="s">
        <v>40</v>
      </c>
      <c r="H78" t="str">
        <f t="shared" si="7"/>
        <v>Touring Bikes</v>
      </c>
      <c r="I78" t="s">
        <v>41</v>
      </c>
      <c r="J78" t="s">
        <v>44</v>
      </c>
      <c r="K78" s="2">
        <v>44626</v>
      </c>
      <c r="L78">
        <f t="shared" si="9"/>
        <v>3</v>
      </c>
      <c r="M78">
        <f t="shared" si="10"/>
        <v>2022</v>
      </c>
      <c r="N78" s="1">
        <v>1104</v>
      </c>
      <c r="O78" s="20">
        <v>1600</v>
      </c>
      <c r="P78">
        <v>1</v>
      </c>
      <c r="Q78" s="1">
        <f t="shared" si="11"/>
        <v>1600</v>
      </c>
      <c r="R78" s="14">
        <f t="shared" si="12"/>
        <v>0</v>
      </c>
      <c r="S78" s="21">
        <f t="shared" si="8"/>
        <v>1600</v>
      </c>
      <c r="T78" t="s">
        <v>23</v>
      </c>
      <c r="U78" t="s">
        <v>24</v>
      </c>
      <c r="V78">
        <v>2006</v>
      </c>
      <c r="W78">
        <v>3006</v>
      </c>
      <c r="X78" t="s">
        <v>45</v>
      </c>
      <c r="Y78" t="s">
        <v>31</v>
      </c>
      <c r="Z78">
        <v>24</v>
      </c>
    </row>
    <row r="79" spans="6:26" x14ac:dyDescent="0.25">
      <c r="F79">
        <v>1245</v>
      </c>
      <c r="G79" t="s">
        <v>40</v>
      </c>
      <c r="H79" t="str">
        <f t="shared" si="7"/>
        <v>Touring Bikes</v>
      </c>
      <c r="I79" t="s">
        <v>105</v>
      </c>
      <c r="J79" t="s">
        <v>108</v>
      </c>
      <c r="K79" s="2">
        <v>44626</v>
      </c>
      <c r="L79">
        <f t="shared" si="9"/>
        <v>3</v>
      </c>
      <c r="M79">
        <f t="shared" si="10"/>
        <v>2022</v>
      </c>
      <c r="N79" s="1">
        <v>1242</v>
      </c>
      <c r="O79" s="20">
        <v>1800</v>
      </c>
      <c r="P79">
        <v>1</v>
      </c>
      <c r="Q79" s="1">
        <f t="shared" si="11"/>
        <v>1800</v>
      </c>
      <c r="R79" s="14">
        <f t="shared" si="12"/>
        <v>0</v>
      </c>
      <c r="S79" s="21">
        <f t="shared" si="8"/>
        <v>1800</v>
      </c>
      <c r="T79" t="s">
        <v>23</v>
      </c>
      <c r="U79" t="s">
        <v>24</v>
      </c>
      <c r="V79">
        <v>2066</v>
      </c>
      <c r="W79">
        <v>3066</v>
      </c>
      <c r="X79" t="s">
        <v>109</v>
      </c>
      <c r="Y79" t="s">
        <v>31</v>
      </c>
      <c r="Z79">
        <v>28</v>
      </c>
    </row>
    <row r="80" spans="6:26" x14ac:dyDescent="0.25">
      <c r="F80">
        <v>1222</v>
      </c>
      <c r="G80" t="s">
        <v>20</v>
      </c>
      <c r="H80" t="str">
        <f t="shared" si="7"/>
        <v>Mountain Bikes</v>
      </c>
      <c r="I80" t="s">
        <v>46</v>
      </c>
      <c r="J80" t="s">
        <v>47</v>
      </c>
      <c r="K80" s="2">
        <v>44627</v>
      </c>
      <c r="L80">
        <f t="shared" si="9"/>
        <v>3</v>
      </c>
      <c r="M80">
        <f t="shared" si="10"/>
        <v>2022</v>
      </c>
      <c r="N80" s="1">
        <v>1496</v>
      </c>
      <c r="O80" s="20">
        <v>2200</v>
      </c>
      <c r="P80">
        <v>2</v>
      </c>
      <c r="Q80" s="1">
        <f t="shared" si="11"/>
        <v>4400</v>
      </c>
      <c r="R80" s="14">
        <f t="shared" si="12"/>
        <v>220</v>
      </c>
      <c r="S80" s="21">
        <f t="shared" si="8"/>
        <v>4620</v>
      </c>
      <c r="T80" t="s">
        <v>28</v>
      </c>
      <c r="U80" t="s">
        <v>24</v>
      </c>
      <c r="V80">
        <v>2007</v>
      </c>
      <c r="W80">
        <v>3007</v>
      </c>
      <c r="X80" t="s">
        <v>48</v>
      </c>
      <c r="Y80" t="s">
        <v>26</v>
      </c>
      <c r="Z80">
        <v>29</v>
      </c>
    </row>
    <row r="81" spans="6:26" x14ac:dyDescent="0.25">
      <c r="F81">
        <v>1223</v>
      </c>
      <c r="G81" t="s">
        <v>20</v>
      </c>
      <c r="H81" t="str">
        <f t="shared" si="7"/>
        <v>Mountain Bikes</v>
      </c>
      <c r="I81" t="s">
        <v>46</v>
      </c>
      <c r="J81" t="s">
        <v>49</v>
      </c>
      <c r="K81" s="2">
        <v>44628</v>
      </c>
      <c r="L81">
        <f t="shared" si="9"/>
        <v>3</v>
      </c>
      <c r="M81">
        <f t="shared" si="10"/>
        <v>2022</v>
      </c>
      <c r="N81" s="1">
        <v>1700.0000000000002</v>
      </c>
      <c r="O81" s="20">
        <v>2500</v>
      </c>
      <c r="P81">
        <v>1</v>
      </c>
      <c r="Q81" s="1">
        <f t="shared" si="11"/>
        <v>2500</v>
      </c>
      <c r="R81" s="14">
        <f t="shared" si="12"/>
        <v>125</v>
      </c>
      <c r="S81" s="21">
        <f t="shared" si="8"/>
        <v>2625</v>
      </c>
      <c r="T81" t="s">
        <v>23</v>
      </c>
      <c r="U81" t="s">
        <v>29</v>
      </c>
      <c r="V81">
        <v>2008</v>
      </c>
      <c r="W81">
        <v>3008</v>
      </c>
      <c r="X81" t="s">
        <v>50</v>
      </c>
      <c r="Y81" t="s">
        <v>31</v>
      </c>
      <c r="Z81">
        <v>27</v>
      </c>
    </row>
    <row r="82" spans="6:26" x14ac:dyDescent="0.25">
      <c r="F82">
        <v>1232</v>
      </c>
      <c r="G82" t="s">
        <v>20</v>
      </c>
      <c r="H82" t="str">
        <f t="shared" si="7"/>
        <v>Mountain Bikes</v>
      </c>
      <c r="I82" t="s">
        <v>74</v>
      </c>
      <c r="J82" t="s">
        <v>75</v>
      </c>
      <c r="K82" s="2">
        <v>44631</v>
      </c>
      <c r="L82">
        <f t="shared" si="9"/>
        <v>3</v>
      </c>
      <c r="M82">
        <f t="shared" si="10"/>
        <v>2022</v>
      </c>
      <c r="N82" s="1">
        <v>780</v>
      </c>
      <c r="O82" s="20">
        <v>1300</v>
      </c>
      <c r="P82">
        <v>2</v>
      </c>
      <c r="Q82" s="1">
        <f t="shared" si="11"/>
        <v>2600</v>
      </c>
      <c r="R82" s="14">
        <f t="shared" si="12"/>
        <v>130</v>
      </c>
      <c r="S82" s="21">
        <f t="shared" si="8"/>
        <v>2730</v>
      </c>
      <c r="T82" t="s">
        <v>23</v>
      </c>
      <c r="U82" t="s">
        <v>24</v>
      </c>
      <c r="V82">
        <v>2041</v>
      </c>
      <c r="W82">
        <v>3041</v>
      </c>
      <c r="X82" t="s">
        <v>76</v>
      </c>
      <c r="Y82" t="s">
        <v>26</v>
      </c>
      <c r="Z82">
        <v>32</v>
      </c>
    </row>
    <row r="83" spans="6:26" x14ac:dyDescent="0.25">
      <c r="F83">
        <v>1233</v>
      </c>
      <c r="G83" t="s">
        <v>20</v>
      </c>
      <c r="H83" t="str">
        <f t="shared" si="7"/>
        <v>Mountain Bikes</v>
      </c>
      <c r="I83" t="s">
        <v>74</v>
      </c>
      <c r="J83" t="s">
        <v>77</v>
      </c>
      <c r="K83" s="2">
        <v>44632</v>
      </c>
      <c r="L83">
        <f t="shared" si="9"/>
        <v>3</v>
      </c>
      <c r="M83">
        <f t="shared" si="10"/>
        <v>2022</v>
      </c>
      <c r="N83" s="1">
        <v>960</v>
      </c>
      <c r="O83" s="20">
        <v>1600</v>
      </c>
      <c r="P83">
        <v>1</v>
      </c>
      <c r="Q83" s="1">
        <f t="shared" si="11"/>
        <v>1600</v>
      </c>
      <c r="R83" s="14">
        <f t="shared" si="12"/>
        <v>0</v>
      </c>
      <c r="S83" s="21">
        <f t="shared" si="8"/>
        <v>1600</v>
      </c>
      <c r="T83" t="s">
        <v>28</v>
      </c>
      <c r="U83" t="s">
        <v>29</v>
      </c>
      <c r="V83">
        <v>2042</v>
      </c>
      <c r="W83">
        <v>3042</v>
      </c>
      <c r="X83" t="s">
        <v>78</v>
      </c>
      <c r="Y83" t="s">
        <v>31</v>
      </c>
      <c r="Z83">
        <v>29</v>
      </c>
    </row>
    <row r="84" spans="6:26" x14ac:dyDescent="0.25">
      <c r="F84">
        <v>1234</v>
      </c>
      <c r="G84" t="s">
        <v>32</v>
      </c>
      <c r="H84" t="str">
        <f t="shared" si="7"/>
        <v>Road Bikes</v>
      </c>
      <c r="I84" t="s">
        <v>79</v>
      </c>
      <c r="J84" t="s">
        <v>80</v>
      </c>
      <c r="K84" s="2">
        <v>44633</v>
      </c>
      <c r="L84">
        <f t="shared" si="9"/>
        <v>3</v>
      </c>
      <c r="M84">
        <f t="shared" si="10"/>
        <v>2022</v>
      </c>
      <c r="N84" s="1">
        <v>1292</v>
      </c>
      <c r="O84" s="20">
        <v>1900</v>
      </c>
      <c r="P84">
        <v>3</v>
      </c>
      <c r="Q84" s="1">
        <f t="shared" si="11"/>
        <v>5700</v>
      </c>
      <c r="R84" s="14">
        <f t="shared" si="12"/>
        <v>285</v>
      </c>
      <c r="S84" s="21">
        <f t="shared" si="8"/>
        <v>5985</v>
      </c>
      <c r="T84" t="s">
        <v>23</v>
      </c>
      <c r="U84" t="s">
        <v>35</v>
      </c>
      <c r="V84">
        <v>2043</v>
      </c>
      <c r="W84">
        <v>3043</v>
      </c>
      <c r="X84" t="s">
        <v>81</v>
      </c>
      <c r="Y84" t="s">
        <v>26</v>
      </c>
      <c r="Z84">
        <v>21</v>
      </c>
    </row>
    <row r="85" spans="6:26" x14ac:dyDescent="0.25">
      <c r="F85">
        <v>1235</v>
      </c>
      <c r="G85" t="s">
        <v>32</v>
      </c>
      <c r="H85" t="str">
        <f t="shared" si="7"/>
        <v>Road Bikes</v>
      </c>
      <c r="I85" t="s">
        <v>79</v>
      </c>
      <c r="J85" t="s">
        <v>82</v>
      </c>
      <c r="K85" s="2">
        <v>44634</v>
      </c>
      <c r="L85">
        <f t="shared" si="9"/>
        <v>3</v>
      </c>
      <c r="M85">
        <f t="shared" si="10"/>
        <v>2022</v>
      </c>
      <c r="N85" s="1">
        <v>1496</v>
      </c>
      <c r="O85" s="20">
        <v>2200</v>
      </c>
      <c r="P85">
        <v>1</v>
      </c>
      <c r="Q85" s="1">
        <f t="shared" si="11"/>
        <v>2200</v>
      </c>
      <c r="R85" s="14">
        <f t="shared" si="12"/>
        <v>110</v>
      </c>
      <c r="S85" s="21">
        <f t="shared" si="8"/>
        <v>2310</v>
      </c>
      <c r="T85" t="s">
        <v>23</v>
      </c>
      <c r="U85" t="s">
        <v>24</v>
      </c>
      <c r="V85">
        <v>2044</v>
      </c>
      <c r="W85">
        <v>3044</v>
      </c>
      <c r="X85" t="s">
        <v>83</v>
      </c>
      <c r="Y85" t="s">
        <v>31</v>
      </c>
      <c r="Z85">
        <v>19</v>
      </c>
    </row>
    <row r="86" spans="6:26" x14ac:dyDescent="0.25">
      <c r="F86">
        <v>1236</v>
      </c>
      <c r="G86" t="s">
        <v>40</v>
      </c>
      <c r="H86" t="str">
        <f t="shared" si="7"/>
        <v>Touring Bikes</v>
      </c>
      <c r="I86" t="s">
        <v>84</v>
      </c>
      <c r="J86" t="s">
        <v>85</v>
      </c>
      <c r="K86" s="2">
        <v>44635</v>
      </c>
      <c r="L86">
        <f t="shared" si="9"/>
        <v>3</v>
      </c>
      <c r="M86">
        <f t="shared" si="10"/>
        <v>2022</v>
      </c>
      <c r="N86" s="1">
        <v>1340</v>
      </c>
      <c r="O86" s="20">
        <v>2000</v>
      </c>
      <c r="P86">
        <v>2</v>
      </c>
      <c r="Q86" s="1">
        <f t="shared" si="11"/>
        <v>4000</v>
      </c>
      <c r="R86" s="14">
        <f t="shared" si="12"/>
        <v>200</v>
      </c>
      <c r="S86" s="21">
        <f t="shared" si="8"/>
        <v>4200</v>
      </c>
      <c r="T86" t="s">
        <v>28</v>
      </c>
      <c r="U86" t="s">
        <v>29</v>
      </c>
      <c r="V86">
        <v>2045</v>
      </c>
      <c r="W86">
        <v>3045</v>
      </c>
      <c r="X86" t="s">
        <v>86</v>
      </c>
      <c r="Y86" t="s">
        <v>26</v>
      </c>
      <c r="Z86">
        <v>36</v>
      </c>
    </row>
    <row r="87" spans="6:26" x14ac:dyDescent="0.25">
      <c r="F87">
        <v>1237</v>
      </c>
      <c r="G87" t="s">
        <v>40</v>
      </c>
      <c r="H87" t="str">
        <f t="shared" si="7"/>
        <v>Touring Bikes</v>
      </c>
      <c r="I87" t="s">
        <v>84</v>
      </c>
      <c r="J87" t="s">
        <v>87</v>
      </c>
      <c r="K87" s="2">
        <v>44636</v>
      </c>
      <c r="L87">
        <f t="shared" si="9"/>
        <v>3</v>
      </c>
      <c r="M87">
        <f t="shared" si="10"/>
        <v>2022</v>
      </c>
      <c r="N87" s="1">
        <v>1541</v>
      </c>
      <c r="O87" s="20">
        <v>2300</v>
      </c>
      <c r="P87">
        <v>1</v>
      </c>
      <c r="Q87" s="1">
        <f t="shared" si="11"/>
        <v>2300</v>
      </c>
      <c r="R87" s="14">
        <f t="shared" si="12"/>
        <v>115</v>
      </c>
      <c r="S87" s="21">
        <f t="shared" si="8"/>
        <v>2415</v>
      </c>
      <c r="T87" t="s">
        <v>23</v>
      </c>
      <c r="U87" t="s">
        <v>24</v>
      </c>
      <c r="V87">
        <v>2046</v>
      </c>
      <c r="W87">
        <v>3046</v>
      </c>
      <c r="X87" t="s">
        <v>88</v>
      </c>
      <c r="Y87" t="s">
        <v>31</v>
      </c>
      <c r="Z87">
        <v>34</v>
      </c>
    </row>
    <row r="88" spans="6:26" x14ac:dyDescent="0.25">
      <c r="F88">
        <v>1238</v>
      </c>
      <c r="G88" t="s">
        <v>20</v>
      </c>
      <c r="H88" t="str">
        <f t="shared" si="7"/>
        <v>Mountain Bikes</v>
      </c>
      <c r="I88" t="s">
        <v>89</v>
      </c>
      <c r="J88" t="s">
        <v>90</v>
      </c>
      <c r="K88" s="2">
        <v>44637</v>
      </c>
      <c r="L88">
        <f t="shared" si="9"/>
        <v>3</v>
      </c>
      <c r="M88">
        <f t="shared" si="10"/>
        <v>2022</v>
      </c>
      <c r="N88" s="1">
        <v>2250</v>
      </c>
      <c r="O88" s="20">
        <v>3000</v>
      </c>
      <c r="P88">
        <v>2</v>
      </c>
      <c r="Q88" s="1">
        <f t="shared" si="11"/>
        <v>6000</v>
      </c>
      <c r="R88" s="14">
        <f t="shared" si="12"/>
        <v>300</v>
      </c>
      <c r="S88" s="21">
        <f t="shared" si="8"/>
        <v>6300</v>
      </c>
      <c r="T88" t="s">
        <v>28</v>
      </c>
      <c r="U88" t="s">
        <v>24</v>
      </c>
      <c r="V88">
        <v>2047</v>
      </c>
      <c r="W88">
        <v>3047</v>
      </c>
      <c r="X88" t="s">
        <v>91</v>
      </c>
      <c r="Y88" t="s">
        <v>26</v>
      </c>
      <c r="Z88">
        <v>40</v>
      </c>
    </row>
    <row r="89" spans="6:26" x14ac:dyDescent="0.25">
      <c r="F89">
        <v>1239</v>
      </c>
      <c r="G89" t="s">
        <v>20</v>
      </c>
      <c r="H89" t="str">
        <f t="shared" si="7"/>
        <v>Mountain Bikes</v>
      </c>
      <c r="I89" t="s">
        <v>89</v>
      </c>
      <c r="J89" t="s">
        <v>92</v>
      </c>
      <c r="K89" s="2">
        <v>44638</v>
      </c>
      <c r="L89">
        <f t="shared" si="9"/>
        <v>3</v>
      </c>
      <c r="M89">
        <f t="shared" si="10"/>
        <v>2022</v>
      </c>
      <c r="N89" s="1">
        <v>2625</v>
      </c>
      <c r="O89" s="20">
        <v>3500</v>
      </c>
      <c r="P89">
        <v>1</v>
      </c>
      <c r="Q89" s="1">
        <f t="shared" si="11"/>
        <v>3500</v>
      </c>
      <c r="R89" s="14">
        <f t="shared" si="12"/>
        <v>175</v>
      </c>
      <c r="S89" s="21">
        <f t="shared" si="8"/>
        <v>3675</v>
      </c>
      <c r="T89" t="s">
        <v>23</v>
      </c>
      <c r="U89" t="s">
        <v>29</v>
      </c>
      <c r="V89">
        <v>2048</v>
      </c>
      <c r="W89">
        <v>3048</v>
      </c>
      <c r="X89" t="s">
        <v>93</v>
      </c>
      <c r="Y89" t="s">
        <v>31</v>
      </c>
      <c r="Z89">
        <v>38</v>
      </c>
    </row>
    <row r="90" spans="6:26" x14ac:dyDescent="0.25">
      <c r="F90">
        <v>1224</v>
      </c>
      <c r="G90" t="s">
        <v>20</v>
      </c>
      <c r="H90" t="str">
        <f t="shared" si="7"/>
        <v>Mountain Bikes</v>
      </c>
      <c r="I90" t="s">
        <v>51</v>
      </c>
      <c r="J90" t="s">
        <v>52</v>
      </c>
      <c r="K90" s="2">
        <v>44641</v>
      </c>
      <c r="L90">
        <f t="shared" si="9"/>
        <v>3</v>
      </c>
      <c r="M90">
        <f t="shared" si="10"/>
        <v>2022</v>
      </c>
      <c r="N90" s="1">
        <v>737</v>
      </c>
      <c r="O90" s="20">
        <v>1100</v>
      </c>
      <c r="P90">
        <v>2</v>
      </c>
      <c r="Q90" s="1">
        <f t="shared" si="11"/>
        <v>2200</v>
      </c>
      <c r="R90" s="14">
        <f t="shared" si="12"/>
        <v>110</v>
      </c>
      <c r="S90" s="21">
        <f t="shared" si="8"/>
        <v>2310</v>
      </c>
      <c r="T90" t="s">
        <v>23</v>
      </c>
      <c r="U90" t="s">
        <v>24</v>
      </c>
      <c r="V90">
        <v>2021</v>
      </c>
      <c r="W90">
        <v>3021</v>
      </c>
      <c r="X90" t="s">
        <v>53</v>
      </c>
      <c r="Y90" t="s">
        <v>26</v>
      </c>
      <c r="Z90">
        <v>24</v>
      </c>
    </row>
    <row r="91" spans="6:26" x14ac:dyDescent="0.25">
      <c r="F91">
        <v>1225</v>
      </c>
      <c r="G91" t="s">
        <v>20</v>
      </c>
      <c r="H91" t="str">
        <f t="shared" si="7"/>
        <v>Mountain Bikes</v>
      </c>
      <c r="I91" t="s">
        <v>51</v>
      </c>
      <c r="J91" t="s">
        <v>54</v>
      </c>
      <c r="K91" s="2">
        <v>44642</v>
      </c>
      <c r="L91">
        <f t="shared" si="9"/>
        <v>3</v>
      </c>
      <c r="M91">
        <f t="shared" si="10"/>
        <v>2022</v>
      </c>
      <c r="N91" s="1">
        <v>938</v>
      </c>
      <c r="O91" s="20">
        <v>1400</v>
      </c>
      <c r="P91">
        <v>1</v>
      </c>
      <c r="Q91" s="1">
        <f t="shared" si="11"/>
        <v>1400</v>
      </c>
      <c r="R91" s="14">
        <f t="shared" si="12"/>
        <v>0</v>
      </c>
      <c r="S91" s="21">
        <f t="shared" si="8"/>
        <v>1400</v>
      </c>
      <c r="T91" t="s">
        <v>28</v>
      </c>
      <c r="U91" t="s">
        <v>29</v>
      </c>
      <c r="V91">
        <v>2022</v>
      </c>
      <c r="W91">
        <v>3022</v>
      </c>
      <c r="X91" t="s">
        <v>55</v>
      </c>
      <c r="Y91" t="s">
        <v>31</v>
      </c>
      <c r="Z91">
        <v>21</v>
      </c>
    </row>
    <row r="92" spans="6:26" x14ac:dyDescent="0.25">
      <c r="F92">
        <v>1210</v>
      </c>
      <c r="G92" t="s">
        <v>32</v>
      </c>
      <c r="H92" t="str">
        <f t="shared" si="7"/>
        <v>Road Bikes</v>
      </c>
      <c r="I92" t="s">
        <v>57</v>
      </c>
      <c r="J92" t="s">
        <v>58</v>
      </c>
      <c r="K92" s="2">
        <v>44643</v>
      </c>
      <c r="L92">
        <f t="shared" si="9"/>
        <v>3</v>
      </c>
      <c r="M92">
        <f t="shared" si="10"/>
        <v>2022</v>
      </c>
      <c r="N92" s="1">
        <v>1190</v>
      </c>
      <c r="O92" s="20">
        <v>1700</v>
      </c>
      <c r="P92">
        <v>3</v>
      </c>
      <c r="Q92" s="1">
        <f t="shared" si="11"/>
        <v>5100</v>
      </c>
      <c r="R92" s="14">
        <f t="shared" si="12"/>
        <v>255</v>
      </c>
      <c r="S92" s="21">
        <f t="shared" si="8"/>
        <v>5355</v>
      </c>
      <c r="T92" t="s">
        <v>23</v>
      </c>
      <c r="U92" t="s">
        <v>35</v>
      </c>
      <c r="V92">
        <v>2023</v>
      </c>
      <c r="W92">
        <v>3023</v>
      </c>
      <c r="X92" t="s">
        <v>59</v>
      </c>
      <c r="Y92" t="s">
        <v>26</v>
      </c>
      <c r="Z92">
        <v>20</v>
      </c>
    </row>
    <row r="93" spans="6:26" x14ac:dyDescent="0.25">
      <c r="F93">
        <v>1226</v>
      </c>
      <c r="G93" t="s">
        <v>32</v>
      </c>
      <c r="H93" t="str">
        <f t="shared" si="7"/>
        <v>Road Bikes</v>
      </c>
      <c r="I93" t="s">
        <v>57</v>
      </c>
      <c r="J93" t="s">
        <v>58</v>
      </c>
      <c r="K93" s="2">
        <v>44643</v>
      </c>
      <c r="L93">
        <f t="shared" si="9"/>
        <v>3</v>
      </c>
      <c r="M93">
        <f t="shared" si="10"/>
        <v>2022</v>
      </c>
      <c r="N93" s="1">
        <v>1190</v>
      </c>
      <c r="O93" s="20">
        <v>1700</v>
      </c>
      <c r="P93">
        <v>3</v>
      </c>
      <c r="Q93" s="1">
        <f t="shared" si="11"/>
        <v>5100</v>
      </c>
      <c r="R93" s="14">
        <f t="shared" si="12"/>
        <v>255</v>
      </c>
      <c r="S93" s="21">
        <f t="shared" si="8"/>
        <v>5355</v>
      </c>
      <c r="T93" t="s">
        <v>23</v>
      </c>
      <c r="U93" t="s">
        <v>35</v>
      </c>
      <c r="V93">
        <v>2023</v>
      </c>
      <c r="W93">
        <v>3023</v>
      </c>
      <c r="X93" t="s">
        <v>59</v>
      </c>
      <c r="Y93" t="s">
        <v>26</v>
      </c>
      <c r="Z93">
        <v>20</v>
      </c>
    </row>
    <row r="94" spans="6:26" x14ac:dyDescent="0.25">
      <c r="F94">
        <v>1211</v>
      </c>
      <c r="G94" t="s">
        <v>32</v>
      </c>
      <c r="H94" t="str">
        <f t="shared" si="7"/>
        <v>Road Bikes</v>
      </c>
      <c r="I94" t="s">
        <v>57</v>
      </c>
      <c r="J94" t="s">
        <v>61</v>
      </c>
      <c r="K94" s="2">
        <v>44644</v>
      </c>
      <c r="L94">
        <f t="shared" si="9"/>
        <v>3</v>
      </c>
      <c r="M94">
        <f t="shared" si="10"/>
        <v>2022</v>
      </c>
      <c r="N94" s="1">
        <v>1400</v>
      </c>
      <c r="O94" s="20">
        <v>2000</v>
      </c>
      <c r="P94">
        <v>1</v>
      </c>
      <c r="Q94" s="1">
        <f t="shared" si="11"/>
        <v>2000</v>
      </c>
      <c r="R94" s="14">
        <f t="shared" si="12"/>
        <v>0</v>
      </c>
      <c r="S94" s="21">
        <f t="shared" si="8"/>
        <v>2000</v>
      </c>
      <c r="T94" t="s">
        <v>23</v>
      </c>
      <c r="U94" t="s">
        <v>24</v>
      </c>
      <c r="V94">
        <v>2024</v>
      </c>
      <c r="W94">
        <v>3024</v>
      </c>
      <c r="X94" t="s">
        <v>62</v>
      </c>
      <c r="Y94" t="s">
        <v>31</v>
      </c>
      <c r="Z94">
        <v>18</v>
      </c>
    </row>
    <row r="95" spans="6:26" x14ac:dyDescent="0.25">
      <c r="F95">
        <v>1227</v>
      </c>
      <c r="G95" t="s">
        <v>32</v>
      </c>
      <c r="H95" t="str">
        <f t="shared" si="7"/>
        <v>Road Bikes</v>
      </c>
      <c r="I95" t="s">
        <v>57</v>
      </c>
      <c r="J95" t="s">
        <v>61</v>
      </c>
      <c r="K95" s="2">
        <v>44644</v>
      </c>
      <c r="L95">
        <f t="shared" si="9"/>
        <v>3</v>
      </c>
      <c r="M95">
        <f t="shared" si="10"/>
        <v>2022</v>
      </c>
      <c r="N95" s="1">
        <v>1400</v>
      </c>
      <c r="O95" s="20">
        <v>2000</v>
      </c>
      <c r="P95">
        <v>1</v>
      </c>
      <c r="Q95" s="1">
        <f t="shared" si="11"/>
        <v>2000</v>
      </c>
      <c r="R95" s="14">
        <f t="shared" si="12"/>
        <v>0</v>
      </c>
      <c r="S95" s="21">
        <f t="shared" si="8"/>
        <v>2000</v>
      </c>
      <c r="T95" t="s">
        <v>23</v>
      </c>
      <c r="U95" t="s">
        <v>24</v>
      </c>
      <c r="V95">
        <v>2024</v>
      </c>
      <c r="W95">
        <v>3024</v>
      </c>
      <c r="X95" t="s">
        <v>62</v>
      </c>
      <c r="Y95" t="s">
        <v>31</v>
      </c>
      <c r="Z95">
        <v>18</v>
      </c>
    </row>
    <row r="96" spans="6:26" x14ac:dyDescent="0.25">
      <c r="F96">
        <v>1212</v>
      </c>
      <c r="G96" t="s">
        <v>40</v>
      </c>
      <c r="H96" t="str">
        <f t="shared" si="7"/>
        <v>Touring Bikes</v>
      </c>
      <c r="I96" t="s">
        <v>64</v>
      </c>
      <c r="J96" t="s">
        <v>65</v>
      </c>
      <c r="K96" s="2">
        <v>44645</v>
      </c>
      <c r="L96">
        <f t="shared" si="9"/>
        <v>3</v>
      </c>
      <c r="M96">
        <f t="shared" si="10"/>
        <v>2022</v>
      </c>
      <c r="N96" s="1">
        <v>975</v>
      </c>
      <c r="O96" s="20">
        <v>1500</v>
      </c>
      <c r="P96">
        <v>2</v>
      </c>
      <c r="Q96" s="1">
        <f t="shared" si="11"/>
        <v>3000</v>
      </c>
      <c r="R96" s="14">
        <f t="shared" si="12"/>
        <v>150</v>
      </c>
      <c r="S96" s="21">
        <f t="shared" si="8"/>
        <v>3150</v>
      </c>
      <c r="T96" t="s">
        <v>28</v>
      </c>
      <c r="U96" t="s">
        <v>29</v>
      </c>
      <c r="V96">
        <v>2025</v>
      </c>
      <c r="W96">
        <v>3025</v>
      </c>
      <c r="X96" t="s">
        <v>66</v>
      </c>
      <c r="Y96" t="s">
        <v>26</v>
      </c>
      <c r="Z96">
        <v>28</v>
      </c>
    </row>
    <row r="97" spans="6:26" x14ac:dyDescent="0.25">
      <c r="F97">
        <v>1228</v>
      </c>
      <c r="G97" t="s">
        <v>40</v>
      </c>
      <c r="H97" t="str">
        <f t="shared" si="7"/>
        <v>Touring Bikes</v>
      </c>
      <c r="I97" t="s">
        <v>64</v>
      </c>
      <c r="J97" t="s">
        <v>65</v>
      </c>
      <c r="K97" s="2">
        <v>44645</v>
      </c>
      <c r="L97">
        <f t="shared" si="9"/>
        <v>3</v>
      </c>
      <c r="M97">
        <f t="shared" si="10"/>
        <v>2022</v>
      </c>
      <c r="N97" s="1">
        <v>975</v>
      </c>
      <c r="O97" s="20">
        <v>1500</v>
      </c>
      <c r="P97">
        <v>2</v>
      </c>
      <c r="Q97" s="1">
        <f t="shared" si="11"/>
        <v>3000</v>
      </c>
      <c r="R97" s="14">
        <f t="shared" si="12"/>
        <v>150</v>
      </c>
      <c r="S97" s="21">
        <f t="shared" si="8"/>
        <v>3150</v>
      </c>
      <c r="T97" t="s">
        <v>28</v>
      </c>
      <c r="U97" t="s">
        <v>29</v>
      </c>
      <c r="V97">
        <v>2025</v>
      </c>
      <c r="W97">
        <v>3025</v>
      </c>
      <c r="X97" t="s">
        <v>66</v>
      </c>
      <c r="Y97" t="s">
        <v>26</v>
      </c>
      <c r="Z97">
        <v>28</v>
      </c>
    </row>
    <row r="98" spans="6:26" x14ac:dyDescent="0.25">
      <c r="F98">
        <v>1213</v>
      </c>
      <c r="G98" t="s">
        <v>40</v>
      </c>
      <c r="H98" t="str">
        <f t="shared" si="7"/>
        <v>Touring Bikes</v>
      </c>
      <c r="I98" t="s">
        <v>64</v>
      </c>
      <c r="J98" t="s">
        <v>67</v>
      </c>
      <c r="K98" s="2">
        <v>44646</v>
      </c>
      <c r="L98">
        <f t="shared" si="9"/>
        <v>3</v>
      </c>
      <c r="M98">
        <f t="shared" si="10"/>
        <v>2022</v>
      </c>
      <c r="N98" s="1">
        <v>1170</v>
      </c>
      <c r="O98" s="20">
        <v>1800</v>
      </c>
      <c r="P98">
        <v>1</v>
      </c>
      <c r="Q98" s="1">
        <f t="shared" si="11"/>
        <v>1800</v>
      </c>
      <c r="R98" s="14">
        <f t="shared" si="12"/>
        <v>0</v>
      </c>
      <c r="S98" s="21">
        <f t="shared" si="8"/>
        <v>1800</v>
      </c>
      <c r="T98" t="s">
        <v>23</v>
      </c>
      <c r="U98" t="s">
        <v>24</v>
      </c>
      <c r="V98">
        <v>2026</v>
      </c>
      <c r="W98">
        <v>3026</v>
      </c>
      <c r="X98" t="s">
        <v>68</v>
      </c>
      <c r="Y98" t="s">
        <v>31</v>
      </c>
      <c r="Z98">
        <v>26</v>
      </c>
    </row>
    <row r="99" spans="6:26" x14ac:dyDescent="0.25">
      <c r="F99">
        <v>1229</v>
      </c>
      <c r="G99" t="s">
        <v>40</v>
      </c>
      <c r="H99" t="str">
        <f t="shared" si="7"/>
        <v>Touring Bikes</v>
      </c>
      <c r="I99" t="s">
        <v>64</v>
      </c>
      <c r="J99" t="s">
        <v>67</v>
      </c>
      <c r="K99" s="2">
        <v>44646</v>
      </c>
      <c r="L99">
        <f t="shared" si="9"/>
        <v>3</v>
      </c>
      <c r="M99">
        <f t="shared" si="10"/>
        <v>2022</v>
      </c>
      <c r="N99" s="1">
        <v>1170</v>
      </c>
      <c r="O99" s="20">
        <v>1800</v>
      </c>
      <c r="P99">
        <v>1</v>
      </c>
      <c r="Q99" s="1">
        <f t="shared" si="11"/>
        <v>1800</v>
      </c>
      <c r="R99" s="14">
        <f t="shared" si="12"/>
        <v>0</v>
      </c>
      <c r="S99" s="21">
        <f t="shared" si="8"/>
        <v>1800</v>
      </c>
      <c r="T99" t="s">
        <v>23</v>
      </c>
      <c r="U99" t="s">
        <v>24</v>
      </c>
      <c r="V99">
        <v>2026</v>
      </c>
      <c r="W99">
        <v>3026</v>
      </c>
      <c r="X99" t="s">
        <v>68</v>
      </c>
      <c r="Y99" t="s">
        <v>31</v>
      </c>
      <c r="Z99">
        <v>26</v>
      </c>
    </row>
    <row r="100" spans="6:26" x14ac:dyDescent="0.25">
      <c r="F100">
        <v>1214</v>
      </c>
      <c r="G100" t="s">
        <v>20</v>
      </c>
      <c r="H100" t="str">
        <f t="shared" si="7"/>
        <v>Mountain Bikes</v>
      </c>
      <c r="I100" t="s">
        <v>69</v>
      </c>
      <c r="J100" t="s">
        <v>70</v>
      </c>
      <c r="K100" s="2">
        <v>44647</v>
      </c>
      <c r="L100">
        <f t="shared" si="9"/>
        <v>3</v>
      </c>
      <c r="M100">
        <f t="shared" si="10"/>
        <v>2022</v>
      </c>
      <c r="N100" s="1">
        <v>1656</v>
      </c>
      <c r="O100" s="20">
        <v>2300</v>
      </c>
      <c r="P100">
        <v>2</v>
      </c>
      <c r="Q100" s="1">
        <f t="shared" si="11"/>
        <v>4600</v>
      </c>
      <c r="R100" s="14">
        <f t="shared" si="12"/>
        <v>230</v>
      </c>
      <c r="S100" s="21">
        <f t="shared" si="8"/>
        <v>4830</v>
      </c>
      <c r="T100" t="s">
        <v>28</v>
      </c>
      <c r="U100" t="s">
        <v>24</v>
      </c>
      <c r="V100">
        <v>2027</v>
      </c>
      <c r="W100">
        <v>3027</v>
      </c>
      <c r="X100" t="s">
        <v>71</v>
      </c>
      <c r="Y100" t="s">
        <v>26</v>
      </c>
      <c r="Z100">
        <v>30</v>
      </c>
    </row>
    <row r="101" spans="6:26" x14ac:dyDescent="0.25">
      <c r="F101">
        <v>1230</v>
      </c>
      <c r="G101" t="s">
        <v>20</v>
      </c>
      <c r="H101" t="str">
        <f t="shared" si="7"/>
        <v>Mountain Bikes</v>
      </c>
      <c r="I101" t="s">
        <v>69</v>
      </c>
      <c r="J101" t="s">
        <v>70</v>
      </c>
      <c r="K101" s="2">
        <v>44647</v>
      </c>
      <c r="L101">
        <f t="shared" si="9"/>
        <v>3</v>
      </c>
      <c r="M101">
        <f t="shared" si="10"/>
        <v>2022</v>
      </c>
      <c r="N101" s="1">
        <v>1656</v>
      </c>
      <c r="O101" s="20">
        <v>2300</v>
      </c>
      <c r="P101">
        <v>2</v>
      </c>
      <c r="Q101" s="1">
        <f t="shared" si="11"/>
        <v>4600</v>
      </c>
      <c r="R101" s="14">
        <f t="shared" si="12"/>
        <v>230</v>
      </c>
      <c r="S101" s="21">
        <f t="shared" si="8"/>
        <v>4830</v>
      </c>
      <c r="T101" t="s">
        <v>28</v>
      </c>
      <c r="U101" t="s">
        <v>24</v>
      </c>
      <c r="V101">
        <v>2027</v>
      </c>
      <c r="W101">
        <v>3027</v>
      </c>
      <c r="X101" t="s">
        <v>71</v>
      </c>
      <c r="Y101" t="s">
        <v>26</v>
      </c>
      <c r="Z101">
        <v>30</v>
      </c>
    </row>
    <row r="102" spans="6:26" x14ac:dyDescent="0.25">
      <c r="F102">
        <v>1215</v>
      </c>
      <c r="G102" t="s">
        <v>20</v>
      </c>
      <c r="H102" t="str">
        <f t="shared" si="7"/>
        <v>Mountain Bikes</v>
      </c>
      <c r="I102" t="s">
        <v>69</v>
      </c>
      <c r="J102" t="s">
        <v>72</v>
      </c>
      <c r="K102" s="2">
        <v>44648</v>
      </c>
      <c r="L102">
        <f t="shared" si="9"/>
        <v>3</v>
      </c>
      <c r="M102">
        <f t="shared" si="10"/>
        <v>2022</v>
      </c>
      <c r="N102" s="1">
        <v>1872</v>
      </c>
      <c r="O102" s="20">
        <v>2600</v>
      </c>
      <c r="P102">
        <v>1</v>
      </c>
      <c r="Q102" s="1">
        <f t="shared" si="11"/>
        <v>2600</v>
      </c>
      <c r="R102" s="14">
        <f t="shared" si="12"/>
        <v>130</v>
      </c>
      <c r="S102" s="21">
        <f t="shared" si="8"/>
        <v>2730</v>
      </c>
      <c r="T102" t="s">
        <v>23</v>
      </c>
      <c r="U102" t="s">
        <v>29</v>
      </c>
      <c r="V102">
        <v>2028</v>
      </c>
      <c r="W102">
        <v>3028</v>
      </c>
      <c r="X102" t="s">
        <v>73</v>
      </c>
      <c r="Y102" t="s">
        <v>31</v>
      </c>
      <c r="Z102">
        <v>28</v>
      </c>
    </row>
    <row r="103" spans="6:26" x14ac:dyDescent="0.25">
      <c r="F103">
        <v>1231</v>
      </c>
      <c r="G103" t="s">
        <v>20</v>
      </c>
      <c r="H103" t="str">
        <f t="shared" si="7"/>
        <v>Mountain Bikes</v>
      </c>
      <c r="I103" t="s">
        <v>69</v>
      </c>
      <c r="J103" t="s">
        <v>72</v>
      </c>
      <c r="K103" s="2">
        <v>44648</v>
      </c>
      <c r="L103">
        <f t="shared" si="9"/>
        <v>3</v>
      </c>
      <c r="M103">
        <f t="shared" si="10"/>
        <v>2022</v>
      </c>
      <c r="N103" s="1">
        <v>1872</v>
      </c>
      <c r="O103" s="20">
        <v>2600</v>
      </c>
      <c r="P103">
        <v>1</v>
      </c>
      <c r="Q103" s="1">
        <f t="shared" si="11"/>
        <v>2600</v>
      </c>
      <c r="R103" s="14">
        <f t="shared" si="12"/>
        <v>130</v>
      </c>
      <c r="S103" s="21">
        <f t="shared" si="8"/>
        <v>2730</v>
      </c>
      <c r="T103" t="s">
        <v>23</v>
      </c>
      <c r="U103" t="s">
        <v>29</v>
      </c>
      <c r="V103">
        <v>2028</v>
      </c>
      <c r="W103">
        <v>3028</v>
      </c>
      <c r="X103" t="s">
        <v>73</v>
      </c>
      <c r="Y103" t="s">
        <v>31</v>
      </c>
      <c r="Z103">
        <v>28</v>
      </c>
    </row>
    <row r="104" spans="6:26" x14ac:dyDescent="0.25">
      <c r="F104">
        <v>1107</v>
      </c>
      <c r="G104" t="s">
        <v>20</v>
      </c>
      <c r="H104" t="str">
        <f t="shared" si="7"/>
        <v>Mountain Bikes</v>
      </c>
      <c r="I104" t="s">
        <v>21</v>
      </c>
      <c r="J104" t="s">
        <v>22</v>
      </c>
      <c r="K104" s="2">
        <v>44927</v>
      </c>
      <c r="L104">
        <f t="shared" si="9"/>
        <v>1</v>
      </c>
      <c r="M104">
        <f t="shared" si="10"/>
        <v>2023</v>
      </c>
      <c r="N104" s="1">
        <v>840</v>
      </c>
      <c r="O104" s="20">
        <v>1200</v>
      </c>
      <c r="P104">
        <v>2</v>
      </c>
      <c r="Q104" s="1">
        <f t="shared" si="11"/>
        <v>2400</v>
      </c>
      <c r="R104" s="14">
        <f t="shared" si="12"/>
        <v>120</v>
      </c>
      <c r="S104" s="21">
        <f t="shared" si="8"/>
        <v>2520</v>
      </c>
      <c r="T104" t="s">
        <v>23</v>
      </c>
      <c r="U104" t="s">
        <v>24</v>
      </c>
      <c r="V104">
        <v>2001</v>
      </c>
      <c r="W104">
        <v>3001</v>
      </c>
      <c r="X104" t="s">
        <v>25</v>
      </c>
      <c r="Y104" t="s">
        <v>26</v>
      </c>
      <c r="Z104">
        <v>25</v>
      </c>
    </row>
    <row r="105" spans="6:26" x14ac:dyDescent="0.25">
      <c r="F105">
        <v>1131</v>
      </c>
      <c r="G105" t="s">
        <v>94</v>
      </c>
      <c r="H105" t="str">
        <f t="shared" si="7"/>
        <v>E-Bikes</v>
      </c>
      <c r="I105" t="s">
        <v>95</v>
      </c>
      <c r="J105" t="s">
        <v>96</v>
      </c>
      <c r="K105" s="2">
        <v>44927</v>
      </c>
      <c r="L105">
        <f t="shared" si="9"/>
        <v>1</v>
      </c>
      <c r="M105">
        <f t="shared" si="10"/>
        <v>2023</v>
      </c>
      <c r="N105" s="1">
        <v>1460</v>
      </c>
      <c r="O105" s="20">
        <v>2000</v>
      </c>
      <c r="P105">
        <v>2</v>
      </c>
      <c r="Q105" s="1">
        <f t="shared" si="11"/>
        <v>4000</v>
      </c>
      <c r="R105" s="14">
        <f t="shared" si="12"/>
        <v>200</v>
      </c>
      <c r="S105" s="21">
        <f t="shared" si="8"/>
        <v>4200</v>
      </c>
      <c r="T105" t="s">
        <v>23</v>
      </c>
      <c r="U105" t="s">
        <v>24</v>
      </c>
      <c r="V105">
        <v>2061</v>
      </c>
      <c r="W105">
        <v>3061</v>
      </c>
      <c r="X105" t="s">
        <v>97</v>
      </c>
      <c r="Y105" t="s">
        <v>26</v>
      </c>
      <c r="Z105">
        <v>35</v>
      </c>
    </row>
    <row r="106" spans="6:26" x14ac:dyDescent="0.25">
      <c r="F106">
        <v>1108</v>
      </c>
      <c r="G106" t="s">
        <v>20</v>
      </c>
      <c r="H106" t="str">
        <f t="shared" si="7"/>
        <v>Mountain Bikes</v>
      </c>
      <c r="I106" t="s">
        <v>21</v>
      </c>
      <c r="J106" t="s">
        <v>27</v>
      </c>
      <c r="K106" s="2">
        <v>44928</v>
      </c>
      <c r="L106">
        <f t="shared" si="9"/>
        <v>1</v>
      </c>
      <c r="M106">
        <f t="shared" si="10"/>
        <v>2023</v>
      </c>
      <c r="N106" s="1">
        <v>1050</v>
      </c>
      <c r="O106" s="20">
        <v>1500</v>
      </c>
      <c r="P106">
        <v>1</v>
      </c>
      <c r="Q106" s="1">
        <f t="shared" si="11"/>
        <v>1500</v>
      </c>
      <c r="R106" s="14">
        <f t="shared" si="12"/>
        <v>0</v>
      </c>
      <c r="S106" s="21">
        <f t="shared" si="8"/>
        <v>1500</v>
      </c>
      <c r="T106" t="s">
        <v>28</v>
      </c>
      <c r="U106" t="s">
        <v>29</v>
      </c>
      <c r="V106">
        <v>2002</v>
      </c>
      <c r="W106">
        <v>3002</v>
      </c>
      <c r="X106" t="s">
        <v>30</v>
      </c>
      <c r="Y106" t="s">
        <v>31</v>
      </c>
      <c r="Z106">
        <v>22</v>
      </c>
    </row>
    <row r="107" spans="6:26" x14ac:dyDescent="0.25">
      <c r="F107">
        <v>1132</v>
      </c>
      <c r="G107" t="s">
        <v>94</v>
      </c>
      <c r="H107" t="str">
        <f t="shared" si="7"/>
        <v>E-Bikes</v>
      </c>
      <c r="I107" t="s">
        <v>95</v>
      </c>
      <c r="J107" t="s">
        <v>98</v>
      </c>
      <c r="K107" s="2">
        <v>44928</v>
      </c>
      <c r="L107">
        <f t="shared" si="9"/>
        <v>1</v>
      </c>
      <c r="M107">
        <f t="shared" si="10"/>
        <v>2023</v>
      </c>
      <c r="N107" s="1">
        <v>1825</v>
      </c>
      <c r="O107" s="20">
        <v>2500</v>
      </c>
      <c r="P107">
        <v>1</v>
      </c>
      <c r="Q107" s="1">
        <f t="shared" si="11"/>
        <v>2500</v>
      </c>
      <c r="R107" s="14">
        <f t="shared" si="12"/>
        <v>125</v>
      </c>
      <c r="S107" s="21">
        <f t="shared" si="8"/>
        <v>2625</v>
      </c>
      <c r="T107" t="s">
        <v>28</v>
      </c>
      <c r="U107" t="s">
        <v>29</v>
      </c>
      <c r="V107">
        <v>2062</v>
      </c>
      <c r="W107">
        <v>3062</v>
      </c>
      <c r="X107" t="s">
        <v>99</v>
      </c>
      <c r="Y107" t="s">
        <v>31</v>
      </c>
      <c r="Z107">
        <v>33</v>
      </c>
    </row>
    <row r="108" spans="6:26" x14ac:dyDescent="0.25">
      <c r="F108">
        <v>1109</v>
      </c>
      <c r="G108" t="s">
        <v>32</v>
      </c>
      <c r="H108" t="str">
        <f t="shared" si="7"/>
        <v>Road Bikes</v>
      </c>
      <c r="I108" t="s">
        <v>33</v>
      </c>
      <c r="J108" t="s">
        <v>34</v>
      </c>
      <c r="K108" s="2">
        <v>44929</v>
      </c>
      <c r="L108">
        <f t="shared" si="9"/>
        <v>1</v>
      </c>
      <c r="M108">
        <f t="shared" si="10"/>
        <v>2023</v>
      </c>
      <c r="N108" s="1">
        <v>1260</v>
      </c>
      <c r="O108" s="20">
        <v>1800</v>
      </c>
      <c r="P108">
        <v>3</v>
      </c>
      <c r="Q108" s="1">
        <f t="shared" si="11"/>
        <v>5400</v>
      </c>
      <c r="R108" s="14">
        <f t="shared" si="12"/>
        <v>270</v>
      </c>
      <c r="S108" s="21">
        <f t="shared" si="8"/>
        <v>5670</v>
      </c>
      <c r="T108" t="s">
        <v>23</v>
      </c>
      <c r="U108" t="s">
        <v>35</v>
      </c>
      <c r="V108">
        <v>2003</v>
      </c>
      <c r="W108">
        <v>3003</v>
      </c>
      <c r="X108" t="s">
        <v>36</v>
      </c>
      <c r="Y108" t="s">
        <v>26</v>
      </c>
      <c r="Z108">
        <v>18</v>
      </c>
    </row>
    <row r="109" spans="6:26" x14ac:dyDescent="0.25">
      <c r="F109">
        <v>1133</v>
      </c>
      <c r="G109" t="s">
        <v>32</v>
      </c>
      <c r="H109" t="str">
        <f t="shared" si="7"/>
        <v>Road Bikes</v>
      </c>
      <c r="I109" t="s">
        <v>100</v>
      </c>
      <c r="J109" t="s">
        <v>101</v>
      </c>
      <c r="K109" s="2">
        <v>44929</v>
      </c>
      <c r="L109">
        <f t="shared" si="9"/>
        <v>1</v>
      </c>
      <c r="M109">
        <f t="shared" si="10"/>
        <v>2023</v>
      </c>
      <c r="N109" s="1">
        <v>1105</v>
      </c>
      <c r="O109" s="20">
        <v>1700</v>
      </c>
      <c r="P109">
        <v>3</v>
      </c>
      <c r="Q109" s="1">
        <f t="shared" si="11"/>
        <v>5100</v>
      </c>
      <c r="R109" s="14">
        <f t="shared" si="12"/>
        <v>255</v>
      </c>
      <c r="S109" s="21">
        <f t="shared" si="8"/>
        <v>5355</v>
      </c>
      <c r="T109" t="s">
        <v>23</v>
      </c>
      <c r="U109" t="s">
        <v>35</v>
      </c>
      <c r="V109">
        <v>2063</v>
      </c>
      <c r="W109">
        <v>3063</v>
      </c>
      <c r="X109" t="s">
        <v>102</v>
      </c>
      <c r="Y109" t="s">
        <v>26</v>
      </c>
      <c r="Z109">
        <v>22</v>
      </c>
    </row>
    <row r="110" spans="6:26" x14ac:dyDescent="0.25">
      <c r="F110">
        <v>1094</v>
      </c>
      <c r="G110" t="s">
        <v>32</v>
      </c>
      <c r="H110" t="str">
        <f t="shared" si="7"/>
        <v>Road Bikes</v>
      </c>
      <c r="I110" t="s">
        <v>33</v>
      </c>
      <c r="J110" t="s">
        <v>38</v>
      </c>
      <c r="K110" s="2">
        <v>44930</v>
      </c>
      <c r="L110">
        <f t="shared" si="9"/>
        <v>1</v>
      </c>
      <c r="M110">
        <f t="shared" si="10"/>
        <v>2023</v>
      </c>
      <c r="N110" s="1">
        <v>1470</v>
      </c>
      <c r="O110" s="20">
        <v>2100</v>
      </c>
      <c r="P110">
        <v>1</v>
      </c>
      <c r="Q110" s="1">
        <f t="shared" si="11"/>
        <v>2100</v>
      </c>
      <c r="R110" s="14">
        <f t="shared" si="12"/>
        <v>105</v>
      </c>
      <c r="S110" s="21">
        <f t="shared" si="8"/>
        <v>2205</v>
      </c>
      <c r="T110" t="s">
        <v>23</v>
      </c>
      <c r="U110" t="s">
        <v>24</v>
      </c>
      <c r="V110">
        <v>2004</v>
      </c>
      <c r="W110">
        <v>3004</v>
      </c>
      <c r="X110" t="s">
        <v>39</v>
      </c>
      <c r="Y110" t="s">
        <v>31</v>
      </c>
      <c r="Z110">
        <v>16</v>
      </c>
    </row>
    <row r="111" spans="6:26" x14ac:dyDescent="0.25">
      <c r="F111">
        <v>1110</v>
      </c>
      <c r="G111" t="s">
        <v>32</v>
      </c>
      <c r="H111" t="str">
        <f t="shared" si="7"/>
        <v>Road Bikes</v>
      </c>
      <c r="I111" t="s">
        <v>33</v>
      </c>
      <c r="J111" t="s">
        <v>38</v>
      </c>
      <c r="K111" s="2">
        <v>44930</v>
      </c>
      <c r="L111">
        <f t="shared" si="9"/>
        <v>1</v>
      </c>
      <c r="M111">
        <f t="shared" si="10"/>
        <v>2023</v>
      </c>
      <c r="N111" s="1">
        <v>1470</v>
      </c>
      <c r="O111" s="20">
        <v>2100</v>
      </c>
      <c r="P111">
        <v>1</v>
      </c>
      <c r="Q111" s="1">
        <f t="shared" si="11"/>
        <v>2100</v>
      </c>
      <c r="R111" s="14">
        <f t="shared" si="12"/>
        <v>105</v>
      </c>
      <c r="S111" s="21">
        <f t="shared" si="8"/>
        <v>2205</v>
      </c>
      <c r="T111" t="s">
        <v>23</v>
      </c>
      <c r="U111" t="s">
        <v>24</v>
      </c>
      <c r="V111">
        <v>2004</v>
      </c>
      <c r="W111">
        <v>3004</v>
      </c>
      <c r="X111" t="s">
        <v>39</v>
      </c>
      <c r="Y111" t="s">
        <v>31</v>
      </c>
      <c r="Z111">
        <v>16</v>
      </c>
    </row>
    <row r="112" spans="6:26" x14ac:dyDescent="0.25">
      <c r="F112">
        <v>1134</v>
      </c>
      <c r="G112" t="s">
        <v>32</v>
      </c>
      <c r="H112" t="str">
        <f t="shared" si="7"/>
        <v>Road Bikes</v>
      </c>
      <c r="I112" t="s">
        <v>100</v>
      </c>
      <c r="J112" t="s">
        <v>103</v>
      </c>
      <c r="K112" s="2">
        <v>44930</v>
      </c>
      <c r="L112">
        <f t="shared" si="9"/>
        <v>1</v>
      </c>
      <c r="M112">
        <f t="shared" si="10"/>
        <v>2023</v>
      </c>
      <c r="N112" s="1">
        <v>1365</v>
      </c>
      <c r="O112" s="20">
        <v>2100</v>
      </c>
      <c r="P112">
        <v>1</v>
      </c>
      <c r="Q112" s="1">
        <f t="shared" si="11"/>
        <v>2100</v>
      </c>
      <c r="R112" s="14">
        <f t="shared" si="12"/>
        <v>105</v>
      </c>
      <c r="S112" s="21">
        <f t="shared" si="8"/>
        <v>2205</v>
      </c>
      <c r="T112" t="s">
        <v>23</v>
      </c>
      <c r="U112" t="s">
        <v>24</v>
      </c>
      <c r="V112">
        <v>2064</v>
      </c>
      <c r="W112">
        <v>3064</v>
      </c>
      <c r="X112" t="s">
        <v>104</v>
      </c>
      <c r="Y112" t="s">
        <v>31</v>
      </c>
      <c r="Z112">
        <v>20</v>
      </c>
    </row>
    <row r="113" spans="6:26" x14ac:dyDescent="0.25">
      <c r="F113">
        <v>1095</v>
      </c>
      <c r="G113" t="s">
        <v>40</v>
      </c>
      <c r="H113" t="str">
        <f t="shared" si="7"/>
        <v>Touring Bikes</v>
      </c>
      <c r="I113" t="s">
        <v>41</v>
      </c>
      <c r="J113" t="s">
        <v>42</v>
      </c>
      <c r="K113" s="2">
        <v>44931</v>
      </c>
      <c r="L113">
        <f t="shared" si="9"/>
        <v>1</v>
      </c>
      <c r="M113">
        <f t="shared" si="10"/>
        <v>2023</v>
      </c>
      <c r="N113" s="1">
        <v>896.99999999999989</v>
      </c>
      <c r="O113" s="20">
        <v>1300</v>
      </c>
      <c r="P113">
        <v>2</v>
      </c>
      <c r="Q113" s="1">
        <f t="shared" si="11"/>
        <v>2600</v>
      </c>
      <c r="R113" s="14">
        <f t="shared" si="12"/>
        <v>130</v>
      </c>
      <c r="S113" s="21">
        <f t="shared" si="8"/>
        <v>2730</v>
      </c>
      <c r="T113" t="s">
        <v>28</v>
      </c>
      <c r="U113" t="s">
        <v>29</v>
      </c>
      <c r="V113">
        <v>2005</v>
      </c>
      <c r="W113">
        <v>3005</v>
      </c>
      <c r="X113" t="s">
        <v>43</v>
      </c>
      <c r="Y113" t="s">
        <v>26</v>
      </c>
      <c r="Z113">
        <v>27</v>
      </c>
    </row>
    <row r="114" spans="6:26" x14ac:dyDescent="0.25">
      <c r="F114">
        <v>1111</v>
      </c>
      <c r="G114" t="s">
        <v>40</v>
      </c>
      <c r="H114" t="str">
        <f t="shared" si="7"/>
        <v>Touring Bikes</v>
      </c>
      <c r="I114" t="s">
        <v>41</v>
      </c>
      <c r="J114" t="s">
        <v>42</v>
      </c>
      <c r="K114" s="2">
        <v>44931</v>
      </c>
      <c r="L114">
        <f t="shared" si="9"/>
        <v>1</v>
      </c>
      <c r="M114">
        <f t="shared" si="10"/>
        <v>2023</v>
      </c>
      <c r="N114" s="1">
        <v>896.99999999999989</v>
      </c>
      <c r="O114" s="20">
        <v>1300</v>
      </c>
      <c r="P114">
        <v>2</v>
      </c>
      <c r="Q114" s="1">
        <f t="shared" si="11"/>
        <v>2600</v>
      </c>
      <c r="R114" s="14">
        <f t="shared" si="12"/>
        <v>130</v>
      </c>
      <c r="S114" s="21">
        <f t="shared" si="8"/>
        <v>2730</v>
      </c>
      <c r="T114" t="s">
        <v>28</v>
      </c>
      <c r="U114" t="s">
        <v>29</v>
      </c>
      <c r="V114">
        <v>2005</v>
      </c>
      <c r="W114">
        <v>3005</v>
      </c>
      <c r="X114" t="s">
        <v>43</v>
      </c>
      <c r="Y114" t="s">
        <v>26</v>
      </c>
      <c r="Z114">
        <v>27</v>
      </c>
    </row>
    <row r="115" spans="6:26" x14ac:dyDescent="0.25">
      <c r="F115">
        <v>1135</v>
      </c>
      <c r="G115" t="s">
        <v>40</v>
      </c>
      <c r="H115" t="str">
        <f t="shared" si="7"/>
        <v>Touring Bikes</v>
      </c>
      <c r="I115" t="s">
        <v>105</v>
      </c>
      <c r="J115" t="s">
        <v>106</v>
      </c>
      <c r="K115" s="2">
        <v>44931</v>
      </c>
      <c r="L115">
        <f t="shared" si="9"/>
        <v>1</v>
      </c>
      <c r="M115">
        <f t="shared" si="10"/>
        <v>2023</v>
      </c>
      <c r="N115" s="1">
        <v>1035</v>
      </c>
      <c r="O115" s="20">
        <v>1500</v>
      </c>
      <c r="P115">
        <v>2</v>
      </c>
      <c r="Q115" s="1">
        <f t="shared" si="11"/>
        <v>3000</v>
      </c>
      <c r="R115" s="14">
        <f t="shared" si="12"/>
        <v>150</v>
      </c>
      <c r="S115" s="21">
        <f t="shared" si="8"/>
        <v>3150</v>
      </c>
      <c r="T115" t="s">
        <v>28</v>
      </c>
      <c r="U115" t="s">
        <v>29</v>
      </c>
      <c r="V115">
        <v>2065</v>
      </c>
      <c r="W115">
        <v>3065</v>
      </c>
      <c r="X115" t="s">
        <v>107</v>
      </c>
      <c r="Y115" t="s">
        <v>26</v>
      </c>
      <c r="Z115">
        <v>30</v>
      </c>
    </row>
    <row r="116" spans="6:26" x14ac:dyDescent="0.25">
      <c r="F116">
        <v>1096</v>
      </c>
      <c r="G116" t="s">
        <v>40</v>
      </c>
      <c r="H116" t="str">
        <f t="shared" si="7"/>
        <v>Touring Bikes</v>
      </c>
      <c r="I116" t="s">
        <v>41</v>
      </c>
      <c r="J116" t="s">
        <v>44</v>
      </c>
      <c r="K116" s="2">
        <v>44932</v>
      </c>
      <c r="L116">
        <f t="shared" si="9"/>
        <v>1</v>
      </c>
      <c r="M116">
        <f t="shared" si="10"/>
        <v>2023</v>
      </c>
      <c r="N116" s="1">
        <v>1104</v>
      </c>
      <c r="O116" s="20">
        <v>1600</v>
      </c>
      <c r="P116">
        <v>1</v>
      </c>
      <c r="Q116" s="1">
        <f t="shared" si="11"/>
        <v>1600</v>
      </c>
      <c r="R116" s="14">
        <f t="shared" si="12"/>
        <v>0</v>
      </c>
      <c r="S116" s="21">
        <f t="shared" si="8"/>
        <v>1600</v>
      </c>
      <c r="T116" t="s">
        <v>23</v>
      </c>
      <c r="U116" t="s">
        <v>24</v>
      </c>
      <c r="V116">
        <v>2006</v>
      </c>
      <c r="W116">
        <v>3006</v>
      </c>
      <c r="X116" t="s">
        <v>45</v>
      </c>
      <c r="Y116" t="s">
        <v>31</v>
      </c>
      <c r="Z116">
        <v>24</v>
      </c>
    </row>
    <row r="117" spans="6:26" x14ac:dyDescent="0.25">
      <c r="F117">
        <v>1112</v>
      </c>
      <c r="G117" t="s">
        <v>40</v>
      </c>
      <c r="H117" t="str">
        <f t="shared" si="7"/>
        <v>Touring Bikes</v>
      </c>
      <c r="I117" t="s">
        <v>41</v>
      </c>
      <c r="J117" t="s">
        <v>44</v>
      </c>
      <c r="K117" s="2">
        <v>44932</v>
      </c>
      <c r="L117">
        <f t="shared" si="9"/>
        <v>1</v>
      </c>
      <c r="M117">
        <f t="shared" si="10"/>
        <v>2023</v>
      </c>
      <c r="N117" s="1">
        <v>1104</v>
      </c>
      <c r="O117" s="20">
        <v>1600</v>
      </c>
      <c r="P117">
        <v>1</v>
      </c>
      <c r="Q117" s="1">
        <f t="shared" si="11"/>
        <v>1600</v>
      </c>
      <c r="R117" s="14">
        <f t="shared" si="12"/>
        <v>0</v>
      </c>
      <c r="S117" s="21">
        <f t="shared" si="8"/>
        <v>1600</v>
      </c>
      <c r="T117" t="s">
        <v>23</v>
      </c>
      <c r="U117" t="s">
        <v>24</v>
      </c>
      <c r="V117">
        <v>2006</v>
      </c>
      <c r="W117">
        <v>3006</v>
      </c>
      <c r="X117" t="s">
        <v>45</v>
      </c>
      <c r="Y117" t="s">
        <v>31</v>
      </c>
      <c r="Z117">
        <v>24</v>
      </c>
    </row>
    <row r="118" spans="6:26" x14ac:dyDescent="0.25">
      <c r="F118">
        <v>1136</v>
      </c>
      <c r="G118" t="s">
        <v>40</v>
      </c>
      <c r="H118" t="str">
        <f t="shared" si="7"/>
        <v>Touring Bikes</v>
      </c>
      <c r="I118" t="s">
        <v>105</v>
      </c>
      <c r="J118" t="s">
        <v>108</v>
      </c>
      <c r="K118" s="2">
        <v>44932</v>
      </c>
      <c r="L118">
        <f t="shared" si="9"/>
        <v>1</v>
      </c>
      <c r="M118">
        <f t="shared" si="10"/>
        <v>2023</v>
      </c>
      <c r="N118" s="1">
        <v>1242</v>
      </c>
      <c r="O118" s="20">
        <v>1800</v>
      </c>
      <c r="P118">
        <v>1</v>
      </c>
      <c r="Q118" s="1">
        <f t="shared" si="11"/>
        <v>1800</v>
      </c>
      <c r="R118" s="14">
        <f t="shared" si="12"/>
        <v>0</v>
      </c>
      <c r="S118" s="21">
        <f t="shared" si="8"/>
        <v>1800</v>
      </c>
      <c r="T118" t="s">
        <v>23</v>
      </c>
      <c r="U118" t="s">
        <v>24</v>
      </c>
      <c r="V118">
        <v>2066</v>
      </c>
      <c r="W118">
        <v>3066</v>
      </c>
      <c r="X118" t="s">
        <v>109</v>
      </c>
      <c r="Y118" t="s">
        <v>31</v>
      </c>
      <c r="Z118">
        <v>28</v>
      </c>
    </row>
    <row r="119" spans="6:26" x14ac:dyDescent="0.25">
      <c r="F119">
        <v>1097</v>
      </c>
      <c r="G119" t="s">
        <v>20</v>
      </c>
      <c r="H119" t="str">
        <f t="shared" si="7"/>
        <v>Mountain Bikes</v>
      </c>
      <c r="I119" t="s">
        <v>46</v>
      </c>
      <c r="J119" t="s">
        <v>47</v>
      </c>
      <c r="K119" s="2">
        <v>44933</v>
      </c>
      <c r="L119">
        <f t="shared" si="9"/>
        <v>1</v>
      </c>
      <c r="M119">
        <f t="shared" si="10"/>
        <v>2023</v>
      </c>
      <c r="N119" s="1">
        <v>1496</v>
      </c>
      <c r="O119" s="20">
        <v>2200</v>
      </c>
      <c r="P119">
        <v>2</v>
      </c>
      <c r="Q119" s="1">
        <f t="shared" si="11"/>
        <v>4400</v>
      </c>
      <c r="R119" s="14">
        <f t="shared" si="12"/>
        <v>220</v>
      </c>
      <c r="S119" s="21">
        <f t="shared" si="8"/>
        <v>4620</v>
      </c>
      <c r="T119" t="s">
        <v>28</v>
      </c>
      <c r="U119" t="s">
        <v>24</v>
      </c>
      <c r="V119">
        <v>2007</v>
      </c>
      <c r="W119">
        <v>3007</v>
      </c>
      <c r="X119" t="s">
        <v>48</v>
      </c>
      <c r="Y119" t="s">
        <v>26</v>
      </c>
      <c r="Z119">
        <v>29</v>
      </c>
    </row>
    <row r="120" spans="6:26" x14ac:dyDescent="0.25">
      <c r="F120">
        <v>1113</v>
      </c>
      <c r="G120" t="s">
        <v>20</v>
      </c>
      <c r="H120" t="str">
        <f t="shared" si="7"/>
        <v>Mountain Bikes</v>
      </c>
      <c r="I120" t="s">
        <v>46</v>
      </c>
      <c r="J120" t="s">
        <v>47</v>
      </c>
      <c r="K120" s="2">
        <v>44933</v>
      </c>
      <c r="L120">
        <f t="shared" si="9"/>
        <v>1</v>
      </c>
      <c r="M120">
        <f t="shared" si="10"/>
        <v>2023</v>
      </c>
      <c r="N120" s="1">
        <v>1496</v>
      </c>
      <c r="O120" s="20">
        <v>2200</v>
      </c>
      <c r="P120">
        <v>2</v>
      </c>
      <c r="Q120" s="1">
        <f t="shared" si="11"/>
        <v>4400</v>
      </c>
      <c r="R120" s="14">
        <f t="shared" si="12"/>
        <v>220</v>
      </c>
      <c r="S120" s="21">
        <f t="shared" si="8"/>
        <v>4620</v>
      </c>
      <c r="T120" t="s">
        <v>28</v>
      </c>
      <c r="U120" t="s">
        <v>24</v>
      </c>
      <c r="V120">
        <v>2007</v>
      </c>
      <c r="W120">
        <v>3007</v>
      </c>
      <c r="X120" t="s">
        <v>48</v>
      </c>
      <c r="Y120" t="s">
        <v>26</v>
      </c>
      <c r="Z120">
        <v>29</v>
      </c>
    </row>
    <row r="121" spans="6:26" x14ac:dyDescent="0.25">
      <c r="F121">
        <v>1137</v>
      </c>
      <c r="G121" t="s">
        <v>94</v>
      </c>
      <c r="H121" t="str">
        <f t="shared" si="7"/>
        <v>E-Bikes</v>
      </c>
      <c r="I121" t="s">
        <v>110</v>
      </c>
      <c r="J121" t="s">
        <v>111</v>
      </c>
      <c r="K121" s="2">
        <v>44933</v>
      </c>
      <c r="L121">
        <f t="shared" si="9"/>
        <v>1</v>
      </c>
      <c r="M121">
        <f t="shared" si="10"/>
        <v>2023</v>
      </c>
      <c r="N121" s="1">
        <v>2080</v>
      </c>
      <c r="O121" s="20">
        <v>3200</v>
      </c>
      <c r="P121">
        <v>2</v>
      </c>
      <c r="Q121" s="1">
        <f t="shared" si="11"/>
        <v>6400</v>
      </c>
      <c r="R121" s="14">
        <f t="shared" si="12"/>
        <v>320</v>
      </c>
      <c r="S121" s="21">
        <f t="shared" si="8"/>
        <v>6720</v>
      </c>
      <c r="T121" t="s">
        <v>28</v>
      </c>
      <c r="U121" t="s">
        <v>24</v>
      </c>
      <c r="V121">
        <v>2067</v>
      </c>
      <c r="W121">
        <v>3067</v>
      </c>
      <c r="X121" t="s">
        <v>91</v>
      </c>
      <c r="Y121" t="s">
        <v>26</v>
      </c>
      <c r="Z121">
        <v>42</v>
      </c>
    </row>
    <row r="122" spans="6:26" x14ac:dyDescent="0.25">
      <c r="F122">
        <v>1098</v>
      </c>
      <c r="G122" t="s">
        <v>20</v>
      </c>
      <c r="H122" t="str">
        <f t="shared" si="7"/>
        <v>Mountain Bikes</v>
      </c>
      <c r="I122" t="s">
        <v>46</v>
      </c>
      <c r="J122" t="s">
        <v>49</v>
      </c>
      <c r="K122" s="2">
        <v>44934</v>
      </c>
      <c r="L122">
        <f t="shared" si="9"/>
        <v>1</v>
      </c>
      <c r="M122">
        <f t="shared" si="10"/>
        <v>2023</v>
      </c>
      <c r="N122" s="1">
        <v>1700.0000000000002</v>
      </c>
      <c r="O122" s="20">
        <v>2500</v>
      </c>
      <c r="P122">
        <v>1</v>
      </c>
      <c r="Q122" s="1">
        <f t="shared" si="11"/>
        <v>2500</v>
      </c>
      <c r="R122" s="14">
        <f t="shared" si="12"/>
        <v>125</v>
      </c>
      <c r="S122" s="21">
        <f t="shared" si="8"/>
        <v>2625</v>
      </c>
      <c r="T122" t="s">
        <v>23</v>
      </c>
      <c r="U122" t="s">
        <v>29</v>
      </c>
      <c r="V122">
        <v>2008</v>
      </c>
      <c r="W122">
        <v>3008</v>
      </c>
      <c r="X122" t="s">
        <v>50</v>
      </c>
      <c r="Y122" t="s">
        <v>31</v>
      </c>
      <c r="Z122">
        <v>27</v>
      </c>
    </row>
    <row r="123" spans="6:26" x14ac:dyDescent="0.25">
      <c r="F123">
        <v>1114</v>
      </c>
      <c r="G123" t="s">
        <v>20</v>
      </c>
      <c r="H123" t="str">
        <f t="shared" si="7"/>
        <v>Mountain Bikes</v>
      </c>
      <c r="I123" t="s">
        <v>46</v>
      </c>
      <c r="J123" t="s">
        <v>49</v>
      </c>
      <c r="K123" s="2">
        <v>44934</v>
      </c>
      <c r="L123">
        <f t="shared" si="9"/>
        <v>1</v>
      </c>
      <c r="M123">
        <f t="shared" si="10"/>
        <v>2023</v>
      </c>
      <c r="N123" s="1">
        <v>1700.0000000000002</v>
      </c>
      <c r="O123" s="20">
        <v>2500</v>
      </c>
      <c r="P123">
        <v>1</v>
      </c>
      <c r="Q123" s="1">
        <f t="shared" si="11"/>
        <v>2500</v>
      </c>
      <c r="R123" s="14">
        <f t="shared" si="12"/>
        <v>125</v>
      </c>
      <c r="S123" s="21">
        <f t="shared" si="8"/>
        <v>2625</v>
      </c>
      <c r="T123" t="s">
        <v>23</v>
      </c>
      <c r="U123" t="s">
        <v>29</v>
      </c>
      <c r="V123">
        <v>2008</v>
      </c>
      <c r="W123">
        <v>3008</v>
      </c>
      <c r="X123" t="s">
        <v>50</v>
      </c>
      <c r="Y123" t="s">
        <v>31</v>
      </c>
      <c r="Z123">
        <v>27</v>
      </c>
    </row>
    <row r="124" spans="6:26" x14ac:dyDescent="0.25">
      <c r="F124">
        <v>1138</v>
      </c>
      <c r="G124" t="s">
        <v>94</v>
      </c>
      <c r="H124" t="str">
        <f t="shared" si="7"/>
        <v>E-Bikes</v>
      </c>
      <c r="I124" t="s">
        <v>110</v>
      </c>
      <c r="J124" t="s">
        <v>112</v>
      </c>
      <c r="K124" s="2">
        <v>44934</v>
      </c>
      <c r="L124">
        <f t="shared" si="9"/>
        <v>1</v>
      </c>
      <c r="M124">
        <f t="shared" si="10"/>
        <v>2023</v>
      </c>
      <c r="N124" s="1">
        <v>2405</v>
      </c>
      <c r="O124" s="20">
        <v>3700</v>
      </c>
      <c r="P124">
        <v>1</v>
      </c>
      <c r="Q124" s="1">
        <f t="shared" si="11"/>
        <v>3700</v>
      </c>
      <c r="R124" s="14">
        <f t="shared" si="12"/>
        <v>185</v>
      </c>
      <c r="S124" s="21">
        <f t="shared" si="8"/>
        <v>3885</v>
      </c>
      <c r="T124" t="s">
        <v>23</v>
      </c>
      <c r="U124" t="s">
        <v>29</v>
      </c>
      <c r="V124">
        <v>2068</v>
      </c>
      <c r="W124">
        <v>3068</v>
      </c>
      <c r="X124" t="s">
        <v>93</v>
      </c>
      <c r="Y124" t="s">
        <v>31</v>
      </c>
      <c r="Z124">
        <v>40</v>
      </c>
    </row>
    <row r="125" spans="6:26" x14ac:dyDescent="0.25">
      <c r="F125">
        <v>1123</v>
      </c>
      <c r="G125" t="s">
        <v>20</v>
      </c>
      <c r="H125" t="str">
        <f t="shared" si="7"/>
        <v>Mountain Bikes</v>
      </c>
      <c r="I125" t="s">
        <v>74</v>
      </c>
      <c r="J125" t="s">
        <v>75</v>
      </c>
      <c r="K125" s="2">
        <v>44937</v>
      </c>
      <c r="L125">
        <f t="shared" si="9"/>
        <v>1</v>
      </c>
      <c r="M125">
        <f t="shared" si="10"/>
        <v>2023</v>
      </c>
      <c r="N125" s="1">
        <v>780</v>
      </c>
      <c r="O125" s="20">
        <v>1300</v>
      </c>
      <c r="P125">
        <v>2</v>
      </c>
      <c r="Q125" s="1">
        <f t="shared" si="11"/>
        <v>2600</v>
      </c>
      <c r="R125" s="14">
        <f t="shared" si="12"/>
        <v>130</v>
      </c>
      <c r="S125" s="21">
        <f t="shared" si="8"/>
        <v>2730</v>
      </c>
      <c r="T125" t="s">
        <v>23</v>
      </c>
      <c r="U125" t="s">
        <v>24</v>
      </c>
      <c r="V125">
        <v>2041</v>
      </c>
      <c r="W125">
        <v>3041</v>
      </c>
      <c r="X125" t="s">
        <v>76</v>
      </c>
      <c r="Y125" t="s">
        <v>26</v>
      </c>
      <c r="Z125">
        <v>32</v>
      </c>
    </row>
    <row r="126" spans="6:26" x14ac:dyDescent="0.25">
      <c r="F126">
        <v>1124</v>
      </c>
      <c r="G126" t="s">
        <v>20</v>
      </c>
      <c r="H126" t="str">
        <f t="shared" si="7"/>
        <v>Mountain Bikes</v>
      </c>
      <c r="I126" t="s">
        <v>74</v>
      </c>
      <c r="J126" t="s">
        <v>77</v>
      </c>
      <c r="K126" s="2">
        <v>44938</v>
      </c>
      <c r="L126">
        <f t="shared" si="9"/>
        <v>1</v>
      </c>
      <c r="M126">
        <f t="shared" si="10"/>
        <v>2023</v>
      </c>
      <c r="N126" s="1">
        <v>960</v>
      </c>
      <c r="O126" s="20">
        <v>1600</v>
      </c>
      <c r="P126">
        <v>1</v>
      </c>
      <c r="Q126" s="1">
        <f t="shared" si="11"/>
        <v>1600</v>
      </c>
      <c r="R126" s="14">
        <f t="shared" si="12"/>
        <v>0</v>
      </c>
      <c r="S126" s="21">
        <f t="shared" si="8"/>
        <v>1600</v>
      </c>
      <c r="T126" t="s">
        <v>28</v>
      </c>
      <c r="U126" t="s">
        <v>29</v>
      </c>
      <c r="V126">
        <v>2042</v>
      </c>
      <c r="W126">
        <v>3042</v>
      </c>
      <c r="X126" t="s">
        <v>78</v>
      </c>
      <c r="Y126" t="s">
        <v>31</v>
      </c>
      <c r="Z126">
        <v>29</v>
      </c>
    </row>
    <row r="127" spans="6:26" x14ac:dyDescent="0.25">
      <c r="F127">
        <v>1125</v>
      </c>
      <c r="G127" t="s">
        <v>32</v>
      </c>
      <c r="H127" t="str">
        <f t="shared" si="7"/>
        <v>Road Bikes</v>
      </c>
      <c r="I127" t="s">
        <v>79</v>
      </c>
      <c r="J127" t="s">
        <v>80</v>
      </c>
      <c r="K127" s="2">
        <v>44939</v>
      </c>
      <c r="L127">
        <f t="shared" si="9"/>
        <v>1</v>
      </c>
      <c r="M127">
        <f t="shared" si="10"/>
        <v>2023</v>
      </c>
      <c r="N127" s="1">
        <v>1292</v>
      </c>
      <c r="O127" s="20">
        <v>1900</v>
      </c>
      <c r="P127">
        <v>3</v>
      </c>
      <c r="Q127" s="1">
        <f t="shared" si="11"/>
        <v>5700</v>
      </c>
      <c r="R127" s="14">
        <f t="shared" si="12"/>
        <v>285</v>
      </c>
      <c r="S127" s="21">
        <f t="shared" si="8"/>
        <v>5985</v>
      </c>
      <c r="T127" t="s">
        <v>23</v>
      </c>
      <c r="U127" t="s">
        <v>35</v>
      </c>
      <c r="V127">
        <v>2043</v>
      </c>
      <c r="W127">
        <v>3043</v>
      </c>
      <c r="X127" t="s">
        <v>81</v>
      </c>
      <c r="Y127" t="s">
        <v>26</v>
      </c>
      <c r="Z127">
        <v>21</v>
      </c>
    </row>
    <row r="128" spans="6:26" x14ac:dyDescent="0.25">
      <c r="F128">
        <v>1126</v>
      </c>
      <c r="G128" t="s">
        <v>32</v>
      </c>
      <c r="H128" t="str">
        <f t="shared" si="7"/>
        <v>Road Bikes</v>
      </c>
      <c r="I128" t="s">
        <v>79</v>
      </c>
      <c r="J128" t="s">
        <v>82</v>
      </c>
      <c r="K128" s="2">
        <v>44940</v>
      </c>
      <c r="L128">
        <f t="shared" si="9"/>
        <v>1</v>
      </c>
      <c r="M128">
        <f t="shared" si="10"/>
        <v>2023</v>
      </c>
      <c r="N128" s="1">
        <v>1496</v>
      </c>
      <c r="O128" s="20">
        <v>2200</v>
      </c>
      <c r="P128">
        <v>1</v>
      </c>
      <c r="Q128" s="1">
        <f t="shared" si="11"/>
        <v>2200</v>
      </c>
      <c r="R128" s="14">
        <f t="shared" si="12"/>
        <v>110</v>
      </c>
      <c r="S128" s="21">
        <f t="shared" si="8"/>
        <v>2310</v>
      </c>
      <c r="T128" t="s">
        <v>23</v>
      </c>
      <c r="U128" t="s">
        <v>24</v>
      </c>
      <c r="V128">
        <v>2044</v>
      </c>
      <c r="W128">
        <v>3044</v>
      </c>
      <c r="X128" t="s">
        <v>83</v>
      </c>
      <c r="Y128" t="s">
        <v>31</v>
      </c>
      <c r="Z128">
        <v>19</v>
      </c>
    </row>
    <row r="129" spans="6:26" x14ac:dyDescent="0.25">
      <c r="F129">
        <v>1127</v>
      </c>
      <c r="G129" t="s">
        <v>40</v>
      </c>
      <c r="H129" t="str">
        <f t="shared" si="7"/>
        <v>Touring Bikes</v>
      </c>
      <c r="I129" t="s">
        <v>84</v>
      </c>
      <c r="J129" t="s">
        <v>85</v>
      </c>
      <c r="K129" s="2">
        <v>44941</v>
      </c>
      <c r="L129">
        <f t="shared" si="9"/>
        <v>1</v>
      </c>
      <c r="M129">
        <f t="shared" si="10"/>
        <v>2023</v>
      </c>
      <c r="N129" s="1">
        <v>1340</v>
      </c>
      <c r="O129" s="20">
        <v>2000</v>
      </c>
      <c r="P129">
        <v>2</v>
      </c>
      <c r="Q129" s="1">
        <f t="shared" si="11"/>
        <v>4000</v>
      </c>
      <c r="R129" s="14">
        <f t="shared" si="12"/>
        <v>200</v>
      </c>
      <c r="S129" s="21">
        <f t="shared" si="8"/>
        <v>4200</v>
      </c>
      <c r="T129" t="s">
        <v>28</v>
      </c>
      <c r="U129" t="s">
        <v>29</v>
      </c>
      <c r="V129">
        <v>2045</v>
      </c>
      <c r="W129">
        <v>3045</v>
      </c>
      <c r="X129" t="s">
        <v>86</v>
      </c>
      <c r="Y129" t="s">
        <v>26</v>
      </c>
      <c r="Z129">
        <v>36</v>
      </c>
    </row>
    <row r="130" spans="6:26" x14ac:dyDescent="0.25">
      <c r="F130">
        <v>1128</v>
      </c>
      <c r="G130" t="s">
        <v>40</v>
      </c>
      <c r="H130" t="str">
        <f t="shared" ref="H130:H193" si="13">PROPER(G130)</f>
        <v>Touring Bikes</v>
      </c>
      <c r="I130" t="s">
        <v>84</v>
      </c>
      <c r="J130" t="s">
        <v>87</v>
      </c>
      <c r="K130" s="2">
        <v>44942</v>
      </c>
      <c r="L130">
        <f t="shared" si="9"/>
        <v>1</v>
      </c>
      <c r="M130">
        <f t="shared" si="10"/>
        <v>2023</v>
      </c>
      <c r="N130" s="1">
        <v>1541</v>
      </c>
      <c r="O130" s="20">
        <v>2300</v>
      </c>
      <c r="P130">
        <v>1</v>
      </c>
      <c r="Q130" s="1">
        <f t="shared" si="11"/>
        <v>2300</v>
      </c>
      <c r="R130" s="14">
        <f t="shared" si="12"/>
        <v>115</v>
      </c>
      <c r="S130" s="21">
        <f t="shared" ref="S130:S193" si="14">Q130+R130</f>
        <v>2415</v>
      </c>
      <c r="T130" t="s">
        <v>23</v>
      </c>
      <c r="U130" t="s">
        <v>24</v>
      </c>
      <c r="V130">
        <v>2046</v>
      </c>
      <c r="W130">
        <v>3046</v>
      </c>
      <c r="X130" t="s">
        <v>88</v>
      </c>
      <c r="Y130" t="s">
        <v>31</v>
      </c>
      <c r="Z130">
        <v>34</v>
      </c>
    </row>
    <row r="131" spans="6:26" x14ac:dyDescent="0.25">
      <c r="F131">
        <v>1129</v>
      </c>
      <c r="G131" t="s">
        <v>20</v>
      </c>
      <c r="H131" t="str">
        <f t="shared" si="13"/>
        <v>Mountain Bikes</v>
      </c>
      <c r="I131" t="s">
        <v>89</v>
      </c>
      <c r="J131" t="s">
        <v>90</v>
      </c>
      <c r="K131" s="2">
        <v>44943</v>
      </c>
      <c r="L131">
        <f t="shared" ref="L131:L194" si="15">MONTH(K131)</f>
        <v>1</v>
      </c>
      <c r="M131">
        <f t="shared" ref="M131:M194" si="16">YEAR(K131)</f>
        <v>2023</v>
      </c>
      <c r="N131" s="1">
        <v>2250</v>
      </c>
      <c r="O131" s="20">
        <v>3000</v>
      </c>
      <c r="P131">
        <v>2</v>
      </c>
      <c r="Q131" s="1">
        <f t="shared" ref="Q131:Q194" si="17">O131*P131</f>
        <v>6000</v>
      </c>
      <c r="R131" s="14">
        <f t="shared" ref="R131:R194" si="18">IF(Q131&gt;2000,Q131*5%,0)</f>
        <v>300</v>
      </c>
      <c r="S131" s="21">
        <f t="shared" si="14"/>
        <v>6300</v>
      </c>
      <c r="T131" t="s">
        <v>28</v>
      </c>
      <c r="U131" t="s">
        <v>24</v>
      </c>
      <c r="V131">
        <v>2047</v>
      </c>
      <c r="W131">
        <v>3047</v>
      </c>
      <c r="X131" t="s">
        <v>91</v>
      </c>
      <c r="Y131" t="s">
        <v>26</v>
      </c>
      <c r="Z131">
        <v>40</v>
      </c>
    </row>
    <row r="132" spans="6:26" x14ac:dyDescent="0.25">
      <c r="F132">
        <v>1130</v>
      </c>
      <c r="G132" t="s">
        <v>20</v>
      </c>
      <c r="H132" t="str">
        <f t="shared" si="13"/>
        <v>Mountain Bikes</v>
      </c>
      <c r="I132" t="s">
        <v>89</v>
      </c>
      <c r="J132" t="s">
        <v>92</v>
      </c>
      <c r="K132" s="2">
        <v>44944</v>
      </c>
      <c r="L132">
        <f t="shared" si="15"/>
        <v>1</v>
      </c>
      <c r="M132">
        <f t="shared" si="16"/>
        <v>2023</v>
      </c>
      <c r="N132" s="1">
        <v>2625</v>
      </c>
      <c r="O132" s="20">
        <v>3500</v>
      </c>
      <c r="P132">
        <v>1</v>
      </c>
      <c r="Q132" s="1">
        <f t="shared" si="17"/>
        <v>3500</v>
      </c>
      <c r="R132" s="14">
        <f t="shared" si="18"/>
        <v>175</v>
      </c>
      <c r="S132" s="21">
        <f t="shared" si="14"/>
        <v>3675</v>
      </c>
      <c r="T132" t="s">
        <v>23</v>
      </c>
      <c r="U132" t="s">
        <v>29</v>
      </c>
      <c r="V132">
        <v>2048</v>
      </c>
      <c r="W132">
        <v>3048</v>
      </c>
      <c r="X132" t="s">
        <v>93</v>
      </c>
      <c r="Y132" t="s">
        <v>31</v>
      </c>
      <c r="Z132">
        <v>38</v>
      </c>
    </row>
    <row r="133" spans="6:26" x14ac:dyDescent="0.25">
      <c r="F133">
        <v>1099</v>
      </c>
      <c r="G133" t="s">
        <v>20</v>
      </c>
      <c r="H133" t="str">
        <f t="shared" si="13"/>
        <v>Mountain Bikes</v>
      </c>
      <c r="I133" t="s">
        <v>51</v>
      </c>
      <c r="J133" t="s">
        <v>52</v>
      </c>
      <c r="K133" s="2">
        <v>44947</v>
      </c>
      <c r="L133">
        <f t="shared" si="15"/>
        <v>1</v>
      </c>
      <c r="M133">
        <f t="shared" si="16"/>
        <v>2023</v>
      </c>
      <c r="N133" s="1">
        <v>737</v>
      </c>
      <c r="O133" s="20">
        <v>1100</v>
      </c>
      <c r="P133">
        <v>2</v>
      </c>
      <c r="Q133" s="1">
        <f t="shared" si="17"/>
        <v>2200</v>
      </c>
      <c r="R133" s="14">
        <f t="shared" si="18"/>
        <v>110</v>
      </c>
      <c r="S133" s="21">
        <f t="shared" si="14"/>
        <v>2310</v>
      </c>
      <c r="T133" t="s">
        <v>23</v>
      </c>
      <c r="U133" t="s">
        <v>24</v>
      </c>
      <c r="V133">
        <v>2021</v>
      </c>
      <c r="W133">
        <v>3021</v>
      </c>
      <c r="X133" t="s">
        <v>53</v>
      </c>
      <c r="Y133" t="s">
        <v>26</v>
      </c>
      <c r="Z133">
        <v>24</v>
      </c>
    </row>
    <row r="134" spans="6:26" x14ac:dyDescent="0.25">
      <c r="F134">
        <v>1115</v>
      </c>
      <c r="G134" t="s">
        <v>20</v>
      </c>
      <c r="H134" t="str">
        <f t="shared" si="13"/>
        <v>Mountain Bikes</v>
      </c>
      <c r="I134" t="s">
        <v>51</v>
      </c>
      <c r="J134" t="s">
        <v>52</v>
      </c>
      <c r="K134" s="2">
        <v>44947</v>
      </c>
      <c r="L134">
        <f t="shared" si="15"/>
        <v>1</v>
      </c>
      <c r="M134">
        <f t="shared" si="16"/>
        <v>2023</v>
      </c>
      <c r="N134" s="1">
        <v>737</v>
      </c>
      <c r="O134" s="20">
        <v>1100</v>
      </c>
      <c r="P134">
        <v>2</v>
      </c>
      <c r="Q134" s="1">
        <f t="shared" si="17"/>
        <v>2200</v>
      </c>
      <c r="R134" s="14">
        <f t="shared" si="18"/>
        <v>110</v>
      </c>
      <c r="S134" s="21">
        <f t="shared" si="14"/>
        <v>2310</v>
      </c>
      <c r="T134" t="s">
        <v>23</v>
      </c>
      <c r="U134" t="s">
        <v>24</v>
      </c>
      <c r="V134">
        <v>2021</v>
      </c>
      <c r="W134">
        <v>3021</v>
      </c>
      <c r="X134" t="s">
        <v>53</v>
      </c>
      <c r="Y134" t="s">
        <v>26</v>
      </c>
      <c r="Z134">
        <v>24</v>
      </c>
    </row>
    <row r="135" spans="6:26" x14ac:dyDescent="0.25">
      <c r="F135">
        <v>1100</v>
      </c>
      <c r="G135" t="s">
        <v>20</v>
      </c>
      <c r="H135" t="str">
        <f t="shared" si="13"/>
        <v>Mountain Bikes</v>
      </c>
      <c r="I135" t="s">
        <v>51</v>
      </c>
      <c r="J135" t="s">
        <v>54</v>
      </c>
      <c r="K135" s="2">
        <v>44948</v>
      </c>
      <c r="L135">
        <f t="shared" si="15"/>
        <v>1</v>
      </c>
      <c r="M135">
        <f t="shared" si="16"/>
        <v>2023</v>
      </c>
      <c r="N135" s="1">
        <v>938</v>
      </c>
      <c r="O135" s="20">
        <v>1400</v>
      </c>
      <c r="P135">
        <v>1</v>
      </c>
      <c r="Q135" s="1">
        <f t="shared" si="17"/>
        <v>1400</v>
      </c>
      <c r="R135" s="14">
        <f t="shared" si="18"/>
        <v>0</v>
      </c>
      <c r="S135" s="21">
        <f t="shared" si="14"/>
        <v>1400</v>
      </c>
      <c r="T135" t="s">
        <v>28</v>
      </c>
      <c r="U135" t="s">
        <v>29</v>
      </c>
      <c r="V135">
        <v>2022</v>
      </c>
      <c r="W135">
        <v>3022</v>
      </c>
      <c r="X135" t="s">
        <v>55</v>
      </c>
      <c r="Y135" t="s">
        <v>31</v>
      </c>
      <c r="Z135">
        <v>21</v>
      </c>
    </row>
    <row r="136" spans="6:26" x14ac:dyDescent="0.25">
      <c r="F136">
        <v>1116</v>
      </c>
      <c r="G136" t="s">
        <v>20</v>
      </c>
      <c r="H136" t="str">
        <f t="shared" si="13"/>
        <v>Mountain Bikes</v>
      </c>
      <c r="I136" t="s">
        <v>51</v>
      </c>
      <c r="J136" t="s">
        <v>54</v>
      </c>
      <c r="K136" s="2">
        <v>44948</v>
      </c>
      <c r="L136">
        <f t="shared" si="15"/>
        <v>1</v>
      </c>
      <c r="M136">
        <f t="shared" si="16"/>
        <v>2023</v>
      </c>
      <c r="N136" s="1">
        <v>938</v>
      </c>
      <c r="O136" s="20">
        <v>1400</v>
      </c>
      <c r="P136">
        <v>1</v>
      </c>
      <c r="Q136" s="1">
        <f t="shared" si="17"/>
        <v>1400</v>
      </c>
      <c r="R136" s="14">
        <f t="shared" si="18"/>
        <v>0</v>
      </c>
      <c r="S136" s="21">
        <f t="shared" si="14"/>
        <v>1400</v>
      </c>
      <c r="T136" t="s">
        <v>28</v>
      </c>
      <c r="U136" t="s">
        <v>29</v>
      </c>
      <c r="V136">
        <v>2022</v>
      </c>
      <c r="W136">
        <v>3022</v>
      </c>
      <c r="X136" t="s">
        <v>55</v>
      </c>
      <c r="Y136" t="s">
        <v>31</v>
      </c>
      <c r="Z136">
        <v>21</v>
      </c>
    </row>
    <row r="137" spans="6:26" x14ac:dyDescent="0.25">
      <c r="F137">
        <v>1101</v>
      </c>
      <c r="G137" t="s">
        <v>32</v>
      </c>
      <c r="H137" t="str">
        <f t="shared" si="13"/>
        <v>Road Bikes</v>
      </c>
      <c r="I137" t="s">
        <v>57</v>
      </c>
      <c r="J137" t="s">
        <v>58</v>
      </c>
      <c r="K137" s="2">
        <v>44949</v>
      </c>
      <c r="L137">
        <f t="shared" si="15"/>
        <v>1</v>
      </c>
      <c r="M137">
        <f t="shared" si="16"/>
        <v>2023</v>
      </c>
      <c r="N137" s="1">
        <v>1190</v>
      </c>
      <c r="O137" s="20">
        <v>1700</v>
      </c>
      <c r="P137">
        <v>3</v>
      </c>
      <c r="Q137" s="1">
        <f t="shared" si="17"/>
        <v>5100</v>
      </c>
      <c r="R137" s="14">
        <f t="shared" si="18"/>
        <v>255</v>
      </c>
      <c r="S137" s="21">
        <f t="shared" si="14"/>
        <v>5355</v>
      </c>
      <c r="T137" t="s">
        <v>23</v>
      </c>
      <c r="U137" t="s">
        <v>35</v>
      </c>
      <c r="V137">
        <v>2023</v>
      </c>
      <c r="W137">
        <v>3023</v>
      </c>
      <c r="X137" t="s">
        <v>59</v>
      </c>
      <c r="Y137" t="s">
        <v>26</v>
      </c>
      <c r="Z137">
        <v>20</v>
      </c>
    </row>
    <row r="138" spans="6:26" x14ac:dyDescent="0.25">
      <c r="F138">
        <v>1117</v>
      </c>
      <c r="G138" t="s">
        <v>32</v>
      </c>
      <c r="H138" t="str">
        <f t="shared" si="13"/>
        <v>Road Bikes</v>
      </c>
      <c r="I138" t="s">
        <v>57</v>
      </c>
      <c r="J138" t="s">
        <v>58</v>
      </c>
      <c r="K138" s="2">
        <v>44949</v>
      </c>
      <c r="L138">
        <f t="shared" si="15"/>
        <v>1</v>
      </c>
      <c r="M138">
        <f t="shared" si="16"/>
        <v>2023</v>
      </c>
      <c r="N138" s="1">
        <v>1190</v>
      </c>
      <c r="O138" s="20">
        <v>1700</v>
      </c>
      <c r="P138">
        <v>3</v>
      </c>
      <c r="Q138" s="1">
        <f t="shared" si="17"/>
        <v>5100</v>
      </c>
      <c r="R138" s="14">
        <f t="shared" si="18"/>
        <v>255</v>
      </c>
      <c r="S138" s="21">
        <f t="shared" si="14"/>
        <v>5355</v>
      </c>
      <c r="T138" t="s">
        <v>23</v>
      </c>
      <c r="U138" t="s">
        <v>35</v>
      </c>
      <c r="V138">
        <v>2023</v>
      </c>
      <c r="W138">
        <v>3023</v>
      </c>
      <c r="X138" t="s">
        <v>59</v>
      </c>
      <c r="Y138" t="s">
        <v>26</v>
      </c>
      <c r="Z138">
        <v>20</v>
      </c>
    </row>
    <row r="139" spans="6:26" x14ac:dyDescent="0.25">
      <c r="F139">
        <v>1102</v>
      </c>
      <c r="G139" t="s">
        <v>32</v>
      </c>
      <c r="H139" t="str">
        <f t="shared" si="13"/>
        <v>Road Bikes</v>
      </c>
      <c r="I139" t="s">
        <v>57</v>
      </c>
      <c r="J139" t="s">
        <v>61</v>
      </c>
      <c r="K139" s="2">
        <v>44950</v>
      </c>
      <c r="L139">
        <f t="shared" si="15"/>
        <v>1</v>
      </c>
      <c r="M139">
        <f t="shared" si="16"/>
        <v>2023</v>
      </c>
      <c r="N139" s="1">
        <v>1400</v>
      </c>
      <c r="O139" s="20">
        <v>2000</v>
      </c>
      <c r="P139">
        <v>1</v>
      </c>
      <c r="Q139" s="1">
        <f t="shared" si="17"/>
        <v>2000</v>
      </c>
      <c r="R139" s="14">
        <f t="shared" si="18"/>
        <v>0</v>
      </c>
      <c r="S139" s="21">
        <f t="shared" si="14"/>
        <v>2000</v>
      </c>
      <c r="T139" t="s">
        <v>23</v>
      </c>
      <c r="U139" t="s">
        <v>24</v>
      </c>
      <c r="V139">
        <v>2024</v>
      </c>
      <c r="W139">
        <v>3024</v>
      </c>
      <c r="X139" t="s">
        <v>62</v>
      </c>
      <c r="Y139" t="s">
        <v>31</v>
      </c>
      <c r="Z139">
        <v>18</v>
      </c>
    </row>
    <row r="140" spans="6:26" x14ac:dyDescent="0.25">
      <c r="F140">
        <v>1118</v>
      </c>
      <c r="G140" t="s">
        <v>32</v>
      </c>
      <c r="H140" t="str">
        <f t="shared" si="13"/>
        <v>Road Bikes</v>
      </c>
      <c r="I140" t="s">
        <v>57</v>
      </c>
      <c r="J140" t="s">
        <v>61</v>
      </c>
      <c r="K140" s="2">
        <v>44950</v>
      </c>
      <c r="L140">
        <f t="shared" si="15"/>
        <v>1</v>
      </c>
      <c r="M140">
        <f t="shared" si="16"/>
        <v>2023</v>
      </c>
      <c r="N140" s="1">
        <v>1400</v>
      </c>
      <c r="O140" s="20">
        <v>2000</v>
      </c>
      <c r="P140">
        <v>1</v>
      </c>
      <c r="Q140" s="1">
        <f t="shared" si="17"/>
        <v>2000</v>
      </c>
      <c r="R140" s="14">
        <f t="shared" si="18"/>
        <v>0</v>
      </c>
      <c r="S140" s="21">
        <f t="shared" si="14"/>
        <v>2000</v>
      </c>
      <c r="T140" t="s">
        <v>23</v>
      </c>
      <c r="U140" t="s">
        <v>24</v>
      </c>
      <c r="V140">
        <v>2024</v>
      </c>
      <c r="W140">
        <v>3024</v>
      </c>
      <c r="X140" t="s">
        <v>62</v>
      </c>
      <c r="Y140" t="s">
        <v>31</v>
      </c>
      <c r="Z140">
        <v>18</v>
      </c>
    </row>
    <row r="141" spans="6:26" x14ac:dyDescent="0.25">
      <c r="F141">
        <v>1103</v>
      </c>
      <c r="G141" t="s">
        <v>40</v>
      </c>
      <c r="H141" t="str">
        <f t="shared" si="13"/>
        <v>Touring Bikes</v>
      </c>
      <c r="I141" t="s">
        <v>64</v>
      </c>
      <c r="J141" t="s">
        <v>65</v>
      </c>
      <c r="K141" s="2">
        <v>44951</v>
      </c>
      <c r="L141">
        <f t="shared" si="15"/>
        <v>1</v>
      </c>
      <c r="M141">
        <f t="shared" si="16"/>
        <v>2023</v>
      </c>
      <c r="N141" s="1">
        <v>975</v>
      </c>
      <c r="O141" s="20">
        <v>1500</v>
      </c>
      <c r="P141">
        <v>2</v>
      </c>
      <c r="Q141" s="1">
        <f t="shared" si="17"/>
        <v>3000</v>
      </c>
      <c r="R141" s="14">
        <f t="shared" si="18"/>
        <v>150</v>
      </c>
      <c r="S141" s="21">
        <f t="shared" si="14"/>
        <v>3150</v>
      </c>
      <c r="T141" t="s">
        <v>28</v>
      </c>
      <c r="U141" t="s">
        <v>29</v>
      </c>
      <c r="V141">
        <v>2025</v>
      </c>
      <c r="W141">
        <v>3025</v>
      </c>
      <c r="X141" t="s">
        <v>66</v>
      </c>
      <c r="Y141" t="s">
        <v>26</v>
      </c>
      <c r="Z141">
        <v>28</v>
      </c>
    </row>
    <row r="142" spans="6:26" x14ac:dyDescent="0.25">
      <c r="F142">
        <v>1119</v>
      </c>
      <c r="G142" t="s">
        <v>40</v>
      </c>
      <c r="H142" t="str">
        <f t="shared" si="13"/>
        <v>Touring Bikes</v>
      </c>
      <c r="I142" t="s">
        <v>64</v>
      </c>
      <c r="J142" t="s">
        <v>65</v>
      </c>
      <c r="K142" s="2">
        <v>44951</v>
      </c>
      <c r="L142">
        <f t="shared" si="15"/>
        <v>1</v>
      </c>
      <c r="M142">
        <f t="shared" si="16"/>
        <v>2023</v>
      </c>
      <c r="N142" s="1">
        <v>975</v>
      </c>
      <c r="O142" s="20">
        <v>1500</v>
      </c>
      <c r="P142">
        <v>2</v>
      </c>
      <c r="Q142" s="1">
        <f t="shared" si="17"/>
        <v>3000</v>
      </c>
      <c r="R142" s="14">
        <f t="shared" si="18"/>
        <v>150</v>
      </c>
      <c r="S142" s="21">
        <f t="shared" si="14"/>
        <v>3150</v>
      </c>
      <c r="T142" t="s">
        <v>28</v>
      </c>
      <c r="U142" t="s">
        <v>29</v>
      </c>
      <c r="V142">
        <v>2025</v>
      </c>
      <c r="W142">
        <v>3025</v>
      </c>
      <c r="X142" t="s">
        <v>66</v>
      </c>
      <c r="Y142" t="s">
        <v>26</v>
      </c>
      <c r="Z142">
        <v>28</v>
      </c>
    </row>
    <row r="143" spans="6:26" x14ac:dyDescent="0.25">
      <c r="F143">
        <v>1104</v>
      </c>
      <c r="G143" t="s">
        <v>40</v>
      </c>
      <c r="H143" t="str">
        <f t="shared" si="13"/>
        <v>Touring Bikes</v>
      </c>
      <c r="I143" t="s">
        <v>64</v>
      </c>
      <c r="J143" t="s">
        <v>67</v>
      </c>
      <c r="K143" s="2">
        <v>44952</v>
      </c>
      <c r="L143">
        <f t="shared" si="15"/>
        <v>1</v>
      </c>
      <c r="M143">
        <f t="shared" si="16"/>
        <v>2023</v>
      </c>
      <c r="N143" s="1">
        <v>1170</v>
      </c>
      <c r="O143" s="20">
        <v>1800</v>
      </c>
      <c r="P143">
        <v>1</v>
      </c>
      <c r="Q143" s="1">
        <f t="shared" si="17"/>
        <v>1800</v>
      </c>
      <c r="R143" s="14">
        <f t="shared" si="18"/>
        <v>0</v>
      </c>
      <c r="S143" s="21">
        <f t="shared" si="14"/>
        <v>1800</v>
      </c>
      <c r="T143" t="s">
        <v>23</v>
      </c>
      <c r="U143" t="s">
        <v>24</v>
      </c>
      <c r="V143">
        <v>2026</v>
      </c>
      <c r="W143">
        <v>3026</v>
      </c>
      <c r="X143" t="s">
        <v>68</v>
      </c>
      <c r="Y143" t="s">
        <v>31</v>
      </c>
      <c r="Z143">
        <v>26</v>
      </c>
    </row>
    <row r="144" spans="6:26" x14ac:dyDescent="0.25">
      <c r="F144">
        <v>1120</v>
      </c>
      <c r="G144" t="s">
        <v>40</v>
      </c>
      <c r="H144" t="str">
        <f t="shared" si="13"/>
        <v>Touring Bikes</v>
      </c>
      <c r="I144" t="s">
        <v>64</v>
      </c>
      <c r="J144" t="s">
        <v>67</v>
      </c>
      <c r="K144" s="2">
        <v>44952</v>
      </c>
      <c r="L144">
        <f t="shared" si="15"/>
        <v>1</v>
      </c>
      <c r="M144">
        <f t="shared" si="16"/>
        <v>2023</v>
      </c>
      <c r="N144" s="1">
        <v>1170</v>
      </c>
      <c r="O144" s="20">
        <v>1800</v>
      </c>
      <c r="P144">
        <v>1</v>
      </c>
      <c r="Q144" s="1">
        <f t="shared" si="17"/>
        <v>1800</v>
      </c>
      <c r="R144" s="14">
        <f t="shared" si="18"/>
        <v>0</v>
      </c>
      <c r="S144" s="21">
        <f t="shared" si="14"/>
        <v>1800</v>
      </c>
      <c r="T144" t="s">
        <v>23</v>
      </c>
      <c r="U144" t="s">
        <v>24</v>
      </c>
      <c r="V144">
        <v>2026</v>
      </c>
      <c r="W144">
        <v>3026</v>
      </c>
      <c r="X144" t="s">
        <v>68</v>
      </c>
      <c r="Y144" t="s">
        <v>31</v>
      </c>
      <c r="Z144">
        <v>26</v>
      </c>
    </row>
    <row r="145" spans="6:26" x14ac:dyDescent="0.25">
      <c r="F145">
        <v>1105</v>
      </c>
      <c r="G145" t="s">
        <v>20</v>
      </c>
      <c r="H145" t="str">
        <f t="shared" si="13"/>
        <v>Mountain Bikes</v>
      </c>
      <c r="I145" t="s">
        <v>69</v>
      </c>
      <c r="J145" t="s">
        <v>70</v>
      </c>
      <c r="K145" s="2">
        <v>44953</v>
      </c>
      <c r="L145">
        <f t="shared" si="15"/>
        <v>1</v>
      </c>
      <c r="M145">
        <f t="shared" si="16"/>
        <v>2023</v>
      </c>
      <c r="N145" s="1">
        <v>1656</v>
      </c>
      <c r="O145" s="20">
        <v>2300</v>
      </c>
      <c r="P145">
        <v>2</v>
      </c>
      <c r="Q145" s="1">
        <f t="shared" si="17"/>
        <v>4600</v>
      </c>
      <c r="R145" s="14">
        <f t="shared" si="18"/>
        <v>230</v>
      </c>
      <c r="S145" s="21">
        <f t="shared" si="14"/>
        <v>4830</v>
      </c>
      <c r="T145" t="s">
        <v>28</v>
      </c>
      <c r="U145" t="s">
        <v>24</v>
      </c>
      <c r="V145">
        <v>2027</v>
      </c>
      <c r="W145">
        <v>3027</v>
      </c>
      <c r="X145" t="s">
        <v>71</v>
      </c>
      <c r="Y145" t="s">
        <v>26</v>
      </c>
      <c r="Z145">
        <v>30</v>
      </c>
    </row>
    <row r="146" spans="6:26" x14ac:dyDescent="0.25">
      <c r="F146">
        <v>1121</v>
      </c>
      <c r="G146" t="s">
        <v>20</v>
      </c>
      <c r="H146" t="str">
        <f t="shared" si="13"/>
        <v>Mountain Bikes</v>
      </c>
      <c r="I146" t="s">
        <v>69</v>
      </c>
      <c r="J146" t="s">
        <v>70</v>
      </c>
      <c r="K146" s="2">
        <v>44953</v>
      </c>
      <c r="L146">
        <f t="shared" si="15"/>
        <v>1</v>
      </c>
      <c r="M146">
        <f t="shared" si="16"/>
        <v>2023</v>
      </c>
      <c r="N146" s="1">
        <v>1656</v>
      </c>
      <c r="O146" s="20">
        <v>2300</v>
      </c>
      <c r="P146">
        <v>2</v>
      </c>
      <c r="Q146" s="1">
        <f t="shared" si="17"/>
        <v>4600</v>
      </c>
      <c r="R146" s="14">
        <f t="shared" si="18"/>
        <v>230</v>
      </c>
      <c r="S146" s="21">
        <f t="shared" si="14"/>
        <v>4830</v>
      </c>
      <c r="T146" t="s">
        <v>28</v>
      </c>
      <c r="U146" t="s">
        <v>24</v>
      </c>
      <c r="V146">
        <v>2027</v>
      </c>
      <c r="W146">
        <v>3027</v>
      </c>
      <c r="X146" t="s">
        <v>71</v>
      </c>
      <c r="Y146" t="s">
        <v>26</v>
      </c>
      <c r="Z146">
        <v>30</v>
      </c>
    </row>
    <row r="147" spans="6:26" x14ac:dyDescent="0.25">
      <c r="F147">
        <v>1106</v>
      </c>
      <c r="G147" t="s">
        <v>20</v>
      </c>
      <c r="H147" t="str">
        <f t="shared" si="13"/>
        <v>Mountain Bikes</v>
      </c>
      <c r="I147" t="s">
        <v>69</v>
      </c>
      <c r="J147" t="s">
        <v>72</v>
      </c>
      <c r="K147" s="2">
        <v>44954</v>
      </c>
      <c r="L147">
        <f t="shared" si="15"/>
        <v>1</v>
      </c>
      <c r="M147">
        <f t="shared" si="16"/>
        <v>2023</v>
      </c>
      <c r="N147" s="1">
        <v>1872</v>
      </c>
      <c r="O147" s="20">
        <v>2600</v>
      </c>
      <c r="P147">
        <v>1</v>
      </c>
      <c r="Q147" s="1">
        <f t="shared" si="17"/>
        <v>2600</v>
      </c>
      <c r="R147" s="14">
        <f t="shared" si="18"/>
        <v>130</v>
      </c>
      <c r="S147" s="21">
        <f t="shared" si="14"/>
        <v>2730</v>
      </c>
      <c r="T147" t="s">
        <v>23</v>
      </c>
      <c r="U147" t="s">
        <v>29</v>
      </c>
      <c r="V147">
        <v>2028</v>
      </c>
      <c r="W147">
        <v>3028</v>
      </c>
      <c r="X147" t="s">
        <v>73</v>
      </c>
      <c r="Y147" t="s">
        <v>31</v>
      </c>
      <c r="Z147">
        <v>28</v>
      </c>
    </row>
    <row r="148" spans="6:26" x14ac:dyDescent="0.25">
      <c r="F148">
        <v>1122</v>
      </c>
      <c r="G148" t="s">
        <v>20</v>
      </c>
      <c r="H148" t="str">
        <f t="shared" si="13"/>
        <v>Mountain Bikes</v>
      </c>
      <c r="I148" t="s">
        <v>69</v>
      </c>
      <c r="J148" t="s">
        <v>72</v>
      </c>
      <c r="K148" s="2">
        <v>44954</v>
      </c>
      <c r="L148">
        <f t="shared" si="15"/>
        <v>1</v>
      </c>
      <c r="M148">
        <f t="shared" si="16"/>
        <v>2023</v>
      </c>
      <c r="N148" s="1">
        <v>1872</v>
      </c>
      <c r="O148" s="20">
        <v>2600</v>
      </c>
      <c r="P148">
        <v>1</v>
      </c>
      <c r="Q148" s="1">
        <f t="shared" si="17"/>
        <v>2600</v>
      </c>
      <c r="R148" s="14">
        <f t="shared" si="18"/>
        <v>130</v>
      </c>
      <c r="S148" s="21">
        <f t="shared" si="14"/>
        <v>2730</v>
      </c>
      <c r="T148" t="s">
        <v>23</v>
      </c>
      <c r="U148" t="s">
        <v>29</v>
      </c>
      <c r="V148">
        <v>2028</v>
      </c>
      <c r="W148">
        <v>3028</v>
      </c>
      <c r="X148" t="s">
        <v>73</v>
      </c>
      <c r="Y148" t="s">
        <v>31</v>
      </c>
      <c r="Z148">
        <v>28</v>
      </c>
    </row>
    <row r="149" spans="6:26" x14ac:dyDescent="0.25">
      <c r="F149">
        <v>1041</v>
      </c>
      <c r="G149" t="s">
        <v>133</v>
      </c>
      <c r="H149" t="str">
        <f t="shared" si="13"/>
        <v>Kids Bikes</v>
      </c>
      <c r="I149" t="s">
        <v>134</v>
      </c>
      <c r="J149" t="s">
        <v>135</v>
      </c>
      <c r="K149" s="2">
        <v>44958</v>
      </c>
      <c r="L149">
        <f t="shared" si="15"/>
        <v>2</v>
      </c>
      <c r="M149">
        <f t="shared" si="16"/>
        <v>2023</v>
      </c>
      <c r="N149" s="1">
        <v>90</v>
      </c>
      <c r="O149" s="20">
        <v>150</v>
      </c>
      <c r="P149">
        <v>2</v>
      </c>
      <c r="Q149" s="1">
        <f t="shared" si="17"/>
        <v>300</v>
      </c>
      <c r="R149" s="14">
        <f t="shared" si="18"/>
        <v>0</v>
      </c>
      <c r="S149" s="21">
        <f t="shared" si="14"/>
        <v>300</v>
      </c>
      <c r="T149" t="s">
        <v>23</v>
      </c>
      <c r="U149" t="s">
        <v>24</v>
      </c>
      <c r="V149">
        <v>2101</v>
      </c>
      <c r="W149">
        <v>3101</v>
      </c>
      <c r="X149" t="s">
        <v>136</v>
      </c>
      <c r="Y149" t="s">
        <v>26</v>
      </c>
      <c r="Z149">
        <v>10</v>
      </c>
    </row>
    <row r="150" spans="6:26" x14ac:dyDescent="0.25">
      <c r="F150">
        <v>1153</v>
      </c>
      <c r="G150" t="s">
        <v>20</v>
      </c>
      <c r="H150" t="str">
        <f t="shared" si="13"/>
        <v>Mountain Bikes</v>
      </c>
      <c r="I150" t="s">
        <v>21</v>
      </c>
      <c r="J150" t="s">
        <v>22</v>
      </c>
      <c r="K150" s="2">
        <v>44958</v>
      </c>
      <c r="L150">
        <f t="shared" si="15"/>
        <v>2</v>
      </c>
      <c r="M150">
        <f t="shared" si="16"/>
        <v>2023</v>
      </c>
      <c r="N150" s="1">
        <v>840</v>
      </c>
      <c r="O150" s="20">
        <v>1200</v>
      </c>
      <c r="P150">
        <v>2</v>
      </c>
      <c r="Q150" s="1">
        <f t="shared" si="17"/>
        <v>2400</v>
      </c>
      <c r="R150" s="14">
        <f t="shared" si="18"/>
        <v>120</v>
      </c>
      <c r="S150" s="21">
        <f t="shared" si="14"/>
        <v>2520</v>
      </c>
      <c r="T150" t="s">
        <v>23</v>
      </c>
      <c r="U150" t="s">
        <v>24</v>
      </c>
      <c r="V150">
        <v>2001</v>
      </c>
      <c r="W150">
        <v>3001</v>
      </c>
      <c r="X150" t="s">
        <v>25</v>
      </c>
      <c r="Y150" t="s">
        <v>26</v>
      </c>
      <c r="Z150">
        <v>25</v>
      </c>
    </row>
    <row r="151" spans="6:26" x14ac:dyDescent="0.25">
      <c r="F151">
        <v>1042</v>
      </c>
      <c r="G151" t="s">
        <v>133</v>
      </c>
      <c r="H151" t="str">
        <f t="shared" si="13"/>
        <v>Kids Bikes</v>
      </c>
      <c r="I151" t="s">
        <v>134</v>
      </c>
      <c r="J151" t="s">
        <v>137</v>
      </c>
      <c r="K151" s="2">
        <v>44959</v>
      </c>
      <c r="L151">
        <f t="shared" si="15"/>
        <v>2</v>
      </c>
      <c r="M151">
        <f t="shared" si="16"/>
        <v>2023</v>
      </c>
      <c r="N151" s="1">
        <v>120</v>
      </c>
      <c r="O151" s="20">
        <v>200</v>
      </c>
      <c r="P151">
        <v>1</v>
      </c>
      <c r="Q151" s="1">
        <f t="shared" si="17"/>
        <v>200</v>
      </c>
      <c r="R151" s="14">
        <f t="shared" si="18"/>
        <v>0</v>
      </c>
      <c r="S151" s="21">
        <f t="shared" si="14"/>
        <v>200</v>
      </c>
      <c r="T151" t="s">
        <v>28</v>
      </c>
      <c r="U151" t="s">
        <v>29</v>
      </c>
      <c r="V151">
        <v>2102</v>
      </c>
      <c r="W151">
        <v>3102</v>
      </c>
      <c r="X151" t="s">
        <v>138</v>
      </c>
      <c r="Y151" t="s">
        <v>31</v>
      </c>
      <c r="Z151">
        <v>9</v>
      </c>
    </row>
    <row r="152" spans="6:26" x14ac:dyDescent="0.25">
      <c r="F152">
        <v>1154</v>
      </c>
      <c r="G152" t="s">
        <v>20</v>
      </c>
      <c r="H152" t="str">
        <f t="shared" si="13"/>
        <v>Mountain Bikes</v>
      </c>
      <c r="I152" t="s">
        <v>21</v>
      </c>
      <c r="J152" t="s">
        <v>27</v>
      </c>
      <c r="K152" s="2">
        <v>44959</v>
      </c>
      <c r="L152">
        <f t="shared" si="15"/>
        <v>2</v>
      </c>
      <c r="M152">
        <f t="shared" si="16"/>
        <v>2023</v>
      </c>
      <c r="N152" s="1">
        <v>1050</v>
      </c>
      <c r="O152" s="20">
        <v>1500</v>
      </c>
      <c r="P152">
        <v>1</v>
      </c>
      <c r="Q152" s="1">
        <f t="shared" si="17"/>
        <v>1500</v>
      </c>
      <c r="R152" s="14">
        <f t="shared" si="18"/>
        <v>0</v>
      </c>
      <c r="S152" s="21">
        <f t="shared" si="14"/>
        <v>1500</v>
      </c>
      <c r="T152" t="s">
        <v>28</v>
      </c>
      <c r="U152" t="s">
        <v>29</v>
      </c>
      <c r="V152">
        <v>2002</v>
      </c>
      <c r="W152">
        <v>3002</v>
      </c>
      <c r="X152" t="s">
        <v>30</v>
      </c>
      <c r="Y152" t="s">
        <v>31</v>
      </c>
      <c r="Z152">
        <v>22</v>
      </c>
    </row>
    <row r="153" spans="6:26" x14ac:dyDescent="0.25">
      <c r="F153">
        <v>1043</v>
      </c>
      <c r="G153" t="s">
        <v>139</v>
      </c>
      <c r="H153" t="str">
        <f t="shared" si="13"/>
        <v>Bmx Bikes</v>
      </c>
      <c r="I153" t="s">
        <v>140</v>
      </c>
      <c r="J153" t="s">
        <v>141</v>
      </c>
      <c r="K153" s="2">
        <v>44960</v>
      </c>
      <c r="L153">
        <f t="shared" si="15"/>
        <v>2</v>
      </c>
      <c r="M153">
        <f t="shared" si="16"/>
        <v>2023</v>
      </c>
      <c r="N153" s="1">
        <v>240</v>
      </c>
      <c r="O153" s="20">
        <v>400</v>
      </c>
      <c r="P153">
        <v>3</v>
      </c>
      <c r="Q153" s="1">
        <f t="shared" si="17"/>
        <v>1200</v>
      </c>
      <c r="R153" s="14">
        <f t="shared" si="18"/>
        <v>0</v>
      </c>
      <c r="S153" s="21">
        <f t="shared" si="14"/>
        <v>1200</v>
      </c>
      <c r="T153" t="s">
        <v>23</v>
      </c>
      <c r="U153" t="s">
        <v>35</v>
      </c>
      <c r="V153">
        <v>2103</v>
      </c>
      <c r="W153">
        <v>3103</v>
      </c>
      <c r="X153" t="s">
        <v>142</v>
      </c>
      <c r="Y153" t="s">
        <v>26</v>
      </c>
      <c r="Z153">
        <v>25</v>
      </c>
    </row>
    <row r="154" spans="6:26" x14ac:dyDescent="0.25">
      <c r="F154">
        <v>1155</v>
      </c>
      <c r="G154" t="s">
        <v>32</v>
      </c>
      <c r="H154" t="str">
        <f t="shared" si="13"/>
        <v>Road Bikes</v>
      </c>
      <c r="I154" t="s">
        <v>33</v>
      </c>
      <c r="J154" t="s">
        <v>34</v>
      </c>
      <c r="K154" s="2">
        <v>44960</v>
      </c>
      <c r="L154">
        <f t="shared" si="15"/>
        <v>2</v>
      </c>
      <c r="M154">
        <f t="shared" si="16"/>
        <v>2023</v>
      </c>
      <c r="N154" s="1">
        <v>1260</v>
      </c>
      <c r="O154" s="20">
        <v>1800</v>
      </c>
      <c r="P154">
        <v>3</v>
      </c>
      <c r="Q154" s="1">
        <f t="shared" si="17"/>
        <v>5400</v>
      </c>
      <c r="R154" s="14">
        <f t="shared" si="18"/>
        <v>270</v>
      </c>
      <c r="S154" s="21">
        <f t="shared" si="14"/>
        <v>5670</v>
      </c>
      <c r="T154" t="s">
        <v>23</v>
      </c>
      <c r="U154" t="s">
        <v>35</v>
      </c>
      <c r="V154">
        <v>2003</v>
      </c>
      <c r="W154">
        <v>3003</v>
      </c>
      <c r="X154" t="s">
        <v>36</v>
      </c>
      <c r="Y154" t="s">
        <v>26</v>
      </c>
      <c r="Z154">
        <v>18</v>
      </c>
    </row>
    <row r="155" spans="6:26" x14ac:dyDescent="0.25">
      <c r="F155">
        <v>1044</v>
      </c>
      <c r="G155" t="s">
        <v>139</v>
      </c>
      <c r="H155" t="str">
        <f t="shared" si="13"/>
        <v>Bmx Bikes</v>
      </c>
      <c r="I155" t="s">
        <v>140</v>
      </c>
      <c r="J155" t="s">
        <v>143</v>
      </c>
      <c r="K155" s="2">
        <v>44961</v>
      </c>
      <c r="L155">
        <f t="shared" si="15"/>
        <v>2</v>
      </c>
      <c r="M155">
        <f t="shared" si="16"/>
        <v>2023</v>
      </c>
      <c r="N155" s="1">
        <v>360</v>
      </c>
      <c r="O155" s="20">
        <v>600</v>
      </c>
      <c r="P155">
        <v>1</v>
      </c>
      <c r="Q155" s="1">
        <f t="shared" si="17"/>
        <v>600</v>
      </c>
      <c r="R155" s="14">
        <f t="shared" si="18"/>
        <v>0</v>
      </c>
      <c r="S155" s="21">
        <f t="shared" si="14"/>
        <v>600</v>
      </c>
      <c r="T155" t="s">
        <v>23</v>
      </c>
      <c r="U155" t="s">
        <v>24</v>
      </c>
      <c r="V155">
        <v>2104</v>
      </c>
      <c r="W155">
        <v>3104</v>
      </c>
      <c r="X155" t="s">
        <v>144</v>
      </c>
      <c r="Y155" t="s">
        <v>31</v>
      </c>
      <c r="Z155">
        <v>23</v>
      </c>
    </row>
    <row r="156" spans="6:26" x14ac:dyDescent="0.25">
      <c r="F156">
        <v>1081</v>
      </c>
      <c r="G156" t="s">
        <v>32</v>
      </c>
      <c r="H156" t="str">
        <f t="shared" si="13"/>
        <v>Road Bikes</v>
      </c>
      <c r="I156" t="s">
        <v>33</v>
      </c>
      <c r="J156" t="s">
        <v>38</v>
      </c>
      <c r="K156" s="2">
        <v>44961</v>
      </c>
      <c r="L156">
        <f t="shared" si="15"/>
        <v>2</v>
      </c>
      <c r="M156">
        <f t="shared" si="16"/>
        <v>2023</v>
      </c>
      <c r="N156" s="1">
        <v>1470</v>
      </c>
      <c r="O156" s="20">
        <v>2100</v>
      </c>
      <c r="P156">
        <v>1</v>
      </c>
      <c r="Q156" s="1">
        <f t="shared" si="17"/>
        <v>2100</v>
      </c>
      <c r="R156" s="14">
        <f t="shared" si="18"/>
        <v>105</v>
      </c>
      <c r="S156" s="21">
        <f t="shared" si="14"/>
        <v>2205</v>
      </c>
      <c r="T156" t="s">
        <v>23</v>
      </c>
      <c r="U156" t="s">
        <v>24</v>
      </c>
      <c r="V156">
        <v>2004</v>
      </c>
      <c r="W156">
        <v>3004</v>
      </c>
      <c r="X156" t="s">
        <v>39</v>
      </c>
      <c r="Y156" t="s">
        <v>31</v>
      </c>
      <c r="Z156">
        <v>16</v>
      </c>
    </row>
    <row r="157" spans="6:26" x14ac:dyDescent="0.25">
      <c r="F157">
        <v>1045</v>
      </c>
      <c r="G157" t="s">
        <v>20</v>
      </c>
      <c r="H157" t="str">
        <f t="shared" si="13"/>
        <v>Mountain Bikes</v>
      </c>
      <c r="I157" t="s">
        <v>21</v>
      </c>
      <c r="J157" t="s">
        <v>145</v>
      </c>
      <c r="K157" s="2">
        <v>44962</v>
      </c>
      <c r="L157">
        <f t="shared" si="15"/>
        <v>2</v>
      </c>
      <c r="M157">
        <f t="shared" si="16"/>
        <v>2023</v>
      </c>
      <c r="N157" s="1">
        <v>1296</v>
      </c>
      <c r="O157" s="20">
        <v>1800</v>
      </c>
      <c r="P157">
        <v>2</v>
      </c>
      <c r="Q157" s="1">
        <f t="shared" si="17"/>
        <v>3600</v>
      </c>
      <c r="R157" s="14">
        <f t="shared" si="18"/>
        <v>180</v>
      </c>
      <c r="S157" s="21">
        <f t="shared" si="14"/>
        <v>3780</v>
      </c>
      <c r="T157" t="s">
        <v>28</v>
      </c>
      <c r="U157" t="s">
        <v>29</v>
      </c>
      <c r="V157">
        <v>2105</v>
      </c>
      <c r="W157">
        <v>3105</v>
      </c>
      <c r="X157" t="s">
        <v>146</v>
      </c>
      <c r="Y157" t="s">
        <v>26</v>
      </c>
      <c r="Z157">
        <v>29</v>
      </c>
    </row>
    <row r="158" spans="6:26" x14ac:dyDescent="0.25">
      <c r="F158">
        <v>1082</v>
      </c>
      <c r="G158" t="s">
        <v>40</v>
      </c>
      <c r="H158" t="str">
        <f t="shared" si="13"/>
        <v>Touring Bikes</v>
      </c>
      <c r="I158" t="s">
        <v>41</v>
      </c>
      <c r="J158" t="s">
        <v>42</v>
      </c>
      <c r="K158" s="2">
        <v>44962</v>
      </c>
      <c r="L158">
        <f t="shared" si="15"/>
        <v>2</v>
      </c>
      <c r="M158">
        <f t="shared" si="16"/>
        <v>2023</v>
      </c>
      <c r="N158" s="1">
        <v>896.99999999999989</v>
      </c>
      <c r="O158" s="20">
        <v>1300</v>
      </c>
      <c r="P158">
        <v>2</v>
      </c>
      <c r="Q158" s="1">
        <f t="shared" si="17"/>
        <v>2600</v>
      </c>
      <c r="R158" s="14">
        <f t="shared" si="18"/>
        <v>130</v>
      </c>
      <c r="S158" s="21">
        <f t="shared" si="14"/>
        <v>2730</v>
      </c>
      <c r="T158" t="s">
        <v>28</v>
      </c>
      <c r="U158" t="s">
        <v>29</v>
      </c>
      <c r="V158">
        <v>2005</v>
      </c>
      <c r="W158">
        <v>3005</v>
      </c>
      <c r="X158" t="s">
        <v>43</v>
      </c>
      <c r="Y158" t="s">
        <v>26</v>
      </c>
      <c r="Z158">
        <v>27</v>
      </c>
    </row>
    <row r="159" spans="6:26" x14ac:dyDescent="0.25">
      <c r="F159">
        <v>1046</v>
      </c>
      <c r="G159" t="s">
        <v>20</v>
      </c>
      <c r="H159" t="str">
        <f t="shared" si="13"/>
        <v>Mountain Bikes</v>
      </c>
      <c r="I159" t="s">
        <v>21</v>
      </c>
      <c r="J159" t="s">
        <v>147</v>
      </c>
      <c r="K159" s="2">
        <v>44963</v>
      </c>
      <c r="L159">
        <f t="shared" si="15"/>
        <v>2</v>
      </c>
      <c r="M159">
        <f t="shared" si="16"/>
        <v>2023</v>
      </c>
      <c r="N159" s="1">
        <v>1728</v>
      </c>
      <c r="O159" s="20">
        <v>2400</v>
      </c>
      <c r="P159">
        <v>1</v>
      </c>
      <c r="Q159" s="1">
        <f t="shared" si="17"/>
        <v>2400</v>
      </c>
      <c r="R159" s="14">
        <f t="shared" si="18"/>
        <v>120</v>
      </c>
      <c r="S159" s="21">
        <f t="shared" si="14"/>
        <v>2520</v>
      </c>
      <c r="T159" t="s">
        <v>23</v>
      </c>
      <c r="U159" t="s">
        <v>24</v>
      </c>
      <c r="V159">
        <v>2106</v>
      </c>
      <c r="W159">
        <v>3106</v>
      </c>
      <c r="X159" t="s">
        <v>148</v>
      </c>
      <c r="Y159" t="s">
        <v>31</v>
      </c>
      <c r="Z159">
        <v>27</v>
      </c>
    </row>
    <row r="160" spans="6:26" x14ac:dyDescent="0.25">
      <c r="F160">
        <v>1083</v>
      </c>
      <c r="G160" t="s">
        <v>40</v>
      </c>
      <c r="H160" t="str">
        <f t="shared" si="13"/>
        <v>Touring Bikes</v>
      </c>
      <c r="I160" t="s">
        <v>41</v>
      </c>
      <c r="J160" t="s">
        <v>44</v>
      </c>
      <c r="K160" s="2">
        <v>44963</v>
      </c>
      <c r="L160">
        <f t="shared" si="15"/>
        <v>2</v>
      </c>
      <c r="M160">
        <f t="shared" si="16"/>
        <v>2023</v>
      </c>
      <c r="N160" s="1">
        <v>1104</v>
      </c>
      <c r="O160" s="20">
        <v>1600</v>
      </c>
      <c r="P160">
        <v>1</v>
      </c>
      <c r="Q160" s="1">
        <f t="shared" si="17"/>
        <v>1600</v>
      </c>
      <c r="R160" s="14">
        <f t="shared" si="18"/>
        <v>0</v>
      </c>
      <c r="S160" s="21">
        <f t="shared" si="14"/>
        <v>1600</v>
      </c>
      <c r="T160" t="s">
        <v>23</v>
      </c>
      <c r="U160" t="s">
        <v>24</v>
      </c>
      <c r="V160">
        <v>2006</v>
      </c>
      <c r="W160">
        <v>3006</v>
      </c>
      <c r="X160" t="s">
        <v>45</v>
      </c>
      <c r="Y160" t="s">
        <v>31</v>
      </c>
      <c r="Z160">
        <v>24</v>
      </c>
    </row>
    <row r="161" spans="6:26" x14ac:dyDescent="0.25">
      <c r="F161">
        <v>1047</v>
      </c>
      <c r="G161" t="s">
        <v>32</v>
      </c>
      <c r="H161" t="str">
        <f t="shared" si="13"/>
        <v>Road Bikes</v>
      </c>
      <c r="I161" t="s">
        <v>149</v>
      </c>
      <c r="J161" t="s">
        <v>150</v>
      </c>
      <c r="K161" s="2">
        <v>44964</v>
      </c>
      <c r="L161">
        <f t="shared" si="15"/>
        <v>2</v>
      </c>
      <c r="M161">
        <f t="shared" si="16"/>
        <v>2023</v>
      </c>
      <c r="N161" s="1">
        <v>1491</v>
      </c>
      <c r="O161" s="20">
        <v>2100</v>
      </c>
      <c r="P161">
        <v>2</v>
      </c>
      <c r="Q161" s="1">
        <f t="shared" si="17"/>
        <v>4200</v>
      </c>
      <c r="R161" s="14">
        <f t="shared" si="18"/>
        <v>210</v>
      </c>
      <c r="S161" s="21">
        <f t="shared" si="14"/>
        <v>4410</v>
      </c>
      <c r="T161" t="s">
        <v>28</v>
      </c>
      <c r="U161" t="s">
        <v>24</v>
      </c>
      <c r="V161">
        <v>2107</v>
      </c>
      <c r="W161">
        <v>3107</v>
      </c>
      <c r="X161" t="s">
        <v>151</v>
      </c>
      <c r="Y161" t="s">
        <v>26</v>
      </c>
      <c r="Z161">
        <v>20</v>
      </c>
    </row>
    <row r="162" spans="6:26" x14ac:dyDescent="0.25">
      <c r="F162">
        <v>1084</v>
      </c>
      <c r="G162" t="s">
        <v>20</v>
      </c>
      <c r="H162" t="str">
        <f t="shared" si="13"/>
        <v>Mountain Bikes</v>
      </c>
      <c r="I162" t="s">
        <v>46</v>
      </c>
      <c r="J162" t="s">
        <v>47</v>
      </c>
      <c r="K162" s="2">
        <v>44964</v>
      </c>
      <c r="L162">
        <f t="shared" si="15"/>
        <v>2</v>
      </c>
      <c r="M162">
        <f t="shared" si="16"/>
        <v>2023</v>
      </c>
      <c r="N162" s="1">
        <v>1496</v>
      </c>
      <c r="O162" s="20">
        <v>2200</v>
      </c>
      <c r="P162">
        <v>2</v>
      </c>
      <c r="Q162" s="1">
        <f t="shared" si="17"/>
        <v>4400</v>
      </c>
      <c r="R162" s="14">
        <f t="shared" si="18"/>
        <v>220</v>
      </c>
      <c r="S162" s="21">
        <f t="shared" si="14"/>
        <v>4620</v>
      </c>
      <c r="T162" t="s">
        <v>28</v>
      </c>
      <c r="U162" t="s">
        <v>24</v>
      </c>
      <c r="V162">
        <v>2007</v>
      </c>
      <c r="W162">
        <v>3007</v>
      </c>
      <c r="X162" t="s">
        <v>48</v>
      </c>
      <c r="Y162" t="s">
        <v>26</v>
      </c>
      <c r="Z162">
        <v>29</v>
      </c>
    </row>
    <row r="163" spans="6:26" x14ac:dyDescent="0.25">
      <c r="F163">
        <v>1048</v>
      </c>
      <c r="G163" t="s">
        <v>32</v>
      </c>
      <c r="H163" t="str">
        <f t="shared" si="13"/>
        <v>Road Bikes</v>
      </c>
      <c r="I163" t="s">
        <v>149</v>
      </c>
      <c r="J163" t="s">
        <v>152</v>
      </c>
      <c r="K163" s="2">
        <v>44965</v>
      </c>
      <c r="L163">
        <f t="shared" si="15"/>
        <v>2</v>
      </c>
      <c r="M163">
        <f t="shared" si="16"/>
        <v>2023</v>
      </c>
      <c r="N163" s="1">
        <v>1846</v>
      </c>
      <c r="O163" s="20">
        <v>2600</v>
      </c>
      <c r="P163">
        <v>1</v>
      </c>
      <c r="Q163" s="1">
        <f t="shared" si="17"/>
        <v>2600</v>
      </c>
      <c r="R163" s="14">
        <f t="shared" si="18"/>
        <v>130</v>
      </c>
      <c r="S163" s="21">
        <f t="shared" si="14"/>
        <v>2730</v>
      </c>
      <c r="T163" t="s">
        <v>23</v>
      </c>
      <c r="U163" t="s">
        <v>29</v>
      </c>
      <c r="V163">
        <v>2108</v>
      </c>
      <c r="W163">
        <v>3108</v>
      </c>
      <c r="X163" t="s">
        <v>153</v>
      </c>
      <c r="Y163" t="s">
        <v>31</v>
      </c>
      <c r="Z163">
        <v>18</v>
      </c>
    </row>
    <row r="164" spans="6:26" x14ac:dyDescent="0.25">
      <c r="F164">
        <v>1085</v>
      </c>
      <c r="G164" t="s">
        <v>20</v>
      </c>
      <c r="H164" t="str">
        <f t="shared" si="13"/>
        <v>Mountain Bikes</v>
      </c>
      <c r="I164" t="s">
        <v>46</v>
      </c>
      <c r="J164" t="s">
        <v>49</v>
      </c>
      <c r="K164" s="2">
        <v>44965</v>
      </c>
      <c r="L164">
        <f t="shared" si="15"/>
        <v>2</v>
      </c>
      <c r="M164">
        <f t="shared" si="16"/>
        <v>2023</v>
      </c>
      <c r="N164" s="1">
        <v>1700.0000000000002</v>
      </c>
      <c r="O164" s="20">
        <v>2500</v>
      </c>
      <c r="P164">
        <v>1</v>
      </c>
      <c r="Q164" s="1">
        <f t="shared" si="17"/>
        <v>2500</v>
      </c>
      <c r="R164" s="14">
        <f t="shared" si="18"/>
        <v>125</v>
      </c>
      <c r="S164" s="21">
        <f t="shared" si="14"/>
        <v>2625</v>
      </c>
      <c r="T164" t="s">
        <v>23</v>
      </c>
      <c r="U164" t="s">
        <v>29</v>
      </c>
      <c r="V164">
        <v>2008</v>
      </c>
      <c r="W164">
        <v>3008</v>
      </c>
      <c r="X164" t="s">
        <v>50</v>
      </c>
      <c r="Y164" t="s">
        <v>31</v>
      </c>
      <c r="Z164">
        <v>27</v>
      </c>
    </row>
    <row r="165" spans="6:26" x14ac:dyDescent="0.25">
      <c r="F165">
        <v>1033</v>
      </c>
      <c r="G165" t="s">
        <v>113</v>
      </c>
      <c r="H165" t="str">
        <f t="shared" si="13"/>
        <v>Hybrid Bikes</v>
      </c>
      <c r="I165" t="s">
        <v>114</v>
      </c>
      <c r="J165" t="s">
        <v>115</v>
      </c>
      <c r="K165" s="2">
        <v>44976</v>
      </c>
      <c r="L165">
        <f t="shared" si="15"/>
        <v>2</v>
      </c>
      <c r="M165">
        <f t="shared" si="16"/>
        <v>2023</v>
      </c>
      <c r="N165" s="1">
        <v>720</v>
      </c>
      <c r="O165" s="20">
        <v>1200</v>
      </c>
      <c r="P165">
        <v>2</v>
      </c>
      <c r="Q165" s="1">
        <f t="shared" si="17"/>
        <v>2400</v>
      </c>
      <c r="R165" s="14">
        <f t="shared" si="18"/>
        <v>120</v>
      </c>
      <c r="S165" s="21">
        <f t="shared" si="14"/>
        <v>2520</v>
      </c>
      <c r="T165" t="s">
        <v>23</v>
      </c>
      <c r="U165" t="s">
        <v>24</v>
      </c>
      <c r="V165">
        <v>2081</v>
      </c>
      <c r="W165">
        <v>3081</v>
      </c>
      <c r="X165" t="s">
        <v>116</v>
      </c>
      <c r="Y165" t="s">
        <v>26</v>
      </c>
      <c r="Z165">
        <v>27</v>
      </c>
    </row>
    <row r="166" spans="6:26" x14ac:dyDescent="0.25">
      <c r="F166">
        <v>1139</v>
      </c>
      <c r="G166" t="s">
        <v>113</v>
      </c>
      <c r="H166" t="str">
        <f t="shared" si="13"/>
        <v>Hybrid Bikes</v>
      </c>
      <c r="I166" t="s">
        <v>114</v>
      </c>
      <c r="J166" t="s">
        <v>115</v>
      </c>
      <c r="K166" s="2">
        <v>44976</v>
      </c>
      <c r="L166">
        <f t="shared" si="15"/>
        <v>2</v>
      </c>
      <c r="M166">
        <f t="shared" si="16"/>
        <v>2023</v>
      </c>
      <c r="N166" s="1">
        <v>720</v>
      </c>
      <c r="O166" s="20">
        <v>1200</v>
      </c>
      <c r="P166">
        <v>2</v>
      </c>
      <c r="Q166" s="1">
        <f t="shared" si="17"/>
        <v>2400</v>
      </c>
      <c r="R166" s="14">
        <f t="shared" si="18"/>
        <v>120</v>
      </c>
      <c r="S166" s="21">
        <f t="shared" si="14"/>
        <v>2520</v>
      </c>
      <c r="T166" t="s">
        <v>23</v>
      </c>
      <c r="U166" t="s">
        <v>24</v>
      </c>
      <c r="V166">
        <v>2081</v>
      </c>
      <c r="W166">
        <v>3081</v>
      </c>
      <c r="X166" t="s">
        <v>116</v>
      </c>
      <c r="Y166" t="s">
        <v>26</v>
      </c>
      <c r="Z166">
        <v>27</v>
      </c>
    </row>
    <row r="167" spans="6:26" x14ac:dyDescent="0.25">
      <c r="F167">
        <v>1034</v>
      </c>
      <c r="G167" t="s">
        <v>113</v>
      </c>
      <c r="H167" t="str">
        <f t="shared" si="13"/>
        <v>Hybrid Bikes</v>
      </c>
      <c r="I167" t="s">
        <v>114</v>
      </c>
      <c r="J167" t="s">
        <v>117</v>
      </c>
      <c r="K167" s="2">
        <v>44977</v>
      </c>
      <c r="L167">
        <f t="shared" si="15"/>
        <v>2</v>
      </c>
      <c r="M167">
        <f t="shared" si="16"/>
        <v>2023</v>
      </c>
      <c r="N167" s="1">
        <v>900</v>
      </c>
      <c r="O167" s="20">
        <v>1500</v>
      </c>
      <c r="P167">
        <v>1</v>
      </c>
      <c r="Q167" s="1">
        <f t="shared" si="17"/>
        <v>1500</v>
      </c>
      <c r="R167" s="14">
        <f t="shared" si="18"/>
        <v>0</v>
      </c>
      <c r="S167" s="21">
        <f t="shared" si="14"/>
        <v>1500</v>
      </c>
      <c r="T167" t="s">
        <v>28</v>
      </c>
      <c r="U167" t="s">
        <v>29</v>
      </c>
      <c r="V167">
        <v>2082</v>
      </c>
      <c r="W167">
        <v>3082</v>
      </c>
      <c r="X167" t="s">
        <v>118</v>
      </c>
      <c r="Y167" t="s">
        <v>31</v>
      </c>
      <c r="Z167">
        <v>25</v>
      </c>
    </row>
    <row r="168" spans="6:26" x14ac:dyDescent="0.25">
      <c r="F168">
        <v>1140</v>
      </c>
      <c r="G168" t="s">
        <v>113</v>
      </c>
      <c r="H168" t="str">
        <f t="shared" si="13"/>
        <v>Hybrid Bikes</v>
      </c>
      <c r="I168" t="s">
        <v>114</v>
      </c>
      <c r="J168" t="s">
        <v>117</v>
      </c>
      <c r="K168" s="2">
        <v>44977</v>
      </c>
      <c r="L168">
        <f t="shared" si="15"/>
        <v>2</v>
      </c>
      <c r="M168">
        <f t="shared" si="16"/>
        <v>2023</v>
      </c>
      <c r="N168" s="1">
        <v>900</v>
      </c>
      <c r="O168" s="20">
        <v>1500</v>
      </c>
      <c r="P168">
        <v>1</v>
      </c>
      <c r="Q168" s="1">
        <f t="shared" si="17"/>
        <v>1500</v>
      </c>
      <c r="R168" s="14">
        <f t="shared" si="18"/>
        <v>0</v>
      </c>
      <c r="S168" s="21">
        <f t="shared" si="14"/>
        <v>1500</v>
      </c>
      <c r="T168" t="s">
        <v>28</v>
      </c>
      <c r="U168" t="s">
        <v>29</v>
      </c>
      <c r="V168">
        <v>2082</v>
      </c>
      <c r="W168">
        <v>3082</v>
      </c>
      <c r="X168" t="s">
        <v>118</v>
      </c>
      <c r="Y168" t="s">
        <v>31</v>
      </c>
      <c r="Z168">
        <v>25</v>
      </c>
    </row>
    <row r="169" spans="6:26" x14ac:dyDescent="0.25">
      <c r="F169">
        <v>1035</v>
      </c>
      <c r="G169" t="s">
        <v>32</v>
      </c>
      <c r="H169" t="str">
        <f t="shared" si="13"/>
        <v>Road Bikes</v>
      </c>
      <c r="I169" t="s">
        <v>119</v>
      </c>
      <c r="J169" t="s">
        <v>120</v>
      </c>
      <c r="K169" s="2">
        <v>44978</v>
      </c>
      <c r="L169">
        <f t="shared" si="15"/>
        <v>2</v>
      </c>
      <c r="M169">
        <f t="shared" si="16"/>
        <v>2023</v>
      </c>
      <c r="N169" s="1">
        <v>1931.9999999999998</v>
      </c>
      <c r="O169" s="20">
        <v>2800</v>
      </c>
      <c r="P169">
        <v>3</v>
      </c>
      <c r="Q169" s="1">
        <f t="shared" si="17"/>
        <v>8400</v>
      </c>
      <c r="R169" s="14">
        <f t="shared" si="18"/>
        <v>420</v>
      </c>
      <c r="S169" s="21">
        <f t="shared" si="14"/>
        <v>8820</v>
      </c>
      <c r="T169" t="s">
        <v>23</v>
      </c>
      <c r="U169" t="s">
        <v>35</v>
      </c>
      <c r="V169">
        <v>2083</v>
      </c>
      <c r="W169">
        <v>3083</v>
      </c>
      <c r="X169" t="s">
        <v>121</v>
      </c>
      <c r="Y169" t="s">
        <v>26</v>
      </c>
      <c r="Z169">
        <v>18</v>
      </c>
    </row>
    <row r="170" spans="6:26" x14ac:dyDescent="0.25">
      <c r="F170">
        <v>1086</v>
      </c>
      <c r="G170" t="s">
        <v>20</v>
      </c>
      <c r="H170" t="str">
        <f t="shared" si="13"/>
        <v>Mountain Bikes</v>
      </c>
      <c r="I170" t="s">
        <v>51</v>
      </c>
      <c r="J170" t="s">
        <v>52</v>
      </c>
      <c r="K170" s="2">
        <v>44978</v>
      </c>
      <c r="L170">
        <f t="shared" si="15"/>
        <v>2</v>
      </c>
      <c r="M170">
        <f t="shared" si="16"/>
        <v>2023</v>
      </c>
      <c r="N170" s="1">
        <v>737</v>
      </c>
      <c r="O170" s="20">
        <v>1100</v>
      </c>
      <c r="P170">
        <v>2</v>
      </c>
      <c r="Q170" s="1">
        <f t="shared" si="17"/>
        <v>2200</v>
      </c>
      <c r="R170" s="14">
        <f t="shared" si="18"/>
        <v>110</v>
      </c>
      <c r="S170" s="21">
        <f t="shared" si="14"/>
        <v>2310</v>
      </c>
      <c r="T170" t="s">
        <v>23</v>
      </c>
      <c r="U170" t="s">
        <v>24</v>
      </c>
      <c r="V170">
        <v>2021</v>
      </c>
      <c r="W170">
        <v>3021</v>
      </c>
      <c r="X170" t="s">
        <v>53</v>
      </c>
      <c r="Y170" t="s">
        <v>26</v>
      </c>
      <c r="Z170">
        <v>24</v>
      </c>
    </row>
    <row r="171" spans="6:26" x14ac:dyDescent="0.25">
      <c r="F171">
        <v>1141</v>
      </c>
      <c r="G171" t="s">
        <v>32</v>
      </c>
      <c r="H171" t="str">
        <f t="shared" si="13"/>
        <v>Road Bikes</v>
      </c>
      <c r="I171" t="s">
        <v>119</v>
      </c>
      <c r="J171" t="s">
        <v>120</v>
      </c>
      <c r="K171" s="2">
        <v>44978</v>
      </c>
      <c r="L171">
        <f t="shared" si="15"/>
        <v>2</v>
      </c>
      <c r="M171">
        <f t="shared" si="16"/>
        <v>2023</v>
      </c>
      <c r="N171" s="1">
        <v>1931.9999999999998</v>
      </c>
      <c r="O171" s="20">
        <v>2800</v>
      </c>
      <c r="P171">
        <v>3</v>
      </c>
      <c r="Q171" s="1">
        <f t="shared" si="17"/>
        <v>8400</v>
      </c>
      <c r="R171" s="14">
        <f t="shared" si="18"/>
        <v>420</v>
      </c>
      <c r="S171" s="21">
        <f t="shared" si="14"/>
        <v>8820</v>
      </c>
      <c r="T171" t="s">
        <v>23</v>
      </c>
      <c r="U171" t="s">
        <v>35</v>
      </c>
      <c r="V171">
        <v>2083</v>
      </c>
      <c r="W171">
        <v>3083</v>
      </c>
      <c r="X171" t="s">
        <v>121</v>
      </c>
      <c r="Y171" t="s">
        <v>26</v>
      </c>
      <c r="Z171">
        <v>18</v>
      </c>
    </row>
    <row r="172" spans="6:26" x14ac:dyDescent="0.25">
      <c r="F172">
        <v>1036</v>
      </c>
      <c r="G172" t="s">
        <v>32</v>
      </c>
      <c r="H172" t="str">
        <f t="shared" si="13"/>
        <v>Road Bikes</v>
      </c>
      <c r="I172" t="s">
        <v>119</v>
      </c>
      <c r="J172" t="s">
        <v>122</v>
      </c>
      <c r="K172" s="2">
        <v>44979</v>
      </c>
      <c r="L172">
        <f t="shared" si="15"/>
        <v>2</v>
      </c>
      <c r="M172">
        <f t="shared" si="16"/>
        <v>2023</v>
      </c>
      <c r="N172" s="1">
        <v>2208</v>
      </c>
      <c r="O172" s="20">
        <v>3200</v>
      </c>
      <c r="P172">
        <v>1</v>
      </c>
      <c r="Q172" s="1">
        <f t="shared" si="17"/>
        <v>3200</v>
      </c>
      <c r="R172" s="14">
        <f t="shared" si="18"/>
        <v>160</v>
      </c>
      <c r="S172" s="21">
        <f t="shared" si="14"/>
        <v>3360</v>
      </c>
      <c r="T172" t="s">
        <v>23</v>
      </c>
      <c r="U172" t="s">
        <v>24</v>
      </c>
      <c r="V172">
        <v>2084</v>
      </c>
      <c r="W172">
        <v>3084</v>
      </c>
      <c r="X172" t="s">
        <v>123</v>
      </c>
      <c r="Y172" t="s">
        <v>31</v>
      </c>
      <c r="Z172">
        <v>16</v>
      </c>
    </row>
    <row r="173" spans="6:26" x14ac:dyDescent="0.25">
      <c r="F173">
        <v>1087</v>
      </c>
      <c r="G173" t="s">
        <v>20</v>
      </c>
      <c r="H173" t="str">
        <f t="shared" si="13"/>
        <v>Mountain Bikes</v>
      </c>
      <c r="I173" t="s">
        <v>51</v>
      </c>
      <c r="J173" t="s">
        <v>54</v>
      </c>
      <c r="K173" s="2">
        <v>44979</v>
      </c>
      <c r="L173">
        <f t="shared" si="15"/>
        <v>2</v>
      </c>
      <c r="M173">
        <f t="shared" si="16"/>
        <v>2023</v>
      </c>
      <c r="N173" s="1">
        <v>938</v>
      </c>
      <c r="O173" s="20">
        <v>1400</v>
      </c>
      <c r="P173">
        <v>1</v>
      </c>
      <c r="Q173" s="1">
        <f t="shared" si="17"/>
        <v>1400</v>
      </c>
      <c r="R173" s="14">
        <f t="shared" si="18"/>
        <v>0</v>
      </c>
      <c r="S173" s="21">
        <f t="shared" si="14"/>
        <v>1400</v>
      </c>
      <c r="T173" t="s">
        <v>28</v>
      </c>
      <c r="U173" t="s">
        <v>29</v>
      </c>
      <c r="V173">
        <v>2022</v>
      </c>
      <c r="W173">
        <v>3022</v>
      </c>
      <c r="X173" t="s">
        <v>55</v>
      </c>
      <c r="Y173" t="s">
        <v>31</v>
      </c>
      <c r="Z173">
        <v>21</v>
      </c>
    </row>
    <row r="174" spans="6:26" x14ac:dyDescent="0.25">
      <c r="F174">
        <v>1142</v>
      </c>
      <c r="G174" t="s">
        <v>32</v>
      </c>
      <c r="H174" t="str">
        <f t="shared" si="13"/>
        <v>Road Bikes</v>
      </c>
      <c r="I174" t="s">
        <v>119</v>
      </c>
      <c r="J174" t="s">
        <v>122</v>
      </c>
      <c r="K174" s="2">
        <v>44979</v>
      </c>
      <c r="L174">
        <f t="shared" si="15"/>
        <v>2</v>
      </c>
      <c r="M174">
        <f t="shared" si="16"/>
        <v>2023</v>
      </c>
      <c r="N174" s="1">
        <v>2208</v>
      </c>
      <c r="O174" s="20">
        <v>3200</v>
      </c>
      <c r="P174">
        <v>1</v>
      </c>
      <c r="Q174" s="1">
        <f t="shared" si="17"/>
        <v>3200</v>
      </c>
      <c r="R174" s="14">
        <f t="shared" si="18"/>
        <v>160</v>
      </c>
      <c r="S174" s="21">
        <f t="shared" si="14"/>
        <v>3360</v>
      </c>
      <c r="T174" t="s">
        <v>23</v>
      </c>
      <c r="U174" t="s">
        <v>24</v>
      </c>
      <c r="V174">
        <v>2084</v>
      </c>
      <c r="W174">
        <v>3084</v>
      </c>
      <c r="X174" t="s">
        <v>123</v>
      </c>
      <c r="Y174" t="s">
        <v>31</v>
      </c>
      <c r="Z174">
        <v>16</v>
      </c>
    </row>
    <row r="175" spans="6:26" x14ac:dyDescent="0.25">
      <c r="F175">
        <v>1146</v>
      </c>
      <c r="G175" t="s">
        <v>20</v>
      </c>
      <c r="H175" t="str">
        <f t="shared" si="13"/>
        <v>Mountain Bikes</v>
      </c>
      <c r="I175" t="s">
        <v>51</v>
      </c>
      <c r="J175" t="s">
        <v>54</v>
      </c>
      <c r="K175" s="2">
        <v>44979</v>
      </c>
      <c r="L175">
        <f t="shared" si="15"/>
        <v>2</v>
      </c>
      <c r="M175">
        <f t="shared" si="16"/>
        <v>2023</v>
      </c>
      <c r="N175" s="1">
        <v>938</v>
      </c>
      <c r="O175" s="20">
        <v>1400</v>
      </c>
      <c r="P175">
        <v>1</v>
      </c>
      <c r="Q175" s="1">
        <f t="shared" si="17"/>
        <v>1400</v>
      </c>
      <c r="R175" s="14">
        <f t="shared" si="18"/>
        <v>0</v>
      </c>
      <c r="S175" s="21">
        <f t="shared" si="14"/>
        <v>1400</v>
      </c>
      <c r="T175" t="s">
        <v>28</v>
      </c>
      <c r="U175" t="s">
        <v>29</v>
      </c>
      <c r="V175">
        <v>2022</v>
      </c>
      <c r="W175">
        <v>3022</v>
      </c>
      <c r="X175" t="s">
        <v>55</v>
      </c>
      <c r="Y175" t="s">
        <v>31</v>
      </c>
      <c r="Z175">
        <v>21</v>
      </c>
    </row>
    <row r="176" spans="6:26" x14ac:dyDescent="0.25">
      <c r="F176">
        <v>1037</v>
      </c>
      <c r="G176" t="s">
        <v>40</v>
      </c>
      <c r="H176" t="str">
        <f t="shared" si="13"/>
        <v>Touring Bikes</v>
      </c>
      <c r="I176" t="s">
        <v>124</v>
      </c>
      <c r="J176" t="s">
        <v>125</v>
      </c>
      <c r="K176" s="2">
        <v>44980</v>
      </c>
      <c r="L176">
        <f t="shared" si="15"/>
        <v>2</v>
      </c>
      <c r="M176">
        <f t="shared" si="16"/>
        <v>2023</v>
      </c>
      <c r="N176" s="1">
        <v>1500</v>
      </c>
      <c r="O176" s="20">
        <v>2000</v>
      </c>
      <c r="P176">
        <v>2</v>
      </c>
      <c r="Q176" s="1">
        <f t="shared" si="17"/>
        <v>4000</v>
      </c>
      <c r="R176" s="14">
        <f t="shared" si="18"/>
        <v>200</v>
      </c>
      <c r="S176" s="21">
        <f t="shared" si="14"/>
        <v>4200</v>
      </c>
      <c r="T176" t="s">
        <v>28</v>
      </c>
      <c r="U176" t="s">
        <v>29</v>
      </c>
      <c r="V176">
        <v>2085</v>
      </c>
      <c r="W176">
        <v>3085</v>
      </c>
      <c r="X176" t="s">
        <v>126</v>
      </c>
      <c r="Y176" t="s">
        <v>26</v>
      </c>
      <c r="Z176">
        <v>33</v>
      </c>
    </row>
    <row r="177" spans="6:26" x14ac:dyDescent="0.25">
      <c r="F177">
        <v>1088</v>
      </c>
      <c r="G177" t="s">
        <v>32</v>
      </c>
      <c r="H177" t="str">
        <f t="shared" si="13"/>
        <v>Road Bikes</v>
      </c>
      <c r="I177" t="s">
        <v>57</v>
      </c>
      <c r="J177" t="s">
        <v>58</v>
      </c>
      <c r="K177" s="2">
        <v>44980</v>
      </c>
      <c r="L177">
        <f t="shared" si="15"/>
        <v>2</v>
      </c>
      <c r="M177">
        <f t="shared" si="16"/>
        <v>2023</v>
      </c>
      <c r="N177" s="1">
        <v>1190</v>
      </c>
      <c r="O177" s="20">
        <v>1700</v>
      </c>
      <c r="P177">
        <v>3</v>
      </c>
      <c r="Q177" s="1">
        <f t="shared" si="17"/>
        <v>5100</v>
      </c>
      <c r="R177" s="14">
        <f t="shared" si="18"/>
        <v>255</v>
      </c>
      <c r="S177" s="21">
        <f t="shared" si="14"/>
        <v>5355</v>
      </c>
      <c r="T177" t="s">
        <v>23</v>
      </c>
      <c r="U177" t="s">
        <v>35</v>
      </c>
      <c r="V177">
        <v>2023</v>
      </c>
      <c r="W177">
        <v>3023</v>
      </c>
      <c r="X177" t="s">
        <v>59</v>
      </c>
      <c r="Y177" t="s">
        <v>26</v>
      </c>
      <c r="Z177">
        <v>20</v>
      </c>
    </row>
    <row r="178" spans="6:26" x14ac:dyDescent="0.25">
      <c r="F178">
        <v>1143</v>
      </c>
      <c r="G178" t="s">
        <v>40</v>
      </c>
      <c r="H178" t="str">
        <f t="shared" si="13"/>
        <v>Touring Bikes</v>
      </c>
      <c r="I178" t="s">
        <v>124</v>
      </c>
      <c r="J178" t="s">
        <v>125</v>
      </c>
      <c r="K178" s="2">
        <v>44980</v>
      </c>
      <c r="L178">
        <f t="shared" si="15"/>
        <v>2</v>
      </c>
      <c r="M178">
        <f t="shared" si="16"/>
        <v>2023</v>
      </c>
      <c r="N178" s="1">
        <v>1500</v>
      </c>
      <c r="O178" s="20">
        <v>2000</v>
      </c>
      <c r="P178">
        <v>2</v>
      </c>
      <c r="Q178" s="1">
        <f t="shared" si="17"/>
        <v>4000</v>
      </c>
      <c r="R178" s="14">
        <f t="shared" si="18"/>
        <v>200</v>
      </c>
      <c r="S178" s="21">
        <f t="shared" si="14"/>
        <v>4200</v>
      </c>
      <c r="T178" t="s">
        <v>28</v>
      </c>
      <c r="U178" t="s">
        <v>29</v>
      </c>
      <c r="V178">
        <v>2085</v>
      </c>
      <c r="W178">
        <v>3085</v>
      </c>
      <c r="X178" t="s">
        <v>126</v>
      </c>
      <c r="Y178" t="s">
        <v>26</v>
      </c>
      <c r="Z178">
        <v>33</v>
      </c>
    </row>
    <row r="179" spans="6:26" x14ac:dyDescent="0.25">
      <c r="F179">
        <v>1147</v>
      </c>
      <c r="G179" t="s">
        <v>32</v>
      </c>
      <c r="H179" t="str">
        <f t="shared" si="13"/>
        <v>Road Bikes</v>
      </c>
      <c r="I179" t="s">
        <v>57</v>
      </c>
      <c r="J179" t="s">
        <v>58</v>
      </c>
      <c r="K179" s="2">
        <v>44980</v>
      </c>
      <c r="L179">
        <f t="shared" si="15"/>
        <v>2</v>
      </c>
      <c r="M179">
        <f t="shared" si="16"/>
        <v>2023</v>
      </c>
      <c r="N179" s="1">
        <v>1190</v>
      </c>
      <c r="O179" s="20">
        <v>1700</v>
      </c>
      <c r="P179">
        <v>3</v>
      </c>
      <c r="Q179" s="1">
        <f t="shared" si="17"/>
        <v>5100</v>
      </c>
      <c r="R179" s="14">
        <f t="shared" si="18"/>
        <v>255</v>
      </c>
      <c r="S179" s="21">
        <f t="shared" si="14"/>
        <v>5355</v>
      </c>
      <c r="T179" t="s">
        <v>23</v>
      </c>
      <c r="U179" t="s">
        <v>35</v>
      </c>
      <c r="V179">
        <v>2023</v>
      </c>
      <c r="W179">
        <v>3023</v>
      </c>
      <c r="X179" t="s">
        <v>59</v>
      </c>
      <c r="Y179" t="s">
        <v>26</v>
      </c>
      <c r="Z179">
        <v>20</v>
      </c>
    </row>
    <row r="180" spans="6:26" x14ac:dyDescent="0.25">
      <c r="F180">
        <v>1038</v>
      </c>
      <c r="G180" t="s">
        <v>40</v>
      </c>
      <c r="H180" t="str">
        <f t="shared" si="13"/>
        <v>Touring Bikes</v>
      </c>
      <c r="I180" t="s">
        <v>124</v>
      </c>
      <c r="J180" t="s">
        <v>127</v>
      </c>
      <c r="K180" s="2">
        <v>44981</v>
      </c>
      <c r="L180">
        <f t="shared" si="15"/>
        <v>2</v>
      </c>
      <c r="M180">
        <f t="shared" si="16"/>
        <v>2023</v>
      </c>
      <c r="N180" s="1">
        <v>1800</v>
      </c>
      <c r="O180" s="20">
        <v>2400</v>
      </c>
      <c r="P180">
        <v>1</v>
      </c>
      <c r="Q180" s="1">
        <f t="shared" si="17"/>
        <v>2400</v>
      </c>
      <c r="R180" s="14">
        <f t="shared" si="18"/>
        <v>120</v>
      </c>
      <c r="S180" s="21">
        <f t="shared" si="14"/>
        <v>2520</v>
      </c>
      <c r="T180" t="s">
        <v>23</v>
      </c>
      <c r="U180" t="s">
        <v>24</v>
      </c>
      <c r="V180">
        <v>2086</v>
      </c>
      <c r="W180">
        <v>3086</v>
      </c>
      <c r="X180" t="s">
        <v>128</v>
      </c>
      <c r="Y180" t="s">
        <v>31</v>
      </c>
      <c r="Z180">
        <v>30</v>
      </c>
    </row>
    <row r="181" spans="6:26" x14ac:dyDescent="0.25">
      <c r="F181">
        <v>1089</v>
      </c>
      <c r="G181" t="s">
        <v>32</v>
      </c>
      <c r="H181" t="str">
        <f t="shared" si="13"/>
        <v>Road Bikes</v>
      </c>
      <c r="I181" t="s">
        <v>57</v>
      </c>
      <c r="J181" t="s">
        <v>61</v>
      </c>
      <c r="K181" s="2">
        <v>44981</v>
      </c>
      <c r="L181">
        <f t="shared" si="15"/>
        <v>2</v>
      </c>
      <c r="M181">
        <f t="shared" si="16"/>
        <v>2023</v>
      </c>
      <c r="N181" s="1">
        <v>1400</v>
      </c>
      <c r="O181" s="20">
        <v>2000</v>
      </c>
      <c r="P181">
        <v>1</v>
      </c>
      <c r="Q181" s="1">
        <f t="shared" si="17"/>
        <v>2000</v>
      </c>
      <c r="R181" s="14">
        <f t="shared" si="18"/>
        <v>0</v>
      </c>
      <c r="S181" s="21">
        <f t="shared" si="14"/>
        <v>2000</v>
      </c>
      <c r="T181" t="s">
        <v>23</v>
      </c>
      <c r="U181" t="s">
        <v>24</v>
      </c>
      <c r="V181">
        <v>2024</v>
      </c>
      <c r="W181">
        <v>3024</v>
      </c>
      <c r="X181" t="s">
        <v>62</v>
      </c>
      <c r="Y181" t="s">
        <v>31</v>
      </c>
      <c r="Z181">
        <v>18</v>
      </c>
    </row>
    <row r="182" spans="6:26" x14ac:dyDescent="0.25">
      <c r="F182">
        <v>1144</v>
      </c>
      <c r="G182" t="s">
        <v>40</v>
      </c>
      <c r="H182" t="str">
        <f t="shared" si="13"/>
        <v>Touring Bikes</v>
      </c>
      <c r="I182" t="s">
        <v>124</v>
      </c>
      <c r="J182" t="s">
        <v>127</v>
      </c>
      <c r="K182" s="2">
        <v>44981</v>
      </c>
      <c r="L182">
        <f t="shared" si="15"/>
        <v>2</v>
      </c>
      <c r="M182">
        <f t="shared" si="16"/>
        <v>2023</v>
      </c>
      <c r="N182" s="1">
        <v>1800</v>
      </c>
      <c r="O182" s="20">
        <v>2400</v>
      </c>
      <c r="P182">
        <v>1</v>
      </c>
      <c r="Q182" s="1">
        <f t="shared" si="17"/>
        <v>2400</v>
      </c>
      <c r="R182" s="14">
        <f t="shared" si="18"/>
        <v>120</v>
      </c>
      <c r="S182" s="21">
        <f t="shared" si="14"/>
        <v>2520</v>
      </c>
      <c r="T182" t="s">
        <v>23</v>
      </c>
      <c r="U182" t="s">
        <v>24</v>
      </c>
      <c r="V182">
        <v>2086</v>
      </c>
      <c r="W182">
        <v>3086</v>
      </c>
      <c r="X182" t="s">
        <v>128</v>
      </c>
      <c r="Y182" t="s">
        <v>31</v>
      </c>
      <c r="Z182">
        <v>30</v>
      </c>
    </row>
    <row r="183" spans="6:26" x14ac:dyDescent="0.25">
      <c r="F183">
        <v>1148</v>
      </c>
      <c r="G183" t="s">
        <v>32</v>
      </c>
      <c r="H183" t="str">
        <f t="shared" si="13"/>
        <v>Road Bikes</v>
      </c>
      <c r="I183" t="s">
        <v>57</v>
      </c>
      <c r="J183" t="s">
        <v>61</v>
      </c>
      <c r="K183" s="2">
        <v>44981</v>
      </c>
      <c r="L183">
        <f t="shared" si="15"/>
        <v>2</v>
      </c>
      <c r="M183">
        <f t="shared" si="16"/>
        <v>2023</v>
      </c>
      <c r="N183" s="1">
        <v>1400</v>
      </c>
      <c r="O183" s="20">
        <v>2000</v>
      </c>
      <c r="P183">
        <v>1</v>
      </c>
      <c r="Q183" s="1">
        <f t="shared" si="17"/>
        <v>2000</v>
      </c>
      <c r="R183" s="14">
        <f t="shared" si="18"/>
        <v>0</v>
      </c>
      <c r="S183" s="21">
        <f t="shared" si="14"/>
        <v>2000</v>
      </c>
      <c r="T183" t="s">
        <v>23</v>
      </c>
      <c r="U183" t="s">
        <v>24</v>
      </c>
      <c r="V183">
        <v>2024</v>
      </c>
      <c r="W183">
        <v>3024</v>
      </c>
      <c r="X183" t="s">
        <v>62</v>
      </c>
      <c r="Y183" t="s">
        <v>31</v>
      </c>
      <c r="Z183">
        <v>18</v>
      </c>
    </row>
    <row r="184" spans="6:26" x14ac:dyDescent="0.25">
      <c r="F184">
        <v>1039</v>
      </c>
      <c r="G184" t="s">
        <v>20</v>
      </c>
      <c r="H184" t="str">
        <f t="shared" si="13"/>
        <v>Mountain Bikes</v>
      </c>
      <c r="I184" t="s">
        <v>46</v>
      </c>
      <c r="J184" t="s">
        <v>129</v>
      </c>
      <c r="K184" s="2">
        <v>44982</v>
      </c>
      <c r="L184">
        <f t="shared" si="15"/>
        <v>2</v>
      </c>
      <c r="M184">
        <f t="shared" si="16"/>
        <v>2023</v>
      </c>
      <c r="N184" s="1">
        <v>2291</v>
      </c>
      <c r="O184" s="20">
        <v>2900</v>
      </c>
      <c r="P184">
        <v>2</v>
      </c>
      <c r="Q184" s="1">
        <f t="shared" si="17"/>
        <v>5800</v>
      </c>
      <c r="R184" s="14">
        <f t="shared" si="18"/>
        <v>290</v>
      </c>
      <c r="S184" s="21">
        <f t="shared" si="14"/>
        <v>6090</v>
      </c>
      <c r="T184" t="s">
        <v>28</v>
      </c>
      <c r="U184" t="s">
        <v>24</v>
      </c>
      <c r="V184">
        <v>2087</v>
      </c>
      <c r="W184">
        <v>3087</v>
      </c>
      <c r="X184" t="s">
        <v>130</v>
      </c>
      <c r="Y184" t="s">
        <v>26</v>
      </c>
      <c r="Z184">
        <v>34</v>
      </c>
    </row>
    <row r="185" spans="6:26" x14ac:dyDescent="0.25">
      <c r="F185">
        <v>1090</v>
      </c>
      <c r="G185" t="s">
        <v>40</v>
      </c>
      <c r="H185" t="str">
        <f t="shared" si="13"/>
        <v>Touring Bikes</v>
      </c>
      <c r="I185" t="s">
        <v>64</v>
      </c>
      <c r="J185" t="s">
        <v>65</v>
      </c>
      <c r="K185" s="2">
        <v>44982</v>
      </c>
      <c r="L185">
        <f t="shared" si="15"/>
        <v>2</v>
      </c>
      <c r="M185">
        <f t="shared" si="16"/>
        <v>2023</v>
      </c>
      <c r="N185" s="1">
        <v>975</v>
      </c>
      <c r="O185" s="20">
        <v>1500</v>
      </c>
      <c r="P185">
        <v>2</v>
      </c>
      <c r="Q185" s="1">
        <f t="shared" si="17"/>
        <v>3000</v>
      </c>
      <c r="R185" s="14">
        <f t="shared" si="18"/>
        <v>150</v>
      </c>
      <c r="S185" s="21">
        <f t="shared" si="14"/>
        <v>3150</v>
      </c>
      <c r="T185" t="s">
        <v>28</v>
      </c>
      <c r="U185" t="s">
        <v>29</v>
      </c>
      <c r="V185">
        <v>2025</v>
      </c>
      <c r="W185">
        <v>3025</v>
      </c>
      <c r="X185" t="s">
        <v>66</v>
      </c>
      <c r="Y185" t="s">
        <v>26</v>
      </c>
      <c r="Z185">
        <v>28</v>
      </c>
    </row>
    <row r="186" spans="6:26" x14ac:dyDescent="0.25">
      <c r="F186">
        <v>1145</v>
      </c>
      <c r="G186" t="s">
        <v>20</v>
      </c>
      <c r="H186" t="str">
        <f t="shared" si="13"/>
        <v>Mountain Bikes</v>
      </c>
      <c r="I186" t="s">
        <v>46</v>
      </c>
      <c r="J186" t="s">
        <v>129</v>
      </c>
      <c r="K186" s="2">
        <v>44982</v>
      </c>
      <c r="L186">
        <f t="shared" si="15"/>
        <v>2</v>
      </c>
      <c r="M186">
        <f t="shared" si="16"/>
        <v>2023</v>
      </c>
      <c r="N186" s="1">
        <v>2291</v>
      </c>
      <c r="O186" s="20">
        <v>2900</v>
      </c>
      <c r="P186">
        <v>2</v>
      </c>
      <c r="Q186" s="1">
        <f t="shared" si="17"/>
        <v>5800</v>
      </c>
      <c r="R186" s="14">
        <f t="shared" si="18"/>
        <v>290</v>
      </c>
      <c r="S186" s="21">
        <f t="shared" si="14"/>
        <v>6090</v>
      </c>
      <c r="T186" t="s">
        <v>28</v>
      </c>
      <c r="U186" t="s">
        <v>24</v>
      </c>
      <c r="V186">
        <v>2087</v>
      </c>
      <c r="W186">
        <v>3087</v>
      </c>
      <c r="X186" t="s">
        <v>130</v>
      </c>
      <c r="Y186" t="s">
        <v>26</v>
      </c>
      <c r="Z186">
        <v>34</v>
      </c>
    </row>
    <row r="187" spans="6:26" x14ac:dyDescent="0.25">
      <c r="F187">
        <v>1149</v>
      </c>
      <c r="G187" t="s">
        <v>40</v>
      </c>
      <c r="H187" t="str">
        <f t="shared" si="13"/>
        <v>Touring Bikes</v>
      </c>
      <c r="I187" t="s">
        <v>64</v>
      </c>
      <c r="J187" t="s">
        <v>65</v>
      </c>
      <c r="K187" s="2">
        <v>44982</v>
      </c>
      <c r="L187">
        <f t="shared" si="15"/>
        <v>2</v>
      </c>
      <c r="M187">
        <f t="shared" si="16"/>
        <v>2023</v>
      </c>
      <c r="N187" s="1">
        <v>975</v>
      </c>
      <c r="O187" s="20">
        <v>1500</v>
      </c>
      <c r="P187">
        <v>2</v>
      </c>
      <c r="Q187" s="1">
        <f t="shared" si="17"/>
        <v>3000</v>
      </c>
      <c r="R187" s="14">
        <f t="shared" si="18"/>
        <v>150</v>
      </c>
      <c r="S187" s="21">
        <f t="shared" si="14"/>
        <v>3150</v>
      </c>
      <c r="T187" t="s">
        <v>28</v>
      </c>
      <c r="U187" t="s">
        <v>29</v>
      </c>
      <c r="V187">
        <v>2025</v>
      </c>
      <c r="W187">
        <v>3025</v>
      </c>
      <c r="X187" t="s">
        <v>66</v>
      </c>
      <c r="Y187" t="s">
        <v>26</v>
      </c>
      <c r="Z187">
        <v>28</v>
      </c>
    </row>
    <row r="188" spans="6:26" x14ac:dyDescent="0.25">
      <c r="F188">
        <v>1040</v>
      </c>
      <c r="G188" t="s">
        <v>20</v>
      </c>
      <c r="H188" t="str">
        <f t="shared" si="13"/>
        <v>Mountain Bikes</v>
      </c>
      <c r="I188" t="s">
        <v>46</v>
      </c>
      <c r="J188" t="s">
        <v>131</v>
      </c>
      <c r="K188" s="2">
        <v>44983</v>
      </c>
      <c r="L188">
        <f t="shared" si="15"/>
        <v>2</v>
      </c>
      <c r="M188">
        <f t="shared" si="16"/>
        <v>2023</v>
      </c>
      <c r="N188" s="1">
        <v>2607</v>
      </c>
      <c r="O188" s="20">
        <v>3300</v>
      </c>
      <c r="P188">
        <v>1</v>
      </c>
      <c r="Q188" s="1">
        <f t="shared" si="17"/>
        <v>3300</v>
      </c>
      <c r="R188" s="14">
        <f t="shared" si="18"/>
        <v>165</v>
      </c>
      <c r="S188" s="21">
        <f t="shared" si="14"/>
        <v>3465</v>
      </c>
      <c r="T188" t="s">
        <v>28</v>
      </c>
      <c r="U188" t="s">
        <v>29</v>
      </c>
      <c r="V188">
        <v>2088</v>
      </c>
      <c r="W188">
        <v>3088</v>
      </c>
      <c r="X188" t="s">
        <v>132</v>
      </c>
      <c r="Y188" t="s">
        <v>31</v>
      </c>
      <c r="Z188">
        <v>32</v>
      </c>
    </row>
    <row r="189" spans="6:26" x14ac:dyDescent="0.25">
      <c r="F189">
        <v>1091</v>
      </c>
      <c r="G189" t="s">
        <v>40</v>
      </c>
      <c r="H189" t="str">
        <f t="shared" si="13"/>
        <v>Touring Bikes</v>
      </c>
      <c r="I189" t="s">
        <v>64</v>
      </c>
      <c r="J189" t="s">
        <v>67</v>
      </c>
      <c r="K189" s="2">
        <v>44983</v>
      </c>
      <c r="L189">
        <f t="shared" si="15"/>
        <v>2</v>
      </c>
      <c r="M189">
        <f t="shared" si="16"/>
        <v>2023</v>
      </c>
      <c r="N189" s="1">
        <v>1170</v>
      </c>
      <c r="O189" s="20">
        <v>1800</v>
      </c>
      <c r="P189">
        <v>1</v>
      </c>
      <c r="Q189" s="1">
        <f t="shared" si="17"/>
        <v>1800</v>
      </c>
      <c r="R189" s="14">
        <f t="shared" si="18"/>
        <v>0</v>
      </c>
      <c r="S189" s="21">
        <f t="shared" si="14"/>
        <v>1800</v>
      </c>
      <c r="T189" t="s">
        <v>23</v>
      </c>
      <c r="U189" t="s">
        <v>24</v>
      </c>
      <c r="V189">
        <v>2026</v>
      </c>
      <c r="W189">
        <v>3026</v>
      </c>
      <c r="X189" t="s">
        <v>68</v>
      </c>
      <c r="Y189" t="s">
        <v>31</v>
      </c>
      <c r="Z189">
        <v>26</v>
      </c>
    </row>
    <row r="190" spans="6:26" x14ac:dyDescent="0.25">
      <c r="F190">
        <v>1150</v>
      </c>
      <c r="G190" t="s">
        <v>40</v>
      </c>
      <c r="H190" t="str">
        <f t="shared" si="13"/>
        <v>Touring Bikes</v>
      </c>
      <c r="I190" t="s">
        <v>64</v>
      </c>
      <c r="J190" t="s">
        <v>67</v>
      </c>
      <c r="K190" s="2">
        <v>44983</v>
      </c>
      <c r="L190">
        <f t="shared" si="15"/>
        <v>2</v>
      </c>
      <c r="M190">
        <f t="shared" si="16"/>
        <v>2023</v>
      </c>
      <c r="N190" s="1">
        <v>1170</v>
      </c>
      <c r="O190" s="20">
        <v>1800</v>
      </c>
      <c r="P190">
        <v>1</v>
      </c>
      <c r="Q190" s="1">
        <f t="shared" si="17"/>
        <v>1800</v>
      </c>
      <c r="R190" s="14">
        <f t="shared" si="18"/>
        <v>0</v>
      </c>
      <c r="S190" s="21">
        <f t="shared" si="14"/>
        <v>1800</v>
      </c>
      <c r="T190" t="s">
        <v>23</v>
      </c>
      <c r="U190" t="s">
        <v>24</v>
      </c>
      <c r="V190">
        <v>2026</v>
      </c>
      <c r="W190">
        <v>3026</v>
      </c>
      <c r="X190" t="s">
        <v>68</v>
      </c>
      <c r="Y190" t="s">
        <v>31</v>
      </c>
      <c r="Z190">
        <v>26</v>
      </c>
    </row>
    <row r="191" spans="6:26" x14ac:dyDescent="0.25">
      <c r="F191">
        <v>1092</v>
      </c>
      <c r="G191" t="s">
        <v>20</v>
      </c>
      <c r="H191" t="str">
        <f t="shared" si="13"/>
        <v>Mountain Bikes</v>
      </c>
      <c r="I191" t="s">
        <v>69</v>
      </c>
      <c r="J191" t="s">
        <v>70</v>
      </c>
      <c r="K191" s="2">
        <v>44984</v>
      </c>
      <c r="L191">
        <f t="shared" si="15"/>
        <v>2</v>
      </c>
      <c r="M191">
        <f t="shared" si="16"/>
        <v>2023</v>
      </c>
      <c r="N191" s="1">
        <v>1656</v>
      </c>
      <c r="O191" s="20">
        <v>2300</v>
      </c>
      <c r="P191">
        <v>2</v>
      </c>
      <c r="Q191" s="1">
        <f t="shared" si="17"/>
        <v>4600</v>
      </c>
      <c r="R191" s="14">
        <f t="shared" si="18"/>
        <v>230</v>
      </c>
      <c r="S191" s="21">
        <f t="shared" si="14"/>
        <v>4830</v>
      </c>
      <c r="T191" t="s">
        <v>28</v>
      </c>
      <c r="U191" t="s">
        <v>24</v>
      </c>
      <c r="V191">
        <v>2027</v>
      </c>
      <c r="W191">
        <v>3027</v>
      </c>
      <c r="X191" t="s">
        <v>71</v>
      </c>
      <c r="Y191" t="s">
        <v>26</v>
      </c>
      <c r="Z191">
        <v>30</v>
      </c>
    </row>
    <row r="192" spans="6:26" x14ac:dyDescent="0.25">
      <c r="F192">
        <v>1151</v>
      </c>
      <c r="G192" t="s">
        <v>20</v>
      </c>
      <c r="H192" t="str">
        <f t="shared" si="13"/>
        <v>Mountain Bikes</v>
      </c>
      <c r="I192" t="s">
        <v>69</v>
      </c>
      <c r="J192" t="s">
        <v>70</v>
      </c>
      <c r="K192" s="2">
        <v>44984</v>
      </c>
      <c r="L192">
        <f t="shared" si="15"/>
        <v>2</v>
      </c>
      <c r="M192">
        <f t="shared" si="16"/>
        <v>2023</v>
      </c>
      <c r="N192" s="1">
        <v>1656</v>
      </c>
      <c r="O192" s="20">
        <v>2300</v>
      </c>
      <c r="P192">
        <v>2</v>
      </c>
      <c r="Q192" s="1">
        <f t="shared" si="17"/>
        <v>4600</v>
      </c>
      <c r="R192" s="14">
        <f t="shared" si="18"/>
        <v>230</v>
      </c>
      <c r="S192" s="21">
        <f t="shared" si="14"/>
        <v>4830</v>
      </c>
      <c r="T192" t="s">
        <v>28</v>
      </c>
      <c r="U192" t="s">
        <v>24</v>
      </c>
      <c r="V192">
        <v>2027</v>
      </c>
      <c r="W192">
        <v>3027</v>
      </c>
      <c r="X192" t="s">
        <v>71</v>
      </c>
      <c r="Y192" t="s">
        <v>26</v>
      </c>
      <c r="Z192">
        <v>30</v>
      </c>
    </row>
    <row r="193" spans="6:26" x14ac:dyDescent="0.25">
      <c r="F193">
        <v>1093</v>
      </c>
      <c r="G193" t="s">
        <v>20</v>
      </c>
      <c r="H193" t="str">
        <f t="shared" si="13"/>
        <v>Mountain Bikes</v>
      </c>
      <c r="I193" t="s">
        <v>69</v>
      </c>
      <c r="J193" t="s">
        <v>72</v>
      </c>
      <c r="K193" s="2">
        <v>44985</v>
      </c>
      <c r="L193">
        <f t="shared" si="15"/>
        <v>2</v>
      </c>
      <c r="M193">
        <f t="shared" si="16"/>
        <v>2023</v>
      </c>
      <c r="N193" s="1">
        <v>1872</v>
      </c>
      <c r="O193" s="20">
        <v>2600</v>
      </c>
      <c r="P193">
        <v>1</v>
      </c>
      <c r="Q193" s="1">
        <f t="shared" si="17"/>
        <v>2600</v>
      </c>
      <c r="R193" s="14">
        <f t="shared" si="18"/>
        <v>130</v>
      </c>
      <c r="S193" s="21">
        <f t="shared" si="14"/>
        <v>2730</v>
      </c>
      <c r="T193" t="s">
        <v>23</v>
      </c>
      <c r="U193" t="s">
        <v>29</v>
      </c>
      <c r="V193">
        <v>2028</v>
      </c>
      <c r="W193">
        <v>3028</v>
      </c>
      <c r="X193" t="s">
        <v>73</v>
      </c>
      <c r="Y193" t="s">
        <v>31</v>
      </c>
      <c r="Z193">
        <v>28</v>
      </c>
    </row>
    <row r="194" spans="6:26" x14ac:dyDescent="0.25">
      <c r="F194">
        <v>1152</v>
      </c>
      <c r="G194" t="s">
        <v>20</v>
      </c>
      <c r="H194" t="str">
        <f t="shared" ref="H194:H257" si="19">PROPER(G194)</f>
        <v>Mountain Bikes</v>
      </c>
      <c r="I194" t="s">
        <v>69</v>
      </c>
      <c r="J194" t="s">
        <v>72</v>
      </c>
      <c r="K194" s="2">
        <v>44985</v>
      </c>
      <c r="L194">
        <f t="shared" si="15"/>
        <v>2</v>
      </c>
      <c r="M194">
        <f t="shared" si="16"/>
        <v>2023</v>
      </c>
      <c r="N194" s="1">
        <v>1872</v>
      </c>
      <c r="O194" s="20">
        <v>2600</v>
      </c>
      <c r="P194">
        <v>1</v>
      </c>
      <c r="Q194" s="1">
        <f t="shared" si="17"/>
        <v>2600</v>
      </c>
      <c r="R194" s="14">
        <f t="shared" si="18"/>
        <v>130</v>
      </c>
      <c r="S194" s="21">
        <f t="shared" ref="S194:S257" si="20">Q194+R194</f>
        <v>2730</v>
      </c>
      <c r="T194" t="s">
        <v>23</v>
      </c>
      <c r="U194" t="s">
        <v>29</v>
      </c>
      <c r="V194">
        <v>2028</v>
      </c>
      <c r="W194">
        <v>3028</v>
      </c>
      <c r="X194" t="s">
        <v>73</v>
      </c>
      <c r="Y194" t="s">
        <v>31</v>
      </c>
      <c r="Z194">
        <v>28</v>
      </c>
    </row>
    <row r="195" spans="6:26" x14ac:dyDescent="0.25">
      <c r="F195">
        <v>1001</v>
      </c>
      <c r="G195" t="s">
        <v>20</v>
      </c>
      <c r="H195" t="str">
        <f t="shared" si="19"/>
        <v>Mountain Bikes</v>
      </c>
      <c r="I195" t="s">
        <v>21</v>
      </c>
      <c r="J195" t="s">
        <v>22</v>
      </c>
      <c r="K195" s="2">
        <v>44986</v>
      </c>
      <c r="L195">
        <f t="shared" ref="L195:L246" si="21">MONTH(K195)</f>
        <v>3</v>
      </c>
      <c r="M195">
        <f t="shared" ref="M195:M246" si="22">YEAR(K195)</f>
        <v>2023</v>
      </c>
      <c r="N195" s="1">
        <v>840</v>
      </c>
      <c r="O195" s="20">
        <v>1200</v>
      </c>
      <c r="P195">
        <v>2</v>
      </c>
      <c r="Q195" s="1">
        <f t="shared" ref="Q195:Q246" si="23">O195*P195</f>
        <v>2400</v>
      </c>
      <c r="R195" s="14">
        <f t="shared" ref="R195:R246" si="24">IF(Q195&gt;2000,Q195*5%,0)</f>
        <v>120</v>
      </c>
      <c r="S195" s="21">
        <f t="shared" si="20"/>
        <v>2520</v>
      </c>
      <c r="T195" t="s">
        <v>23</v>
      </c>
      <c r="U195" t="s">
        <v>24</v>
      </c>
      <c r="V195">
        <v>2001</v>
      </c>
      <c r="W195">
        <v>3001</v>
      </c>
      <c r="X195" t="s">
        <v>25</v>
      </c>
      <c r="Y195" t="s">
        <v>26</v>
      </c>
      <c r="Z195">
        <v>25</v>
      </c>
    </row>
    <row r="196" spans="6:26" x14ac:dyDescent="0.25">
      <c r="F196">
        <v>1025</v>
      </c>
      <c r="G196" t="s">
        <v>94</v>
      </c>
      <c r="H196" t="str">
        <f t="shared" si="19"/>
        <v>E-Bikes</v>
      </c>
      <c r="I196" t="s">
        <v>95</v>
      </c>
      <c r="J196" t="s">
        <v>96</v>
      </c>
      <c r="K196" s="2">
        <v>44986</v>
      </c>
      <c r="L196">
        <f t="shared" si="21"/>
        <v>3</v>
      </c>
      <c r="M196">
        <f t="shared" si="22"/>
        <v>2023</v>
      </c>
      <c r="N196" s="1">
        <v>1460</v>
      </c>
      <c r="O196" s="20">
        <v>2000</v>
      </c>
      <c r="P196">
        <v>2</v>
      </c>
      <c r="Q196" s="1">
        <f t="shared" si="23"/>
        <v>4000</v>
      </c>
      <c r="R196" s="14">
        <f t="shared" si="24"/>
        <v>200</v>
      </c>
      <c r="S196" s="21">
        <f t="shared" si="20"/>
        <v>4200</v>
      </c>
      <c r="T196" t="s">
        <v>23</v>
      </c>
      <c r="U196" t="s">
        <v>24</v>
      </c>
      <c r="V196">
        <v>2061</v>
      </c>
      <c r="W196">
        <v>3061</v>
      </c>
      <c r="X196" t="s">
        <v>97</v>
      </c>
      <c r="Y196" t="s">
        <v>26</v>
      </c>
      <c r="Z196">
        <v>35</v>
      </c>
    </row>
    <row r="197" spans="6:26" x14ac:dyDescent="0.25">
      <c r="F197">
        <v>1156</v>
      </c>
      <c r="G197" t="s">
        <v>20</v>
      </c>
      <c r="H197" t="str">
        <f t="shared" si="19"/>
        <v>Mountain Bikes</v>
      </c>
      <c r="I197" t="s">
        <v>21</v>
      </c>
      <c r="J197" t="s">
        <v>22</v>
      </c>
      <c r="K197" s="2">
        <v>44986</v>
      </c>
      <c r="L197">
        <f t="shared" si="21"/>
        <v>3</v>
      </c>
      <c r="M197">
        <f t="shared" si="22"/>
        <v>2023</v>
      </c>
      <c r="N197" s="1">
        <v>840</v>
      </c>
      <c r="O197" s="20">
        <v>1200</v>
      </c>
      <c r="P197">
        <v>2</v>
      </c>
      <c r="Q197" s="1">
        <f t="shared" si="23"/>
        <v>2400</v>
      </c>
      <c r="R197" s="14">
        <f t="shared" si="24"/>
        <v>120</v>
      </c>
      <c r="S197" s="21">
        <f t="shared" si="20"/>
        <v>2520</v>
      </c>
      <c r="T197" t="s">
        <v>23</v>
      </c>
      <c r="U197" t="s">
        <v>24</v>
      </c>
      <c r="V197">
        <v>2001</v>
      </c>
      <c r="W197">
        <v>3001</v>
      </c>
      <c r="X197" t="s">
        <v>25</v>
      </c>
      <c r="Y197" t="s">
        <v>26</v>
      </c>
      <c r="Z197">
        <v>25</v>
      </c>
    </row>
    <row r="198" spans="6:26" x14ac:dyDescent="0.25">
      <c r="F198">
        <v>1002</v>
      </c>
      <c r="G198" t="s">
        <v>20</v>
      </c>
      <c r="H198" t="str">
        <f t="shared" si="19"/>
        <v>Mountain Bikes</v>
      </c>
      <c r="I198" t="s">
        <v>21</v>
      </c>
      <c r="J198" t="s">
        <v>27</v>
      </c>
      <c r="K198" s="2">
        <v>44987</v>
      </c>
      <c r="L198">
        <f t="shared" si="21"/>
        <v>3</v>
      </c>
      <c r="M198">
        <f t="shared" si="22"/>
        <v>2023</v>
      </c>
      <c r="N198" s="1">
        <v>1050</v>
      </c>
      <c r="O198" s="20">
        <v>1500</v>
      </c>
      <c r="P198">
        <v>1</v>
      </c>
      <c r="Q198" s="1">
        <f t="shared" si="23"/>
        <v>1500</v>
      </c>
      <c r="R198" s="14">
        <f t="shared" si="24"/>
        <v>0</v>
      </c>
      <c r="S198" s="21">
        <f t="shared" si="20"/>
        <v>1500</v>
      </c>
      <c r="T198" t="s">
        <v>28</v>
      </c>
      <c r="U198" t="s">
        <v>29</v>
      </c>
      <c r="V198">
        <v>2002</v>
      </c>
      <c r="W198">
        <v>3002</v>
      </c>
      <c r="X198" t="s">
        <v>30</v>
      </c>
      <c r="Y198" t="s">
        <v>31</v>
      </c>
      <c r="Z198">
        <v>22</v>
      </c>
    </row>
    <row r="199" spans="6:26" x14ac:dyDescent="0.25">
      <c r="F199">
        <v>1026</v>
      </c>
      <c r="G199" t="s">
        <v>94</v>
      </c>
      <c r="H199" t="str">
        <f t="shared" si="19"/>
        <v>E-Bikes</v>
      </c>
      <c r="I199" t="s">
        <v>95</v>
      </c>
      <c r="J199" t="s">
        <v>98</v>
      </c>
      <c r="K199" s="2">
        <v>44987</v>
      </c>
      <c r="L199">
        <f t="shared" si="21"/>
        <v>3</v>
      </c>
      <c r="M199">
        <f t="shared" si="22"/>
        <v>2023</v>
      </c>
      <c r="N199" s="1">
        <v>1825</v>
      </c>
      <c r="O199" s="20">
        <v>2500</v>
      </c>
      <c r="P199">
        <v>1</v>
      </c>
      <c r="Q199" s="1">
        <f t="shared" si="23"/>
        <v>2500</v>
      </c>
      <c r="R199" s="14">
        <f t="shared" si="24"/>
        <v>125</v>
      </c>
      <c r="S199" s="21">
        <f t="shared" si="20"/>
        <v>2625</v>
      </c>
      <c r="T199" t="s">
        <v>28</v>
      </c>
      <c r="U199" t="s">
        <v>29</v>
      </c>
      <c r="V199">
        <v>2062</v>
      </c>
      <c r="W199">
        <v>3062</v>
      </c>
      <c r="X199" t="s">
        <v>99</v>
      </c>
      <c r="Y199" t="s">
        <v>31</v>
      </c>
      <c r="Z199">
        <v>33</v>
      </c>
    </row>
    <row r="200" spans="6:26" x14ac:dyDescent="0.25">
      <c r="F200">
        <v>1157</v>
      </c>
      <c r="G200" t="s">
        <v>20</v>
      </c>
      <c r="H200" t="str">
        <f t="shared" si="19"/>
        <v>Mountain Bikes</v>
      </c>
      <c r="I200" t="s">
        <v>21</v>
      </c>
      <c r="J200" t="s">
        <v>27</v>
      </c>
      <c r="K200" s="2">
        <v>44987</v>
      </c>
      <c r="L200">
        <f t="shared" si="21"/>
        <v>3</v>
      </c>
      <c r="M200">
        <f t="shared" si="22"/>
        <v>2023</v>
      </c>
      <c r="N200" s="1">
        <v>1050</v>
      </c>
      <c r="O200" s="20">
        <v>1500</v>
      </c>
      <c r="P200">
        <v>1</v>
      </c>
      <c r="Q200" s="1">
        <f t="shared" si="23"/>
        <v>1500</v>
      </c>
      <c r="R200" s="14">
        <f t="shared" si="24"/>
        <v>0</v>
      </c>
      <c r="S200" s="21">
        <f t="shared" si="20"/>
        <v>1500</v>
      </c>
      <c r="T200" t="s">
        <v>28</v>
      </c>
      <c r="U200" t="s">
        <v>29</v>
      </c>
      <c r="V200">
        <v>2002</v>
      </c>
      <c r="W200">
        <v>3002</v>
      </c>
      <c r="X200" t="s">
        <v>30</v>
      </c>
      <c r="Y200" t="s">
        <v>31</v>
      </c>
      <c r="Z200">
        <v>22</v>
      </c>
    </row>
    <row r="201" spans="6:26" x14ac:dyDescent="0.25">
      <c r="F201">
        <v>1003</v>
      </c>
      <c r="G201" t="s">
        <v>32</v>
      </c>
      <c r="H201" t="str">
        <f t="shared" si="19"/>
        <v>Road Bikes</v>
      </c>
      <c r="I201" t="s">
        <v>33</v>
      </c>
      <c r="J201" t="s">
        <v>34</v>
      </c>
      <c r="K201" s="2">
        <v>44988</v>
      </c>
      <c r="L201">
        <f t="shared" si="21"/>
        <v>3</v>
      </c>
      <c r="M201">
        <f t="shared" si="22"/>
        <v>2023</v>
      </c>
      <c r="N201" s="1">
        <v>1260</v>
      </c>
      <c r="O201" s="20">
        <v>1800</v>
      </c>
      <c r="P201">
        <v>3</v>
      </c>
      <c r="Q201" s="1">
        <f t="shared" si="23"/>
        <v>5400</v>
      </c>
      <c r="R201" s="14">
        <f t="shared" si="24"/>
        <v>270</v>
      </c>
      <c r="S201" s="21">
        <f t="shared" si="20"/>
        <v>5670</v>
      </c>
      <c r="T201" t="s">
        <v>23</v>
      </c>
      <c r="U201" t="s">
        <v>35</v>
      </c>
      <c r="V201">
        <v>2003</v>
      </c>
      <c r="W201">
        <v>3003</v>
      </c>
      <c r="X201" t="s">
        <v>36</v>
      </c>
      <c r="Y201" t="s">
        <v>26</v>
      </c>
      <c r="Z201">
        <v>18</v>
      </c>
    </row>
    <row r="202" spans="6:26" x14ac:dyDescent="0.25">
      <c r="F202">
        <v>1027</v>
      </c>
      <c r="G202" t="s">
        <v>32</v>
      </c>
      <c r="H202" t="str">
        <f t="shared" si="19"/>
        <v>Road Bikes</v>
      </c>
      <c r="I202" t="s">
        <v>100</v>
      </c>
      <c r="J202" t="s">
        <v>101</v>
      </c>
      <c r="K202" s="2">
        <v>44988</v>
      </c>
      <c r="L202">
        <f t="shared" si="21"/>
        <v>3</v>
      </c>
      <c r="M202">
        <f t="shared" si="22"/>
        <v>2023</v>
      </c>
      <c r="N202" s="1">
        <v>1105</v>
      </c>
      <c r="O202" s="20">
        <v>1700</v>
      </c>
      <c r="P202">
        <v>3</v>
      </c>
      <c r="Q202" s="1">
        <f t="shared" si="23"/>
        <v>5100</v>
      </c>
      <c r="R202" s="14">
        <f t="shared" si="24"/>
        <v>255</v>
      </c>
      <c r="S202" s="21">
        <f t="shared" si="20"/>
        <v>5355</v>
      </c>
      <c r="T202" t="s">
        <v>23</v>
      </c>
      <c r="U202" t="s">
        <v>35</v>
      </c>
      <c r="V202">
        <v>2063</v>
      </c>
      <c r="W202">
        <v>3063</v>
      </c>
      <c r="X202" t="s">
        <v>102</v>
      </c>
      <c r="Y202" t="s">
        <v>26</v>
      </c>
      <c r="Z202">
        <v>22</v>
      </c>
    </row>
    <row r="203" spans="6:26" x14ac:dyDescent="0.25">
      <c r="F203">
        <v>1158</v>
      </c>
      <c r="G203" t="s">
        <v>32</v>
      </c>
      <c r="H203" t="str">
        <f t="shared" si="19"/>
        <v>Road Bikes</v>
      </c>
      <c r="I203" t="s">
        <v>33</v>
      </c>
      <c r="J203" t="s">
        <v>34</v>
      </c>
      <c r="K203" s="2">
        <v>44988</v>
      </c>
      <c r="L203">
        <f t="shared" si="21"/>
        <v>3</v>
      </c>
      <c r="M203">
        <f t="shared" si="22"/>
        <v>2023</v>
      </c>
      <c r="N203" s="1">
        <v>1260</v>
      </c>
      <c r="O203" s="20">
        <v>1800</v>
      </c>
      <c r="P203">
        <v>3</v>
      </c>
      <c r="Q203" s="1">
        <f t="shared" si="23"/>
        <v>5400</v>
      </c>
      <c r="R203" s="14">
        <f t="shared" si="24"/>
        <v>270</v>
      </c>
      <c r="S203" s="21">
        <f t="shared" si="20"/>
        <v>5670</v>
      </c>
      <c r="T203" t="s">
        <v>23</v>
      </c>
      <c r="U203" t="s">
        <v>35</v>
      </c>
      <c r="V203">
        <v>2003</v>
      </c>
      <c r="W203">
        <v>3003</v>
      </c>
      <c r="X203" t="s">
        <v>36</v>
      </c>
      <c r="Y203" t="s">
        <v>26</v>
      </c>
      <c r="Z203">
        <v>18</v>
      </c>
    </row>
    <row r="204" spans="6:26" x14ac:dyDescent="0.25">
      <c r="F204">
        <v>1004</v>
      </c>
      <c r="G204" t="s">
        <v>32</v>
      </c>
      <c r="H204" t="str">
        <f t="shared" si="19"/>
        <v>Road Bikes</v>
      </c>
      <c r="I204" t="s">
        <v>33</v>
      </c>
      <c r="J204" t="s">
        <v>38</v>
      </c>
      <c r="K204" s="2">
        <v>44989</v>
      </c>
      <c r="L204">
        <f t="shared" si="21"/>
        <v>3</v>
      </c>
      <c r="M204">
        <f t="shared" si="22"/>
        <v>2023</v>
      </c>
      <c r="N204" s="1">
        <v>1470</v>
      </c>
      <c r="O204" s="20">
        <v>2100</v>
      </c>
      <c r="P204">
        <v>1</v>
      </c>
      <c r="Q204" s="1">
        <f t="shared" si="23"/>
        <v>2100</v>
      </c>
      <c r="R204" s="14">
        <f t="shared" si="24"/>
        <v>105</v>
      </c>
      <c r="S204" s="21">
        <f t="shared" si="20"/>
        <v>2205</v>
      </c>
      <c r="T204" t="s">
        <v>23</v>
      </c>
      <c r="U204" t="s">
        <v>24</v>
      </c>
      <c r="V204">
        <v>2004</v>
      </c>
      <c r="W204">
        <v>3004</v>
      </c>
      <c r="X204" t="s">
        <v>39</v>
      </c>
      <c r="Y204" t="s">
        <v>31</v>
      </c>
      <c r="Z204">
        <v>16</v>
      </c>
    </row>
    <row r="205" spans="6:26" x14ac:dyDescent="0.25">
      <c r="F205">
        <v>1028</v>
      </c>
      <c r="G205" t="s">
        <v>32</v>
      </c>
      <c r="H205" t="str">
        <f t="shared" si="19"/>
        <v>Road Bikes</v>
      </c>
      <c r="I205" t="s">
        <v>100</v>
      </c>
      <c r="J205" t="s">
        <v>103</v>
      </c>
      <c r="K205" s="2">
        <v>44989</v>
      </c>
      <c r="L205">
        <f t="shared" si="21"/>
        <v>3</v>
      </c>
      <c r="M205">
        <f t="shared" si="22"/>
        <v>2023</v>
      </c>
      <c r="N205" s="1">
        <v>1365</v>
      </c>
      <c r="O205" s="20">
        <v>2100</v>
      </c>
      <c r="P205">
        <v>1</v>
      </c>
      <c r="Q205" s="1">
        <f t="shared" si="23"/>
        <v>2100</v>
      </c>
      <c r="R205" s="14">
        <f t="shared" si="24"/>
        <v>105</v>
      </c>
      <c r="S205" s="21">
        <f t="shared" si="20"/>
        <v>2205</v>
      </c>
      <c r="T205" t="s">
        <v>23</v>
      </c>
      <c r="U205" t="s">
        <v>24</v>
      </c>
      <c r="V205">
        <v>2064</v>
      </c>
      <c r="W205">
        <v>3064</v>
      </c>
      <c r="X205" t="s">
        <v>104</v>
      </c>
      <c r="Y205" t="s">
        <v>31</v>
      </c>
      <c r="Z205">
        <v>20</v>
      </c>
    </row>
    <row r="206" spans="6:26" x14ac:dyDescent="0.25">
      <c r="F206">
        <v>1159</v>
      </c>
      <c r="G206" t="s">
        <v>32</v>
      </c>
      <c r="H206" t="str">
        <f t="shared" si="19"/>
        <v>Road Bikes</v>
      </c>
      <c r="I206" t="s">
        <v>33</v>
      </c>
      <c r="J206" t="s">
        <v>38</v>
      </c>
      <c r="K206" s="2">
        <v>44989</v>
      </c>
      <c r="L206">
        <f t="shared" si="21"/>
        <v>3</v>
      </c>
      <c r="M206">
        <f t="shared" si="22"/>
        <v>2023</v>
      </c>
      <c r="N206" s="1">
        <v>1470</v>
      </c>
      <c r="O206" s="20">
        <v>2100</v>
      </c>
      <c r="P206">
        <v>1</v>
      </c>
      <c r="Q206" s="1">
        <f t="shared" si="23"/>
        <v>2100</v>
      </c>
      <c r="R206" s="14">
        <f t="shared" si="24"/>
        <v>105</v>
      </c>
      <c r="S206" s="21">
        <f t="shared" si="20"/>
        <v>2205</v>
      </c>
      <c r="T206" t="s">
        <v>23</v>
      </c>
      <c r="U206" t="s">
        <v>24</v>
      </c>
      <c r="V206">
        <v>2004</v>
      </c>
      <c r="W206">
        <v>3004</v>
      </c>
      <c r="X206" t="s">
        <v>39</v>
      </c>
      <c r="Y206" t="s">
        <v>31</v>
      </c>
      <c r="Z206">
        <v>16</v>
      </c>
    </row>
    <row r="207" spans="6:26" x14ac:dyDescent="0.25">
      <c r="F207">
        <v>1005</v>
      </c>
      <c r="G207" t="s">
        <v>40</v>
      </c>
      <c r="H207" t="str">
        <f t="shared" si="19"/>
        <v>Touring Bikes</v>
      </c>
      <c r="I207" t="s">
        <v>41</v>
      </c>
      <c r="J207" t="s">
        <v>42</v>
      </c>
      <c r="K207" s="2">
        <v>44990</v>
      </c>
      <c r="L207">
        <f t="shared" si="21"/>
        <v>3</v>
      </c>
      <c r="M207">
        <f t="shared" si="22"/>
        <v>2023</v>
      </c>
      <c r="N207" s="1">
        <v>896.99999999999989</v>
      </c>
      <c r="O207" s="20">
        <v>1300</v>
      </c>
      <c r="P207">
        <v>2</v>
      </c>
      <c r="Q207" s="1">
        <f t="shared" si="23"/>
        <v>2600</v>
      </c>
      <c r="R207" s="14">
        <f t="shared" si="24"/>
        <v>130</v>
      </c>
      <c r="S207" s="21">
        <f t="shared" si="20"/>
        <v>2730</v>
      </c>
      <c r="T207" t="s">
        <v>28</v>
      </c>
      <c r="U207" t="s">
        <v>29</v>
      </c>
      <c r="V207">
        <v>2005</v>
      </c>
      <c r="W207">
        <v>3005</v>
      </c>
      <c r="X207" t="s">
        <v>43</v>
      </c>
      <c r="Y207" t="s">
        <v>26</v>
      </c>
      <c r="Z207">
        <v>27</v>
      </c>
    </row>
    <row r="208" spans="6:26" x14ac:dyDescent="0.25">
      <c r="F208">
        <v>1029</v>
      </c>
      <c r="G208" t="s">
        <v>40</v>
      </c>
      <c r="H208" t="str">
        <f t="shared" si="19"/>
        <v>Touring Bikes</v>
      </c>
      <c r="I208" t="s">
        <v>105</v>
      </c>
      <c r="J208" t="s">
        <v>106</v>
      </c>
      <c r="K208" s="2">
        <v>44990</v>
      </c>
      <c r="L208">
        <f t="shared" si="21"/>
        <v>3</v>
      </c>
      <c r="M208">
        <f t="shared" si="22"/>
        <v>2023</v>
      </c>
      <c r="N208" s="1">
        <v>1035</v>
      </c>
      <c r="O208" s="20">
        <v>1500</v>
      </c>
      <c r="P208">
        <v>2</v>
      </c>
      <c r="Q208" s="1">
        <f t="shared" si="23"/>
        <v>3000</v>
      </c>
      <c r="R208" s="14">
        <f t="shared" si="24"/>
        <v>150</v>
      </c>
      <c r="S208" s="21">
        <f t="shared" si="20"/>
        <v>3150</v>
      </c>
      <c r="T208" t="s">
        <v>28</v>
      </c>
      <c r="U208" t="s">
        <v>29</v>
      </c>
      <c r="V208">
        <v>2065</v>
      </c>
      <c r="W208">
        <v>3065</v>
      </c>
      <c r="X208" t="s">
        <v>107</v>
      </c>
      <c r="Y208" t="s">
        <v>26</v>
      </c>
      <c r="Z208">
        <v>30</v>
      </c>
    </row>
    <row r="209" spans="6:26" x14ac:dyDescent="0.25">
      <c r="F209">
        <v>1160</v>
      </c>
      <c r="G209" t="s">
        <v>40</v>
      </c>
      <c r="H209" t="str">
        <f t="shared" si="19"/>
        <v>Touring Bikes</v>
      </c>
      <c r="I209" t="s">
        <v>41</v>
      </c>
      <c r="J209" t="s">
        <v>42</v>
      </c>
      <c r="K209" s="2">
        <v>44990</v>
      </c>
      <c r="L209">
        <f t="shared" si="21"/>
        <v>3</v>
      </c>
      <c r="M209">
        <f t="shared" si="22"/>
        <v>2023</v>
      </c>
      <c r="N209" s="1">
        <v>896.99999999999989</v>
      </c>
      <c r="O209" s="20">
        <v>1300</v>
      </c>
      <c r="P209">
        <v>2</v>
      </c>
      <c r="Q209" s="1">
        <f t="shared" si="23"/>
        <v>2600</v>
      </c>
      <c r="R209" s="14">
        <f t="shared" si="24"/>
        <v>130</v>
      </c>
      <c r="S209" s="21">
        <f t="shared" si="20"/>
        <v>2730</v>
      </c>
      <c r="T209" t="s">
        <v>28</v>
      </c>
      <c r="U209" t="s">
        <v>29</v>
      </c>
      <c r="V209">
        <v>2005</v>
      </c>
      <c r="W209">
        <v>3005</v>
      </c>
      <c r="X209" t="s">
        <v>43</v>
      </c>
      <c r="Y209" t="s">
        <v>26</v>
      </c>
      <c r="Z209">
        <v>27</v>
      </c>
    </row>
    <row r="210" spans="6:26" x14ac:dyDescent="0.25">
      <c r="F210">
        <v>1006</v>
      </c>
      <c r="G210" t="s">
        <v>40</v>
      </c>
      <c r="H210" t="str">
        <f t="shared" si="19"/>
        <v>Touring Bikes</v>
      </c>
      <c r="I210" t="s">
        <v>41</v>
      </c>
      <c r="J210" t="s">
        <v>44</v>
      </c>
      <c r="K210" s="2">
        <v>44991</v>
      </c>
      <c r="L210">
        <f t="shared" si="21"/>
        <v>3</v>
      </c>
      <c r="M210">
        <f t="shared" si="22"/>
        <v>2023</v>
      </c>
      <c r="N210" s="1">
        <v>1104</v>
      </c>
      <c r="O210" s="20">
        <v>1600</v>
      </c>
      <c r="P210">
        <v>1</v>
      </c>
      <c r="Q210" s="1">
        <f t="shared" si="23"/>
        <v>1600</v>
      </c>
      <c r="R210" s="14">
        <f t="shared" si="24"/>
        <v>0</v>
      </c>
      <c r="S210" s="21">
        <f t="shared" si="20"/>
        <v>1600</v>
      </c>
      <c r="T210" t="s">
        <v>23</v>
      </c>
      <c r="U210" t="s">
        <v>24</v>
      </c>
      <c r="V210">
        <v>2006</v>
      </c>
      <c r="W210">
        <v>3006</v>
      </c>
      <c r="X210" t="s">
        <v>45</v>
      </c>
      <c r="Y210" t="s">
        <v>31</v>
      </c>
      <c r="Z210">
        <v>24</v>
      </c>
    </row>
    <row r="211" spans="6:26" x14ac:dyDescent="0.25">
      <c r="F211">
        <v>1030</v>
      </c>
      <c r="G211" t="s">
        <v>40</v>
      </c>
      <c r="H211" t="str">
        <f t="shared" si="19"/>
        <v>Touring Bikes</v>
      </c>
      <c r="I211" t="s">
        <v>105</v>
      </c>
      <c r="J211" t="s">
        <v>108</v>
      </c>
      <c r="K211" s="2">
        <v>44991</v>
      </c>
      <c r="L211">
        <f t="shared" si="21"/>
        <v>3</v>
      </c>
      <c r="M211">
        <f t="shared" si="22"/>
        <v>2023</v>
      </c>
      <c r="N211" s="1">
        <v>1242</v>
      </c>
      <c r="O211" s="20">
        <v>1800</v>
      </c>
      <c r="P211">
        <v>1</v>
      </c>
      <c r="Q211" s="1">
        <f t="shared" si="23"/>
        <v>1800</v>
      </c>
      <c r="R211" s="14">
        <f t="shared" si="24"/>
        <v>0</v>
      </c>
      <c r="S211" s="21">
        <f t="shared" si="20"/>
        <v>1800</v>
      </c>
      <c r="T211" t="s">
        <v>23</v>
      </c>
      <c r="U211" t="s">
        <v>24</v>
      </c>
      <c r="V211">
        <v>2066</v>
      </c>
      <c r="W211">
        <v>3066</v>
      </c>
      <c r="X211" t="s">
        <v>109</v>
      </c>
      <c r="Y211" t="s">
        <v>31</v>
      </c>
      <c r="Z211">
        <v>28</v>
      </c>
    </row>
    <row r="212" spans="6:26" x14ac:dyDescent="0.25">
      <c r="F212">
        <v>1161</v>
      </c>
      <c r="G212" t="s">
        <v>40</v>
      </c>
      <c r="H212" t="str">
        <f t="shared" si="19"/>
        <v>Touring Bikes</v>
      </c>
      <c r="I212" t="s">
        <v>41</v>
      </c>
      <c r="J212" t="s">
        <v>44</v>
      </c>
      <c r="K212" s="2">
        <v>44991</v>
      </c>
      <c r="L212">
        <f t="shared" si="21"/>
        <v>3</v>
      </c>
      <c r="M212">
        <f t="shared" si="22"/>
        <v>2023</v>
      </c>
      <c r="N212" s="1">
        <v>1104</v>
      </c>
      <c r="O212" s="20">
        <v>1600</v>
      </c>
      <c r="P212">
        <v>1</v>
      </c>
      <c r="Q212" s="1">
        <f t="shared" si="23"/>
        <v>1600</v>
      </c>
      <c r="R212" s="14">
        <f t="shared" si="24"/>
        <v>0</v>
      </c>
      <c r="S212" s="21">
        <f t="shared" si="20"/>
        <v>1600</v>
      </c>
      <c r="T212" t="s">
        <v>23</v>
      </c>
      <c r="U212" t="s">
        <v>24</v>
      </c>
      <c r="V212">
        <v>2006</v>
      </c>
      <c r="W212">
        <v>3006</v>
      </c>
      <c r="X212" t="s">
        <v>45</v>
      </c>
      <c r="Y212" t="s">
        <v>31</v>
      </c>
      <c r="Z212">
        <v>24</v>
      </c>
    </row>
    <row r="213" spans="6:26" x14ac:dyDescent="0.25">
      <c r="F213">
        <v>1007</v>
      </c>
      <c r="G213" t="s">
        <v>20</v>
      </c>
      <c r="H213" t="str">
        <f t="shared" si="19"/>
        <v>Mountain Bikes</v>
      </c>
      <c r="I213" t="s">
        <v>46</v>
      </c>
      <c r="J213" t="s">
        <v>47</v>
      </c>
      <c r="K213" s="2">
        <v>44992</v>
      </c>
      <c r="L213">
        <f t="shared" si="21"/>
        <v>3</v>
      </c>
      <c r="M213">
        <f t="shared" si="22"/>
        <v>2023</v>
      </c>
      <c r="N213" s="1">
        <v>1496</v>
      </c>
      <c r="O213" s="20">
        <v>2200</v>
      </c>
      <c r="P213">
        <v>2</v>
      </c>
      <c r="Q213" s="1">
        <f t="shared" si="23"/>
        <v>4400</v>
      </c>
      <c r="R213" s="14">
        <f t="shared" si="24"/>
        <v>220</v>
      </c>
      <c r="S213" s="21">
        <f t="shared" si="20"/>
        <v>4620</v>
      </c>
      <c r="T213" t="s">
        <v>28</v>
      </c>
      <c r="U213" t="s">
        <v>24</v>
      </c>
      <c r="V213">
        <v>2007</v>
      </c>
      <c r="W213">
        <v>3007</v>
      </c>
      <c r="X213" t="s">
        <v>48</v>
      </c>
      <c r="Y213" t="s">
        <v>26</v>
      </c>
      <c r="Z213">
        <v>29</v>
      </c>
    </row>
    <row r="214" spans="6:26" x14ac:dyDescent="0.25">
      <c r="F214">
        <v>1031</v>
      </c>
      <c r="G214" t="s">
        <v>94</v>
      </c>
      <c r="H214" t="str">
        <f t="shared" si="19"/>
        <v>E-Bikes</v>
      </c>
      <c r="I214" t="s">
        <v>110</v>
      </c>
      <c r="J214" t="s">
        <v>111</v>
      </c>
      <c r="K214" s="2">
        <v>44992</v>
      </c>
      <c r="L214">
        <f t="shared" si="21"/>
        <v>3</v>
      </c>
      <c r="M214">
        <f t="shared" si="22"/>
        <v>2023</v>
      </c>
      <c r="N214" s="1">
        <v>2080</v>
      </c>
      <c r="O214" s="20">
        <v>3200</v>
      </c>
      <c r="P214">
        <v>2</v>
      </c>
      <c r="Q214" s="1">
        <f t="shared" si="23"/>
        <v>6400</v>
      </c>
      <c r="R214" s="14">
        <f t="shared" si="24"/>
        <v>320</v>
      </c>
      <c r="S214" s="21">
        <f t="shared" si="20"/>
        <v>6720</v>
      </c>
      <c r="T214" t="s">
        <v>28</v>
      </c>
      <c r="U214" t="s">
        <v>24</v>
      </c>
      <c r="V214">
        <v>2067</v>
      </c>
      <c r="W214">
        <v>3067</v>
      </c>
      <c r="X214" t="s">
        <v>91</v>
      </c>
      <c r="Y214" t="s">
        <v>26</v>
      </c>
      <c r="Z214">
        <v>42</v>
      </c>
    </row>
    <row r="215" spans="6:26" x14ac:dyDescent="0.25">
      <c r="F215">
        <v>1162</v>
      </c>
      <c r="G215" t="s">
        <v>20</v>
      </c>
      <c r="H215" t="str">
        <f t="shared" si="19"/>
        <v>Mountain Bikes</v>
      </c>
      <c r="I215" t="s">
        <v>46</v>
      </c>
      <c r="J215" t="s">
        <v>47</v>
      </c>
      <c r="K215" s="2">
        <v>44992</v>
      </c>
      <c r="L215">
        <f t="shared" si="21"/>
        <v>3</v>
      </c>
      <c r="M215">
        <f t="shared" si="22"/>
        <v>2023</v>
      </c>
      <c r="N215" s="1">
        <v>1496</v>
      </c>
      <c r="O215" s="20">
        <v>2200</v>
      </c>
      <c r="P215">
        <v>2</v>
      </c>
      <c r="Q215" s="1">
        <f t="shared" si="23"/>
        <v>4400</v>
      </c>
      <c r="R215" s="14">
        <f t="shared" si="24"/>
        <v>220</v>
      </c>
      <c r="S215" s="21">
        <f t="shared" si="20"/>
        <v>4620</v>
      </c>
      <c r="T215" t="s">
        <v>28</v>
      </c>
      <c r="U215" t="s">
        <v>24</v>
      </c>
      <c r="V215">
        <v>2007</v>
      </c>
      <c r="W215">
        <v>3007</v>
      </c>
      <c r="X215" t="s">
        <v>48</v>
      </c>
      <c r="Y215" t="s">
        <v>26</v>
      </c>
      <c r="Z215">
        <v>29</v>
      </c>
    </row>
    <row r="216" spans="6:26" x14ac:dyDescent="0.25">
      <c r="F216">
        <v>1008</v>
      </c>
      <c r="G216" t="s">
        <v>20</v>
      </c>
      <c r="H216" t="str">
        <f t="shared" si="19"/>
        <v>Mountain Bikes</v>
      </c>
      <c r="I216" t="s">
        <v>46</v>
      </c>
      <c r="J216" t="s">
        <v>49</v>
      </c>
      <c r="K216" s="2">
        <v>44993</v>
      </c>
      <c r="L216">
        <f t="shared" si="21"/>
        <v>3</v>
      </c>
      <c r="M216">
        <f t="shared" si="22"/>
        <v>2023</v>
      </c>
      <c r="N216" s="1">
        <v>1700.0000000000002</v>
      </c>
      <c r="O216" s="20">
        <v>2500</v>
      </c>
      <c r="P216">
        <v>1</v>
      </c>
      <c r="Q216" s="1">
        <f t="shared" si="23"/>
        <v>2500</v>
      </c>
      <c r="R216" s="14">
        <f t="shared" si="24"/>
        <v>125</v>
      </c>
      <c r="S216" s="21">
        <f t="shared" si="20"/>
        <v>2625</v>
      </c>
      <c r="T216" t="s">
        <v>23</v>
      </c>
      <c r="U216" t="s">
        <v>29</v>
      </c>
      <c r="V216">
        <v>2008</v>
      </c>
      <c r="W216">
        <v>3008</v>
      </c>
      <c r="X216" t="s">
        <v>50</v>
      </c>
      <c r="Y216" t="s">
        <v>31</v>
      </c>
      <c r="Z216">
        <v>27</v>
      </c>
    </row>
    <row r="217" spans="6:26" x14ac:dyDescent="0.25">
      <c r="F217">
        <v>1032</v>
      </c>
      <c r="G217" t="s">
        <v>94</v>
      </c>
      <c r="H217" t="str">
        <f t="shared" si="19"/>
        <v>E-Bikes</v>
      </c>
      <c r="I217" t="s">
        <v>110</v>
      </c>
      <c r="J217" t="s">
        <v>112</v>
      </c>
      <c r="K217" s="2">
        <v>44993</v>
      </c>
      <c r="L217">
        <f t="shared" si="21"/>
        <v>3</v>
      </c>
      <c r="M217">
        <f t="shared" si="22"/>
        <v>2023</v>
      </c>
      <c r="N217" s="1">
        <v>2405</v>
      </c>
      <c r="O217" s="20">
        <v>3700</v>
      </c>
      <c r="P217">
        <v>1</v>
      </c>
      <c r="Q217" s="1">
        <f t="shared" si="23"/>
        <v>3700</v>
      </c>
      <c r="R217" s="14">
        <f t="shared" si="24"/>
        <v>185</v>
      </c>
      <c r="S217" s="21">
        <f t="shared" si="20"/>
        <v>3885</v>
      </c>
      <c r="T217" t="s">
        <v>23</v>
      </c>
      <c r="U217" t="s">
        <v>29</v>
      </c>
      <c r="V217">
        <v>2068</v>
      </c>
      <c r="W217">
        <v>3068</v>
      </c>
      <c r="X217" t="s">
        <v>93</v>
      </c>
      <c r="Y217" t="s">
        <v>31</v>
      </c>
      <c r="Z217">
        <v>40</v>
      </c>
    </row>
    <row r="218" spans="6:26" x14ac:dyDescent="0.25">
      <c r="F218">
        <v>1163</v>
      </c>
      <c r="G218" t="s">
        <v>20</v>
      </c>
      <c r="H218" t="str">
        <f t="shared" si="19"/>
        <v>Mountain Bikes</v>
      </c>
      <c r="I218" t="s">
        <v>46</v>
      </c>
      <c r="J218" t="s">
        <v>49</v>
      </c>
      <c r="K218" s="2">
        <v>44993</v>
      </c>
      <c r="L218">
        <f t="shared" si="21"/>
        <v>3</v>
      </c>
      <c r="M218">
        <f t="shared" si="22"/>
        <v>2023</v>
      </c>
      <c r="N218" s="1">
        <v>1700.0000000000002</v>
      </c>
      <c r="O218" s="20">
        <v>2500</v>
      </c>
      <c r="P218">
        <v>1</v>
      </c>
      <c r="Q218" s="1">
        <f t="shared" si="23"/>
        <v>2500</v>
      </c>
      <c r="R218" s="14">
        <f t="shared" si="24"/>
        <v>125</v>
      </c>
      <c r="S218" s="21">
        <f t="shared" si="20"/>
        <v>2625</v>
      </c>
      <c r="T218" t="s">
        <v>23</v>
      </c>
      <c r="U218" t="s">
        <v>29</v>
      </c>
      <c r="V218">
        <v>2008</v>
      </c>
      <c r="W218">
        <v>3008</v>
      </c>
      <c r="X218" t="s">
        <v>50</v>
      </c>
      <c r="Y218" t="s">
        <v>31</v>
      </c>
      <c r="Z218">
        <v>27</v>
      </c>
    </row>
    <row r="219" spans="6:26" x14ac:dyDescent="0.25">
      <c r="F219">
        <v>1017</v>
      </c>
      <c r="G219" t="s">
        <v>20</v>
      </c>
      <c r="H219" t="str">
        <f t="shared" si="19"/>
        <v>Mountain Bikes</v>
      </c>
      <c r="I219" t="s">
        <v>74</v>
      </c>
      <c r="J219" t="s">
        <v>75</v>
      </c>
      <c r="K219" s="2">
        <v>44996</v>
      </c>
      <c r="L219">
        <f t="shared" si="21"/>
        <v>3</v>
      </c>
      <c r="M219">
        <f t="shared" si="22"/>
        <v>2023</v>
      </c>
      <c r="N219" s="1">
        <v>780</v>
      </c>
      <c r="O219" s="20">
        <v>1300</v>
      </c>
      <c r="P219">
        <v>2</v>
      </c>
      <c r="Q219" s="1">
        <f t="shared" si="23"/>
        <v>2600</v>
      </c>
      <c r="R219" s="14">
        <f t="shared" si="24"/>
        <v>130</v>
      </c>
      <c r="S219" s="21">
        <f t="shared" si="20"/>
        <v>2730</v>
      </c>
      <c r="T219" t="s">
        <v>23</v>
      </c>
      <c r="U219" t="s">
        <v>24</v>
      </c>
      <c r="V219">
        <v>2041</v>
      </c>
      <c r="W219">
        <v>3041</v>
      </c>
      <c r="X219" t="s">
        <v>76</v>
      </c>
      <c r="Y219" t="s">
        <v>26</v>
      </c>
      <c r="Z219">
        <v>32</v>
      </c>
    </row>
    <row r="220" spans="6:26" x14ac:dyDescent="0.25">
      <c r="F220">
        <v>1172</v>
      </c>
      <c r="G220" t="s">
        <v>20</v>
      </c>
      <c r="H220" t="str">
        <f t="shared" si="19"/>
        <v>Mountain Bikes</v>
      </c>
      <c r="I220" t="s">
        <v>74</v>
      </c>
      <c r="J220" t="s">
        <v>75</v>
      </c>
      <c r="K220" s="2">
        <v>44996</v>
      </c>
      <c r="L220">
        <f t="shared" si="21"/>
        <v>3</v>
      </c>
      <c r="M220">
        <f t="shared" si="22"/>
        <v>2023</v>
      </c>
      <c r="N220" s="1">
        <v>780</v>
      </c>
      <c r="O220" s="20">
        <v>1300</v>
      </c>
      <c r="P220">
        <v>2</v>
      </c>
      <c r="Q220" s="1">
        <f t="shared" si="23"/>
        <v>2600</v>
      </c>
      <c r="R220" s="14">
        <f t="shared" si="24"/>
        <v>130</v>
      </c>
      <c r="S220" s="21">
        <f t="shared" si="20"/>
        <v>2730</v>
      </c>
      <c r="T220" t="s">
        <v>23</v>
      </c>
      <c r="U220" t="s">
        <v>24</v>
      </c>
      <c r="V220">
        <v>2041</v>
      </c>
      <c r="W220">
        <v>3041</v>
      </c>
      <c r="X220" t="s">
        <v>76</v>
      </c>
      <c r="Y220" t="s">
        <v>26</v>
      </c>
      <c r="Z220">
        <v>32</v>
      </c>
    </row>
    <row r="221" spans="6:26" x14ac:dyDescent="0.25">
      <c r="F221">
        <v>1018</v>
      </c>
      <c r="G221" t="s">
        <v>20</v>
      </c>
      <c r="H221" t="str">
        <f t="shared" si="19"/>
        <v>Mountain Bikes</v>
      </c>
      <c r="I221" t="s">
        <v>74</v>
      </c>
      <c r="J221" t="s">
        <v>77</v>
      </c>
      <c r="K221" s="2">
        <v>44997</v>
      </c>
      <c r="L221">
        <f t="shared" si="21"/>
        <v>3</v>
      </c>
      <c r="M221">
        <f t="shared" si="22"/>
        <v>2023</v>
      </c>
      <c r="N221" s="1">
        <v>960</v>
      </c>
      <c r="O221" s="20">
        <v>1600</v>
      </c>
      <c r="P221">
        <v>1</v>
      </c>
      <c r="Q221" s="1">
        <f t="shared" si="23"/>
        <v>1600</v>
      </c>
      <c r="R221" s="14">
        <f t="shared" si="24"/>
        <v>0</v>
      </c>
      <c r="S221" s="21">
        <f t="shared" si="20"/>
        <v>1600</v>
      </c>
      <c r="T221" t="s">
        <v>28</v>
      </c>
      <c r="U221" t="s">
        <v>29</v>
      </c>
      <c r="V221">
        <v>2042</v>
      </c>
      <c r="W221">
        <v>3042</v>
      </c>
      <c r="X221" t="s">
        <v>78</v>
      </c>
      <c r="Y221" t="s">
        <v>31</v>
      </c>
      <c r="Z221">
        <v>29</v>
      </c>
    </row>
    <row r="222" spans="6:26" x14ac:dyDescent="0.25">
      <c r="F222">
        <v>1173</v>
      </c>
      <c r="G222" t="s">
        <v>20</v>
      </c>
      <c r="H222" t="str">
        <f t="shared" si="19"/>
        <v>Mountain Bikes</v>
      </c>
      <c r="I222" t="s">
        <v>74</v>
      </c>
      <c r="J222" t="s">
        <v>77</v>
      </c>
      <c r="K222" s="2">
        <v>44997</v>
      </c>
      <c r="L222">
        <f t="shared" si="21"/>
        <v>3</v>
      </c>
      <c r="M222">
        <f t="shared" si="22"/>
        <v>2023</v>
      </c>
      <c r="N222" s="1">
        <v>960</v>
      </c>
      <c r="O222" s="20">
        <v>1600</v>
      </c>
      <c r="P222">
        <v>1</v>
      </c>
      <c r="Q222" s="1">
        <f t="shared" si="23"/>
        <v>1600</v>
      </c>
      <c r="R222" s="14">
        <f t="shared" si="24"/>
        <v>0</v>
      </c>
      <c r="S222" s="21">
        <f t="shared" si="20"/>
        <v>1600</v>
      </c>
      <c r="T222" t="s">
        <v>28</v>
      </c>
      <c r="U222" t="s">
        <v>29</v>
      </c>
      <c r="V222">
        <v>2042</v>
      </c>
      <c r="W222">
        <v>3042</v>
      </c>
      <c r="X222" t="s">
        <v>78</v>
      </c>
      <c r="Y222" t="s">
        <v>31</v>
      </c>
      <c r="Z222">
        <v>29</v>
      </c>
    </row>
    <row r="223" spans="6:26" x14ac:dyDescent="0.25">
      <c r="F223">
        <v>1019</v>
      </c>
      <c r="G223" t="s">
        <v>32</v>
      </c>
      <c r="H223" t="str">
        <f t="shared" si="19"/>
        <v>Road Bikes</v>
      </c>
      <c r="I223" t="s">
        <v>79</v>
      </c>
      <c r="J223" t="s">
        <v>80</v>
      </c>
      <c r="K223" s="2">
        <v>44998</v>
      </c>
      <c r="L223">
        <f t="shared" si="21"/>
        <v>3</v>
      </c>
      <c r="M223">
        <f t="shared" si="22"/>
        <v>2023</v>
      </c>
      <c r="N223" s="1">
        <v>1292</v>
      </c>
      <c r="O223" s="20">
        <v>1900</v>
      </c>
      <c r="P223">
        <v>3</v>
      </c>
      <c r="Q223" s="1">
        <f t="shared" si="23"/>
        <v>5700</v>
      </c>
      <c r="R223" s="14">
        <f t="shared" si="24"/>
        <v>285</v>
      </c>
      <c r="S223" s="21">
        <f t="shared" si="20"/>
        <v>5985</v>
      </c>
      <c r="T223" t="s">
        <v>23</v>
      </c>
      <c r="U223" t="s">
        <v>35</v>
      </c>
      <c r="V223">
        <v>2043</v>
      </c>
      <c r="W223">
        <v>3043</v>
      </c>
      <c r="X223" t="s">
        <v>81</v>
      </c>
      <c r="Y223" t="s">
        <v>26</v>
      </c>
      <c r="Z223">
        <v>21</v>
      </c>
    </row>
    <row r="224" spans="6:26" x14ac:dyDescent="0.25">
      <c r="F224">
        <v>1174</v>
      </c>
      <c r="G224" t="s">
        <v>32</v>
      </c>
      <c r="H224" t="str">
        <f t="shared" si="19"/>
        <v>Road Bikes</v>
      </c>
      <c r="I224" t="s">
        <v>79</v>
      </c>
      <c r="J224" t="s">
        <v>80</v>
      </c>
      <c r="K224" s="2">
        <v>44998</v>
      </c>
      <c r="L224">
        <f t="shared" si="21"/>
        <v>3</v>
      </c>
      <c r="M224">
        <f t="shared" si="22"/>
        <v>2023</v>
      </c>
      <c r="N224" s="1">
        <v>1292</v>
      </c>
      <c r="O224" s="20">
        <v>1900</v>
      </c>
      <c r="P224">
        <v>3</v>
      </c>
      <c r="Q224" s="1">
        <f t="shared" si="23"/>
        <v>5700</v>
      </c>
      <c r="R224" s="14">
        <f t="shared" si="24"/>
        <v>285</v>
      </c>
      <c r="S224" s="21">
        <f t="shared" si="20"/>
        <v>5985</v>
      </c>
      <c r="T224" t="s">
        <v>23</v>
      </c>
      <c r="U224" t="s">
        <v>35</v>
      </c>
      <c r="V224">
        <v>2043</v>
      </c>
      <c r="W224">
        <v>3043</v>
      </c>
      <c r="X224" t="s">
        <v>81</v>
      </c>
      <c r="Y224" t="s">
        <v>26</v>
      </c>
      <c r="Z224">
        <v>21</v>
      </c>
    </row>
    <row r="225" spans="6:26" x14ac:dyDescent="0.25">
      <c r="F225">
        <v>1020</v>
      </c>
      <c r="G225" t="s">
        <v>32</v>
      </c>
      <c r="H225" t="str">
        <f t="shared" si="19"/>
        <v>Road Bikes</v>
      </c>
      <c r="I225" t="s">
        <v>79</v>
      </c>
      <c r="J225" t="s">
        <v>82</v>
      </c>
      <c r="K225" s="2">
        <v>44999</v>
      </c>
      <c r="L225">
        <f t="shared" si="21"/>
        <v>3</v>
      </c>
      <c r="M225">
        <f t="shared" si="22"/>
        <v>2023</v>
      </c>
      <c r="N225" s="1">
        <v>1496</v>
      </c>
      <c r="O225" s="20">
        <v>2200</v>
      </c>
      <c r="P225">
        <v>1</v>
      </c>
      <c r="Q225" s="1">
        <f t="shared" si="23"/>
        <v>2200</v>
      </c>
      <c r="R225" s="14">
        <f t="shared" si="24"/>
        <v>110</v>
      </c>
      <c r="S225" s="21">
        <f t="shared" si="20"/>
        <v>2310</v>
      </c>
      <c r="T225" t="s">
        <v>23</v>
      </c>
      <c r="U225" t="s">
        <v>24</v>
      </c>
      <c r="V225">
        <v>2044</v>
      </c>
      <c r="W225">
        <v>3044</v>
      </c>
      <c r="X225" t="s">
        <v>83</v>
      </c>
      <c r="Y225" t="s">
        <v>31</v>
      </c>
      <c r="Z225">
        <v>19</v>
      </c>
    </row>
    <row r="226" spans="6:26" x14ac:dyDescent="0.25">
      <c r="F226">
        <v>1175</v>
      </c>
      <c r="G226" t="s">
        <v>32</v>
      </c>
      <c r="H226" t="str">
        <f t="shared" si="19"/>
        <v>Road Bikes</v>
      </c>
      <c r="I226" t="s">
        <v>79</v>
      </c>
      <c r="J226" t="s">
        <v>82</v>
      </c>
      <c r="K226" s="2">
        <v>44999</v>
      </c>
      <c r="L226">
        <f t="shared" si="21"/>
        <v>3</v>
      </c>
      <c r="M226">
        <f t="shared" si="22"/>
        <v>2023</v>
      </c>
      <c r="N226" s="1">
        <v>1496</v>
      </c>
      <c r="O226" s="20">
        <v>2200</v>
      </c>
      <c r="P226">
        <v>1</v>
      </c>
      <c r="Q226" s="1">
        <f t="shared" si="23"/>
        <v>2200</v>
      </c>
      <c r="R226" s="14">
        <f t="shared" si="24"/>
        <v>110</v>
      </c>
      <c r="S226" s="21">
        <f t="shared" si="20"/>
        <v>2310</v>
      </c>
      <c r="T226" t="s">
        <v>23</v>
      </c>
      <c r="U226" t="s">
        <v>24</v>
      </c>
      <c r="V226">
        <v>2044</v>
      </c>
      <c r="W226">
        <v>3044</v>
      </c>
      <c r="X226" t="s">
        <v>83</v>
      </c>
      <c r="Y226" t="s">
        <v>31</v>
      </c>
      <c r="Z226">
        <v>19</v>
      </c>
    </row>
    <row r="227" spans="6:26" x14ac:dyDescent="0.25">
      <c r="F227">
        <v>1021</v>
      </c>
      <c r="G227" t="s">
        <v>40</v>
      </c>
      <c r="H227" t="str">
        <f t="shared" si="19"/>
        <v>Touring Bikes</v>
      </c>
      <c r="I227" t="s">
        <v>84</v>
      </c>
      <c r="J227" t="s">
        <v>85</v>
      </c>
      <c r="K227" s="2">
        <v>45000</v>
      </c>
      <c r="L227">
        <f t="shared" si="21"/>
        <v>3</v>
      </c>
      <c r="M227">
        <f t="shared" si="22"/>
        <v>2023</v>
      </c>
      <c r="N227" s="1">
        <v>1340</v>
      </c>
      <c r="O227" s="20">
        <v>2000</v>
      </c>
      <c r="P227">
        <v>2</v>
      </c>
      <c r="Q227" s="1">
        <f t="shared" si="23"/>
        <v>4000</v>
      </c>
      <c r="R227" s="14">
        <f t="shared" si="24"/>
        <v>200</v>
      </c>
      <c r="S227" s="21">
        <f t="shared" si="20"/>
        <v>4200</v>
      </c>
      <c r="T227" t="s">
        <v>28</v>
      </c>
      <c r="U227" t="s">
        <v>29</v>
      </c>
      <c r="V227">
        <v>2045</v>
      </c>
      <c r="W227">
        <v>3045</v>
      </c>
      <c r="X227" t="s">
        <v>86</v>
      </c>
      <c r="Y227" t="s">
        <v>26</v>
      </c>
      <c r="Z227">
        <v>36</v>
      </c>
    </row>
    <row r="228" spans="6:26" x14ac:dyDescent="0.25">
      <c r="F228">
        <v>1022</v>
      </c>
      <c r="G228" t="s">
        <v>40</v>
      </c>
      <c r="H228" t="str">
        <f t="shared" si="19"/>
        <v>Touring Bikes</v>
      </c>
      <c r="I228" t="s">
        <v>84</v>
      </c>
      <c r="J228" t="s">
        <v>87</v>
      </c>
      <c r="K228" s="2">
        <v>45001</v>
      </c>
      <c r="L228">
        <f t="shared" si="21"/>
        <v>3</v>
      </c>
      <c r="M228">
        <f t="shared" si="22"/>
        <v>2023</v>
      </c>
      <c r="N228" s="1">
        <v>1541</v>
      </c>
      <c r="O228" s="20">
        <v>2300</v>
      </c>
      <c r="P228">
        <v>1</v>
      </c>
      <c r="Q228" s="1">
        <f t="shared" si="23"/>
        <v>2300</v>
      </c>
      <c r="R228" s="14">
        <f t="shared" si="24"/>
        <v>115</v>
      </c>
      <c r="S228" s="21">
        <f t="shared" si="20"/>
        <v>2415</v>
      </c>
      <c r="T228" t="s">
        <v>23</v>
      </c>
      <c r="U228" t="s">
        <v>24</v>
      </c>
      <c r="V228">
        <v>2046</v>
      </c>
      <c r="W228">
        <v>3046</v>
      </c>
      <c r="X228" t="s">
        <v>88</v>
      </c>
      <c r="Y228" t="s">
        <v>31</v>
      </c>
      <c r="Z228">
        <v>34</v>
      </c>
    </row>
    <row r="229" spans="6:26" x14ac:dyDescent="0.25">
      <c r="F229">
        <v>1023</v>
      </c>
      <c r="G229" t="s">
        <v>20</v>
      </c>
      <c r="H229" t="str">
        <f t="shared" si="19"/>
        <v>Mountain Bikes</v>
      </c>
      <c r="I229" t="s">
        <v>89</v>
      </c>
      <c r="J229" t="s">
        <v>90</v>
      </c>
      <c r="K229" s="2">
        <v>45002</v>
      </c>
      <c r="L229">
        <f t="shared" si="21"/>
        <v>3</v>
      </c>
      <c r="M229">
        <f t="shared" si="22"/>
        <v>2023</v>
      </c>
      <c r="N229" s="1">
        <v>2250</v>
      </c>
      <c r="O229" s="20">
        <v>3000</v>
      </c>
      <c r="P229">
        <v>2</v>
      </c>
      <c r="Q229" s="1">
        <f t="shared" si="23"/>
        <v>6000</v>
      </c>
      <c r="R229" s="14">
        <f t="shared" si="24"/>
        <v>300</v>
      </c>
      <c r="S229" s="21">
        <f t="shared" si="20"/>
        <v>6300</v>
      </c>
      <c r="T229" t="s">
        <v>28</v>
      </c>
      <c r="U229" t="s">
        <v>24</v>
      </c>
      <c r="V229">
        <v>2047</v>
      </c>
      <c r="W229">
        <v>3047</v>
      </c>
      <c r="X229" t="s">
        <v>91</v>
      </c>
      <c r="Y229" t="s">
        <v>26</v>
      </c>
      <c r="Z229">
        <v>40</v>
      </c>
    </row>
    <row r="230" spans="6:26" x14ac:dyDescent="0.25">
      <c r="F230">
        <v>1024</v>
      </c>
      <c r="G230" t="s">
        <v>20</v>
      </c>
      <c r="H230" t="str">
        <f t="shared" si="19"/>
        <v>Mountain Bikes</v>
      </c>
      <c r="I230" t="s">
        <v>89</v>
      </c>
      <c r="J230" t="s">
        <v>92</v>
      </c>
      <c r="K230" s="2">
        <v>45003</v>
      </c>
      <c r="L230">
        <f t="shared" si="21"/>
        <v>3</v>
      </c>
      <c r="M230">
        <f t="shared" si="22"/>
        <v>2023</v>
      </c>
      <c r="N230" s="1">
        <v>2625</v>
      </c>
      <c r="O230" s="20">
        <v>3500</v>
      </c>
      <c r="P230">
        <v>1</v>
      </c>
      <c r="Q230" s="1">
        <f t="shared" si="23"/>
        <v>3500</v>
      </c>
      <c r="R230" s="14">
        <f t="shared" si="24"/>
        <v>175</v>
      </c>
      <c r="S230" s="21">
        <f t="shared" si="20"/>
        <v>3675</v>
      </c>
      <c r="T230" t="s">
        <v>23</v>
      </c>
      <c r="U230" t="s">
        <v>29</v>
      </c>
      <c r="V230">
        <v>2048</v>
      </c>
      <c r="W230">
        <v>3048</v>
      </c>
      <c r="X230" t="s">
        <v>93</v>
      </c>
      <c r="Y230" t="s">
        <v>31</v>
      </c>
      <c r="Z230">
        <v>38</v>
      </c>
    </row>
    <row r="231" spans="6:26" x14ac:dyDescent="0.25">
      <c r="F231">
        <v>1009</v>
      </c>
      <c r="G231" t="s">
        <v>20</v>
      </c>
      <c r="H231" t="str">
        <f t="shared" si="19"/>
        <v>Mountain Bikes</v>
      </c>
      <c r="I231" t="s">
        <v>51</v>
      </c>
      <c r="J231" t="s">
        <v>52</v>
      </c>
      <c r="K231" s="2">
        <v>45006</v>
      </c>
      <c r="L231">
        <f t="shared" si="21"/>
        <v>3</v>
      </c>
      <c r="M231">
        <f t="shared" si="22"/>
        <v>2023</v>
      </c>
      <c r="N231" s="1">
        <v>737</v>
      </c>
      <c r="O231" s="20">
        <v>1100</v>
      </c>
      <c r="P231">
        <v>2</v>
      </c>
      <c r="Q231" s="1">
        <f t="shared" si="23"/>
        <v>2200</v>
      </c>
      <c r="R231" s="14">
        <f t="shared" si="24"/>
        <v>110</v>
      </c>
      <c r="S231" s="21">
        <f t="shared" si="20"/>
        <v>2310</v>
      </c>
      <c r="T231" t="s">
        <v>23</v>
      </c>
      <c r="U231" t="s">
        <v>24</v>
      </c>
      <c r="V231">
        <v>2021</v>
      </c>
      <c r="W231">
        <v>3021</v>
      </c>
      <c r="X231" t="s">
        <v>53</v>
      </c>
      <c r="Y231" t="s">
        <v>26</v>
      </c>
      <c r="Z231">
        <v>24</v>
      </c>
    </row>
    <row r="232" spans="6:26" x14ac:dyDescent="0.25">
      <c r="F232">
        <v>1164</v>
      </c>
      <c r="G232" t="s">
        <v>20</v>
      </c>
      <c r="H232" t="str">
        <f t="shared" si="19"/>
        <v>Mountain Bikes</v>
      </c>
      <c r="I232" t="s">
        <v>51</v>
      </c>
      <c r="J232" t="s">
        <v>52</v>
      </c>
      <c r="K232" s="2">
        <v>45006</v>
      </c>
      <c r="L232">
        <f t="shared" si="21"/>
        <v>3</v>
      </c>
      <c r="M232">
        <f t="shared" si="22"/>
        <v>2023</v>
      </c>
      <c r="N232" s="1">
        <v>737</v>
      </c>
      <c r="O232" s="20">
        <v>1100</v>
      </c>
      <c r="P232">
        <v>2</v>
      </c>
      <c r="Q232" s="1">
        <f t="shared" si="23"/>
        <v>2200</v>
      </c>
      <c r="R232" s="14">
        <f t="shared" si="24"/>
        <v>110</v>
      </c>
      <c r="S232" s="21">
        <f t="shared" si="20"/>
        <v>2310</v>
      </c>
      <c r="T232" t="s">
        <v>23</v>
      </c>
      <c r="U232" t="s">
        <v>24</v>
      </c>
      <c r="V232">
        <v>2021</v>
      </c>
      <c r="W232">
        <v>3021</v>
      </c>
      <c r="X232" t="s">
        <v>53</v>
      </c>
      <c r="Y232" t="s">
        <v>26</v>
      </c>
      <c r="Z232">
        <v>24</v>
      </c>
    </row>
    <row r="233" spans="6:26" x14ac:dyDescent="0.25">
      <c r="F233">
        <v>1010</v>
      </c>
      <c r="G233" t="s">
        <v>20</v>
      </c>
      <c r="H233" t="str">
        <f t="shared" si="19"/>
        <v>Mountain Bikes</v>
      </c>
      <c r="I233" t="s">
        <v>51</v>
      </c>
      <c r="J233" t="s">
        <v>54</v>
      </c>
      <c r="K233" s="2">
        <v>45007</v>
      </c>
      <c r="L233">
        <f t="shared" si="21"/>
        <v>3</v>
      </c>
      <c r="M233">
        <f t="shared" si="22"/>
        <v>2023</v>
      </c>
      <c r="N233" s="1">
        <v>938</v>
      </c>
      <c r="O233" s="20">
        <v>1400</v>
      </c>
      <c r="P233">
        <v>1</v>
      </c>
      <c r="Q233" s="1">
        <f t="shared" si="23"/>
        <v>1400</v>
      </c>
      <c r="R233" s="14">
        <f t="shared" si="24"/>
        <v>0</v>
      </c>
      <c r="S233" s="21">
        <f t="shared" si="20"/>
        <v>1400</v>
      </c>
      <c r="T233" t="s">
        <v>28</v>
      </c>
      <c r="U233" t="s">
        <v>29</v>
      </c>
      <c r="V233">
        <v>2022</v>
      </c>
      <c r="W233">
        <v>3022</v>
      </c>
      <c r="X233" t="s">
        <v>55</v>
      </c>
      <c r="Y233" t="s">
        <v>31</v>
      </c>
      <c r="Z233">
        <v>21</v>
      </c>
    </row>
    <row r="234" spans="6:26" x14ac:dyDescent="0.25">
      <c r="F234">
        <v>1165</v>
      </c>
      <c r="G234" t="s">
        <v>20</v>
      </c>
      <c r="H234" t="str">
        <f t="shared" si="19"/>
        <v>Mountain Bikes</v>
      </c>
      <c r="I234" t="s">
        <v>51</v>
      </c>
      <c r="J234" t="s">
        <v>54</v>
      </c>
      <c r="K234" s="2">
        <v>45007</v>
      </c>
      <c r="L234">
        <f t="shared" si="21"/>
        <v>3</v>
      </c>
      <c r="M234">
        <f t="shared" si="22"/>
        <v>2023</v>
      </c>
      <c r="N234" s="1">
        <v>938</v>
      </c>
      <c r="O234" s="20">
        <v>1400</v>
      </c>
      <c r="P234">
        <v>1</v>
      </c>
      <c r="Q234" s="1">
        <f t="shared" si="23"/>
        <v>1400</v>
      </c>
      <c r="R234" s="14">
        <f t="shared" si="24"/>
        <v>0</v>
      </c>
      <c r="S234" s="21">
        <f t="shared" si="20"/>
        <v>1400</v>
      </c>
      <c r="T234" t="s">
        <v>28</v>
      </c>
      <c r="U234" t="s">
        <v>29</v>
      </c>
      <c r="V234">
        <v>2022</v>
      </c>
      <c r="W234">
        <v>3022</v>
      </c>
      <c r="X234" t="s">
        <v>55</v>
      </c>
      <c r="Y234" t="s">
        <v>31</v>
      </c>
      <c r="Z234">
        <v>21</v>
      </c>
    </row>
    <row r="235" spans="6:26" x14ac:dyDescent="0.25">
      <c r="F235">
        <v>1011</v>
      </c>
      <c r="G235" t="s">
        <v>32</v>
      </c>
      <c r="H235" t="str">
        <f t="shared" si="19"/>
        <v>Road Bikes</v>
      </c>
      <c r="I235" t="s">
        <v>57</v>
      </c>
      <c r="J235" t="s">
        <v>58</v>
      </c>
      <c r="K235" s="2">
        <v>45008</v>
      </c>
      <c r="L235">
        <f t="shared" si="21"/>
        <v>3</v>
      </c>
      <c r="M235">
        <f t="shared" si="22"/>
        <v>2023</v>
      </c>
      <c r="N235" s="1">
        <v>1190</v>
      </c>
      <c r="O235" s="20">
        <v>1700</v>
      </c>
      <c r="P235">
        <v>3</v>
      </c>
      <c r="Q235" s="1">
        <f t="shared" si="23"/>
        <v>5100</v>
      </c>
      <c r="R235" s="14">
        <f t="shared" si="24"/>
        <v>255</v>
      </c>
      <c r="S235" s="21">
        <f t="shared" si="20"/>
        <v>5355</v>
      </c>
      <c r="T235" t="s">
        <v>23</v>
      </c>
      <c r="U235" t="s">
        <v>35</v>
      </c>
      <c r="V235">
        <v>2023</v>
      </c>
      <c r="W235">
        <v>3023</v>
      </c>
      <c r="X235" t="s">
        <v>59</v>
      </c>
      <c r="Y235" t="s">
        <v>26</v>
      </c>
      <c r="Z235">
        <v>20</v>
      </c>
    </row>
    <row r="236" spans="6:26" x14ac:dyDescent="0.25">
      <c r="F236">
        <v>1166</v>
      </c>
      <c r="G236" t="s">
        <v>32</v>
      </c>
      <c r="H236" t="str">
        <f t="shared" si="19"/>
        <v>Road Bikes</v>
      </c>
      <c r="I236" t="s">
        <v>57</v>
      </c>
      <c r="J236" t="s">
        <v>58</v>
      </c>
      <c r="K236" s="2">
        <v>45008</v>
      </c>
      <c r="L236">
        <f t="shared" si="21"/>
        <v>3</v>
      </c>
      <c r="M236">
        <f t="shared" si="22"/>
        <v>2023</v>
      </c>
      <c r="N236" s="1">
        <v>1190</v>
      </c>
      <c r="O236" s="20">
        <v>1700</v>
      </c>
      <c r="P236">
        <v>3</v>
      </c>
      <c r="Q236" s="1">
        <f t="shared" si="23"/>
        <v>5100</v>
      </c>
      <c r="R236" s="14">
        <f t="shared" si="24"/>
        <v>255</v>
      </c>
      <c r="S236" s="21">
        <f t="shared" si="20"/>
        <v>5355</v>
      </c>
      <c r="T236" t="s">
        <v>23</v>
      </c>
      <c r="U236" t="s">
        <v>35</v>
      </c>
      <c r="V236">
        <v>2023</v>
      </c>
      <c r="W236">
        <v>3023</v>
      </c>
      <c r="X236" t="s">
        <v>59</v>
      </c>
      <c r="Y236" t="s">
        <v>26</v>
      </c>
      <c r="Z236">
        <v>20</v>
      </c>
    </row>
    <row r="237" spans="6:26" x14ac:dyDescent="0.25">
      <c r="F237">
        <v>1012</v>
      </c>
      <c r="G237" t="s">
        <v>32</v>
      </c>
      <c r="H237" t="str">
        <f t="shared" si="19"/>
        <v>Road Bikes</v>
      </c>
      <c r="I237" t="s">
        <v>57</v>
      </c>
      <c r="J237" t="s">
        <v>61</v>
      </c>
      <c r="K237" s="2">
        <v>45009</v>
      </c>
      <c r="L237">
        <f t="shared" si="21"/>
        <v>3</v>
      </c>
      <c r="M237">
        <f t="shared" si="22"/>
        <v>2023</v>
      </c>
      <c r="N237" s="1">
        <v>1400</v>
      </c>
      <c r="O237" s="20">
        <v>2000</v>
      </c>
      <c r="P237">
        <v>1</v>
      </c>
      <c r="Q237" s="1">
        <f t="shared" si="23"/>
        <v>2000</v>
      </c>
      <c r="R237" s="14">
        <f t="shared" si="24"/>
        <v>0</v>
      </c>
      <c r="S237" s="21">
        <f t="shared" si="20"/>
        <v>2000</v>
      </c>
      <c r="T237" t="s">
        <v>23</v>
      </c>
      <c r="U237" t="s">
        <v>24</v>
      </c>
      <c r="V237">
        <v>2024</v>
      </c>
      <c r="W237">
        <v>3024</v>
      </c>
      <c r="X237" t="s">
        <v>62</v>
      </c>
      <c r="Y237" t="s">
        <v>31</v>
      </c>
      <c r="Z237">
        <v>18</v>
      </c>
    </row>
    <row r="238" spans="6:26" x14ac:dyDescent="0.25">
      <c r="F238">
        <v>1167</v>
      </c>
      <c r="G238" t="s">
        <v>32</v>
      </c>
      <c r="H238" t="str">
        <f t="shared" si="19"/>
        <v>Road Bikes</v>
      </c>
      <c r="I238" t="s">
        <v>57</v>
      </c>
      <c r="J238" t="s">
        <v>61</v>
      </c>
      <c r="K238" s="2">
        <v>45009</v>
      </c>
      <c r="L238">
        <f t="shared" si="21"/>
        <v>3</v>
      </c>
      <c r="M238">
        <f t="shared" si="22"/>
        <v>2023</v>
      </c>
      <c r="N238" s="1">
        <v>1400</v>
      </c>
      <c r="O238" s="20">
        <v>2000</v>
      </c>
      <c r="P238">
        <v>1</v>
      </c>
      <c r="Q238" s="1">
        <f t="shared" si="23"/>
        <v>2000</v>
      </c>
      <c r="R238" s="14">
        <f t="shared" si="24"/>
        <v>0</v>
      </c>
      <c r="S238" s="21">
        <f t="shared" si="20"/>
        <v>2000</v>
      </c>
      <c r="T238" t="s">
        <v>23</v>
      </c>
      <c r="U238" t="s">
        <v>24</v>
      </c>
      <c r="V238">
        <v>2024</v>
      </c>
      <c r="W238">
        <v>3024</v>
      </c>
      <c r="X238" t="s">
        <v>62</v>
      </c>
      <c r="Y238" t="s">
        <v>31</v>
      </c>
      <c r="Z238">
        <v>18</v>
      </c>
    </row>
    <row r="239" spans="6:26" x14ac:dyDescent="0.25">
      <c r="F239">
        <v>1013</v>
      </c>
      <c r="G239" t="s">
        <v>40</v>
      </c>
      <c r="H239" t="str">
        <f t="shared" si="19"/>
        <v>Touring Bikes</v>
      </c>
      <c r="I239" t="s">
        <v>64</v>
      </c>
      <c r="J239" t="s">
        <v>65</v>
      </c>
      <c r="K239" s="2">
        <v>45010</v>
      </c>
      <c r="L239">
        <f t="shared" si="21"/>
        <v>3</v>
      </c>
      <c r="M239">
        <f t="shared" si="22"/>
        <v>2023</v>
      </c>
      <c r="N239" s="1">
        <v>975</v>
      </c>
      <c r="O239" s="20">
        <v>1500</v>
      </c>
      <c r="P239">
        <v>2</v>
      </c>
      <c r="Q239" s="1">
        <f t="shared" si="23"/>
        <v>3000</v>
      </c>
      <c r="R239" s="14">
        <f t="shared" si="24"/>
        <v>150</v>
      </c>
      <c r="S239" s="21">
        <f t="shared" si="20"/>
        <v>3150</v>
      </c>
      <c r="T239" t="s">
        <v>28</v>
      </c>
      <c r="U239" t="s">
        <v>29</v>
      </c>
      <c r="V239">
        <v>2025</v>
      </c>
      <c r="W239">
        <v>3025</v>
      </c>
      <c r="X239" t="s">
        <v>66</v>
      </c>
      <c r="Y239" t="s">
        <v>26</v>
      </c>
      <c r="Z239">
        <v>28</v>
      </c>
    </row>
    <row r="240" spans="6:26" x14ac:dyDescent="0.25">
      <c r="F240">
        <v>1168</v>
      </c>
      <c r="G240" t="s">
        <v>40</v>
      </c>
      <c r="H240" t="str">
        <f t="shared" si="19"/>
        <v>Touring Bikes</v>
      </c>
      <c r="I240" t="s">
        <v>64</v>
      </c>
      <c r="J240" t="s">
        <v>65</v>
      </c>
      <c r="K240" s="2">
        <v>45010</v>
      </c>
      <c r="L240">
        <f t="shared" si="21"/>
        <v>3</v>
      </c>
      <c r="M240">
        <f t="shared" si="22"/>
        <v>2023</v>
      </c>
      <c r="N240" s="1">
        <v>975</v>
      </c>
      <c r="O240" s="20">
        <v>1500</v>
      </c>
      <c r="P240">
        <v>2</v>
      </c>
      <c r="Q240" s="1">
        <f t="shared" si="23"/>
        <v>3000</v>
      </c>
      <c r="R240" s="14">
        <f t="shared" si="24"/>
        <v>150</v>
      </c>
      <c r="S240" s="21">
        <f t="shared" si="20"/>
        <v>3150</v>
      </c>
      <c r="T240" t="s">
        <v>28</v>
      </c>
      <c r="U240" t="s">
        <v>29</v>
      </c>
      <c r="V240">
        <v>2025</v>
      </c>
      <c r="W240">
        <v>3025</v>
      </c>
      <c r="X240" t="s">
        <v>66</v>
      </c>
      <c r="Y240" t="s">
        <v>26</v>
      </c>
      <c r="Z240">
        <v>28</v>
      </c>
    </row>
    <row r="241" spans="6:26" x14ac:dyDescent="0.25">
      <c r="F241">
        <v>1014</v>
      </c>
      <c r="G241" t="s">
        <v>40</v>
      </c>
      <c r="H241" t="str">
        <f t="shared" si="19"/>
        <v>Touring Bikes</v>
      </c>
      <c r="I241" t="s">
        <v>64</v>
      </c>
      <c r="J241" t="s">
        <v>67</v>
      </c>
      <c r="K241" s="2">
        <v>45011</v>
      </c>
      <c r="L241">
        <f t="shared" si="21"/>
        <v>3</v>
      </c>
      <c r="M241">
        <f t="shared" si="22"/>
        <v>2023</v>
      </c>
      <c r="N241" s="1">
        <v>1170</v>
      </c>
      <c r="O241" s="20">
        <v>1800</v>
      </c>
      <c r="P241">
        <v>1</v>
      </c>
      <c r="Q241" s="1">
        <f t="shared" si="23"/>
        <v>1800</v>
      </c>
      <c r="R241" s="14">
        <f t="shared" si="24"/>
        <v>0</v>
      </c>
      <c r="S241" s="21">
        <f t="shared" si="20"/>
        <v>1800</v>
      </c>
      <c r="T241" t="s">
        <v>23</v>
      </c>
      <c r="U241" t="s">
        <v>24</v>
      </c>
      <c r="V241">
        <v>2026</v>
      </c>
      <c r="W241">
        <v>3026</v>
      </c>
      <c r="X241" t="s">
        <v>68</v>
      </c>
      <c r="Y241" t="s">
        <v>31</v>
      </c>
      <c r="Z241">
        <v>26</v>
      </c>
    </row>
    <row r="242" spans="6:26" x14ac:dyDescent="0.25">
      <c r="F242">
        <v>1169</v>
      </c>
      <c r="G242" t="s">
        <v>40</v>
      </c>
      <c r="H242" t="str">
        <f t="shared" si="19"/>
        <v>Touring Bikes</v>
      </c>
      <c r="I242" t="s">
        <v>64</v>
      </c>
      <c r="J242" t="s">
        <v>67</v>
      </c>
      <c r="K242" s="2">
        <v>45011</v>
      </c>
      <c r="L242">
        <f t="shared" si="21"/>
        <v>3</v>
      </c>
      <c r="M242">
        <f t="shared" si="22"/>
        <v>2023</v>
      </c>
      <c r="N242" s="1">
        <v>1170</v>
      </c>
      <c r="O242" s="20">
        <v>1800</v>
      </c>
      <c r="P242">
        <v>1</v>
      </c>
      <c r="Q242" s="1">
        <f t="shared" si="23"/>
        <v>1800</v>
      </c>
      <c r="R242" s="14">
        <f t="shared" si="24"/>
        <v>0</v>
      </c>
      <c r="S242" s="21">
        <f t="shared" si="20"/>
        <v>1800</v>
      </c>
      <c r="T242" t="s">
        <v>23</v>
      </c>
      <c r="U242" t="s">
        <v>24</v>
      </c>
      <c r="V242">
        <v>2026</v>
      </c>
      <c r="W242">
        <v>3026</v>
      </c>
      <c r="X242" t="s">
        <v>68</v>
      </c>
      <c r="Y242" t="s">
        <v>31</v>
      </c>
      <c r="Z242">
        <v>26</v>
      </c>
    </row>
    <row r="243" spans="6:26" x14ac:dyDescent="0.25">
      <c r="F243">
        <v>1015</v>
      </c>
      <c r="G243" t="s">
        <v>20</v>
      </c>
      <c r="H243" t="str">
        <f t="shared" si="19"/>
        <v>Mountain Bikes</v>
      </c>
      <c r="I243" t="s">
        <v>69</v>
      </c>
      <c r="J243" t="s">
        <v>70</v>
      </c>
      <c r="K243" s="2">
        <v>45012</v>
      </c>
      <c r="L243">
        <f t="shared" si="21"/>
        <v>3</v>
      </c>
      <c r="M243">
        <f t="shared" si="22"/>
        <v>2023</v>
      </c>
      <c r="N243" s="1">
        <v>1656</v>
      </c>
      <c r="O243" s="20">
        <v>2300</v>
      </c>
      <c r="P243">
        <v>2</v>
      </c>
      <c r="Q243" s="1">
        <f t="shared" si="23"/>
        <v>4600</v>
      </c>
      <c r="R243" s="14">
        <f t="shared" si="24"/>
        <v>230</v>
      </c>
      <c r="S243" s="21">
        <f t="shared" si="20"/>
        <v>4830</v>
      </c>
      <c r="T243" t="s">
        <v>28</v>
      </c>
      <c r="U243" t="s">
        <v>24</v>
      </c>
      <c r="V243">
        <v>2027</v>
      </c>
      <c r="W243">
        <v>3027</v>
      </c>
      <c r="X243" t="s">
        <v>71</v>
      </c>
      <c r="Y243" t="s">
        <v>26</v>
      </c>
      <c r="Z243">
        <v>30</v>
      </c>
    </row>
    <row r="244" spans="6:26" x14ac:dyDescent="0.25">
      <c r="F244">
        <v>1170</v>
      </c>
      <c r="G244" t="s">
        <v>20</v>
      </c>
      <c r="H244" t="str">
        <f t="shared" si="19"/>
        <v>Mountain Bikes</v>
      </c>
      <c r="I244" t="s">
        <v>69</v>
      </c>
      <c r="J244" t="s">
        <v>70</v>
      </c>
      <c r="K244" s="2">
        <v>45012</v>
      </c>
      <c r="L244">
        <f t="shared" si="21"/>
        <v>3</v>
      </c>
      <c r="M244">
        <f t="shared" si="22"/>
        <v>2023</v>
      </c>
      <c r="N244" s="1">
        <v>1656</v>
      </c>
      <c r="O244" s="20">
        <v>2300</v>
      </c>
      <c r="P244">
        <v>2</v>
      </c>
      <c r="Q244" s="1">
        <f t="shared" si="23"/>
        <v>4600</v>
      </c>
      <c r="R244" s="14">
        <f t="shared" si="24"/>
        <v>230</v>
      </c>
      <c r="S244" s="21">
        <f t="shared" si="20"/>
        <v>4830</v>
      </c>
      <c r="T244" t="s">
        <v>28</v>
      </c>
      <c r="U244" t="s">
        <v>24</v>
      </c>
      <c r="V244">
        <v>2027</v>
      </c>
      <c r="W244">
        <v>3027</v>
      </c>
      <c r="X244" t="s">
        <v>71</v>
      </c>
      <c r="Y244" t="s">
        <v>26</v>
      </c>
      <c r="Z244">
        <v>30</v>
      </c>
    </row>
    <row r="245" spans="6:26" x14ac:dyDescent="0.25">
      <c r="F245">
        <v>1016</v>
      </c>
      <c r="G245" t="s">
        <v>20</v>
      </c>
      <c r="H245" t="str">
        <f t="shared" si="19"/>
        <v>Mountain Bikes</v>
      </c>
      <c r="I245" t="s">
        <v>69</v>
      </c>
      <c r="J245" t="s">
        <v>72</v>
      </c>
      <c r="K245" s="2">
        <v>45013</v>
      </c>
      <c r="L245">
        <f t="shared" si="21"/>
        <v>3</v>
      </c>
      <c r="M245">
        <f t="shared" si="22"/>
        <v>2023</v>
      </c>
      <c r="N245" s="1">
        <v>1872</v>
      </c>
      <c r="O245" s="20">
        <v>1600</v>
      </c>
      <c r="P245">
        <v>1</v>
      </c>
      <c r="Q245" s="1">
        <f t="shared" si="23"/>
        <v>1600</v>
      </c>
      <c r="R245" s="14">
        <f t="shared" si="24"/>
        <v>0</v>
      </c>
      <c r="S245" s="21">
        <f t="shared" si="20"/>
        <v>1600</v>
      </c>
      <c r="T245" t="s">
        <v>23</v>
      </c>
      <c r="U245" t="s">
        <v>29</v>
      </c>
      <c r="V245">
        <v>2028</v>
      </c>
      <c r="W245">
        <v>3028</v>
      </c>
      <c r="X245" t="s">
        <v>73</v>
      </c>
      <c r="Y245" t="s">
        <v>31</v>
      </c>
      <c r="Z245">
        <v>28</v>
      </c>
    </row>
    <row r="246" spans="6:26" x14ac:dyDescent="0.25">
      <c r="F246">
        <v>1171</v>
      </c>
      <c r="G246" t="s">
        <v>20</v>
      </c>
      <c r="H246" t="str">
        <f t="shared" si="19"/>
        <v>Mountain Bikes</v>
      </c>
      <c r="I246" t="s">
        <v>69</v>
      </c>
      <c r="J246" t="s">
        <v>72</v>
      </c>
      <c r="K246" s="2">
        <v>45013</v>
      </c>
      <c r="L246">
        <f t="shared" si="21"/>
        <v>3</v>
      </c>
      <c r="M246">
        <f t="shared" si="22"/>
        <v>2023</v>
      </c>
      <c r="N246" s="1">
        <v>1872</v>
      </c>
      <c r="O246" s="20">
        <v>2600</v>
      </c>
      <c r="P246">
        <v>1</v>
      </c>
      <c r="Q246" s="1">
        <f t="shared" si="23"/>
        <v>2600</v>
      </c>
      <c r="R246" s="14">
        <f t="shared" si="24"/>
        <v>130</v>
      </c>
      <c r="S246" s="21">
        <f t="shared" si="20"/>
        <v>2730</v>
      </c>
      <c r="T246" t="s">
        <v>23</v>
      </c>
      <c r="U246" t="s">
        <v>29</v>
      </c>
      <c r="V246">
        <v>2028</v>
      </c>
      <c r="W246">
        <v>3028</v>
      </c>
      <c r="X246" t="s">
        <v>73</v>
      </c>
      <c r="Y246" t="s">
        <v>31</v>
      </c>
      <c r="Z246">
        <v>28</v>
      </c>
    </row>
  </sheetData>
  <sortState ref="F2:Z246">
    <sortCondition ref="K2:K246"/>
  </sortState>
  <mergeCells count="2">
    <mergeCell ref="A4:D4"/>
    <mergeCell ref="A10:D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6"/>
  <sheetViews>
    <sheetView workbookViewId="0">
      <pane ySplit="1" topLeftCell="A2" activePane="bottomLeft" state="frozen"/>
      <selection pane="bottomLeft" activeCell="I6" sqref="I6"/>
    </sheetView>
  </sheetViews>
  <sheetFormatPr defaultRowHeight="13.8" x14ac:dyDescent="0.25"/>
  <cols>
    <col min="1" max="1" width="8.3984375" customWidth="1"/>
    <col min="2" max="3" width="9.5" bestFit="1" customWidth="1"/>
    <col min="4" max="5" width="11.796875" customWidth="1"/>
    <col min="6" max="6" width="10.09765625" bestFit="1" customWidth="1"/>
    <col min="7" max="7" width="20.59765625" hidden="1" customWidth="1"/>
    <col min="8" max="8" width="15.69921875" customWidth="1"/>
    <col min="9" max="9" width="17.09765625" customWidth="1"/>
    <col min="10" max="10" width="23.296875" bestFit="1" customWidth="1"/>
    <col min="11" max="11" width="10.69921875" bestFit="1" customWidth="1"/>
    <col min="12" max="14" width="10.69921875" customWidth="1"/>
    <col min="15" max="15" width="9.296875" customWidth="1"/>
    <col min="16" max="16" width="13.296875" bestFit="1" customWidth="1"/>
    <col min="17" max="17" width="12.8984375" customWidth="1"/>
    <col min="18" max="18" width="11" style="15" customWidth="1"/>
    <col min="19" max="19" width="11" customWidth="1"/>
    <col min="20" max="20" width="13.3984375" bestFit="1" customWidth="1"/>
    <col min="21" max="21" width="12.3984375" customWidth="1"/>
    <col min="22" max="22" width="8.3984375" bestFit="1" customWidth="1"/>
    <col min="23" max="23" width="10.3984375" customWidth="1"/>
    <col min="24" max="24" width="39.69921875" bestFit="1" customWidth="1"/>
    <col min="26" max="26" width="10.59765625" customWidth="1"/>
  </cols>
  <sheetData>
    <row r="1" spans="1:26" ht="31.5" customHeight="1" x14ac:dyDescent="0.25">
      <c r="F1" s="7" t="s">
        <v>0</v>
      </c>
      <c r="H1" s="8" t="s">
        <v>1</v>
      </c>
      <c r="I1" s="8" t="s">
        <v>2</v>
      </c>
      <c r="J1" s="8" t="s">
        <v>3</v>
      </c>
      <c r="K1" s="8" t="s">
        <v>4</v>
      </c>
      <c r="L1" s="8" t="s">
        <v>5</v>
      </c>
      <c r="M1" s="8" t="s">
        <v>6</v>
      </c>
      <c r="N1" s="8" t="s">
        <v>7</v>
      </c>
      <c r="O1" s="8" t="s">
        <v>8</v>
      </c>
      <c r="P1" s="8" t="s">
        <v>9</v>
      </c>
      <c r="Q1" s="8" t="s">
        <v>10</v>
      </c>
      <c r="R1" s="13" t="s">
        <v>11</v>
      </c>
      <c r="S1" s="8" t="s">
        <v>12</v>
      </c>
      <c r="T1" s="7" t="s">
        <v>13</v>
      </c>
      <c r="U1" s="7" t="s">
        <v>14</v>
      </c>
      <c r="V1" s="7" t="s">
        <v>15</v>
      </c>
      <c r="W1" s="7" t="s">
        <v>16</v>
      </c>
      <c r="X1" s="7" t="s">
        <v>17</v>
      </c>
      <c r="Y1" s="7" t="s">
        <v>18</v>
      </c>
      <c r="Z1" s="7" t="s">
        <v>19</v>
      </c>
    </row>
    <row r="2" spans="1:26" x14ac:dyDescent="0.25">
      <c r="F2">
        <v>1049</v>
      </c>
      <c r="G2" t="s">
        <v>20</v>
      </c>
      <c r="H2" t="str">
        <f>PROPER(G2)</f>
        <v>Mountain Bikes</v>
      </c>
      <c r="I2" t="s">
        <v>21</v>
      </c>
      <c r="J2" t="s">
        <v>22</v>
      </c>
      <c r="K2" s="2">
        <v>44562</v>
      </c>
      <c r="N2" s="1">
        <v>840</v>
      </c>
      <c r="O2" s="1">
        <v>1200</v>
      </c>
      <c r="P2">
        <v>2</v>
      </c>
      <c r="Q2" s="1">
        <f>O2*P2</f>
        <v>2400</v>
      </c>
      <c r="R2" s="14">
        <f>IF(Q2&gt;2000,Q2*5%,0)</f>
        <v>120</v>
      </c>
      <c r="S2" s="1">
        <f>Q2+R2</f>
        <v>2520</v>
      </c>
      <c r="T2" t="s">
        <v>23</v>
      </c>
      <c r="U2" t="s">
        <v>24</v>
      </c>
      <c r="V2">
        <v>2001</v>
      </c>
      <c r="W2">
        <v>3001</v>
      </c>
      <c r="X2" t="s">
        <v>25</v>
      </c>
      <c r="Y2" t="s">
        <v>26</v>
      </c>
      <c r="Z2">
        <v>25</v>
      </c>
    </row>
    <row r="3" spans="1:26" x14ac:dyDescent="0.25">
      <c r="F3">
        <v>1059</v>
      </c>
      <c r="G3" t="s">
        <v>94</v>
      </c>
      <c r="H3" t="str">
        <f>PROPER(G3)</f>
        <v>E-Bikes</v>
      </c>
      <c r="I3" t="s">
        <v>95</v>
      </c>
      <c r="J3" t="s">
        <v>96</v>
      </c>
      <c r="K3" s="2">
        <v>44562</v>
      </c>
      <c r="N3" s="1">
        <v>1460</v>
      </c>
      <c r="O3" s="1">
        <v>2000</v>
      </c>
      <c r="P3">
        <v>2</v>
      </c>
      <c r="Q3" s="1">
        <f>O3*P3</f>
        <v>4000</v>
      </c>
      <c r="R3" s="14">
        <f>IF(Q3&gt;2000,Q3*5%,0)</f>
        <v>200</v>
      </c>
      <c r="S3" s="1">
        <f>Q3+R3</f>
        <v>4200</v>
      </c>
      <c r="T3" t="s">
        <v>23</v>
      </c>
      <c r="U3" t="s">
        <v>24</v>
      </c>
      <c r="V3">
        <v>2061</v>
      </c>
      <c r="W3">
        <v>3061</v>
      </c>
      <c r="X3" t="s">
        <v>97</v>
      </c>
      <c r="Y3" t="s">
        <v>26</v>
      </c>
      <c r="Z3">
        <v>35</v>
      </c>
    </row>
    <row r="4" spans="1:26" x14ac:dyDescent="0.25">
      <c r="A4" s="18" t="s">
        <v>154</v>
      </c>
      <c r="B4" s="18"/>
      <c r="C4" s="18"/>
      <c r="D4" s="18"/>
      <c r="F4">
        <v>1065</v>
      </c>
      <c r="G4" t="s">
        <v>20</v>
      </c>
      <c r="H4" t="str">
        <f>PROPER(G4)</f>
        <v>Mountain Bikes</v>
      </c>
      <c r="I4" t="s">
        <v>21</v>
      </c>
      <c r="J4" t="s">
        <v>22</v>
      </c>
      <c r="K4" s="2">
        <v>44562</v>
      </c>
      <c r="N4" s="1">
        <v>840</v>
      </c>
      <c r="O4" s="1">
        <v>1200</v>
      </c>
      <c r="P4">
        <v>2</v>
      </c>
      <c r="Q4" s="1">
        <f>O4*P4</f>
        <v>2400</v>
      </c>
      <c r="R4" s="14">
        <f>IF(Q4&gt;2000,Q4*5%,0)</f>
        <v>120</v>
      </c>
      <c r="S4" s="1">
        <f>Q4+R4</f>
        <v>2520</v>
      </c>
      <c r="T4" t="s">
        <v>23</v>
      </c>
      <c r="U4" t="s">
        <v>24</v>
      </c>
      <c r="V4">
        <v>2001</v>
      </c>
      <c r="W4">
        <v>3001</v>
      </c>
      <c r="X4" t="s">
        <v>25</v>
      </c>
      <c r="Y4" t="s">
        <v>26</v>
      </c>
      <c r="Z4">
        <v>25</v>
      </c>
    </row>
    <row r="5" spans="1:26" x14ac:dyDescent="0.25">
      <c r="A5" s="9"/>
      <c r="B5" s="10">
        <v>2022</v>
      </c>
      <c r="C5" s="10">
        <v>2023</v>
      </c>
      <c r="D5" s="9" t="s">
        <v>37</v>
      </c>
      <c r="F5">
        <v>1050</v>
      </c>
      <c r="G5" t="s">
        <v>20</v>
      </c>
      <c r="H5" t="str">
        <f>PROPER(G5)</f>
        <v>Mountain Bikes</v>
      </c>
      <c r="I5" t="s">
        <v>21</v>
      </c>
      <c r="J5" t="s">
        <v>27</v>
      </c>
      <c r="K5" s="2">
        <v>44563</v>
      </c>
      <c r="N5" s="1">
        <v>1050</v>
      </c>
      <c r="O5" s="1">
        <v>1500</v>
      </c>
      <c r="P5">
        <v>1</v>
      </c>
      <c r="Q5" s="1">
        <f>O5*P5</f>
        <v>1500</v>
      </c>
      <c r="R5" s="14">
        <f>IF(Q5&gt;2000,Q5*5%,0)</f>
        <v>0</v>
      </c>
      <c r="S5" s="1">
        <f>Q5+R5</f>
        <v>1500</v>
      </c>
      <c r="T5" t="s">
        <v>28</v>
      </c>
      <c r="U5" t="s">
        <v>29</v>
      </c>
      <c r="V5">
        <v>2002</v>
      </c>
      <c r="W5">
        <v>3002</v>
      </c>
      <c r="X5" t="s">
        <v>30</v>
      </c>
      <c r="Y5" t="s">
        <v>31</v>
      </c>
      <c r="Z5">
        <v>22</v>
      </c>
    </row>
    <row r="6" spans="1:26" x14ac:dyDescent="0.25">
      <c r="A6" s="9"/>
      <c r="B6" s="11">
        <f>SUMIF(M2:M246,2022,S2:S246)</f>
        <v>0</v>
      </c>
      <c r="C6" s="11">
        <f>SUMIF(M2:M246,2023,S2:S246)</f>
        <v>0</v>
      </c>
      <c r="D6" s="12" t="e">
        <f>(C6-B6)/B6</f>
        <v>#DIV/0!</v>
      </c>
      <c r="E6" s="6"/>
      <c r="F6">
        <v>1060</v>
      </c>
      <c r="G6" t="s">
        <v>94</v>
      </c>
      <c r="H6" t="str">
        <f>PROPER(G6)</f>
        <v>E-Bikes</v>
      </c>
      <c r="I6" t="s">
        <v>95</v>
      </c>
      <c r="J6" t="s">
        <v>98</v>
      </c>
      <c r="K6" s="2">
        <v>44563</v>
      </c>
      <c r="N6" s="1">
        <v>1825</v>
      </c>
      <c r="O6" s="1">
        <v>2500</v>
      </c>
      <c r="P6">
        <v>1</v>
      </c>
      <c r="Q6" s="1">
        <f>O6*P6</f>
        <v>2500</v>
      </c>
      <c r="R6" s="14">
        <f>IF(Q6&gt;2000,Q6*5%,0)</f>
        <v>125</v>
      </c>
      <c r="S6" s="1">
        <f>Q6+R6</f>
        <v>2625</v>
      </c>
      <c r="T6" t="s">
        <v>28</v>
      </c>
      <c r="U6" t="s">
        <v>29</v>
      </c>
      <c r="V6">
        <v>2062</v>
      </c>
      <c r="W6">
        <v>3062</v>
      </c>
      <c r="X6" t="s">
        <v>99</v>
      </c>
      <c r="Y6" t="s">
        <v>31</v>
      </c>
      <c r="Z6">
        <v>33</v>
      </c>
    </row>
    <row r="7" spans="1:26" x14ac:dyDescent="0.25">
      <c r="B7" s="5"/>
      <c r="C7" s="5"/>
      <c r="D7" s="6"/>
      <c r="E7" s="6"/>
      <c r="F7">
        <v>1066</v>
      </c>
      <c r="G7" t="s">
        <v>20</v>
      </c>
      <c r="H7" t="str">
        <f>PROPER(G7)</f>
        <v>Mountain Bikes</v>
      </c>
      <c r="I7" t="s">
        <v>21</v>
      </c>
      <c r="J7" t="s">
        <v>27</v>
      </c>
      <c r="K7" s="2">
        <v>44563</v>
      </c>
      <c r="N7" s="1">
        <v>1050</v>
      </c>
      <c r="O7" s="1">
        <v>1500</v>
      </c>
      <c r="P7">
        <v>1</v>
      </c>
      <c r="Q7" s="1">
        <f>O7*P7</f>
        <v>1500</v>
      </c>
      <c r="R7" s="14">
        <f>IF(Q7&gt;2000,Q7*5%,0)</f>
        <v>0</v>
      </c>
      <c r="S7" s="1">
        <f>Q7+R7</f>
        <v>1500</v>
      </c>
      <c r="T7" t="s">
        <v>28</v>
      </c>
      <c r="U7" t="s">
        <v>29</v>
      </c>
      <c r="V7">
        <v>2002</v>
      </c>
      <c r="W7">
        <v>3002</v>
      </c>
      <c r="X7" t="s">
        <v>30</v>
      </c>
      <c r="Y7" t="s">
        <v>31</v>
      </c>
      <c r="Z7">
        <v>22</v>
      </c>
    </row>
    <row r="8" spans="1:26" x14ac:dyDescent="0.25">
      <c r="B8" s="5"/>
      <c r="C8" s="5"/>
      <c r="D8" s="6"/>
      <c r="E8" s="6"/>
      <c r="F8">
        <v>1051</v>
      </c>
      <c r="G8" t="s">
        <v>32</v>
      </c>
      <c r="H8" t="str">
        <f>PROPER(G8)</f>
        <v>Road Bikes</v>
      </c>
      <c r="I8" t="s">
        <v>33</v>
      </c>
      <c r="J8" t="s">
        <v>34</v>
      </c>
      <c r="K8" s="2">
        <v>44564</v>
      </c>
      <c r="N8" s="1">
        <v>1260</v>
      </c>
      <c r="O8" s="1">
        <v>1800</v>
      </c>
      <c r="P8">
        <v>3</v>
      </c>
      <c r="Q8" s="1">
        <f>O8*P8</f>
        <v>5400</v>
      </c>
      <c r="R8" s="14">
        <f>IF(Q8&gt;2000,Q8*5%,0)</f>
        <v>270</v>
      </c>
      <c r="S8" s="1">
        <f>Q8+R8</f>
        <v>5670</v>
      </c>
      <c r="T8" t="s">
        <v>23</v>
      </c>
      <c r="U8" t="s">
        <v>35</v>
      </c>
      <c r="V8">
        <v>2003</v>
      </c>
      <c r="W8">
        <v>3003</v>
      </c>
      <c r="X8" t="s">
        <v>36</v>
      </c>
      <c r="Y8" t="s">
        <v>26</v>
      </c>
      <c r="Z8">
        <v>18</v>
      </c>
    </row>
    <row r="9" spans="1:26" x14ac:dyDescent="0.25">
      <c r="D9" s="4"/>
      <c r="E9" s="4"/>
      <c r="F9">
        <v>1067</v>
      </c>
      <c r="G9" t="s">
        <v>32</v>
      </c>
      <c r="H9" t="str">
        <f>PROPER(G9)</f>
        <v>Road Bikes</v>
      </c>
      <c r="I9" t="s">
        <v>33</v>
      </c>
      <c r="J9" t="s">
        <v>34</v>
      </c>
      <c r="K9" s="2">
        <v>44564</v>
      </c>
      <c r="N9" s="1">
        <v>1260</v>
      </c>
      <c r="O9" s="1">
        <v>1800</v>
      </c>
      <c r="P9">
        <v>3</v>
      </c>
      <c r="Q9" s="1">
        <f>O9*P9</f>
        <v>5400</v>
      </c>
      <c r="R9" s="14">
        <f>IF(Q9&gt;2000,Q9*5%,0)</f>
        <v>270</v>
      </c>
      <c r="S9" s="1">
        <f>Q9+R9</f>
        <v>5670</v>
      </c>
      <c r="T9" t="s">
        <v>23</v>
      </c>
      <c r="U9" t="s">
        <v>35</v>
      </c>
      <c r="V9">
        <v>2003</v>
      </c>
      <c r="W9">
        <v>3003</v>
      </c>
      <c r="X9" t="s">
        <v>36</v>
      </c>
      <c r="Y9" t="s">
        <v>26</v>
      </c>
      <c r="Z9">
        <v>18</v>
      </c>
    </row>
    <row r="10" spans="1:26" x14ac:dyDescent="0.25">
      <c r="A10" s="18" t="s">
        <v>155</v>
      </c>
      <c r="B10" s="18"/>
      <c r="C10" s="18"/>
      <c r="D10" s="18"/>
      <c r="F10">
        <v>1052</v>
      </c>
      <c r="G10" t="s">
        <v>32</v>
      </c>
      <c r="H10" t="str">
        <f>PROPER(G10)</f>
        <v>Road Bikes</v>
      </c>
      <c r="I10" t="s">
        <v>33</v>
      </c>
      <c r="J10" t="s">
        <v>38</v>
      </c>
      <c r="K10" s="2">
        <v>44565</v>
      </c>
      <c r="N10" s="1">
        <v>1470</v>
      </c>
      <c r="O10" s="1">
        <v>2100</v>
      </c>
      <c r="P10">
        <v>1</v>
      </c>
      <c r="Q10" s="1">
        <f>O10*P10</f>
        <v>2100</v>
      </c>
      <c r="R10" s="14">
        <f>IF(Q10&gt;2000,Q10*5%,0)</f>
        <v>105</v>
      </c>
      <c r="S10" s="1">
        <f>Q10+R10</f>
        <v>2205</v>
      </c>
      <c r="T10" t="s">
        <v>23</v>
      </c>
      <c r="U10" t="s">
        <v>24</v>
      </c>
      <c r="V10">
        <v>2004</v>
      </c>
      <c r="W10">
        <v>3004</v>
      </c>
      <c r="X10" t="s">
        <v>39</v>
      </c>
      <c r="Y10" t="s">
        <v>31</v>
      </c>
      <c r="Z10">
        <v>16</v>
      </c>
    </row>
    <row r="11" spans="1:26" x14ac:dyDescent="0.25">
      <c r="A11" s="9"/>
      <c r="B11" s="10">
        <v>2022</v>
      </c>
      <c r="C11" s="10">
        <v>2023</v>
      </c>
      <c r="D11" s="10" t="s">
        <v>37</v>
      </c>
      <c r="E11" s="3"/>
      <c r="F11">
        <v>1068</v>
      </c>
      <c r="G11" t="s">
        <v>32</v>
      </c>
      <c r="H11" t="str">
        <f>PROPER(G11)</f>
        <v>Road Bikes</v>
      </c>
      <c r="I11" t="s">
        <v>33</v>
      </c>
      <c r="J11" t="s">
        <v>38</v>
      </c>
      <c r="K11" s="2">
        <v>44565</v>
      </c>
      <c r="N11" s="1">
        <v>1470</v>
      </c>
      <c r="O11" s="1">
        <v>2100</v>
      </c>
      <c r="P11">
        <v>1</v>
      </c>
      <c r="Q11" s="1">
        <f>O11*P11</f>
        <v>2100</v>
      </c>
      <c r="R11" s="14">
        <f>IF(Q11&gt;2000,Q11*5%,0)</f>
        <v>105</v>
      </c>
      <c r="S11" s="1">
        <f>Q11+R11</f>
        <v>2205</v>
      </c>
      <c r="T11" t="s">
        <v>23</v>
      </c>
      <c r="U11" t="s">
        <v>24</v>
      </c>
      <c r="V11">
        <v>2004</v>
      </c>
      <c r="W11">
        <v>3004</v>
      </c>
      <c r="X11" t="s">
        <v>39</v>
      </c>
      <c r="Y11" t="s">
        <v>31</v>
      </c>
      <c r="Z11">
        <v>16</v>
      </c>
    </row>
    <row r="12" spans="1:26" ht="16.8" x14ac:dyDescent="0.4">
      <c r="A12" s="9" t="s">
        <v>56</v>
      </c>
      <c r="B12" s="17">
        <f>SUMIFS(S2:S246,M2:M246,2022,L2:$L$246,1)</f>
        <v>0</v>
      </c>
      <c r="C12" s="11">
        <f>SUMIFS(S2:S246,M2:M246,2023,L2:$L$246,1)</f>
        <v>0</v>
      </c>
      <c r="D12" s="16"/>
      <c r="E12" s="4"/>
      <c r="F12">
        <v>1053</v>
      </c>
      <c r="G12" t="s">
        <v>40</v>
      </c>
      <c r="H12" t="str">
        <f>PROPER(G12)</f>
        <v>Touring Bikes</v>
      </c>
      <c r="I12" t="s">
        <v>41</v>
      </c>
      <c r="J12" t="s">
        <v>42</v>
      </c>
      <c r="K12" s="2">
        <v>44566</v>
      </c>
      <c r="N12" s="1">
        <v>896.99999999999989</v>
      </c>
      <c r="O12" s="1">
        <v>1300</v>
      </c>
      <c r="P12">
        <v>2</v>
      </c>
      <c r="Q12" s="1">
        <f>O12*P12</f>
        <v>2600</v>
      </c>
      <c r="R12" s="14">
        <f>IF(Q12&gt;2000,Q12*5%,0)</f>
        <v>130</v>
      </c>
      <c r="S12" s="1">
        <f>Q12+R12</f>
        <v>2730</v>
      </c>
      <c r="T12" t="s">
        <v>28</v>
      </c>
      <c r="U12" t="s">
        <v>29</v>
      </c>
      <c r="V12">
        <v>2005</v>
      </c>
      <c r="W12">
        <v>3005</v>
      </c>
      <c r="X12" t="s">
        <v>43</v>
      </c>
      <c r="Y12" t="s">
        <v>26</v>
      </c>
      <c r="Z12">
        <v>27</v>
      </c>
    </row>
    <row r="13" spans="1:26" ht="16.8" x14ac:dyDescent="0.4">
      <c r="A13" s="9" t="s">
        <v>60</v>
      </c>
      <c r="B13" s="17">
        <f>SUMIFS(S3:S247,M3:M247,2022,L3:L247,2)</f>
        <v>0</v>
      </c>
      <c r="C13" s="11">
        <f>SUMIFS(S2:S246,M2:M246,2023,L2:$L$246,2)</f>
        <v>0</v>
      </c>
      <c r="D13" s="16"/>
      <c r="E13" s="4"/>
      <c r="F13">
        <v>1069</v>
      </c>
      <c r="G13" t="s">
        <v>40</v>
      </c>
      <c r="H13" t="str">
        <f>PROPER(G13)</f>
        <v>Touring Bikes</v>
      </c>
      <c r="I13" t="s">
        <v>41</v>
      </c>
      <c r="J13" t="s">
        <v>42</v>
      </c>
      <c r="K13" s="2">
        <v>44566</v>
      </c>
      <c r="N13" s="1">
        <v>896.99999999999989</v>
      </c>
      <c r="O13" s="1">
        <v>1300</v>
      </c>
      <c r="P13">
        <v>2</v>
      </c>
      <c r="Q13" s="1">
        <f>O13*P13</f>
        <v>2600</v>
      </c>
      <c r="R13" s="14">
        <f>IF(Q13&gt;2000,Q13*5%,0)</f>
        <v>130</v>
      </c>
      <c r="S13" s="1">
        <f>Q13+R13</f>
        <v>2730</v>
      </c>
      <c r="T13" t="s">
        <v>28</v>
      </c>
      <c r="U13" t="s">
        <v>29</v>
      </c>
      <c r="V13">
        <v>2005</v>
      </c>
      <c r="W13">
        <v>3005</v>
      </c>
      <c r="X13" t="s">
        <v>43</v>
      </c>
      <c r="Y13" t="s">
        <v>26</v>
      </c>
      <c r="Z13">
        <v>27</v>
      </c>
    </row>
    <row r="14" spans="1:26" ht="16.8" x14ac:dyDescent="0.4">
      <c r="A14" s="9" t="s">
        <v>63</v>
      </c>
      <c r="B14" s="17">
        <f>SUMIFS(S4:S248,M4:M248,2022,L4:L248,3)</f>
        <v>0</v>
      </c>
      <c r="C14" s="11">
        <f>SUMIFS(S2:S246,M2:M246,2023,L2:$L$246,1)</f>
        <v>0</v>
      </c>
      <c r="D14" s="16"/>
      <c r="E14" s="4"/>
      <c r="F14">
        <v>1054</v>
      </c>
      <c r="G14" t="s">
        <v>40</v>
      </c>
      <c r="H14" t="str">
        <f>PROPER(G14)</f>
        <v>Touring Bikes</v>
      </c>
      <c r="I14" t="s">
        <v>41</v>
      </c>
      <c r="J14" t="s">
        <v>44</v>
      </c>
      <c r="K14" s="2">
        <v>44567</v>
      </c>
      <c r="N14" s="1">
        <v>1104</v>
      </c>
      <c r="O14" s="1">
        <v>1600</v>
      </c>
      <c r="P14">
        <v>1</v>
      </c>
      <c r="Q14" s="1">
        <f>O14*P14</f>
        <v>1600</v>
      </c>
      <c r="R14" s="14">
        <f>IF(Q14&gt;2000,Q14*5%,0)</f>
        <v>0</v>
      </c>
      <c r="S14" s="1">
        <f>Q14+R14</f>
        <v>1600</v>
      </c>
      <c r="T14" t="s">
        <v>23</v>
      </c>
      <c r="U14" t="s">
        <v>24</v>
      </c>
      <c r="V14">
        <v>2006</v>
      </c>
      <c r="W14">
        <v>3006</v>
      </c>
      <c r="X14" t="s">
        <v>45</v>
      </c>
      <c r="Y14" t="s">
        <v>31</v>
      </c>
      <c r="Z14">
        <v>24</v>
      </c>
    </row>
    <row r="15" spans="1:26" x14ac:dyDescent="0.25">
      <c r="F15">
        <v>1070</v>
      </c>
      <c r="G15" t="s">
        <v>40</v>
      </c>
      <c r="H15" t="str">
        <f>PROPER(G15)</f>
        <v>Touring Bikes</v>
      </c>
      <c r="I15" t="s">
        <v>41</v>
      </c>
      <c r="J15" t="s">
        <v>44</v>
      </c>
      <c r="K15" s="2">
        <v>44567</v>
      </c>
      <c r="N15" s="1">
        <v>1104</v>
      </c>
      <c r="O15" s="1">
        <v>1600</v>
      </c>
      <c r="P15">
        <v>1</v>
      </c>
      <c r="Q15" s="1">
        <f>O15*P15</f>
        <v>1600</v>
      </c>
      <c r="R15" s="14">
        <f>IF(Q15&gt;2000,Q15*5%,0)</f>
        <v>0</v>
      </c>
      <c r="S15" s="1">
        <f>Q15+R15</f>
        <v>1600</v>
      </c>
      <c r="T15" t="s">
        <v>23</v>
      </c>
      <c r="U15" t="s">
        <v>24</v>
      </c>
      <c r="V15">
        <v>2006</v>
      </c>
      <c r="W15">
        <v>3006</v>
      </c>
      <c r="X15" t="s">
        <v>45</v>
      </c>
      <c r="Y15" t="s">
        <v>31</v>
      </c>
      <c r="Z15">
        <v>24</v>
      </c>
    </row>
    <row r="16" spans="1:26" x14ac:dyDescent="0.25">
      <c r="F16">
        <v>1071</v>
      </c>
      <c r="G16" t="s">
        <v>20</v>
      </c>
      <c r="H16" t="str">
        <f>PROPER(G16)</f>
        <v>Mountain Bikes</v>
      </c>
      <c r="I16" t="s">
        <v>46</v>
      </c>
      <c r="J16" t="s">
        <v>47</v>
      </c>
      <c r="K16" s="2">
        <v>44568</v>
      </c>
      <c r="N16" s="1">
        <v>1496</v>
      </c>
      <c r="O16" s="1">
        <v>2200</v>
      </c>
      <c r="P16">
        <v>2</v>
      </c>
      <c r="Q16" s="1">
        <f>O16*P16</f>
        <v>4400</v>
      </c>
      <c r="R16" s="14">
        <f>IF(Q16&gt;2000,Q16*5%,0)</f>
        <v>220</v>
      </c>
      <c r="S16" s="1">
        <f>Q16+R16</f>
        <v>4620</v>
      </c>
      <c r="T16" t="s">
        <v>28</v>
      </c>
      <c r="U16" t="s">
        <v>24</v>
      </c>
      <c r="V16">
        <v>2007</v>
      </c>
      <c r="W16">
        <v>3007</v>
      </c>
      <c r="X16" t="s">
        <v>48</v>
      </c>
      <c r="Y16" t="s">
        <v>26</v>
      </c>
      <c r="Z16">
        <v>29</v>
      </c>
    </row>
    <row r="17" spans="2:26" x14ac:dyDescent="0.25">
      <c r="B17" s="3"/>
      <c r="C17" s="3"/>
      <c r="F17">
        <v>1072</v>
      </c>
      <c r="G17" t="s">
        <v>20</v>
      </c>
      <c r="H17" t="str">
        <f>PROPER(G17)</f>
        <v>Mountain Bikes</v>
      </c>
      <c r="I17" t="s">
        <v>46</v>
      </c>
      <c r="J17" t="s">
        <v>49</v>
      </c>
      <c r="K17" s="2">
        <v>44569</v>
      </c>
      <c r="N17" s="1">
        <v>1700.0000000000002</v>
      </c>
      <c r="O17" s="1">
        <v>2500</v>
      </c>
      <c r="P17">
        <v>1</v>
      </c>
      <c r="Q17" s="1">
        <f>O17*P17</f>
        <v>2500</v>
      </c>
      <c r="R17" s="14">
        <f>IF(Q17&gt;2000,Q17*5%,0)</f>
        <v>125</v>
      </c>
      <c r="S17" s="1">
        <f>Q17+R17</f>
        <v>2625</v>
      </c>
      <c r="T17" t="s">
        <v>23</v>
      </c>
      <c r="U17" t="s">
        <v>29</v>
      </c>
      <c r="V17">
        <v>2008</v>
      </c>
      <c r="W17">
        <v>3008</v>
      </c>
      <c r="X17" t="s">
        <v>50</v>
      </c>
      <c r="Y17" t="s">
        <v>31</v>
      </c>
      <c r="Z17">
        <v>27</v>
      </c>
    </row>
    <row r="18" spans="2:26" x14ac:dyDescent="0.25">
      <c r="F18">
        <v>1061</v>
      </c>
      <c r="G18" t="s">
        <v>32</v>
      </c>
      <c r="H18" t="str">
        <f>PROPER(G18)</f>
        <v>Road Bikes</v>
      </c>
      <c r="I18" t="s">
        <v>79</v>
      </c>
      <c r="J18" t="s">
        <v>80</v>
      </c>
      <c r="K18" s="2">
        <v>44574</v>
      </c>
      <c r="N18" s="1">
        <v>1292</v>
      </c>
      <c r="O18" s="1">
        <v>1900</v>
      </c>
      <c r="P18">
        <v>3</v>
      </c>
      <c r="Q18" s="1">
        <f>O18*P18</f>
        <v>5700</v>
      </c>
      <c r="R18" s="14">
        <f>IF(Q18&gt;2000,Q18*5%,0)</f>
        <v>285</v>
      </c>
      <c r="S18" s="1">
        <f>Q18+R18</f>
        <v>5985</v>
      </c>
      <c r="T18" t="s">
        <v>23</v>
      </c>
      <c r="U18" t="s">
        <v>35</v>
      </c>
      <c r="V18">
        <v>2043</v>
      </c>
      <c r="W18">
        <v>3043</v>
      </c>
      <c r="X18" t="s">
        <v>81</v>
      </c>
      <c r="Y18" t="s">
        <v>26</v>
      </c>
      <c r="Z18">
        <v>21</v>
      </c>
    </row>
    <row r="19" spans="2:26" x14ac:dyDescent="0.25">
      <c r="F19">
        <v>1062</v>
      </c>
      <c r="G19" t="s">
        <v>32</v>
      </c>
      <c r="H19" t="str">
        <f>PROPER(G19)</f>
        <v>Road Bikes</v>
      </c>
      <c r="I19" t="s">
        <v>79</v>
      </c>
      <c r="J19" t="s">
        <v>82</v>
      </c>
      <c r="K19" s="2">
        <v>44575</v>
      </c>
      <c r="N19" s="1">
        <v>1496</v>
      </c>
      <c r="O19" s="1">
        <v>2200</v>
      </c>
      <c r="P19">
        <v>1</v>
      </c>
      <c r="Q19" s="1">
        <f>O19*P19</f>
        <v>2200</v>
      </c>
      <c r="R19" s="14">
        <f>IF(Q19&gt;2000,Q19*5%,0)</f>
        <v>110</v>
      </c>
      <c r="S19" s="1">
        <f>Q19+R19</f>
        <v>2310</v>
      </c>
      <c r="T19" t="s">
        <v>23</v>
      </c>
      <c r="U19" t="s">
        <v>24</v>
      </c>
      <c r="V19">
        <v>2044</v>
      </c>
      <c r="W19">
        <v>3044</v>
      </c>
      <c r="X19" t="s">
        <v>83</v>
      </c>
      <c r="Y19" t="s">
        <v>31</v>
      </c>
      <c r="Z19">
        <v>19</v>
      </c>
    </row>
    <row r="20" spans="2:26" x14ac:dyDescent="0.25">
      <c r="F20">
        <v>1055</v>
      </c>
      <c r="G20" t="s">
        <v>40</v>
      </c>
      <c r="H20" t="str">
        <f>PROPER(G20)</f>
        <v>Touring Bikes</v>
      </c>
      <c r="I20" t="s">
        <v>84</v>
      </c>
      <c r="J20" t="s">
        <v>85</v>
      </c>
      <c r="K20" s="2">
        <v>44576</v>
      </c>
      <c r="N20" s="1">
        <v>1340</v>
      </c>
      <c r="O20" s="1">
        <v>2000</v>
      </c>
      <c r="P20">
        <v>2</v>
      </c>
      <c r="Q20" s="1">
        <f>O20*P20</f>
        <v>4000</v>
      </c>
      <c r="R20" s="14">
        <f>IF(Q20&gt;2000,Q20*5%,0)</f>
        <v>200</v>
      </c>
      <c r="S20" s="1">
        <f>Q20+R20</f>
        <v>4200</v>
      </c>
      <c r="T20" t="s">
        <v>28</v>
      </c>
      <c r="U20" t="s">
        <v>29</v>
      </c>
      <c r="V20">
        <v>2045</v>
      </c>
      <c r="W20">
        <v>3045</v>
      </c>
      <c r="X20" t="s">
        <v>86</v>
      </c>
      <c r="Y20" t="s">
        <v>26</v>
      </c>
      <c r="Z20">
        <v>36</v>
      </c>
    </row>
    <row r="21" spans="2:26" x14ac:dyDescent="0.25">
      <c r="F21">
        <v>1063</v>
      </c>
      <c r="G21" t="s">
        <v>40</v>
      </c>
      <c r="H21" t="str">
        <f>PROPER(G21)</f>
        <v>Touring Bikes</v>
      </c>
      <c r="I21" t="s">
        <v>84</v>
      </c>
      <c r="J21" t="s">
        <v>85</v>
      </c>
      <c r="K21" s="2">
        <v>44576</v>
      </c>
      <c r="N21" s="1">
        <v>1340</v>
      </c>
      <c r="O21" s="1">
        <v>2000</v>
      </c>
      <c r="P21">
        <v>2</v>
      </c>
      <c r="Q21" s="1">
        <f>O21*P21</f>
        <v>4000</v>
      </c>
      <c r="R21" s="14">
        <f>IF(Q21&gt;2000,Q21*5%,0)</f>
        <v>200</v>
      </c>
      <c r="S21" s="1">
        <f>Q21+R21</f>
        <v>4200</v>
      </c>
      <c r="T21" t="s">
        <v>28</v>
      </c>
      <c r="U21" t="s">
        <v>29</v>
      </c>
      <c r="V21">
        <v>2045</v>
      </c>
      <c r="W21">
        <v>3045</v>
      </c>
      <c r="X21" t="s">
        <v>86</v>
      </c>
      <c r="Y21" t="s">
        <v>26</v>
      </c>
      <c r="Z21">
        <v>36</v>
      </c>
    </row>
    <row r="22" spans="2:26" x14ac:dyDescent="0.25">
      <c r="F22">
        <v>1056</v>
      </c>
      <c r="G22" t="s">
        <v>40</v>
      </c>
      <c r="H22" t="str">
        <f>PROPER(G22)</f>
        <v>Touring Bikes</v>
      </c>
      <c r="I22" t="s">
        <v>84</v>
      </c>
      <c r="J22" t="s">
        <v>87</v>
      </c>
      <c r="K22" s="2">
        <v>44577</v>
      </c>
      <c r="N22" s="1">
        <v>1541</v>
      </c>
      <c r="O22" s="1">
        <v>2300</v>
      </c>
      <c r="P22">
        <v>1</v>
      </c>
      <c r="Q22" s="1">
        <f>O22*P22</f>
        <v>2300</v>
      </c>
      <c r="R22" s="14">
        <f>IF(Q22&gt;2000,Q22*5%,0)</f>
        <v>115</v>
      </c>
      <c r="S22" s="1">
        <f>Q22+R22</f>
        <v>2415</v>
      </c>
      <c r="T22" t="s">
        <v>23</v>
      </c>
      <c r="U22" t="s">
        <v>24</v>
      </c>
      <c r="V22">
        <v>2046</v>
      </c>
      <c r="W22">
        <v>3046</v>
      </c>
      <c r="X22" t="s">
        <v>88</v>
      </c>
      <c r="Y22" t="s">
        <v>31</v>
      </c>
      <c r="Z22">
        <v>34</v>
      </c>
    </row>
    <row r="23" spans="2:26" x14ac:dyDescent="0.25">
      <c r="F23">
        <v>1064</v>
      </c>
      <c r="G23" t="s">
        <v>40</v>
      </c>
      <c r="H23" t="str">
        <f>PROPER(G23)</f>
        <v>Touring Bikes</v>
      </c>
      <c r="I23" t="s">
        <v>84</v>
      </c>
      <c r="J23" t="s">
        <v>87</v>
      </c>
      <c r="K23" s="2">
        <v>44577</v>
      </c>
      <c r="N23" s="1">
        <v>1541</v>
      </c>
      <c r="O23" s="1">
        <v>2300</v>
      </c>
      <c r="P23">
        <v>1</v>
      </c>
      <c r="Q23" s="1">
        <f>O23*P23</f>
        <v>2300</v>
      </c>
      <c r="R23" s="14">
        <f>IF(Q23&gt;2000,Q23*5%,0)</f>
        <v>115</v>
      </c>
      <c r="S23" s="1">
        <f>Q23+R23</f>
        <v>2415</v>
      </c>
      <c r="T23" t="s">
        <v>23</v>
      </c>
      <c r="U23" t="s">
        <v>24</v>
      </c>
      <c r="V23">
        <v>2046</v>
      </c>
      <c r="W23">
        <v>3046</v>
      </c>
      <c r="X23" t="s">
        <v>88</v>
      </c>
      <c r="Y23" t="s">
        <v>31</v>
      </c>
      <c r="Z23">
        <v>34</v>
      </c>
    </row>
    <row r="24" spans="2:26" x14ac:dyDescent="0.25">
      <c r="F24">
        <v>1057</v>
      </c>
      <c r="G24" t="s">
        <v>20</v>
      </c>
      <c r="H24" t="str">
        <f>PROPER(G24)</f>
        <v>Mountain Bikes</v>
      </c>
      <c r="I24" t="s">
        <v>89</v>
      </c>
      <c r="J24" t="s">
        <v>90</v>
      </c>
      <c r="K24" s="2">
        <v>44578</v>
      </c>
      <c r="N24" s="1">
        <v>2250</v>
      </c>
      <c r="O24" s="1">
        <v>3000</v>
      </c>
      <c r="P24">
        <v>2</v>
      </c>
      <c r="Q24" s="1">
        <f>O24*P24</f>
        <v>6000</v>
      </c>
      <c r="R24" s="14">
        <f>IF(Q24&gt;2000,Q24*5%,0)</f>
        <v>300</v>
      </c>
      <c r="S24" s="1">
        <f>Q24+R24</f>
        <v>6300</v>
      </c>
      <c r="T24" t="s">
        <v>28</v>
      </c>
      <c r="U24" t="s">
        <v>24</v>
      </c>
      <c r="V24">
        <v>2047</v>
      </c>
      <c r="W24">
        <v>3047</v>
      </c>
      <c r="X24" t="s">
        <v>91</v>
      </c>
      <c r="Y24" t="s">
        <v>26</v>
      </c>
      <c r="Z24">
        <v>40</v>
      </c>
    </row>
    <row r="25" spans="2:26" x14ac:dyDescent="0.25">
      <c r="F25">
        <v>1058</v>
      </c>
      <c r="G25" t="s">
        <v>20</v>
      </c>
      <c r="H25" t="str">
        <f>PROPER(G25)</f>
        <v>Mountain Bikes</v>
      </c>
      <c r="I25" t="s">
        <v>89</v>
      </c>
      <c r="J25" t="s">
        <v>92</v>
      </c>
      <c r="K25" s="2">
        <v>44579</v>
      </c>
      <c r="N25" s="1">
        <v>2625</v>
      </c>
      <c r="O25" s="1">
        <v>3500</v>
      </c>
      <c r="P25">
        <v>1</v>
      </c>
      <c r="Q25" s="1">
        <f>O25*P25</f>
        <v>3500</v>
      </c>
      <c r="R25" s="14">
        <f>IF(Q25&gt;2000,Q25*5%,0)</f>
        <v>175</v>
      </c>
      <c r="S25" s="1">
        <f>Q25+R25</f>
        <v>3675</v>
      </c>
      <c r="T25" t="s">
        <v>23</v>
      </c>
      <c r="U25" t="s">
        <v>29</v>
      </c>
      <c r="V25">
        <v>2048</v>
      </c>
      <c r="W25">
        <v>3048</v>
      </c>
      <c r="X25" t="s">
        <v>93</v>
      </c>
      <c r="Y25" t="s">
        <v>31</v>
      </c>
      <c r="Z25">
        <v>38</v>
      </c>
    </row>
    <row r="26" spans="2:26" x14ac:dyDescent="0.25">
      <c r="F26">
        <v>1073</v>
      </c>
      <c r="G26" t="s">
        <v>20</v>
      </c>
      <c r="H26" t="str">
        <f>PROPER(G26)</f>
        <v>Mountain Bikes</v>
      </c>
      <c r="I26" t="s">
        <v>51</v>
      </c>
      <c r="J26" t="s">
        <v>52</v>
      </c>
      <c r="K26" s="2">
        <v>44582</v>
      </c>
      <c r="N26" s="1">
        <v>737</v>
      </c>
      <c r="O26" s="1">
        <v>1100</v>
      </c>
      <c r="P26">
        <v>2</v>
      </c>
      <c r="Q26" s="1">
        <f>O26*P26</f>
        <v>2200</v>
      </c>
      <c r="R26" s="14">
        <f>IF(Q26&gt;2000,Q26*5%,0)</f>
        <v>110</v>
      </c>
      <c r="S26" s="1">
        <f>Q26+R26</f>
        <v>2310</v>
      </c>
      <c r="T26" t="s">
        <v>23</v>
      </c>
      <c r="U26" t="s">
        <v>24</v>
      </c>
      <c r="V26">
        <v>2021</v>
      </c>
      <c r="W26">
        <v>3021</v>
      </c>
      <c r="X26" t="s">
        <v>53</v>
      </c>
      <c r="Y26" t="s">
        <v>26</v>
      </c>
      <c r="Z26">
        <v>24</v>
      </c>
    </row>
    <row r="27" spans="2:26" x14ac:dyDescent="0.25">
      <c r="F27">
        <v>1074</v>
      </c>
      <c r="G27" t="s">
        <v>20</v>
      </c>
      <c r="H27" t="str">
        <f>PROPER(G27)</f>
        <v>Mountain Bikes</v>
      </c>
      <c r="I27" t="s">
        <v>51</v>
      </c>
      <c r="J27" t="s">
        <v>54</v>
      </c>
      <c r="K27" s="2">
        <v>44583</v>
      </c>
      <c r="N27" s="1">
        <v>938</v>
      </c>
      <c r="O27" s="1">
        <v>1400</v>
      </c>
      <c r="P27">
        <v>1</v>
      </c>
      <c r="Q27" s="1">
        <f>O27*P27</f>
        <v>1400</v>
      </c>
      <c r="R27" s="14">
        <f>IF(Q27&gt;2000,Q27*5%,0)</f>
        <v>0</v>
      </c>
      <c r="S27" s="1">
        <f>Q27+R27</f>
        <v>1400</v>
      </c>
      <c r="T27" t="s">
        <v>28</v>
      </c>
      <c r="U27" t="s">
        <v>29</v>
      </c>
      <c r="V27">
        <v>2022</v>
      </c>
      <c r="W27">
        <v>3022</v>
      </c>
      <c r="X27" t="s">
        <v>55</v>
      </c>
      <c r="Y27" t="s">
        <v>31</v>
      </c>
      <c r="Z27">
        <v>21</v>
      </c>
    </row>
    <row r="28" spans="2:26" x14ac:dyDescent="0.25">
      <c r="F28">
        <v>1075</v>
      </c>
      <c r="G28" t="s">
        <v>32</v>
      </c>
      <c r="H28" t="str">
        <f>PROPER(G28)</f>
        <v>Road Bikes</v>
      </c>
      <c r="I28" t="s">
        <v>57</v>
      </c>
      <c r="J28" t="s">
        <v>58</v>
      </c>
      <c r="K28" s="2">
        <v>44584</v>
      </c>
      <c r="N28" s="1">
        <v>1190</v>
      </c>
      <c r="O28" s="1">
        <v>1700</v>
      </c>
      <c r="P28">
        <v>3</v>
      </c>
      <c r="Q28" s="1">
        <f>O28*P28</f>
        <v>5100</v>
      </c>
      <c r="R28" s="14">
        <f>IF(Q28&gt;2000,Q28*5%,0)</f>
        <v>255</v>
      </c>
      <c r="S28" s="1">
        <f>Q28+R28</f>
        <v>5355</v>
      </c>
      <c r="T28" t="s">
        <v>23</v>
      </c>
      <c r="U28" t="s">
        <v>35</v>
      </c>
      <c r="V28">
        <v>2023</v>
      </c>
      <c r="W28">
        <v>3023</v>
      </c>
      <c r="X28" t="s">
        <v>59</v>
      </c>
      <c r="Y28" t="s">
        <v>26</v>
      </c>
      <c r="Z28">
        <v>20</v>
      </c>
    </row>
    <row r="29" spans="2:26" x14ac:dyDescent="0.25">
      <c r="F29">
        <v>1076</v>
      </c>
      <c r="G29" t="s">
        <v>32</v>
      </c>
      <c r="H29" t="str">
        <f>PROPER(G29)</f>
        <v>Road Bikes</v>
      </c>
      <c r="I29" t="s">
        <v>57</v>
      </c>
      <c r="J29" t="s">
        <v>61</v>
      </c>
      <c r="K29" s="2">
        <v>44585</v>
      </c>
      <c r="N29" s="1">
        <v>1400</v>
      </c>
      <c r="O29" s="1">
        <v>2000</v>
      </c>
      <c r="P29">
        <v>1</v>
      </c>
      <c r="Q29" s="1">
        <f>O29*P29</f>
        <v>2000</v>
      </c>
      <c r="R29" s="14">
        <f>IF(Q29&gt;2000,Q29*5%,0)</f>
        <v>0</v>
      </c>
      <c r="S29" s="1">
        <f>Q29+R29</f>
        <v>2000</v>
      </c>
      <c r="T29" t="s">
        <v>23</v>
      </c>
      <c r="U29" t="s">
        <v>24</v>
      </c>
      <c r="V29">
        <v>2024</v>
      </c>
      <c r="W29">
        <v>3024</v>
      </c>
      <c r="X29" t="s">
        <v>62</v>
      </c>
      <c r="Y29" t="s">
        <v>31</v>
      </c>
      <c r="Z29">
        <v>18</v>
      </c>
    </row>
    <row r="30" spans="2:26" x14ac:dyDescent="0.25">
      <c r="F30">
        <v>1077</v>
      </c>
      <c r="G30" t="s">
        <v>40</v>
      </c>
      <c r="H30" t="str">
        <f>PROPER(G30)</f>
        <v>Touring Bikes</v>
      </c>
      <c r="I30" t="s">
        <v>64</v>
      </c>
      <c r="J30" t="s">
        <v>65</v>
      </c>
      <c r="K30" s="2">
        <v>44586</v>
      </c>
      <c r="N30" s="1">
        <v>975</v>
      </c>
      <c r="O30" s="1">
        <v>1500</v>
      </c>
      <c r="P30">
        <v>2</v>
      </c>
      <c r="Q30" s="1">
        <f>O30*P30</f>
        <v>3000</v>
      </c>
      <c r="R30" s="14">
        <f>IF(Q30&gt;2000,Q30*5%,0)</f>
        <v>150</v>
      </c>
      <c r="S30" s="1">
        <f>Q30+R30</f>
        <v>3150</v>
      </c>
      <c r="T30" t="s">
        <v>28</v>
      </c>
      <c r="U30" t="s">
        <v>29</v>
      </c>
      <c r="V30">
        <v>2025</v>
      </c>
      <c r="W30">
        <v>3025</v>
      </c>
      <c r="X30" t="s">
        <v>66</v>
      </c>
      <c r="Y30" t="s">
        <v>26</v>
      </c>
      <c r="Z30">
        <v>28</v>
      </c>
    </row>
    <row r="31" spans="2:26" x14ac:dyDescent="0.25">
      <c r="F31">
        <v>1078</v>
      </c>
      <c r="G31" t="s">
        <v>40</v>
      </c>
      <c r="H31" t="str">
        <f>PROPER(G31)</f>
        <v>Touring Bikes</v>
      </c>
      <c r="I31" t="s">
        <v>64</v>
      </c>
      <c r="J31" t="s">
        <v>67</v>
      </c>
      <c r="K31" s="2">
        <v>44587</v>
      </c>
      <c r="N31" s="1">
        <v>1170</v>
      </c>
      <c r="O31" s="1">
        <v>1800</v>
      </c>
      <c r="P31">
        <v>1</v>
      </c>
      <c r="Q31" s="1">
        <f>O31*P31</f>
        <v>1800</v>
      </c>
      <c r="R31" s="14">
        <f>IF(Q31&gt;2000,Q31*5%,0)</f>
        <v>0</v>
      </c>
      <c r="S31" s="1">
        <f>Q31+R31</f>
        <v>1800</v>
      </c>
      <c r="T31" t="s">
        <v>23</v>
      </c>
      <c r="U31" t="s">
        <v>24</v>
      </c>
      <c r="V31">
        <v>2026</v>
      </c>
      <c r="W31">
        <v>3026</v>
      </c>
      <c r="X31" t="s">
        <v>68</v>
      </c>
      <c r="Y31" t="s">
        <v>31</v>
      </c>
      <c r="Z31">
        <v>26</v>
      </c>
    </row>
    <row r="32" spans="2:26" x14ac:dyDescent="0.25">
      <c r="F32">
        <v>1079</v>
      </c>
      <c r="G32" t="s">
        <v>20</v>
      </c>
      <c r="H32" t="str">
        <f>PROPER(G32)</f>
        <v>Mountain Bikes</v>
      </c>
      <c r="I32" t="s">
        <v>69</v>
      </c>
      <c r="J32" t="s">
        <v>70</v>
      </c>
      <c r="K32" s="2">
        <v>44588</v>
      </c>
      <c r="N32" s="1">
        <v>1656</v>
      </c>
      <c r="O32" s="1">
        <v>2300</v>
      </c>
      <c r="P32">
        <v>2</v>
      </c>
      <c r="Q32" s="1">
        <f>O32*P32</f>
        <v>4600</v>
      </c>
      <c r="R32" s="14">
        <f>IF(Q32&gt;2000,Q32*5%,0)</f>
        <v>230</v>
      </c>
      <c r="S32" s="1">
        <f>Q32+R32</f>
        <v>4830</v>
      </c>
      <c r="T32" t="s">
        <v>28</v>
      </c>
      <c r="U32" t="s">
        <v>24</v>
      </c>
      <c r="V32">
        <v>2027</v>
      </c>
      <c r="W32">
        <v>3027</v>
      </c>
      <c r="X32" t="s">
        <v>71</v>
      </c>
      <c r="Y32" t="s">
        <v>26</v>
      </c>
      <c r="Z32">
        <v>30</v>
      </c>
    </row>
    <row r="33" spans="6:26" x14ac:dyDescent="0.25">
      <c r="F33">
        <v>1080</v>
      </c>
      <c r="G33" t="s">
        <v>20</v>
      </c>
      <c r="H33" t="str">
        <f>PROPER(G33)</f>
        <v>Mountain Bikes</v>
      </c>
      <c r="I33" t="s">
        <v>69</v>
      </c>
      <c r="J33" t="s">
        <v>72</v>
      </c>
      <c r="K33" s="2">
        <v>44589</v>
      </c>
      <c r="N33" s="1">
        <v>1872</v>
      </c>
      <c r="O33" s="1">
        <v>2600</v>
      </c>
      <c r="P33">
        <v>1</v>
      </c>
      <c r="Q33" s="1">
        <f>O33*P33</f>
        <v>2600</v>
      </c>
      <c r="R33" s="14">
        <f>IF(Q33&gt;2000,Q33*5%,0)</f>
        <v>130</v>
      </c>
      <c r="S33" s="1">
        <f>Q33+R33</f>
        <v>2730</v>
      </c>
      <c r="T33" t="s">
        <v>23</v>
      </c>
      <c r="U33" t="s">
        <v>29</v>
      </c>
      <c r="V33">
        <v>2028</v>
      </c>
      <c r="W33">
        <v>3028</v>
      </c>
      <c r="X33" t="s">
        <v>73</v>
      </c>
      <c r="Y33" t="s">
        <v>31</v>
      </c>
      <c r="Z33">
        <v>28</v>
      </c>
    </row>
    <row r="34" spans="6:26" x14ac:dyDescent="0.25">
      <c r="F34">
        <v>1182</v>
      </c>
      <c r="G34" t="s">
        <v>94</v>
      </c>
      <c r="H34" t="str">
        <f>PROPER(G34)</f>
        <v>E-Bikes</v>
      </c>
      <c r="I34" t="s">
        <v>95</v>
      </c>
      <c r="J34" t="s">
        <v>96</v>
      </c>
      <c r="K34" s="2">
        <v>44593</v>
      </c>
      <c r="N34" s="1">
        <v>1460</v>
      </c>
      <c r="O34" s="1">
        <v>2000</v>
      </c>
      <c r="P34">
        <v>2</v>
      </c>
      <c r="Q34" s="1">
        <f>O34*P34</f>
        <v>4000</v>
      </c>
      <c r="R34" s="14">
        <f>IF(Q34&gt;2000,Q34*5%,0)</f>
        <v>200</v>
      </c>
      <c r="S34" s="1">
        <f>Q34+R34</f>
        <v>4200</v>
      </c>
      <c r="T34" t="s">
        <v>23</v>
      </c>
      <c r="U34" t="s">
        <v>24</v>
      </c>
      <c r="V34">
        <v>2061</v>
      </c>
      <c r="W34">
        <v>3061</v>
      </c>
      <c r="X34" t="s">
        <v>97</v>
      </c>
      <c r="Y34" t="s">
        <v>26</v>
      </c>
      <c r="Z34">
        <v>35</v>
      </c>
    </row>
    <row r="35" spans="6:26" x14ac:dyDescent="0.25">
      <c r="F35">
        <v>1190</v>
      </c>
      <c r="G35" t="s">
        <v>20</v>
      </c>
      <c r="H35" t="str">
        <f>PROPER(G35)</f>
        <v>Mountain Bikes</v>
      </c>
      <c r="I35" t="s">
        <v>21</v>
      </c>
      <c r="J35" t="s">
        <v>22</v>
      </c>
      <c r="K35" s="2">
        <v>44593</v>
      </c>
      <c r="N35" s="1">
        <v>840</v>
      </c>
      <c r="O35" s="1">
        <v>1200</v>
      </c>
      <c r="P35">
        <v>2</v>
      </c>
      <c r="Q35" s="1">
        <f>O35*P35</f>
        <v>2400</v>
      </c>
      <c r="R35" s="14">
        <f>IF(Q35&gt;2000,Q35*5%,0)</f>
        <v>120</v>
      </c>
      <c r="S35" s="1">
        <f>Q35+R35</f>
        <v>2520</v>
      </c>
      <c r="T35" t="s">
        <v>23</v>
      </c>
      <c r="U35" t="s">
        <v>24</v>
      </c>
      <c r="V35">
        <v>2001</v>
      </c>
      <c r="W35">
        <v>3001</v>
      </c>
      <c r="X35" t="s">
        <v>25</v>
      </c>
      <c r="Y35" t="s">
        <v>26</v>
      </c>
      <c r="Z35">
        <v>25</v>
      </c>
    </row>
    <row r="36" spans="6:26" x14ac:dyDescent="0.25">
      <c r="F36">
        <v>1183</v>
      </c>
      <c r="G36" t="s">
        <v>94</v>
      </c>
      <c r="H36" t="str">
        <f>PROPER(G36)</f>
        <v>E-Bikes</v>
      </c>
      <c r="I36" t="s">
        <v>95</v>
      </c>
      <c r="J36" t="s">
        <v>98</v>
      </c>
      <c r="K36" s="2">
        <v>44594</v>
      </c>
      <c r="N36" s="1">
        <v>1825</v>
      </c>
      <c r="O36" s="1">
        <v>2500</v>
      </c>
      <c r="P36">
        <v>1</v>
      </c>
      <c r="Q36" s="1">
        <f>O36*P36</f>
        <v>2500</v>
      </c>
      <c r="R36" s="14">
        <f>IF(Q36&gt;2000,Q36*5%,0)</f>
        <v>125</v>
      </c>
      <c r="S36" s="1">
        <f>Q36+R36</f>
        <v>2625</v>
      </c>
      <c r="T36" t="s">
        <v>28</v>
      </c>
      <c r="U36" t="s">
        <v>29</v>
      </c>
      <c r="V36">
        <v>2062</v>
      </c>
      <c r="W36">
        <v>3062</v>
      </c>
      <c r="X36" t="s">
        <v>99</v>
      </c>
      <c r="Y36" t="s">
        <v>31</v>
      </c>
      <c r="Z36">
        <v>33</v>
      </c>
    </row>
    <row r="37" spans="6:26" x14ac:dyDescent="0.25">
      <c r="F37">
        <v>1191</v>
      </c>
      <c r="G37" t="s">
        <v>20</v>
      </c>
      <c r="H37" t="str">
        <f>PROPER(G37)</f>
        <v>Mountain Bikes</v>
      </c>
      <c r="I37" t="s">
        <v>21</v>
      </c>
      <c r="J37" t="s">
        <v>27</v>
      </c>
      <c r="K37" s="2">
        <v>44594</v>
      </c>
      <c r="N37" s="1">
        <v>1050</v>
      </c>
      <c r="O37" s="1">
        <v>1500</v>
      </c>
      <c r="P37">
        <v>1</v>
      </c>
      <c r="Q37" s="1">
        <f>O37*P37</f>
        <v>1500</v>
      </c>
      <c r="R37" s="14">
        <f>IF(Q37&gt;2000,Q37*5%,0)</f>
        <v>0</v>
      </c>
      <c r="S37" s="1">
        <f>Q37+R37</f>
        <v>1500</v>
      </c>
      <c r="T37" t="s">
        <v>28</v>
      </c>
      <c r="U37" t="s">
        <v>29</v>
      </c>
      <c r="V37">
        <v>2002</v>
      </c>
      <c r="W37">
        <v>3002</v>
      </c>
      <c r="X37" t="s">
        <v>30</v>
      </c>
      <c r="Y37" t="s">
        <v>31</v>
      </c>
      <c r="Z37">
        <v>22</v>
      </c>
    </row>
    <row r="38" spans="6:26" x14ac:dyDescent="0.25">
      <c r="F38">
        <v>1184</v>
      </c>
      <c r="G38" t="s">
        <v>32</v>
      </c>
      <c r="H38" t="str">
        <f>PROPER(G38)</f>
        <v>Road Bikes</v>
      </c>
      <c r="I38" t="s">
        <v>100</v>
      </c>
      <c r="J38" t="s">
        <v>101</v>
      </c>
      <c r="K38" s="2">
        <v>44595</v>
      </c>
      <c r="N38" s="1">
        <v>1105</v>
      </c>
      <c r="O38" s="1">
        <v>1700</v>
      </c>
      <c r="P38">
        <v>3</v>
      </c>
      <c r="Q38" s="1">
        <f>O38*P38</f>
        <v>5100</v>
      </c>
      <c r="R38" s="14">
        <f>IF(Q38&gt;2000,Q38*5%,0)</f>
        <v>255</v>
      </c>
      <c r="S38" s="1">
        <f>Q38+R38</f>
        <v>5355</v>
      </c>
      <c r="T38" t="s">
        <v>23</v>
      </c>
      <c r="U38" t="s">
        <v>35</v>
      </c>
      <c r="V38">
        <v>2063</v>
      </c>
      <c r="W38">
        <v>3063</v>
      </c>
      <c r="X38" t="s">
        <v>102</v>
      </c>
      <c r="Y38" t="s">
        <v>26</v>
      </c>
      <c r="Z38">
        <v>22</v>
      </c>
    </row>
    <row r="39" spans="6:26" x14ac:dyDescent="0.25">
      <c r="F39">
        <v>1192</v>
      </c>
      <c r="G39" t="s">
        <v>32</v>
      </c>
      <c r="H39" t="str">
        <f>PROPER(G39)</f>
        <v>Road Bikes</v>
      </c>
      <c r="I39" t="s">
        <v>33</v>
      </c>
      <c r="J39" t="s">
        <v>34</v>
      </c>
      <c r="K39" s="2">
        <v>44595</v>
      </c>
      <c r="N39" s="1">
        <v>1260</v>
      </c>
      <c r="O39" s="1">
        <v>1800</v>
      </c>
      <c r="P39">
        <v>3</v>
      </c>
      <c r="Q39" s="1">
        <f>O39*P39</f>
        <v>5400</v>
      </c>
      <c r="R39" s="14">
        <f>IF(Q39&gt;2000,Q39*5%,0)</f>
        <v>270</v>
      </c>
      <c r="S39" s="1">
        <f>Q39+R39</f>
        <v>5670</v>
      </c>
      <c r="T39" t="s">
        <v>23</v>
      </c>
      <c r="U39" t="s">
        <v>35</v>
      </c>
      <c r="V39">
        <v>2003</v>
      </c>
      <c r="W39">
        <v>3003</v>
      </c>
      <c r="X39" t="s">
        <v>36</v>
      </c>
      <c r="Y39" t="s">
        <v>26</v>
      </c>
      <c r="Z39">
        <v>18</v>
      </c>
    </row>
    <row r="40" spans="6:26" x14ac:dyDescent="0.25">
      <c r="F40">
        <v>1185</v>
      </c>
      <c r="G40" t="s">
        <v>32</v>
      </c>
      <c r="H40" t="str">
        <f>PROPER(G40)</f>
        <v>Road Bikes</v>
      </c>
      <c r="I40" t="s">
        <v>100</v>
      </c>
      <c r="J40" t="s">
        <v>103</v>
      </c>
      <c r="K40" s="2">
        <v>44596</v>
      </c>
      <c r="N40" s="1">
        <v>1365</v>
      </c>
      <c r="O40" s="1">
        <v>2100</v>
      </c>
      <c r="P40">
        <v>1</v>
      </c>
      <c r="Q40" s="1">
        <f>O40*P40</f>
        <v>2100</v>
      </c>
      <c r="R40" s="14">
        <f>IF(Q40&gt;2000,Q40*5%,0)</f>
        <v>105</v>
      </c>
      <c r="S40" s="1">
        <f>Q40+R40</f>
        <v>2205</v>
      </c>
      <c r="T40" t="s">
        <v>23</v>
      </c>
      <c r="U40" t="s">
        <v>24</v>
      </c>
      <c r="V40">
        <v>2064</v>
      </c>
      <c r="W40">
        <v>3064</v>
      </c>
      <c r="X40" t="s">
        <v>104</v>
      </c>
      <c r="Y40" t="s">
        <v>31</v>
      </c>
      <c r="Z40">
        <v>20</v>
      </c>
    </row>
    <row r="41" spans="6:26" x14ac:dyDescent="0.25">
      <c r="F41">
        <v>1193</v>
      </c>
      <c r="G41" t="s">
        <v>32</v>
      </c>
      <c r="H41" t="str">
        <f>PROPER(G41)</f>
        <v>Road Bikes</v>
      </c>
      <c r="I41" t="s">
        <v>33</v>
      </c>
      <c r="J41" t="s">
        <v>38</v>
      </c>
      <c r="K41" s="2">
        <v>44596</v>
      </c>
      <c r="N41" s="1">
        <v>1470</v>
      </c>
      <c r="O41" s="1">
        <v>2100</v>
      </c>
      <c r="P41">
        <v>1</v>
      </c>
      <c r="Q41" s="1">
        <f>O41*P41</f>
        <v>2100</v>
      </c>
      <c r="R41" s="14">
        <f>IF(Q41&gt;2000,Q41*5%,0)</f>
        <v>105</v>
      </c>
      <c r="S41" s="1">
        <f>Q41+R41</f>
        <v>2205</v>
      </c>
      <c r="T41" t="s">
        <v>23</v>
      </c>
      <c r="U41" t="s">
        <v>24</v>
      </c>
      <c r="V41">
        <v>2004</v>
      </c>
      <c r="W41">
        <v>3004</v>
      </c>
      <c r="X41" t="s">
        <v>39</v>
      </c>
      <c r="Y41" t="s">
        <v>31</v>
      </c>
      <c r="Z41">
        <v>16</v>
      </c>
    </row>
    <row r="42" spans="6:26" x14ac:dyDescent="0.25">
      <c r="F42">
        <v>1186</v>
      </c>
      <c r="G42" t="s">
        <v>40</v>
      </c>
      <c r="H42" t="str">
        <f>PROPER(G42)</f>
        <v>Touring Bikes</v>
      </c>
      <c r="I42" t="s">
        <v>105</v>
      </c>
      <c r="J42" t="s">
        <v>106</v>
      </c>
      <c r="K42" s="2">
        <v>44597</v>
      </c>
      <c r="N42" s="1">
        <v>1035</v>
      </c>
      <c r="O42" s="1">
        <v>1500</v>
      </c>
      <c r="P42">
        <v>2</v>
      </c>
      <c r="Q42" s="1">
        <f>O42*P42</f>
        <v>3000</v>
      </c>
      <c r="R42" s="14">
        <f>IF(Q42&gt;2000,Q42*5%,0)</f>
        <v>150</v>
      </c>
      <c r="S42" s="1">
        <f>Q42+R42</f>
        <v>3150</v>
      </c>
      <c r="T42" t="s">
        <v>28</v>
      </c>
      <c r="U42" t="s">
        <v>29</v>
      </c>
      <c r="V42">
        <v>2065</v>
      </c>
      <c r="W42">
        <v>3065</v>
      </c>
      <c r="X42" t="s">
        <v>107</v>
      </c>
      <c r="Y42" t="s">
        <v>26</v>
      </c>
      <c r="Z42">
        <v>30</v>
      </c>
    </row>
    <row r="43" spans="6:26" x14ac:dyDescent="0.25">
      <c r="F43">
        <v>1194</v>
      </c>
      <c r="G43" t="s">
        <v>40</v>
      </c>
      <c r="H43" t="str">
        <f>PROPER(G43)</f>
        <v>Touring Bikes</v>
      </c>
      <c r="I43" t="s">
        <v>41</v>
      </c>
      <c r="J43" t="s">
        <v>42</v>
      </c>
      <c r="K43" s="2">
        <v>44597</v>
      </c>
      <c r="N43" s="1">
        <v>896.99999999999989</v>
      </c>
      <c r="O43" s="1">
        <v>1300</v>
      </c>
      <c r="P43">
        <v>2</v>
      </c>
      <c r="Q43" s="1">
        <f>O43*P43</f>
        <v>2600</v>
      </c>
      <c r="R43" s="14">
        <f>IF(Q43&gt;2000,Q43*5%,0)</f>
        <v>130</v>
      </c>
      <c r="S43" s="1">
        <f>Q43+R43</f>
        <v>2730</v>
      </c>
      <c r="T43" t="s">
        <v>28</v>
      </c>
      <c r="U43" t="s">
        <v>29</v>
      </c>
      <c r="V43">
        <v>2005</v>
      </c>
      <c r="W43">
        <v>3005</v>
      </c>
      <c r="X43" t="s">
        <v>43</v>
      </c>
      <c r="Y43" t="s">
        <v>26</v>
      </c>
      <c r="Z43">
        <v>27</v>
      </c>
    </row>
    <row r="44" spans="6:26" x14ac:dyDescent="0.25">
      <c r="F44">
        <v>1187</v>
      </c>
      <c r="G44" t="s">
        <v>40</v>
      </c>
      <c r="H44" t="str">
        <f>PROPER(G44)</f>
        <v>Touring Bikes</v>
      </c>
      <c r="I44" t="s">
        <v>105</v>
      </c>
      <c r="J44" t="s">
        <v>108</v>
      </c>
      <c r="K44" s="2">
        <v>44598</v>
      </c>
      <c r="N44" s="1">
        <v>1242</v>
      </c>
      <c r="O44" s="1">
        <v>1800</v>
      </c>
      <c r="P44">
        <v>1</v>
      </c>
      <c r="Q44" s="1">
        <f>O44*P44</f>
        <v>1800</v>
      </c>
      <c r="R44" s="14">
        <f>IF(Q44&gt;2000,Q44*5%,0)</f>
        <v>0</v>
      </c>
      <c r="S44" s="1">
        <f>Q44+R44</f>
        <v>1800</v>
      </c>
      <c r="T44" t="s">
        <v>23</v>
      </c>
      <c r="U44" t="s">
        <v>24</v>
      </c>
      <c r="V44">
        <v>2066</v>
      </c>
      <c r="W44">
        <v>3066</v>
      </c>
      <c r="X44" t="s">
        <v>109</v>
      </c>
      <c r="Y44" t="s">
        <v>31</v>
      </c>
      <c r="Z44">
        <v>28</v>
      </c>
    </row>
    <row r="45" spans="6:26" x14ac:dyDescent="0.25">
      <c r="F45">
        <v>1195</v>
      </c>
      <c r="G45" t="s">
        <v>40</v>
      </c>
      <c r="H45" t="str">
        <f>PROPER(G45)</f>
        <v>Touring Bikes</v>
      </c>
      <c r="I45" t="s">
        <v>41</v>
      </c>
      <c r="J45" t="s">
        <v>44</v>
      </c>
      <c r="K45" s="2">
        <v>44598</v>
      </c>
      <c r="N45" s="1">
        <v>1104</v>
      </c>
      <c r="O45" s="1">
        <v>1600</v>
      </c>
      <c r="P45">
        <v>1</v>
      </c>
      <c r="Q45" s="1">
        <f>O45*P45</f>
        <v>1600</v>
      </c>
      <c r="R45" s="14">
        <f>IF(Q45&gt;2000,Q45*5%,0)</f>
        <v>0</v>
      </c>
      <c r="S45" s="1">
        <f>Q45+R45</f>
        <v>1600</v>
      </c>
      <c r="T45" t="s">
        <v>23</v>
      </c>
      <c r="U45" t="s">
        <v>24</v>
      </c>
      <c r="V45">
        <v>2006</v>
      </c>
      <c r="W45">
        <v>3006</v>
      </c>
      <c r="X45" t="s">
        <v>45</v>
      </c>
      <c r="Y45" t="s">
        <v>31</v>
      </c>
      <c r="Z45">
        <v>24</v>
      </c>
    </row>
    <row r="46" spans="6:26" x14ac:dyDescent="0.25">
      <c r="F46">
        <v>1188</v>
      </c>
      <c r="G46" t="s">
        <v>94</v>
      </c>
      <c r="H46" t="str">
        <f>PROPER(G46)</f>
        <v>E-Bikes</v>
      </c>
      <c r="I46" t="s">
        <v>110</v>
      </c>
      <c r="J46" t="s">
        <v>111</v>
      </c>
      <c r="K46" s="2">
        <v>44599</v>
      </c>
      <c r="N46" s="1">
        <v>2080</v>
      </c>
      <c r="O46" s="1">
        <v>3200</v>
      </c>
      <c r="P46">
        <v>2</v>
      </c>
      <c r="Q46" s="1">
        <f>O46*P46</f>
        <v>6400</v>
      </c>
      <c r="R46" s="14">
        <f>IF(Q46&gt;2000,Q46*5%,0)</f>
        <v>320</v>
      </c>
      <c r="S46" s="1">
        <f>Q46+R46</f>
        <v>6720</v>
      </c>
      <c r="T46" t="s">
        <v>28</v>
      </c>
      <c r="U46" t="s">
        <v>24</v>
      </c>
      <c r="V46">
        <v>2067</v>
      </c>
      <c r="W46">
        <v>3067</v>
      </c>
      <c r="X46" t="s">
        <v>91</v>
      </c>
      <c r="Y46" t="s">
        <v>26</v>
      </c>
      <c r="Z46">
        <v>42</v>
      </c>
    </row>
    <row r="47" spans="6:26" x14ac:dyDescent="0.25">
      <c r="F47">
        <v>1196</v>
      </c>
      <c r="G47" t="s">
        <v>20</v>
      </c>
      <c r="H47" t="str">
        <f>PROPER(G47)</f>
        <v>Mountain Bikes</v>
      </c>
      <c r="I47" t="s">
        <v>46</v>
      </c>
      <c r="J47" t="s">
        <v>47</v>
      </c>
      <c r="K47" s="2">
        <v>44599</v>
      </c>
      <c r="N47" s="1">
        <v>1496</v>
      </c>
      <c r="O47" s="1">
        <v>2200</v>
      </c>
      <c r="P47">
        <v>2</v>
      </c>
      <c r="Q47" s="1">
        <f>O47*P47</f>
        <v>4400</v>
      </c>
      <c r="R47" s="14">
        <f>IF(Q47&gt;2000,Q47*5%,0)</f>
        <v>220</v>
      </c>
      <c r="S47" s="1">
        <f>Q47+R47</f>
        <v>4620</v>
      </c>
      <c r="T47" t="s">
        <v>28</v>
      </c>
      <c r="U47" t="s">
        <v>24</v>
      </c>
      <c r="V47">
        <v>2007</v>
      </c>
      <c r="W47">
        <v>3007</v>
      </c>
      <c r="X47" t="s">
        <v>48</v>
      </c>
      <c r="Y47" t="s">
        <v>26</v>
      </c>
      <c r="Z47">
        <v>29</v>
      </c>
    </row>
    <row r="48" spans="6:26" x14ac:dyDescent="0.25">
      <c r="F48">
        <v>1198</v>
      </c>
      <c r="G48" t="s">
        <v>20</v>
      </c>
      <c r="H48" t="str">
        <f>PROPER(G48)</f>
        <v>Mountain Bikes</v>
      </c>
      <c r="I48" t="s">
        <v>46</v>
      </c>
      <c r="J48" t="s">
        <v>47</v>
      </c>
      <c r="K48" s="2">
        <v>44599</v>
      </c>
      <c r="N48" s="1">
        <v>1496</v>
      </c>
      <c r="O48" s="1">
        <v>2200</v>
      </c>
      <c r="P48">
        <v>2</v>
      </c>
      <c r="Q48" s="1">
        <f>O48*P48</f>
        <v>4400</v>
      </c>
      <c r="R48" s="14">
        <f>IF(Q48&gt;2000,Q48*5%,0)</f>
        <v>220</v>
      </c>
      <c r="S48" s="1">
        <f>Q48+R48</f>
        <v>4620</v>
      </c>
      <c r="T48" t="s">
        <v>28</v>
      </c>
      <c r="U48" t="s">
        <v>24</v>
      </c>
      <c r="V48">
        <v>2007</v>
      </c>
      <c r="W48">
        <v>3007</v>
      </c>
      <c r="X48" t="s">
        <v>48</v>
      </c>
      <c r="Y48" t="s">
        <v>26</v>
      </c>
      <c r="Z48">
        <v>29</v>
      </c>
    </row>
    <row r="49" spans="6:26" x14ac:dyDescent="0.25">
      <c r="F49">
        <v>1189</v>
      </c>
      <c r="G49" t="s">
        <v>94</v>
      </c>
      <c r="H49" t="str">
        <f>PROPER(G49)</f>
        <v>E-Bikes</v>
      </c>
      <c r="I49" t="s">
        <v>110</v>
      </c>
      <c r="J49" t="s">
        <v>112</v>
      </c>
      <c r="K49" s="2">
        <v>44600</v>
      </c>
      <c r="N49" s="1">
        <v>2405</v>
      </c>
      <c r="O49" s="1">
        <v>3700</v>
      </c>
      <c r="P49">
        <v>1</v>
      </c>
      <c r="Q49" s="1">
        <f>O49*P49</f>
        <v>3700</v>
      </c>
      <c r="R49" s="14">
        <f>IF(Q49&gt;2000,Q49*5%,0)</f>
        <v>185</v>
      </c>
      <c r="S49" s="1">
        <f>Q49+R49</f>
        <v>3885</v>
      </c>
      <c r="T49" t="s">
        <v>23</v>
      </c>
      <c r="U49" t="s">
        <v>29</v>
      </c>
      <c r="V49">
        <v>2068</v>
      </c>
      <c r="W49">
        <v>3068</v>
      </c>
      <c r="X49" t="s">
        <v>93</v>
      </c>
      <c r="Y49" t="s">
        <v>31</v>
      </c>
      <c r="Z49">
        <v>40</v>
      </c>
    </row>
    <row r="50" spans="6:26" x14ac:dyDescent="0.25">
      <c r="F50">
        <v>1197</v>
      </c>
      <c r="G50" t="s">
        <v>20</v>
      </c>
      <c r="H50" t="str">
        <f>PROPER(G50)</f>
        <v>Mountain Bikes</v>
      </c>
      <c r="I50" t="s">
        <v>46</v>
      </c>
      <c r="J50" t="s">
        <v>49</v>
      </c>
      <c r="K50" s="2">
        <v>44600</v>
      </c>
      <c r="N50" s="1">
        <v>1700.0000000000002</v>
      </c>
      <c r="O50" s="1">
        <v>2500</v>
      </c>
      <c r="P50">
        <v>1</v>
      </c>
      <c r="Q50" s="1">
        <f>O50*P50</f>
        <v>2500</v>
      </c>
      <c r="R50" s="14">
        <f>IF(Q50&gt;2000,Q50*5%,0)</f>
        <v>125</v>
      </c>
      <c r="S50" s="1">
        <f>Q50+R50</f>
        <v>2625</v>
      </c>
      <c r="T50" t="s">
        <v>23</v>
      </c>
      <c r="U50" t="s">
        <v>29</v>
      </c>
      <c r="V50">
        <v>2008</v>
      </c>
      <c r="W50">
        <v>3008</v>
      </c>
      <c r="X50" t="s">
        <v>50</v>
      </c>
      <c r="Y50" t="s">
        <v>31</v>
      </c>
      <c r="Z50">
        <v>27</v>
      </c>
    </row>
    <row r="51" spans="6:26" x14ac:dyDescent="0.25">
      <c r="F51">
        <v>1199</v>
      </c>
      <c r="G51" t="s">
        <v>20</v>
      </c>
      <c r="H51" t="str">
        <f>PROPER(G51)</f>
        <v>Mountain Bikes</v>
      </c>
      <c r="I51" t="s">
        <v>46</v>
      </c>
      <c r="J51" t="s">
        <v>49</v>
      </c>
      <c r="K51" s="2">
        <v>44600</v>
      </c>
      <c r="N51" s="1">
        <v>1700.0000000000002</v>
      </c>
      <c r="O51" s="1">
        <v>2500</v>
      </c>
      <c r="P51">
        <v>1</v>
      </c>
      <c r="Q51" s="1">
        <f>O51*P51</f>
        <v>2500</v>
      </c>
      <c r="R51" s="14">
        <f>IF(Q51&gt;2000,Q51*5%,0)</f>
        <v>125</v>
      </c>
      <c r="S51" s="1">
        <f>Q51+R51</f>
        <v>2625</v>
      </c>
      <c r="T51" t="s">
        <v>23</v>
      </c>
      <c r="U51" t="s">
        <v>29</v>
      </c>
      <c r="V51">
        <v>2008</v>
      </c>
      <c r="W51">
        <v>3008</v>
      </c>
      <c r="X51" t="s">
        <v>50</v>
      </c>
      <c r="Y51" t="s">
        <v>31</v>
      </c>
      <c r="Z51">
        <v>27</v>
      </c>
    </row>
    <row r="52" spans="6:26" x14ac:dyDescent="0.25">
      <c r="F52">
        <v>1208</v>
      </c>
      <c r="G52" t="s">
        <v>20</v>
      </c>
      <c r="H52" t="str">
        <f>PROPER(G52)</f>
        <v>Mountain Bikes</v>
      </c>
      <c r="I52" t="s">
        <v>74</v>
      </c>
      <c r="J52" t="s">
        <v>75</v>
      </c>
      <c r="K52" s="2">
        <v>44603</v>
      </c>
      <c r="N52" s="1">
        <v>780</v>
      </c>
      <c r="O52" s="1">
        <v>1300</v>
      </c>
      <c r="P52">
        <v>2</v>
      </c>
      <c r="Q52" s="1">
        <f>O52*P52</f>
        <v>2600</v>
      </c>
      <c r="R52" s="14">
        <f>IF(Q52&gt;2000,Q52*5%,0)</f>
        <v>130</v>
      </c>
      <c r="S52" s="1">
        <f>Q52+R52</f>
        <v>2730</v>
      </c>
      <c r="T52" t="s">
        <v>23</v>
      </c>
      <c r="U52" t="s">
        <v>24</v>
      </c>
      <c r="V52">
        <v>2041</v>
      </c>
      <c r="W52">
        <v>3041</v>
      </c>
      <c r="X52" t="s">
        <v>76</v>
      </c>
      <c r="Y52" t="s">
        <v>26</v>
      </c>
      <c r="Z52">
        <v>32</v>
      </c>
    </row>
    <row r="53" spans="6:26" x14ac:dyDescent="0.25">
      <c r="F53">
        <v>1209</v>
      </c>
      <c r="G53" t="s">
        <v>20</v>
      </c>
      <c r="H53" t="str">
        <f>PROPER(G53)</f>
        <v>Mountain Bikes</v>
      </c>
      <c r="I53" t="s">
        <v>74</v>
      </c>
      <c r="J53" t="s">
        <v>77</v>
      </c>
      <c r="K53" s="2">
        <v>44604</v>
      </c>
      <c r="N53" s="1">
        <v>960</v>
      </c>
      <c r="O53" s="1">
        <v>1600</v>
      </c>
      <c r="P53">
        <v>1</v>
      </c>
      <c r="Q53" s="1">
        <f>O53*P53</f>
        <v>1600</v>
      </c>
      <c r="R53" s="14">
        <f>IF(Q53&gt;2000,Q53*5%,0)</f>
        <v>0</v>
      </c>
      <c r="S53" s="1">
        <f>Q53+R53</f>
        <v>1600</v>
      </c>
      <c r="T53" t="s">
        <v>28</v>
      </c>
      <c r="U53" t="s">
        <v>29</v>
      </c>
      <c r="V53">
        <v>2042</v>
      </c>
      <c r="W53">
        <v>3042</v>
      </c>
      <c r="X53" t="s">
        <v>78</v>
      </c>
      <c r="Y53" t="s">
        <v>31</v>
      </c>
      <c r="Z53">
        <v>29</v>
      </c>
    </row>
    <row r="54" spans="6:26" x14ac:dyDescent="0.25">
      <c r="F54">
        <v>1176</v>
      </c>
      <c r="G54" t="s">
        <v>32</v>
      </c>
      <c r="H54" t="str">
        <f>PROPER(G54)</f>
        <v>Road Bikes</v>
      </c>
      <c r="I54" t="s">
        <v>79</v>
      </c>
      <c r="J54" t="s">
        <v>80</v>
      </c>
      <c r="K54" s="2">
        <v>44605</v>
      </c>
      <c r="N54" s="1">
        <v>1292</v>
      </c>
      <c r="O54" s="1">
        <v>1900</v>
      </c>
      <c r="P54">
        <v>3</v>
      </c>
      <c r="Q54" s="1">
        <f>O54*P54</f>
        <v>5700</v>
      </c>
      <c r="R54" s="14">
        <f>IF(Q54&gt;2000,Q54*5%,0)</f>
        <v>285</v>
      </c>
      <c r="S54" s="1">
        <f>Q54+R54</f>
        <v>5985</v>
      </c>
      <c r="T54" t="s">
        <v>23</v>
      </c>
      <c r="U54" t="s">
        <v>35</v>
      </c>
      <c r="V54">
        <v>2043</v>
      </c>
      <c r="W54">
        <v>3043</v>
      </c>
      <c r="X54" t="s">
        <v>81</v>
      </c>
      <c r="Y54" t="s">
        <v>26</v>
      </c>
      <c r="Z54">
        <v>21</v>
      </c>
    </row>
    <row r="55" spans="6:26" x14ac:dyDescent="0.25">
      <c r="F55">
        <v>1177</v>
      </c>
      <c r="G55" t="s">
        <v>32</v>
      </c>
      <c r="H55" t="str">
        <f>PROPER(G55)</f>
        <v>Road Bikes</v>
      </c>
      <c r="I55" t="s">
        <v>79</v>
      </c>
      <c r="J55" t="s">
        <v>82</v>
      </c>
      <c r="K55" s="2">
        <v>44606</v>
      </c>
      <c r="N55" s="1">
        <v>1496</v>
      </c>
      <c r="O55" s="1">
        <v>2200</v>
      </c>
      <c r="P55">
        <v>1</v>
      </c>
      <c r="Q55" s="1">
        <f>O55*P55</f>
        <v>2200</v>
      </c>
      <c r="R55" s="14">
        <f>IF(Q55&gt;2000,Q55*5%,0)</f>
        <v>110</v>
      </c>
      <c r="S55" s="1">
        <f>Q55+R55</f>
        <v>2310</v>
      </c>
      <c r="T55" t="s">
        <v>23</v>
      </c>
      <c r="U55" t="s">
        <v>24</v>
      </c>
      <c r="V55">
        <v>2044</v>
      </c>
      <c r="W55">
        <v>3044</v>
      </c>
      <c r="X55" t="s">
        <v>83</v>
      </c>
      <c r="Y55" t="s">
        <v>31</v>
      </c>
      <c r="Z55">
        <v>19</v>
      </c>
    </row>
    <row r="56" spans="6:26" x14ac:dyDescent="0.25">
      <c r="F56">
        <v>1178</v>
      </c>
      <c r="G56" t="s">
        <v>40</v>
      </c>
      <c r="H56" t="str">
        <f>PROPER(G56)</f>
        <v>Touring Bikes</v>
      </c>
      <c r="I56" t="s">
        <v>84</v>
      </c>
      <c r="J56" t="s">
        <v>85</v>
      </c>
      <c r="K56" s="2">
        <v>44607</v>
      </c>
      <c r="N56" s="1">
        <v>1340</v>
      </c>
      <c r="O56" s="1">
        <v>2000</v>
      </c>
      <c r="P56">
        <v>2</v>
      </c>
      <c r="Q56" s="1">
        <f>O56*P56</f>
        <v>4000</v>
      </c>
      <c r="R56" s="14">
        <f>IF(Q56&gt;2000,Q56*5%,0)</f>
        <v>200</v>
      </c>
      <c r="S56" s="1">
        <f>Q56+R56</f>
        <v>4200</v>
      </c>
      <c r="T56" t="s">
        <v>28</v>
      </c>
      <c r="U56" t="s">
        <v>29</v>
      </c>
      <c r="V56">
        <v>2045</v>
      </c>
      <c r="W56">
        <v>3045</v>
      </c>
      <c r="X56" t="s">
        <v>86</v>
      </c>
      <c r="Y56" t="s">
        <v>26</v>
      </c>
      <c r="Z56">
        <v>36</v>
      </c>
    </row>
    <row r="57" spans="6:26" x14ac:dyDescent="0.25">
      <c r="F57">
        <v>1179</v>
      </c>
      <c r="G57" t="s">
        <v>40</v>
      </c>
      <c r="H57" t="str">
        <f>PROPER(G57)</f>
        <v>Touring Bikes</v>
      </c>
      <c r="I57" t="s">
        <v>84</v>
      </c>
      <c r="J57" t="s">
        <v>87</v>
      </c>
      <c r="K57" s="2">
        <v>44608</v>
      </c>
      <c r="N57" s="1">
        <v>1541</v>
      </c>
      <c r="O57" s="1">
        <v>2300</v>
      </c>
      <c r="P57">
        <v>1</v>
      </c>
      <c r="Q57" s="1">
        <f>O57*P57</f>
        <v>2300</v>
      </c>
      <c r="R57" s="14">
        <f>IF(Q57&gt;2000,Q57*5%,0)</f>
        <v>115</v>
      </c>
      <c r="S57" s="1">
        <f>Q57+R57</f>
        <v>2415</v>
      </c>
      <c r="T57" t="s">
        <v>23</v>
      </c>
      <c r="U57" t="s">
        <v>24</v>
      </c>
      <c r="V57">
        <v>2046</v>
      </c>
      <c r="W57">
        <v>3046</v>
      </c>
      <c r="X57" t="s">
        <v>88</v>
      </c>
      <c r="Y57" t="s">
        <v>31</v>
      </c>
      <c r="Z57">
        <v>34</v>
      </c>
    </row>
    <row r="58" spans="6:26" x14ac:dyDescent="0.25">
      <c r="F58">
        <v>1180</v>
      </c>
      <c r="G58" t="s">
        <v>20</v>
      </c>
      <c r="H58" t="str">
        <f>PROPER(G58)</f>
        <v>Mountain Bikes</v>
      </c>
      <c r="I58" t="s">
        <v>89</v>
      </c>
      <c r="J58" t="s">
        <v>90</v>
      </c>
      <c r="K58" s="2">
        <v>44609</v>
      </c>
      <c r="N58" s="1">
        <v>2250</v>
      </c>
      <c r="O58" s="1">
        <v>3000</v>
      </c>
      <c r="P58">
        <v>2</v>
      </c>
      <c r="Q58" s="1">
        <f>O58*P58</f>
        <v>6000</v>
      </c>
      <c r="R58" s="14">
        <f>IF(Q58&gt;2000,Q58*5%,0)</f>
        <v>300</v>
      </c>
      <c r="S58" s="1">
        <f>Q58+R58</f>
        <v>6300</v>
      </c>
      <c r="T58" t="s">
        <v>28</v>
      </c>
      <c r="U58" t="s">
        <v>24</v>
      </c>
      <c r="V58">
        <v>2047</v>
      </c>
      <c r="W58">
        <v>3047</v>
      </c>
      <c r="X58" t="s">
        <v>91</v>
      </c>
      <c r="Y58" t="s">
        <v>26</v>
      </c>
      <c r="Z58">
        <v>40</v>
      </c>
    </row>
    <row r="59" spans="6:26" x14ac:dyDescent="0.25">
      <c r="F59">
        <v>1181</v>
      </c>
      <c r="G59" t="s">
        <v>20</v>
      </c>
      <c r="H59" t="str">
        <f>PROPER(G59)</f>
        <v>Mountain Bikes</v>
      </c>
      <c r="I59" t="s">
        <v>89</v>
      </c>
      <c r="J59" t="s">
        <v>92</v>
      </c>
      <c r="K59" s="2">
        <v>44610</v>
      </c>
      <c r="N59" s="1">
        <v>2625</v>
      </c>
      <c r="O59" s="1">
        <v>3500</v>
      </c>
      <c r="P59">
        <v>1</v>
      </c>
      <c r="Q59" s="1">
        <f>O59*P59</f>
        <v>3500</v>
      </c>
      <c r="R59" s="14">
        <f>IF(Q59&gt;2000,Q59*5%,0)</f>
        <v>175</v>
      </c>
      <c r="S59" s="1">
        <f>Q59+R59</f>
        <v>3675</v>
      </c>
      <c r="T59" t="s">
        <v>23</v>
      </c>
      <c r="U59" t="s">
        <v>29</v>
      </c>
      <c r="V59">
        <v>2048</v>
      </c>
      <c r="W59">
        <v>3048</v>
      </c>
      <c r="X59" t="s">
        <v>93</v>
      </c>
      <c r="Y59" t="s">
        <v>31</v>
      </c>
      <c r="Z59">
        <v>38</v>
      </c>
    </row>
    <row r="60" spans="6:26" x14ac:dyDescent="0.25">
      <c r="F60">
        <v>1200</v>
      </c>
      <c r="G60" t="s">
        <v>20</v>
      </c>
      <c r="H60" t="str">
        <f>PROPER(G60)</f>
        <v>Mountain Bikes</v>
      </c>
      <c r="I60" t="s">
        <v>51</v>
      </c>
      <c r="J60" t="s">
        <v>52</v>
      </c>
      <c r="K60" s="2">
        <v>44613</v>
      </c>
      <c r="N60" s="1">
        <v>737</v>
      </c>
      <c r="O60" s="1">
        <v>1100</v>
      </c>
      <c r="P60">
        <v>2</v>
      </c>
      <c r="Q60" s="1">
        <f>O60*P60</f>
        <v>2200</v>
      </c>
      <c r="R60" s="14">
        <f>IF(Q60&gt;2000,Q60*5%,0)</f>
        <v>110</v>
      </c>
      <c r="S60" s="1">
        <f>Q60+R60</f>
        <v>2310</v>
      </c>
      <c r="T60" t="s">
        <v>23</v>
      </c>
      <c r="U60" t="s">
        <v>24</v>
      </c>
      <c r="V60">
        <v>2021</v>
      </c>
      <c r="W60">
        <v>3021</v>
      </c>
      <c r="X60" t="s">
        <v>53</v>
      </c>
      <c r="Y60" t="s">
        <v>26</v>
      </c>
      <c r="Z60">
        <v>24</v>
      </c>
    </row>
    <row r="61" spans="6:26" x14ac:dyDescent="0.25">
      <c r="F61">
        <v>1201</v>
      </c>
      <c r="G61" t="s">
        <v>20</v>
      </c>
      <c r="H61" t="str">
        <f>PROPER(G61)</f>
        <v>Mountain Bikes</v>
      </c>
      <c r="I61" t="s">
        <v>51</v>
      </c>
      <c r="J61" t="s">
        <v>54</v>
      </c>
      <c r="K61" s="2">
        <v>44614</v>
      </c>
      <c r="N61" s="1">
        <v>938</v>
      </c>
      <c r="O61" s="1">
        <v>1400</v>
      </c>
      <c r="P61">
        <v>1</v>
      </c>
      <c r="Q61" s="1">
        <f>O61*P61</f>
        <v>1400</v>
      </c>
      <c r="R61" s="14">
        <f>IF(Q61&gt;2000,Q61*5%,0)</f>
        <v>0</v>
      </c>
      <c r="S61" s="1">
        <f>Q61+R61</f>
        <v>1400</v>
      </c>
      <c r="T61" t="s">
        <v>28</v>
      </c>
      <c r="U61" t="s">
        <v>29</v>
      </c>
      <c r="V61">
        <v>2022</v>
      </c>
      <c r="W61">
        <v>3022</v>
      </c>
      <c r="X61" t="s">
        <v>55</v>
      </c>
      <c r="Y61" t="s">
        <v>31</v>
      </c>
      <c r="Z61">
        <v>21</v>
      </c>
    </row>
    <row r="62" spans="6:26" x14ac:dyDescent="0.25">
      <c r="F62">
        <v>1202</v>
      </c>
      <c r="G62" t="s">
        <v>32</v>
      </c>
      <c r="H62" t="str">
        <f>PROPER(G62)</f>
        <v>Road Bikes</v>
      </c>
      <c r="I62" t="s">
        <v>57</v>
      </c>
      <c r="J62" t="s">
        <v>58</v>
      </c>
      <c r="K62" s="2">
        <v>44615</v>
      </c>
      <c r="N62" s="1">
        <v>1190</v>
      </c>
      <c r="O62" s="1">
        <v>1700</v>
      </c>
      <c r="P62">
        <v>3</v>
      </c>
      <c r="Q62" s="1">
        <f>O62*P62</f>
        <v>5100</v>
      </c>
      <c r="R62" s="14">
        <f>IF(Q62&gt;2000,Q62*5%,0)</f>
        <v>255</v>
      </c>
      <c r="S62" s="1">
        <f>Q62+R62</f>
        <v>5355</v>
      </c>
      <c r="T62" t="s">
        <v>23</v>
      </c>
      <c r="U62" t="s">
        <v>35</v>
      </c>
      <c r="V62">
        <v>2023</v>
      </c>
      <c r="W62">
        <v>3023</v>
      </c>
      <c r="X62" t="s">
        <v>59</v>
      </c>
      <c r="Y62" t="s">
        <v>26</v>
      </c>
      <c r="Z62">
        <v>20</v>
      </c>
    </row>
    <row r="63" spans="6:26" x14ac:dyDescent="0.25">
      <c r="F63">
        <v>1203</v>
      </c>
      <c r="G63" t="s">
        <v>32</v>
      </c>
      <c r="H63" t="str">
        <f>PROPER(G63)</f>
        <v>Road Bikes</v>
      </c>
      <c r="I63" t="s">
        <v>57</v>
      </c>
      <c r="J63" t="s">
        <v>61</v>
      </c>
      <c r="K63" s="2">
        <v>44616</v>
      </c>
      <c r="N63" s="1">
        <v>1400</v>
      </c>
      <c r="O63" s="1">
        <v>2000</v>
      </c>
      <c r="P63">
        <v>1</v>
      </c>
      <c r="Q63" s="1">
        <f>O63*P63</f>
        <v>2000</v>
      </c>
      <c r="R63" s="14">
        <f>IF(Q63&gt;2000,Q63*5%,0)</f>
        <v>0</v>
      </c>
      <c r="S63" s="1">
        <f>Q63+R63</f>
        <v>2000</v>
      </c>
      <c r="T63" t="s">
        <v>23</v>
      </c>
      <c r="U63" t="s">
        <v>24</v>
      </c>
      <c r="V63">
        <v>2024</v>
      </c>
      <c r="W63">
        <v>3024</v>
      </c>
      <c r="X63" t="s">
        <v>62</v>
      </c>
      <c r="Y63" t="s">
        <v>31</v>
      </c>
      <c r="Z63">
        <v>18</v>
      </c>
    </row>
    <row r="64" spans="6:26" x14ac:dyDescent="0.25">
      <c r="F64">
        <v>1204</v>
      </c>
      <c r="G64" t="s">
        <v>40</v>
      </c>
      <c r="H64" t="str">
        <f>PROPER(G64)</f>
        <v>Touring Bikes</v>
      </c>
      <c r="I64" t="s">
        <v>64</v>
      </c>
      <c r="J64" t="s">
        <v>65</v>
      </c>
      <c r="K64" s="2">
        <v>44617</v>
      </c>
      <c r="N64" s="1">
        <v>975</v>
      </c>
      <c r="O64" s="1">
        <v>1500</v>
      </c>
      <c r="P64">
        <v>2</v>
      </c>
      <c r="Q64" s="1">
        <f>O64*P64</f>
        <v>3000</v>
      </c>
      <c r="R64" s="14">
        <f>IF(Q64&gt;2000,Q64*5%,0)</f>
        <v>150</v>
      </c>
      <c r="S64" s="1">
        <f>Q64+R64</f>
        <v>3150</v>
      </c>
      <c r="T64" t="s">
        <v>28</v>
      </c>
      <c r="U64" t="s">
        <v>29</v>
      </c>
      <c r="V64">
        <v>2025</v>
      </c>
      <c r="W64">
        <v>3025</v>
      </c>
      <c r="X64" t="s">
        <v>66</v>
      </c>
      <c r="Y64" t="s">
        <v>26</v>
      </c>
      <c r="Z64">
        <v>28</v>
      </c>
    </row>
    <row r="65" spans="6:26" x14ac:dyDescent="0.25">
      <c r="F65">
        <v>1205</v>
      </c>
      <c r="G65" t="s">
        <v>40</v>
      </c>
      <c r="H65" t="str">
        <f>PROPER(G65)</f>
        <v>Touring Bikes</v>
      </c>
      <c r="I65" t="s">
        <v>64</v>
      </c>
      <c r="J65" t="s">
        <v>67</v>
      </c>
      <c r="K65" s="2">
        <v>44618</v>
      </c>
      <c r="N65" s="1">
        <v>1170</v>
      </c>
      <c r="O65" s="1">
        <v>1800</v>
      </c>
      <c r="P65">
        <v>1</v>
      </c>
      <c r="Q65" s="1">
        <f>O65*P65</f>
        <v>1800</v>
      </c>
      <c r="R65" s="14">
        <f>IF(Q65&gt;2000,Q65*5%,0)</f>
        <v>0</v>
      </c>
      <c r="S65" s="1">
        <f>Q65+R65</f>
        <v>1800</v>
      </c>
      <c r="T65" t="s">
        <v>23</v>
      </c>
      <c r="U65" t="s">
        <v>24</v>
      </c>
      <c r="V65">
        <v>2026</v>
      </c>
      <c r="W65">
        <v>3026</v>
      </c>
      <c r="X65" t="s">
        <v>68</v>
      </c>
      <c r="Y65" t="s">
        <v>31</v>
      </c>
      <c r="Z65">
        <v>26</v>
      </c>
    </row>
    <row r="66" spans="6:26" x14ac:dyDescent="0.25">
      <c r="F66">
        <v>1206</v>
      </c>
      <c r="G66" t="s">
        <v>20</v>
      </c>
      <c r="H66" t="str">
        <f>PROPER(G66)</f>
        <v>Mountain Bikes</v>
      </c>
      <c r="I66" t="s">
        <v>69</v>
      </c>
      <c r="J66" t="s">
        <v>70</v>
      </c>
      <c r="K66" s="2">
        <v>44619</v>
      </c>
      <c r="N66" s="1">
        <v>1656</v>
      </c>
      <c r="O66" s="1">
        <v>2300</v>
      </c>
      <c r="P66">
        <v>2</v>
      </c>
      <c r="Q66" s="1">
        <f>O66*P66</f>
        <v>4600</v>
      </c>
      <c r="R66" s="14">
        <f>IF(Q66&gt;2000,Q66*5%,0)</f>
        <v>230</v>
      </c>
      <c r="S66" s="1">
        <f>Q66+R66</f>
        <v>4830</v>
      </c>
      <c r="T66" t="s">
        <v>28</v>
      </c>
      <c r="U66" t="s">
        <v>24</v>
      </c>
      <c r="V66">
        <v>2027</v>
      </c>
      <c r="W66">
        <v>3027</v>
      </c>
      <c r="X66" t="s">
        <v>71</v>
      </c>
      <c r="Y66" t="s">
        <v>26</v>
      </c>
      <c r="Z66">
        <v>30</v>
      </c>
    </row>
    <row r="67" spans="6:26" x14ac:dyDescent="0.25">
      <c r="F67">
        <v>1207</v>
      </c>
      <c r="G67" t="s">
        <v>20</v>
      </c>
      <c r="H67" t="str">
        <f>PROPER(G67)</f>
        <v>Mountain Bikes</v>
      </c>
      <c r="I67" t="s">
        <v>69</v>
      </c>
      <c r="J67" t="s">
        <v>72</v>
      </c>
      <c r="K67" s="2">
        <v>44620</v>
      </c>
      <c r="N67" s="1">
        <v>1872</v>
      </c>
      <c r="O67" s="1">
        <v>2600</v>
      </c>
      <c r="P67">
        <v>1</v>
      </c>
      <c r="Q67" s="1">
        <f>O67*P67</f>
        <v>2600</v>
      </c>
      <c r="R67" s="14">
        <f>IF(Q67&gt;2000,Q67*5%,0)</f>
        <v>130</v>
      </c>
      <c r="S67" s="1">
        <f>Q67+R67</f>
        <v>2730</v>
      </c>
      <c r="T67" t="s">
        <v>23</v>
      </c>
      <c r="U67" t="s">
        <v>29</v>
      </c>
      <c r="V67">
        <v>2028</v>
      </c>
      <c r="W67">
        <v>3028</v>
      </c>
      <c r="X67" t="s">
        <v>73</v>
      </c>
      <c r="Y67" t="s">
        <v>31</v>
      </c>
      <c r="Z67">
        <v>28</v>
      </c>
    </row>
    <row r="68" spans="6:26" x14ac:dyDescent="0.25">
      <c r="F68">
        <v>1216</v>
      </c>
      <c r="G68" t="s">
        <v>20</v>
      </c>
      <c r="H68" t="str">
        <f>PROPER(G68)</f>
        <v>Mountain Bikes</v>
      </c>
      <c r="I68" t="s">
        <v>21</v>
      </c>
      <c r="J68" t="s">
        <v>22</v>
      </c>
      <c r="K68" s="2">
        <v>44621</v>
      </c>
      <c r="N68" s="1">
        <v>840</v>
      </c>
      <c r="O68" s="1">
        <v>1200</v>
      </c>
      <c r="P68">
        <v>2</v>
      </c>
      <c r="Q68" s="1">
        <f>O68*P68</f>
        <v>2400</v>
      </c>
      <c r="R68" s="14">
        <f>IF(Q68&gt;2000,Q68*5%,0)</f>
        <v>120</v>
      </c>
      <c r="S68" s="1">
        <f>Q68+R68</f>
        <v>2520</v>
      </c>
      <c r="T68" t="s">
        <v>23</v>
      </c>
      <c r="U68" t="s">
        <v>24</v>
      </c>
      <c r="V68">
        <v>2001</v>
      </c>
      <c r="W68">
        <v>3001</v>
      </c>
      <c r="X68" t="s">
        <v>25</v>
      </c>
      <c r="Y68" t="s">
        <v>26</v>
      </c>
      <c r="Z68">
        <v>25</v>
      </c>
    </row>
    <row r="69" spans="6:26" x14ac:dyDescent="0.25">
      <c r="F69">
        <v>1240</v>
      </c>
      <c r="G69" t="s">
        <v>94</v>
      </c>
      <c r="H69" t="str">
        <f>PROPER(G69)</f>
        <v>E-Bikes</v>
      </c>
      <c r="I69" t="s">
        <v>95</v>
      </c>
      <c r="J69" t="s">
        <v>96</v>
      </c>
      <c r="K69" s="2">
        <v>44621</v>
      </c>
      <c r="N69" s="1">
        <v>1460</v>
      </c>
      <c r="O69" s="1">
        <v>2000</v>
      </c>
      <c r="P69">
        <v>2</v>
      </c>
      <c r="Q69" s="1">
        <f>O69*P69</f>
        <v>4000</v>
      </c>
      <c r="R69" s="14">
        <f>IF(Q69&gt;2000,Q69*5%,0)</f>
        <v>200</v>
      </c>
      <c r="S69" s="1">
        <f>Q69+R69</f>
        <v>4200</v>
      </c>
      <c r="T69" t="s">
        <v>23</v>
      </c>
      <c r="U69" t="s">
        <v>24</v>
      </c>
      <c r="V69">
        <v>2061</v>
      </c>
      <c r="W69">
        <v>3061</v>
      </c>
      <c r="X69" t="s">
        <v>97</v>
      </c>
      <c r="Y69" t="s">
        <v>26</v>
      </c>
      <c r="Z69">
        <v>35</v>
      </c>
    </row>
    <row r="70" spans="6:26" x14ac:dyDescent="0.25">
      <c r="F70">
        <v>1217</v>
      </c>
      <c r="G70" t="s">
        <v>20</v>
      </c>
      <c r="H70" t="str">
        <f>PROPER(G70)</f>
        <v>Mountain Bikes</v>
      </c>
      <c r="I70" t="s">
        <v>21</v>
      </c>
      <c r="J70" t="s">
        <v>27</v>
      </c>
      <c r="K70" s="2">
        <v>44622</v>
      </c>
      <c r="N70" s="1">
        <v>1050</v>
      </c>
      <c r="O70" s="1">
        <v>1500</v>
      </c>
      <c r="P70">
        <v>1</v>
      </c>
      <c r="Q70" s="1">
        <f>O70*P70</f>
        <v>1500</v>
      </c>
      <c r="R70" s="14">
        <f>IF(Q70&gt;2000,Q70*5%,0)</f>
        <v>0</v>
      </c>
      <c r="S70" s="1">
        <f>Q70+R70</f>
        <v>1500</v>
      </c>
      <c r="T70" t="s">
        <v>28</v>
      </c>
      <c r="U70" t="s">
        <v>29</v>
      </c>
      <c r="V70">
        <v>2002</v>
      </c>
      <c r="W70">
        <v>3002</v>
      </c>
      <c r="X70" t="s">
        <v>30</v>
      </c>
      <c r="Y70" t="s">
        <v>31</v>
      </c>
      <c r="Z70">
        <v>22</v>
      </c>
    </row>
    <row r="71" spans="6:26" x14ac:dyDescent="0.25">
      <c r="F71">
        <v>1241</v>
      </c>
      <c r="G71" t="s">
        <v>94</v>
      </c>
      <c r="H71" t="str">
        <f>PROPER(G71)</f>
        <v>E-Bikes</v>
      </c>
      <c r="I71" t="s">
        <v>95</v>
      </c>
      <c r="J71" t="s">
        <v>98</v>
      </c>
      <c r="K71" s="2">
        <v>44622</v>
      </c>
      <c r="N71" s="1">
        <v>1825</v>
      </c>
      <c r="O71" s="1">
        <v>2500</v>
      </c>
      <c r="P71">
        <v>1</v>
      </c>
      <c r="Q71" s="1">
        <f>O71*P71</f>
        <v>2500</v>
      </c>
      <c r="R71" s="14">
        <f>IF(Q71&gt;2000,Q71*5%,0)</f>
        <v>125</v>
      </c>
      <c r="S71" s="1">
        <f>Q71+R71</f>
        <v>2625</v>
      </c>
      <c r="T71" t="s">
        <v>28</v>
      </c>
      <c r="U71" t="s">
        <v>29</v>
      </c>
      <c r="V71">
        <v>2062</v>
      </c>
      <c r="W71">
        <v>3062</v>
      </c>
      <c r="X71" t="s">
        <v>99</v>
      </c>
      <c r="Y71" t="s">
        <v>31</v>
      </c>
      <c r="Z71">
        <v>33</v>
      </c>
    </row>
    <row r="72" spans="6:26" x14ac:dyDescent="0.25">
      <c r="F72">
        <v>1218</v>
      </c>
      <c r="G72" t="s">
        <v>32</v>
      </c>
      <c r="H72" t="str">
        <f>PROPER(G72)</f>
        <v>Road Bikes</v>
      </c>
      <c r="I72" t="s">
        <v>33</v>
      </c>
      <c r="J72" t="s">
        <v>34</v>
      </c>
      <c r="K72" s="2">
        <v>44623</v>
      </c>
      <c r="N72" s="1">
        <v>1260</v>
      </c>
      <c r="O72" s="1">
        <v>1800</v>
      </c>
      <c r="P72">
        <v>3</v>
      </c>
      <c r="Q72" s="1">
        <f>O72*P72</f>
        <v>5400</v>
      </c>
      <c r="R72" s="14">
        <f>IF(Q72&gt;2000,Q72*5%,0)</f>
        <v>270</v>
      </c>
      <c r="S72" s="1">
        <f>Q72+R72</f>
        <v>5670</v>
      </c>
      <c r="T72" t="s">
        <v>23</v>
      </c>
      <c r="U72" t="s">
        <v>35</v>
      </c>
      <c r="V72">
        <v>2003</v>
      </c>
      <c r="W72">
        <v>3003</v>
      </c>
      <c r="X72" t="s">
        <v>36</v>
      </c>
      <c r="Y72" t="s">
        <v>26</v>
      </c>
      <c r="Z72">
        <v>18</v>
      </c>
    </row>
    <row r="73" spans="6:26" x14ac:dyDescent="0.25">
      <c r="F73">
        <v>1242</v>
      </c>
      <c r="G73" t="s">
        <v>32</v>
      </c>
      <c r="H73" t="str">
        <f>PROPER(G73)</f>
        <v>Road Bikes</v>
      </c>
      <c r="I73" t="s">
        <v>100</v>
      </c>
      <c r="J73" t="s">
        <v>101</v>
      </c>
      <c r="K73" s="2">
        <v>44623</v>
      </c>
      <c r="N73" s="1">
        <v>1105</v>
      </c>
      <c r="O73" s="1">
        <v>1700</v>
      </c>
      <c r="P73">
        <v>3</v>
      </c>
      <c r="Q73" s="1">
        <f>O73*P73</f>
        <v>5100</v>
      </c>
      <c r="R73" s="14">
        <f>IF(Q73&gt;2000,Q73*5%,0)</f>
        <v>255</v>
      </c>
      <c r="S73" s="1">
        <f>Q73+R73</f>
        <v>5355</v>
      </c>
      <c r="T73" t="s">
        <v>23</v>
      </c>
      <c r="U73" t="s">
        <v>35</v>
      </c>
      <c r="V73">
        <v>2063</v>
      </c>
      <c r="W73">
        <v>3063</v>
      </c>
      <c r="X73" t="s">
        <v>102</v>
      </c>
      <c r="Y73" t="s">
        <v>26</v>
      </c>
      <c r="Z73">
        <v>22</v>
      </c>
    </row>
    <row r="74" spans="6:26" x14ac:dyDescent="0.25">
      <c r="F74">
        <v>1219</v>
      </c>
      <c r="G74" t="s">
        <v>32</v>
      </c>
      <c r="H74" t="str">
        <f>PROPER(G74)</f>
        <v>Road Bikes</v>
      </c>
      <c r="I74" t="s">
        <v>33</v>
      </c>
      <c r="J74" t="s">
        <v>38</v>
      </c>
      <c r="K74" s="2">
        <v>44624</v>
      </c>
      <c r="N74" s="1">
        <v>1470</v>
      </c>
      <c r="O74" s="1">
        <v>2100</v>
      </c>
      <c r="P74">
        <v>1</v>
      </c>
      <c r="Q74" s="1">
        <f>O74*P74</f>
        <v>2100</v>
      </c>
      <c r="R74" s="14">
        <f>IF(Q74&gt;2000,Q74*5%,0)</f>
        <v>105</v>
      </c>
      <c r="S74" s="1">
        <f>Q74+R74</f>
        <v>2205</v>
      </c>
      <c r="T74" t="s">
        <v>23</v>
      </c>
      <c r="U74" t="s">
        <v>24</v>
      </c>
      <c r="V74">
        <v>2004</v>
      </c>
      <c r="W74">
        <v>3004</v>
      </c>
      <c r="X74" t="s">
        <v>39</v>
      </c>
      <c r="Y74" t="s">
        <v>31</v>
      </c>
      <c r="Z74">
        <v>16</v>
      </c>
    </row>
    <row r="75" spans="6:26" x14ac:dyDescent="0.25">
      <c r="F75">
        <v>1243</v>
      </c>
      <c r="G75" t="s">
        <v>32</v>
      </c>
      <c r="H75" t="str">
        <f>PROPER(G75)</f>
        <v>Road Bikes</v>
      </c>
      <c r="I75" t="s">
        <v>100</v>
      </c>
      <c r="J75" t="s">
        <v>103</v>
      </c>
      <c r="K75" s="2">
        <v>44624</v>
      </c>
      <c r="N75" s="1">
        <v>1365</v>
      </c>
      <c r="O75" s="1">
        <v>2100</v>
      </c>
      <c r="P75">
        <v>1</v>
      </c>
      <c r="Q75" s="1">
        <f>O75*P75</f>
        <v>2100</v>
      </c>
      <c r="R75" s="14">
        <f>IF(Q75&gt;2000,Q75*5%,0)</f>
        <v>105</v>
      </c>
      <c r="S75" s="1">
        <f>Q75+R75</f>
        <v>2205</v>
      </c>
      <c r="T75" t="s">
        <v>23</v>
      </c>
      <c r="U75" t="s">
        <v>24</v>
      </c>
      <c r="V75">
        <v>2064</v>
      </c>
      <c r="W75">
        <v>3064</v>
      </c>
      <c r="X75" t="s">
        <v>104</v>
      </c>
      <c r="Y75" t="s">
        <v>31</v>
      </c>
      <c r="Z75">
        <v>20</v>
      </c>
    </row>
    <row r="76" spans="6:26" x14ac:dyDescent="0.25">
      <c r="F76">
        <v>1220</v>
      </c>
      <c r="G76" t="s">
        <v>40</v>
      </c>
      <c r="H76" t="str">
        <f>PROPER(G76)</f>
        <v>Touring Bikes</v>
      </c>
      <c r="I76" t="s">
        <v>41</v>
      </c>
      <c r="J76" t="s">
        <v>42</v>
      </c>
      <c r="K76" s="2">
        <v>44625</v>
      </c>
      <c r="N76" s="1">
        <v>896.99999999999989</v>
      </c>
      <c r="O76" s="1">
        <v>1300</v>
      </c>
      <c r="P76">
        <v>2</v>
      </c>
      <c r="Q76" s="1">
        <f>O76*P76</f>
        <v>2600</v>
      </c>
      <c r="R76" s="14">
        <f>IF(Q76&gt;2000,Q76*5%,0)</f>
        <v>130</v>
      </c>
      <c r="S76" s="1">
        <f>Q76+R76</f>
        <v>2730</v>
      </c>
      <c r="T76" t="s">
        <v>28</v>
      </c>
      <c r="U76" t="s">
        <v>29</v>
      </c>
      <c r="V76">
        <v>2005</v>
      </c>
      <c r="W76">
        <v>3005</v>
      </c>
      <c r="X76" t="s">
        <v>43</v>
      </c>
      <c r="Y76" t="s">
        <v>26</v>
      </c>
      <c r="Z76">
        <v>27</v>
      </c>
    </row>
    <row r="77" spans="6:26" x14ac:dyDescent="0.25">
      <c r="F77">
        <v>1244</v>
      </c>
      <c r="G77" t="s">
        <v>40</v>
      </c>
      <c r="H77" t="str">
        <f>PROPER(G77)</f>
        <v>Touring Bikes</v>
      </c>
      <c r="I77" t="s">
        <v>105</v>
      </c>
      <c r="J77" t="s">
        <v>106</v>
      </c>
      <c r="K77" s="2">
        <v>44625</v>
      </c>
      <c r="N77" s="1">
        <v>1035</v>
      </c>
      <c r="O77" s="1">
        <v>1500</v>
      </c>
      <c r="P77">
        <v>2</v>
      </c>
      <c r="Q77" s="1">
        <f>O77*P77</f>
        <v>3000</v>
      </c>
      <c r="R77" s="14">
        <f>IF(Q77&gt;2000,Q77*5%,0)</f>
        <v>150</v>
      </c>
      <c r="S77" s="1">
        <f>Q77+R77</f>
        <v>3150</v>
      </c>
      <c r="T77" t="s">
        <v>28</v>
      </c>
      <c r="U77" t="s">
        <v>29</v>
      </c>
      <c r="V77">
        <v>2065</v>
      </c>
      <c r="W77">
        <v>3065</v>
      </c>
      <c r="X77" t="s">
        <v>107</v>
      </c>
      <c r="Y77" t="s">
        <v>26</v>
      </c>
      <c r="Z77">
        <v>30</v>
      </c>
    </row>
    <row r="78" spans="6:26" x14ac:dyDescent="0.25">
      <c r="F78">
        <v>1221</v>
      </c>
      <c r="G78" t="s">
        <v>40</v>
      </c>
      <c r="H78" t="str">
        <f>PROPER(G78)</f>
        <v>Touring Bikes</v>
      </c>
      <c r="I78" t="s">
        <v>41</v>
      </c>
      <c r="J78" t="s">
        <v>44</v>
      </c>
      <c r="K78" s="2">
        <v>44626</v>
      </c>
      <c r="N78" s="1">
        <v>1104</v>
      </c>
      <c r="O78" s="1">
        <v>1600</v>
      </c>
      <c r="P78">
        <v>1</v>
      </c>
      <c r="Q78" s="1">
        <f>O78*P78</f>
        <v>1600</v>
      </c>
      <c r="R78" s="14">
        <f>IF(Q78&gt;2000,Q78*5%,0)</f>
        <v>0</v>
      </c>
      <c r="S78" s="1">
        <f>Q78+R78</f>
        <v>1600</v>
      </c>
      <c r="T78" t="s">
        <v>23</v>
      </c>
      <c r="U78" t="s">
        <v>24</v>
      </c>
      <c r="V78">
        <v>2006</v>
      </c>
      <c r="W78">
        <v>3006</v>
      </c>
      <c r="X78" t="s">
        <v>45</v>
      </c>
      <c r="Y78" t="s">
        <v>31</v>
      </c>
      <c r="Z78">
        <v>24</v>
      </c>
    </row>
    <row r="79" spans="6:26" x14ac:dyDescent="0.25">
      <c r="F79">
        <v>1245</v>
      </c>
      <c r="G79" t="s">
        <v>40</v>
      </c>
      <c r="H79" t="str">
        <f>PROPER(G79)</f>
        <v>Touring Bikes</v>
      </c>
      <c r="I79" t="s">
        <v>105</v>
      </c>
      <c r="J79" t="s">
        <v>108</v>
      </c>
      <c r="K79" s="2">
        <v>44626</v>
      </c>
      <c r="N79" s="1">
        <v>1242</v>
      </c>
      <c r="O79" s="1">
        <v>1800</v>
      </c>
      <c r="P79">
        <v>1</v>
      </c>
      <c r="Q79" s="1">
        <f>O79*P79</f>
        <v>1800</v>
      </c>
      <c r="R79" s="14">
        <f>IF(Q79&gt;2000,Q79*5%,0)</f>
        <v>0</v>
      </c>
      <c r="S79" s="1">
        <f>Q79+R79</f>
        <v>1800</v>
      </c>
      <c r="T79" t="s">
        <v>23</v>
      </c>
      <c r="U79" t="s">
        <v>24</v>
      </c>
      <c r="V79">
        <v>2066</v>
      </c>
      <c r="W79">
        <v>3066</v>
      </c>
      <c r="X79" t="s">
        <v>109</v>
      </c>
      <c r="Y79" t="s">
        <v>31</v>
      </c>
      <c r="Z79">
        <v>28</v>
      </c>
    </row>
    <row r="80" spans="6:26" x14ac:dyDescent="0.25">
      <c r="F80">
        <v>1222</v>
      </c>
      <c r="G80" t="s">
        <v>20</v>
      </c>
      <c r="H80" t="str">
        <f>PROPER(G80)</f>
        <v>Mountain Bikes</v>
      </c>
      <c r="I80" t="s">
        <v>46</v>
      </c>
      <c r="J80" t="s">
        <v>47</v>
      </c>
      <c r="K80" s="2">
        <v>44627</v>
      </c>
      <c r="N80" s="1">
        <v>1496</v>
      </c>
      <c r="O80" s="1">
        <v>2200</v>
      </c>
      <c r="P80">
        <v>2</v>
      </c>
      <c r="Q80" s="1">
        <f>O80*P80</f>
        <v>4400</v>
      </c>
      <c r="R80" s="14">
        <f>IF(Q80&gt;2000,Q80*5%,0)</f>
        <v>220</v>
      </c>
      <c r="S80" s="1">
        <f>Q80+R80</f>
        <v>4620</v>
      </c>
      <c r="T80" t="s">
        <v>28</v>
      </c>
      <c r="U80" t="s">
        <v>24</v>
      </c>
      <c r="V80">
        <v>2007</v>
      </c>
      <c r="W80">
        <v>3007</v>
      </c>
      <c r="X80" t="s">
        <v>48</v>
      </c>
      <c r="Y80" t="s">
        <v>26</v>
      </c>
      <c r="Z80">
        <v>29</v>
      </c>
    </row>
    <row r="81" spans="6:26" x14ac:dyDescent="0.25">
      <c r="F81">
        <v>1223</v>
      </c>
      <c r="G81" t="s">
        <v>20</v>
      </c>
      <c r="H81" t="str">
        <f>PROPER(G81)</f>
        <v>Mountain Bikes</v>
      </c>
      <c r="I81" t="s">
        <v>46</v>
      </c>
      <c r="J81" t="s">
        <v>49</v>
      </c>
      <c r="K81" s="2">
        <v>44628</v>
      </c>
      <c r="N81" s="1">
        <v>1700.0000000000002</v>
      </c>
      <c r="O81" s="1">
        <v>2500</v>
      </c>
      <c r="P81">
        <v>1</v>
      </c>
      <c r="Q81" s="1">
        <f>O81*P81</f>
        <v>2500</v>
      </c>
      <c r="R81" s="14">
        <f>IF(Q81&gt;2000,Q81*5%,0)</f>
        <v>125</v>
      </c>
      <c r="S81" s="1">
        <f>Q81+R81</f>
        <v>2625</v>
      </c>
      <c r="T81" t="s">
        <v>23</v>
      </c>
      <c r="U81" t="s">
        <v>29</v>
      </c>
      <c r="V81">
        <v>2008</v>
      </c>
      <c r="W81">
        <v>3008</v>
      </c>
      <c r="X81" t="s">
        <v>50</v>
      </c>
      <c r="Y81" t="s">
        <v>31</v>
      </c>
      <c r="Z81">
        <v>27</v>
      </c>
    </row>
    <row r="82" spans="6:26" x14ac:dyDescent="0.25">
      <c r="F82">
        <v>1232</v>
      </c>
      <c r="G82" t="s">
        <v>20</v>
      </c>
      <c r="H82" t="str">
        <f>PROPER(G82)</f>
        <v>Mountain Bikes</v>
      </c>
      <c r="I82" t="s">
        <v>74</v>
      </c>
      <c r="J82" t="s">
        <v>75</v>
      </c>
      <c r="K82" s="2">
        <v>44631</v>
      </c>
      <c r="N82" s="1">
        <v>780</v>
      </c>
      <c r="O82" s="1">
        <v>1300</v>
      </c>
      <c r="P82">
        <v>2</v>
      </c>
      <c r="Q82" s="1">
        <f>O82*P82</f>
        <v>2600</v>
      </c>
      <c r="R82" s="14">
        <f>IF(Q82&gt;2000,Q82*5%,0)</f>
        <v>130</v>
      </c>
      <c r="S82" s="1">
        <f>Q82+R82</f>
        <v>2730</v>
      </c>
      <c r="T82" t="s">
        <v>23</v>
      </c>
      <c r="U82" t="s">
        <v>24</v>
      </c>
      <c r="V82">
        <v>2041</v>
      </c>
      <c r="W82">
        <v>3041</v>
      </c>
      <c r="X82" t="s">
        <v>76</v>
      </c>
      <c r="Y82" t="s">
        <v>26</v>
      </c>
      <c r="Z82">
        <v>32</v>
      </c>
    </row>
    <row r="83" spans="6:26" x14ac:dyDescent="0.25">
      <c r="F83">
        <v>1233</v>
      </c>
      <c r="G83" t="s">
        <v>20</v>
      </c>
      <c r="H83" t="str">
        <f>PROPER(G83)</f>
        <v>Mountain Bikes</v>
      </c>
      <c r="I83" t="s">
        <v>74</v>
      </c>
      <c r="J83" t="s">
        <v>77</v>
      </c>
      <c r="K83" s="2">
        <v>44632</v>
      </c>
      <c r="N83" s="1">
        <v>960</v>
      </c>
      <c r="O83" s="1">
        <v>1600</v>
      </c>
      <c r="P83">
        <v>1</v>
      </c>
      <c r="Q83" s="1">
        <f>O83*P83</f>
        <v>1600</v>
      </c>
      <c r="R83" s="14">
        <f>IF(Q83&gt;2000,Q83*5%,0)</f>
        <v>0</v>
      </c>
      <c r="S83" s="1">
        <f>Q83+R83</f>
        <v>1600</v>
      </c>
      <c r="T83" t="s">
        <v>28</v>
      </c>
      <c r="U83" t="s">
        <v>29</v>
      </c>
      <c r="V83">
        <v>2042</v>
      </c>
      <c r="W83">
        <v>3042</v>
      </c>
      <c r="X83" t="s">
        <v>78</v>
      </c>
      <c r="Y83" t="s">
        <v>31</v>
      </c>
      <c r="Z83">
        <v>29</v>
      </c>
    </row>
    <row r="84" spans="6:26" x14ac:dyDescent="0.25">
      <c r="F84">
        <v>1234</v>
      </c>
      <c r="G84" t="s">
        <v>32</v>
      </c>
      <c r="H84" t="str">
        <f>PROPER(G84)</f>
        <v>Road Bikes</v>
      </c>
      <c r="I84" t="s">
        <v>79</v>
      </c>
      <c r="J84" t="s">
        <v>80</v>
      </c>
      <c r="K84" s="2">
        <v>44633</v>
      </c>
      <c r="N84" s="1">
        <v>1292</v>
      </c>
      <c r="O84" s="1">
        <v>1900</v>
      </c>
      <c r="P84">
        <v>3</v>
      </c>
      <c r="Q84" s="1">
        <f>O84*P84</f>
        <v>5700</v>
      </c>
      <c r="R84" s="14">
        <f>IF(Q84&gt;2000,Q84*5%,0)</f>
        <v>285</v>
      </c>
      <c r="S84" s="1">
        <f>Q84+R84</f>
        <v>5985</v>
      </c>
      <c r="T84" t="s">
        <v>23</v>
      </c>
      <c r="U84" t="s">
        <v>35</v>
      </c>
      <c r="V84">
        <v>2043</v>
      </c>
      <c r="W84">
        <v>3043</v>
      </c>
      <c r="X84" t="s">
        <v>81</v>
      </c>
      <c r="Y84" t="s">
        <v>26</v>
      </c>
      <c r="Z84">
        <v>21</v>
      </c>
    </row>
    <row r="85" spans="6:26" x14ac:dyDescent="0.25">
      <c r="F85">
        <v>1235</v>
      </c>
      <c r="G85" t="s">
        <v>32</v>
      </c>
      <c r="H85" t="str">
        <f>PROPER(G85)</f>
        <v>Road Bikes</v>
      </c>
      <c r="I85" t="s">
        <v>79</v>
      </c>
      <c r="J85" t="s">
        <v>82</v>
      </c>
      <c r="K85" s="2">
        <v>44634</v>
      </c>
      <c r="N85" s="1">
        <v>1496</v>
      </c>
      <c r="O85" s="1">
        <v>2200</v>
      </c>
      <c r="P85">
        <v>1</v>
      </c>
      <c r="Q85" s="1">
        <f>O85*P85</f>
        <v>2200</v>
      </c>
      <c r="R85" s="14">
        <f>IF(Q85&gt;2000,Q85*5%,0)</f>
        <v>110</v>
      </c>
      <c r="S85" s="1">
        <f>Q85+R85</f>
        <v>2310</v>
      </c>
      <c r="T85" t="s">
        <v>23</v>
      </c>
      <c r="U85" t="s">
        <v>24</v>
      </c>
      <c r="V85">
        <v>2044</v>
      </c>
      <c r="W85">
        <v>3044</v>
      </c>
      <c r="X85" t="s">
        <v>83</v>
      </c>
      <c r="Y85" t="s">
        <v>31</v>
      </c>
      <c r="Z85">
        <v>19</v>
      </c>
    </row>
    <row r="86" spans="6:26" x14ac:dyDescent="0.25">
      <c r="F86">
        <v>1236</v>
      </c>
      <c r="G86" t="s">
        <v>40</v>
      </c>
      <c r="H86" t="str">
        <f>PROPER(G86)</f>
        <v>Touring Bikes</v>
      </c>
      <c r="I86" t="s">
        <v>84</v>
      </c>
      <c r="J86" t="s">
        <v>85</v>
      </c>
      <c r="K86" s="2">
        <v>44635</v>
      </c>
      <c r="N86" s="1">
        <v>1340</v>
      </c>
      <c r="O86" s="1">
        <v>2000</v>
      </c>
      <c r="P86">
        <v>2</v>
      </c>
      <c r="Q86" s="1">
        <f>O86*P86</f>
        <v>4000</v>
      </c>
      <c r="R86" s="14">
        <f>IF(Q86&gt;2000,Q86*5%,0)</f>
        <v>200</v>
      </c>
      <c r="S86" s="1">
        <f>Q86+R86</f>
        <v>4200</v>
      </c>
      <c r="T86" t="s">
        <v>28</v>
      </c>
      <c r="U86" t="s">
        <v>29</v>
      </c>
      <c r="V86">
        <v>2045</v>
      </c>
      <c r="W86">
        <v>3045</v>
      </c>
      <c r="X86" t="s">
        <v>86</v>
      </c>
      <c r="Y86" t="s">
        <v>26</v>
      </c>
      <c r="Z86">
        <v>36</v>
      </c>
    </row>
    <row r="87" spans="6:26" x14ac:dyDescent="0.25">
      <c r="F87">
        <v>1237</v>
      </c>
      <c r="G87" t="s">
        <v>40</v>
      </c>
      <c r="H87" t="str">
        <f>PROPER(G87)</f>
        <v>Touring Bikes</v>
      </c>
      <c r="I87" t="s">
        <v>84</v>
      </c>
      <c r="J87" t="s">
        <v>87</v>
      </c>
      <c r="K87" s="2">
        <v>44636</v>
      </c>
      <c r="N87" s="1">
        <v>1541</v>
      </c>
      <c r="O87" s="1">
        <v>2300</v>
      </c>
      <c r="P87">
        <v>1</v>
      </c>
      <c r="Q87" s="1">
        <f>O87*P87</f>
        <v>2300</v>
      </c>
      <c r="R87" s="14">
        <f>IF(Q87&gt;2000,Q87*5%,0)</f>
        <v>115</v>
      </c>
      <c r="S87" s="1">
        <f>Q87+R87</f>
        <v>2415</v>
      </c>
      <c r="T87" t="s">
        <v>23</v>
      </c>
      <c r="U87" t="s">
        <v>24</v>
      </c>
      <c r="V87">
        <v>2046</v>
      </c>
      <c r="W87">
        <v>3046</v>
      </c>
      <c r="X87" t="s">
        <v>88</v>
      </c>
      <c r="Y87" t="s">
        <v>31</v>
      </c>
      <c r="Z87">
        <v>34</v>
      </c>
    </row>
    <row r="88" spans="6:26" x14ac:dyDescent="0.25">
      <c r="F88">
        <v>1238</v>
      </c>
      <c r="G88" t="s">
        <v>20</v>
      </c>
      <c r="H88" t="str">
        <f>PROPER(G88)</f>
        <v>Mountain Bikes</v>
      </c>
      <c r="I88" t="s">
        <v>89</v>
      </c>
      <c r="J88" t="s">
        <v>90</v>
      </c>
      <c r="K88" s="2">
        <v>44637</v>
      </c>
      <c r="N88" s="1">
        <v>2250</v>
      </c>
      <c r="O88" s="1">
        <v>3000</v>
      </c>
      <c r="P88">
        <v>2</v>
      </c>
      <c r="Q88" s="1">
        <f>O88*P88</f>
        <v>6000</v>
      </c>
      <c r="R88" s="14">
        <f>IF(Q88&gt;2000,Q88*5%,0)</f>
        <v>300</v>
      </c>
      <c r="S88" s="1">
        <f>Q88+R88</f>
        <v>6300</v>
      </c>
      <c r="T88" t="s">
        <v>28</v>
      </c>
      <c r="U88" t="s">
        <v>24</v>
      </c>
      <c r="V88">
        <v>2047</v>
      </c>
      <c r="W88">
        <v>3047</v>
      </c>
      <c r="X88" t="s">
        <v>91</v>
      </c>
      <c r="Y88" t="s">
        <v>26</v>
      </c>
      <c r="Z88">
        <v>40</v>
      </c>
    </row>
    <row r="89" spans="6:26" x14ac:dyDescent="0.25">
      <c r="F89">
        <v>1239</v>
      </c>
      <c r="G89" t="s">
        <v>20</v>
      </c>
      <c r="H89" t="str">
        <f>PROPER(G89)</f>
        <v>Mountain Bikes</v>
      </c>
      <c r="I89" t="s">
        <v>89</v>
      </c>
      <c r="J89" t="s">
        <v>92</v>
      </c>
      <c r="K89" s="2">
        <v>44638</v>
      </c>
      <c r="N89" s="1">
        <v>2625</v>
      </c>
      <c r="O89" s="1">
        <v>3500</v>
      </c>
      <c r="P89">
        <v>1</v>
      </c>
      <c r="Q89" s="1">
        <f>O89*P89</f>
        <v>3500</v>
      </c>
      <c r="R89" s="14">
        <f>IF(Q89&gt;2000,Q89*5%,0)</f>
        <v>175</v>
      </c>
      <c r="S89" s="1">
        <f>Q89+R89</f>
        <v>3675</v>
      </c>
      <c r="T89" t="s">
        <v>23</v>
      </c>
      <c r="U89" t="s">
        <v>29</v>
      </c>
      <c r="V89">
        <v>2048</v>
      </c>
      <c r="W89">
        <v>3048</v>
      </c>
      <c r="X89" t="s">
        <v>93</v>
      </c>
      <c r="Y89" t="s">
        <v>31</v>
      </c>
      <c r="Z89">
        <v>38</v>
      </c>
    </row>
    <row r="90" spans="6:26" x14ac:dyDescent="0.25">
      <c r="F90">
        <v>1224</v>
      </c>
      <c r="G90" t="s">
        <v>20</v>
      </c>
      <c r="H90" t="str">
        <f>PROPER(G90)</f>
        <v>Mountain Bikes</v>
      </c>
      <c r="I90" t="s">
        <v>51</v>
      </c>
      <c r="J90" t="s">
        <v>52</v>
      </c>
      <c r="K90" s="2">
        <v>44641</v>
      </c>
      <c r="N90" s="1">
        <v>737</v>
      </c>
      <c r="O90" s="1">
        <v>1100</v>
      </c>
      <c r="P90">
        <v>2</v>
      </c>
      <c r="Q90" s="1">
        <f>O90*P90</f>
        <v>2200</v>
      </c>
      <c r="R90" s="14">
        <f>IF(Q90&gt;2000,Q90*5%,0)</f>
        <v>110</v>
      </c>
      <c r="S90" s="1">
        <f>Q90+R90</f>
        <v>2310</v>
      </c>
      <c r="T90" t="s">
        <v>23</v>
      </c>
      <c r="U90" t="s">
        <v>24</v>
      </c>
      <c r="V90">
        <v>2021</v>
      </c>
      <c r="W90">
        <v>3021</v>
      </c>
      <c r="X90" t="s">
        <v>53</v>
      </c>
      <c r="Y90" t="s">
        <v>26</v>
      </c>
      <c r="Z90">
        <v>24</v>
      </c>
    </row>
    <row r="91" spans="6:26" x14ac:dyDescent="0.25">
      <c r="F91">
        <v>1225</v>
      </c>
      <c r="G91" t="s">
        <v>20</v>
      </c>
      <c r="H91" t="str">
        <f>PROPER(G91)</f>
        <v>Mountain Bikes</v>
      </c>
      <c r="I91" t="s">
        <v>51</v>
      </c>
      <c r="J91" t="s">
        <v>54</v>
      </c>
      <c r="K91" s="2">
        <v>44642</v>
      </c>
      <c r="N91" s="1">
        <v>938</v>
      </c>
      <c r="O91" s="1">
        <v>1400</v>
      </c>
      <c r="P91">
        <v>1</v>
      </c>
      <c r="Q91" s="1">
        <f>O91*P91</f>
        <v>1400</v>
      </c>
      <c r="R91" s="14">
        <f>IF(Q91&gt;2000,Q91*5%,0)</f>
        <v>0</v>
      </c>
      <c r="S91" s="1">
        <f>Q91+R91</f>
        <v>1400</v>
      </c>
      <c r="T91" t="s">
        <v>28</v>
      </c>
      <c r="U91" t="s">
        <v>29</v>
      </c>
      <c r="V91">
        <v>2022</v>
      </c>
      <c r="W91">
        <v>3022</v>
      </c>
      <c r="X91" t="s">
        <v>55</v>
      </c>
      <c r="Y91" t="s">
        <v>31</v>
      </c>
      <c r="Z91">
        <v>21</v>
      </c>
    </row>
    <row r="92" spans="6:26" x14ac:dyDescent="0.25">
      <c r="F92">
        <v>1210</v>
      </c>
      <c r="G92" t="s">
        <v>32</v>
      </c>
      <c r="H92" t="str">
        <f>PROPER(G92)</f>
        <v>Road Bikes</v>
      </c>
      <c r="I92" t="s">
        <v>57</v>
      </c>
      <c r="J92" t="s">
        <v>58</v>
      </c>
      <c r="K92" s="2">
        <v>44643</v>
      </c>
      <c r="N92" s="1">
        <v>1190</v>
      </c>
      <c r="O92" s="1">
        <v>1700</v>
      </c>
      <c r="P92">
        <v>3</v>
      </c>
      <c r="Q92" s="1">
        <f>O92*P92</f>
        <v>5100</v>
      </c>
      <c r="R92" s="14">
        <f>IF(Q92&gt;2000,Q92*5%,0)</f>
        <v>255</v>
      </c>
      <c r="S92" s="1">
        <f>Q92+R92</f>
        <v>5355</v>
      </c>
      <c r="T92" t="s">
        <v>23</v>
      </c>
      <c r="U92" t="s">
        <v>35</v>
      </c>
      <c r="V92">
        <v>2023</v>
      </c>
      <c r="W92">
        <v>3023</v>
      </c>
      <c r="X92" t="s">
        <v>59</v>
      </c>
      <c r="Y92" t="s">
        <v>26</v>
      </c>
      <c r="Z92">
        <v>20</v>
      </c>
    </row>
    <row r="93" spans="6:26" x14ac:dyDescent="0.25">
      <c r="F93">
        <v>1226</v>
      </c>
      <c r="G93" t="s">
        <v>32</v>
      </c>
      <c r="H93" t="str">
        <f>PROPER(G93)</f>
        <v>Road Bikes</v>
      </c>
      <c r="I93" t="s">
        <v>57</v>
      </c>
      <c r="J93" t="s">
        <v>58</v>
      </c>
      <c r="K93" s="2">
        <v>44643</v>
      </c>
      <c r="N93" s="1">
        <v>1190</v>
      </c>
      <c r="O93" s="1">
        <v>1700</v>
      </c>
      <c r="P93">
        <v>3</v>
      </c>
      <c r="Q93" s="1">
        <f>O93*P93</f>
        <v>5100</v>
      </c>
      <c r="R93" s="14">
        <f>IF(Q93&gt;2000,Q93*5%,0)</f>
        <v>255</v>
      </c>
      <c r="S93" s="1">
        <f>Q93+R93</f>
        <v>5355</v>
      </c>
      <c r="T93" t="s">
        <v>23</v>
      </c>
      <c r="U93" t="s">
        <v>35</v>
      </c>
      <c r="V93">
        <v>2023</v>
      </c>
      <c r="W93">
        <v>3023</v>
      </c>
      <c r="X93" t="s">
        <v>59</v>
      </c>
      <c r="Y93" t="s">
        <v>26</v>
      </c>
      <c r="Z93">
        <v>20</v>
      </c>
    </row>
    <row r="94" spans="6:26" x14ac:dyDescent="0.25">
      <c r="F94">
        <v>1211</v>
      </c>
      <c r="G94" t="s">
        <v>32</v>
      </c>
      <c r="H94" t="str">
        <f>PROPER(G94)</f>
        <v>Road Bikes</v>
      </c>
      <c r="I94" t="s">
        <v>57</v>
      </c>
      <c r="J94" t="s">
        <v>61</v>
      </c>
      <c r="K94" s="2">
        <v>44644</v>
      </c>
      <c r="N94" s="1">
        <v>1400</v>
      </c>
      <c r="O94" s="1">
        <v>2000</v>
      </c>
      <c r="P94">
        <v>1</v>
      </c>
      <c r="Q94" s="1">
        <f>O94*P94</f>
        <v>2000</v>
      </c>
      <c r="R94" s="14">
        <f>IF(Q94&gt;2000,Q94*5%,0)</f>
        <v>0</v>
      </c>
      <c r="S94" s="1">
        <f>Q94+R94</f>
        <v>2000</v>
      </c>
      <c r="T94" t="s">
        <v>23</v>
      </c>
      <c r="U94" t="s">
        <v>24</v>
      </c>
      <c r="V94">
        <v>2024</v>
      </c>
      <c r="W94">
        <v>3024</v>
      </c>
      <c r="X94" t="s">
        <v>62</v>
      </c>
      <c r="Y94" t="s">
        <v>31</v>
      </c>
      <c r="Z94">
        <v>18</v>
      </c>
    </row>
    <row r="95" spans="6:26" x14ac:dyDescent="0.25">
      <c r="F95">
        <v>1227</v>
      </c>
      <c r="G95" t="s">
        <v>32</v>
      </c>
      <c r="H95" t="str">
        <f>PROPER(G95)</f>
        <v>Road Bikes</v>
      </c>
      <c r="I95" t="s">
        <v>57</v>
      </c>
      <c r="J95" t="s">
        <v>61</v>
      </c>
      <c r="K95" s="2">
        <v>44644</v>
      </c>
      <c r="N95" s="1">
        <v>1400</v>
      </c>
      <c r="O95" s="1">
        <v>2000</v>
      </c>
      <c r="P95">
        <v>1</v>
      </c>
      <c r="Q95" s="1">
        <f>O95*P95</f>
        <v>2000</v>
      </c>
      <c r="R95" s="14">
        <f>IF(Q95&gt;2000,Q95*5%,0)</f>
        <v>0</v>
      </c>
      <c r="S95" s="1">
        <f>Q95+R95</f>
        <v>2000</v>
      </c>
      <c r="T95" t="s">
        <v>23</v>
      </c>
      <c r="U95" t="s">
        <v>24</v>
      </c>
      <c r="V95">
        <v>2024</v>
      </c>
      <c r="W95">
        <v>3024</v>
      </c>
      <c r="X95" t="s">
        <v>62</v>
      </c>
      <c r="Y95" t="s">
        <v>31</v>
      </c>
      <c r="Z95">
        <v>18</v>
      </c>
    </row>
    <row r="96" spans="6:26" x14ac:dyDescent="0.25">
      <c r="F96">
        <v>1212</v>
      </c>
      <c r="G96" t="s">
        <v>40</v>
      </c>
      <c r="H96" t="str">
        <f>PROPER(G96)</f>
        <v>Touring Bikes</v>
      </c>
      <c r="I96" t="s">
        <v>64</v>
      </c>
      <c r="J96" t="s">
        <v>65</v>
      </c>
      <c r="K96" s="2">
        <v>44645</v>
      </c>
      <c r="N96" s="1">
        <v>975</v>
      </c>
      <c r="O96" s="1">
        <v>1500</v>
      </c>
      <c r="P96">
        <v>2</v>
      </c>
      <c r="Q96" s="1">
        <f>O96*P96</f>
        <v>3000</v>
      </c>
      <c r="R96" s="14">
        <f>IF(Q96&gt;2000,Q96*5%,0)</f>
        <v>150</v>
      </c>
      <c r="S96" s="1">
        <f>Q96+R96</f>
        <v>3150</v>
      </c>
      <c r="T96" t="s">
        <v>28</v>
      </c>
      <c r="U96" t="s">
        <v>29</v>
      </c>
      <c r="V96">
        <v>2025</v>
      </c>
      <c r="W96">
        <v>3025</v>
      </c>
      <c r="X96" t="s">
        <v>66</v>
      </c>
      <c r="Y96" t="s">
        <v>26</v>
      </c>
      <c r="Z96">
        <v>28</v>
      </c>
    </row>
    <row r="97" spans="6:26" x14ac:dyDescent="0.25">
      <c r="F97">
        <v>1228</v>
      </c>
      <c r="G97" t="s">
        <v>40</v>
      </c>
      <c r="H97" t="str">
        <f>PROPER(G97)</f>
        <v>Touring Bikes</v>
      </c>
      <c r="I97" t="s">
        <v>64</v>
      </c>
      <c r="J97" t="s">
        <v>65</v>
      </c>
      <c r="K97" s="2">
        <v>44645</v>
      </c>
      <c r="N97" s="1">
        <v>975</v>
      </c>
      <c r="O97" s="1">
        <v>1500</v>
      </c>
      <c r="P97">
        <v>2</v>
      </c>
      <c r="Q97" s="1">
        <f>O97*P97</f>
        <v>3000</v>
      </c>
      <c r="R97" s="14">
        <f>IF(Q97&gt;2000,Q97*5%,0)</f>
        <v>150</v>
      </c>
      <c r="S97" s="1">
        <f>Q97+R97</f>
        <v>3150</v>
      </c>
      <c r="T97" t="s">
        <v>28</v>
      </c>
      <c r="U97" t="s">
        <v>29</v>
      </c>
      <c r="V97">
        <v>2025</v>
      </c>
      <c r="W97">
        <v>3025</v>
      </c>
      <c r="X97" t="s">
        <v>66</v>
      </c>
      <c r="Y97" t="s">
        <v>26</v>
      </c>
      <c r="Z97">
        <v>28</v>
      </c>
    </row>
    <row r="98" spans="6:26" x14ac:dyDescent="0.25">
      <c r="F98">
        <v>1213</v>
      </c>
      <c r="G98" t="s">
        <v>40</v>
      </c>
      <c r="H98" t="str">
        <f>PROPER(G98)</f>
        <v>Touring Bikes</v>
      </c>
      <c r="I98" t="s">
        <v>64</v>
      </c>
      <c r="J98" t="s">
        <v>67</v>
      </c>
      <c r="K98" s="2">
        <v>44646</v>
      </c>
      <c r="N98" s="1">
        <v>1170</v>
      </c>
      <c r="O98" s="1">
        <v>1800</v>
      </c>
      <c r="P98">
        <v>1</v>
      </c>
      <c r="Q98" s="1">
        <f>O98*P98</f>
        <v>1800</v>
      </c>
      <c r="R98" s="14">
        <f>IF(Q98&gt;2000,Q98*5%,0)</f>
        <v>0</v>
      </c>
      <c r="S98" s="1">
        <f>Q98+R98</f>
        <v>1800</v>
      </c>
      <c r="T98" t="s">
        <v>23</v>
      </c>
      <c r="U98" t="s">
        <v>24</v>
      </c>
      <c r="V98">
        <v>2026</v>
      </c>
      <c r="W98">
        <v>3026</v>
      </c>
      <c r="X98" t="s">
        <v>68</v>
      </c>
      <c r="Y98" t="s">
        <v>31</v>
      </c>
      <c r="Z98">
        <v>26</v>
      </c>
    </row>
    <row r="99" spans="6:26" x14ac:dyDescent="0.25">
      <c r="F99">
        <v>1229</v>
      </c>
      <c r="G99" t="s">
        <v>40</v>
      </c>
      <c r="H99" t="str">
        <f>PROPER(G99)</f>
        <v>Touring Bikes</v>
      </c>
      <c r="I99" t="s">
        <v>64</v>
      </c>
      <c r="J99" t="s">
        <v>67</v>
      </c>
      <c r="K99" s="2">
        <v>44646</v>
      </c>
      <c r="N99" s="1">
        <v>1170</v>
      </c>
      <c r="O99" s="1">
        <v>1800</v>
      </c>
      <c r="P99">
        <v>1</v>
      </c>
      <c r="Q99" s="1">
        <f>O99*P99</f>
        <v>1800</v>
      </c>
      <c r="R99" s="14">
        <f>IF(Q99&gt;2000,Q99*5%,0)</f>
        <v>0</v>
      </c>
      <c r="S99" s="1">
        <f>Q99+R99</f>
        <v>1800</v>
      </c>
      <c r="T99" t="s">
        <v>23</v>
      </c>
      <c r="U99" t="s">
        <v>24</v>
      </c>
      <c r="V99">
        <v>2026</v>
      </c>
      <c r="W99">
        <v>3026</v>
      </c>
      <c r="X99" t="s">
        <v>68</v>
      </c>
      <c r="Y99" t="s">
        <v>31</v>
      </c>
      <c r="Z99">
        <v>26</v>
      </c>
    </row>
    <row r="100" spans="6:26" x14ac:dyDescent="0.25">
      <c r="F100">
        <v>1214</v>
      </c>
      <c r="G100" t="s">
        <v>20</v>
      </c>
      <c r="H100" t="str">
        <f>PROPER(G100)</f>
        <v>Mountain Bikes</v>
      </c>
      <c r="I100" t="s">
        <v>69</v>
      </c>
      <c r="J100" t="s">
        <v>70</v>
      </c>
      <c r="K100" s="2">
        <v>44647</v>
      </c>
      <c r="N100" s="1">
        <v>1656</v>
      </c>
      <c r="O100" s="1">
        <v>2300</v>
      </c>
      <c r="P100">
        <v>2</v>
      </c>
      <c r="Q100" s="1">
        <f>O100*P100</f>
        <v>4600</v>
      </c>
      <c r="R100" s="14">
        <f>IF(Q100&gt;2000,Q100*5%,0)</f>
        <v>230</v>
      </c>
      <c r="S100" s="1">
        <f>Q100+R100</f>
        <v>4830</v>
      </c>
      <c r="T100" t="s">
        <v>28</v>
      </c>
      <c r="U100" t="s">
        <v>24</v>
      </c>
      <c r="V100">
        <v>2027</v>
      </c>
      <c r="W100">
        <v>3027</v>
      </c>
      <c r="X100" t="s">
        <v>71</v>
      </c>
      <c r="Y100" t="s">
        <v>26</v>
      </c>
      <c r="Z100">
        <v>30</v>
      </c>
    </row>
    <row r="101" spans="6:26" x14ac:dyDescent="0.25">
      <c r="F101">
        <v>1230</v>
      </c>
      <c r="G101" t="s">
        <v>20</v>
      </c>
      <c r="H101" t="str">
        <f>PROPER(G101)</f>
        <v>Mountain Bikes</v>
      </c>
      <c r="I101" t="s">
        <v>69</v>
      </c>
      <c r="J101" t="s">
        <v>70</v>
      </c>
      <c r="K101" s="2">
        <v>44647</v>
      </c>
      <c r="N101" s="1">
        <v>1656</v>
      </c>
      <c r="O101" s="1">
        <v>2300</v>
      </c>
      <c r="P101">
        <v>2</v>
      </c>
      <c r="Q101" s="1">
        <f>O101*P101</f>
        <v>4600</v>
      </c>
      <c r="R101" s="14">
        <f>IF(Q101&gt;2000,Q101*5%,0)</f>
        <v>230</v>
      </c>
      <c r="S101" s="1">
        <f>Q101+R101</f>
        <v>4830</v>
      </c>
      <c r="T101" t="s">
        <v>28</v>
      </c>
      <c r="U101" t="s">
        <v>24</v>
      </c>
      <c r="V101">
        <v>2027</v>
      </c>
      <c r="W101">
        <v>3027</v>
      </c>
      <c r="X101" t="s">
        <v>71</v>
      </c>
      <c r="Y101" t="s">
        <v>26</v>
      </c>
      <c r="Z101">
        <v>30</v>
      </c>
    </row>
    <row r="102" spans="6:26" x14ac:dyDescent="0.25">
      <c r="F102">
        <v>1215</v>
      </c>
      <c r="G102" t="s">
        <v>20</v>
      </c>
      <c r="H102" t="str">
        <f>PROPER(G102)</f>
        <v>Mountain Bikes</v>
      </c>
      <c r="I102" t="s">
        <v>69</v>
      </c>
      <c r="J102" t="s">
        <v>72</v>
      </c>
      <c r="K102" s="2">
        <v>44648</v>
      </c>
      <c r="N102" s="1">
        <v>1872</v>
      </c>
      <c r="O102" s="1">
        <v>2600</v>
      </c>
      <c r="P102">
        <v>1</v>
      </c>
      <c r="Q102" s="1">
        <f>O102*P102</f>
        <v>2600</v>
      </c>
      <c r="R102" s="14">
        <f>IF(Q102&gt;2000,Q102*5%,0)</f>
        <v>130</v>
      </c>
      <c r="S102" s="1">
        <f>Q102+R102</f>
        <v>2730</v>
      </c>
      <c r="T102" t="s">
        <v>23</v>
      </c>
      <c r="U102" t="s">
        <v>29</v>
      </c>
      <c r="V102">
        <v>2028</v>
      </c>
      <c r="W102">
        <v>3028</v>
      </c>
      <c r="X102" t="s">
        <v>73</v>
      </c>
      <c r="Y102" t="s">
        <v>31</v>
      </c>
      <c r="Z102">
        <v>28</v>
      </c>
    </row>
    <row r="103" spans="6:26" x14ac:dyDescent="0.25">
      <c r="F103">
        <v>1231</v>
      </c>
      <c r="G103" t="s">
        <v>20</v>
      </c>
      <c r="H103" t="str">
        <f>PROPER(G103)</f>
        <v>Mountain Bikes</v>
      </c>
      <c r="I103" t="s">
        <v>69</v>
      </c>
      <c r="J103" t="s">
        <v>72</v>
      </c>
      <c r="K103" s="2">
        <v>44648</v>
      </c>
      <c r="N103" s="1">
        <v>1872</v>
      </c>
      <c r="O103" s="1">
        <v>2600</v>
      </c>
      <c r="P103">
        <v>1</v>
      </c>
      <c r="Q103" s="1">
        <f>O103*P103</f>
        <v>2600</v>
      </c>
      <c r="R103" s="14">
        <f>IF(Q103&gt;2000,Q103*5%,0)</f>
        <v>130</v>
      </c>
      <c r="S103" s="1">
        <f>Q103+R103</f>
        <v>2730</v>
      </c>
      <c r="T103" t="s">
        <v>23</v>
      </c>
      <c r="U103" t="s">
        <v>29</v>
      </c>
      <c r="V103">
        <v>2028</v>
      </c>
      <c r="W103">
        <v>3028</v>
      </c>
      <c r="X103" t="s">
        <v>73</v>
      </c>
      <c r="Y103" t="s">
        <v>31</v>
      </c>
      <c r="Z103">
        <v>28</v>
      </c>
    </row>
    <row r="104" spans="6:26" x14ac:dyDescent="0.25">
      <c r="F104">
        <v>1107</v>
      </c>
      <c r="G104" t="s">
        <v>20</v>
      </c>
      <c r="H104" t="str">
        <f>PROPER(G104)</f>
        <v>Mountain Bikes</v>
      </c>
      <c r="I104" t="s">
        <v>21</v>
      </c>
      <c r="J104" t="s">
        <v>22</v>
      </c>
      <c r="K104" s="2">
        <v>44927</v>
      </c>
      <c r="N104" s="1">
        <v>840</v>
      </c>
      <c r="O104" s="1">
        <v>1200</v>
      </c>
      <c r="P104">
        <v>2</v>
      </c>
      <c r="Q104" s="1">
        <f>O104*P104</f>
        <v>2400</v>
      </c>
      <c r="R104" s="14">
        <f>IF(Q104&gt;2000,Q104*5%,0)</f>
        <v>120</v>
      </c>
      <c r="S104" s="1">
        <f>Q104+R104</f>
        <v>2520</v>
      </c>
      <c r="T104" t="s">
        <v>23</v>
      </c>
      <c r="U104" t="s">
        <v>24</v>
      </c>
      <c r="V104">
        <v>2001</v>
      </c>
      <c r="W104">
        <v>3001</v>
      </c>
      <c r="X104" t="s">
        <v>25</v>
      </c>
      <c r="Y104" t="s">
        <v>26</v>
      </c>
      <c r="Z104">
        <v>25</v>
      </c>
    </row>
    <row r="105" spans="6:26" x14ac:dyDescent="0.25">
      <c r="F105">
        <v>1131</v>
      </c>
      <c r="G105" t="s">
        <v>94</v>
      </c>
      <c r="H105" t="str">
        <f>PROPER(G105)</f>
        <v>E-Bikes</v>
      </c>
      <c r="I105" t="s">
        <v>95</v>
      </c>
      <c r="J105" t="s">
        <v>96</v>
      </c>
      <c r="K105" s="2">
        <v>44927</v>
      </c>
      <c r="N105" s="1">
        <v>1460</v>
      </c>
      <c r="O105" s="1">
        <v>2000</v>
      </c>
      <c r="P105">
        <v>2</v>
      </c>
      <c r="Q105" s="1">
        <f>O105*P105</f>
        <v>4000</v>
      </c>
      <c r="R105" s="14">
        <f>IF(Q105&gt;2000,Q105*5%,0)</f>
        <v>200</v>
      </c>
      <c r="S105" s="1">
        <f>Q105+R105</f>
        <v>4200</v>
      </c>
      <c r="T105" t="s">
        <v>23</v>
      </c>
      <c r="U105" t="s">
        <v>24</v>
      </c>
      <c r="V105">
        <v>2061</v>
      </c>
      <c r="W105">
        <v>3061</v>
      </c>
      <c r="X105" t="s">
        <v>97</v>
      </c>
      <c r="Y105" t="s">
        <v>26</v>
      </c>
      <c r="Z105">
        <v>35</v>
      </c>
    </row>
    <row r="106" spans="6:26" x14ac:dyDescent="0.25">
      <c r="F106">
        <v>1108</v>
      </c>
      <c r="G106" t="s">
        <v>20</v>
      </c>
      <c r="H106" t="str">
        <f>PROPER(G106)</f>
        <v>Mountain Bikes</v>
      </c>
      <c r="I106" t="s">
        <v>21</v>
      </c>
      <c r="J106" t="s">
        <v>27</v>
      </c>
      <c r="K106" s="2">
        <v>44928</v>
      </c>
      <c r="N106" s="1">
        <v>1050</v>
      </c>
      <c r="O106" s="1">
        <v>1500</v>
      </c>
      <c r="P106">
        <v>1</v>
      </c>
      <c r="Q106" s="1">
        <f>O106*P106</f>
        <v>1500</v>
      </c>
      <c r="R106" s="14">
        <f>IF(Q106&gt;2000,Q106*5%,0)</f>
        <v>0</v>
      </c>
      <c r="S106" s="1">
        <f>Q106+R106</f>
        <v>1500</v>
      </c>
      <c r="T106" t="s">
        <v>28</v>
      </c>
      <c r="U106" t="s">
        <v>29</v>
      </c>
      <c r="V106">
        <v>2002</v>
      </c>
      <c r="W106">
        <v>3002</v>
      </c>
      <c r="X106" t="s">
        <v>30</v>
      </c>
      <c r="Y106" t="s">
        <v>31</v>
      </c>
      <c r="Z106">
        <v>22</v>
      </c>
    </row>
    <row r="107" spans="6:26" x14ac:dyDescent="0.25">
      <c r="F107">
        <v>1132</v>
      </c>
      <c r="G107" t="s">
        <v>94</v>
      </c>
      <c r="H107" t="str">
        <f>PROPER(G107)</f>
        <v>E-Bikes</v>
      </c>
      <c r="I107" t="s">
        <v>95</v>
      </c>
      <c r="J107" t="s">
        <v>98</v>
      </c>
      <c r="K107" s="2">
        <v>44928</v>
      </c>
      <c r="N107" s="1">
        <v>1825</v>
      </c>
      <c r="O107" s="1">
        <v>2500</v>
      </c>
      <c r="P107">
        <v>1</v>
      </c>
      <c r="Q107" s="1">
        <f>O107*P107</f>
        <v>2500</v>
      </c>
      <c r="R107" s="14">
        <f>IF(Q107&gt;2000,Q107*5%,0)</f>
        <v>125</v>
      </c>
      <c r="S107" s="1">
        <f>Q107+R107</f>
        <v>2625</v>
      </c>
      <c r="T107" t="s">
        <v>28</v>
      </c>
      <c r="U107" t="s">
        <v>29</v>
      </c>
      <c r="V107">
        <v>2062</v>
      </c>
      <c r="W107">
        <v>3062</v>
      </c>
      <c r="X107" t="s">
        <v>99</v>
      </c>
      <c r="Y107" t="s">
        <v>31</v>
      </c>
      <c r="Z107">
        <v>33</v>
      </c>
    </row>
    <row r="108" spans="6:26" x14ac:dyDescent="0.25">
      <c r="F108">
        <v>1109</v>
      </c>
      <c r="G108" t="s">
        <v>32</v>
      </c>
      <c r="H108" t="str">
        <f>PROPER(G108)</f>
        <v>Road Bikes</v>
      </c>
      <c r="I108" t="s">
        <v>33</v>
      </c>
      <c r="J108" t="s">
        <v>34</v>
      </c>
      <c r="K108" s="2">
        <v>44929</v>
      </c>
      <c r="N108" s="1">
        <v>1260</v>
      </c>
      <c r="O108" s="1">
        <v>1800</v>
      </c>
      <c r="P108">
        <v>3</v>
      </c>
      <c r="Q108" s="1">
        <f>O108*P108</f>
        <v>5400</v>
      </c>
      <c r="R108" s="14">
        <f>IF(Q108&gt;2000,Q108*5%,0)</f>
        <v>270</v>
      </c>
      <c r="S108" s="1">
        <f>Q108+R108</f>
        <v>5670</v>
      </c>
      <c r="T108" t="s">
        <v>23</v>
      </c>
      <c r="U108" t="s">
        <v>35</v>
      </c>
      <c r="V108">
        <v>2003</v>
      </c>
      <c r="W108">
        <v>3003</v>
      </c>
      <c r="X108" t="s">
        <v>36</v>
      </c>
      <c r="Y108" t="s">
        <v>26</v>
      </c>
      <c r="Z108">
        <v>18</v>
      </c>
    </row>
    <row r="109" spans="6:26" x14ac:dyDescent="0.25">
      <c r="F109">
        <v>1133</v>
      </c>
      <c r="G109" t="s">
        <v>32</v>
      </c>
      <c r="H109" t="str">
        <f>PROPER(G109)</f>
        <v>Road Bikes</v>
      </c>
      <c r="I109" t="s">
        <v>100</v>
      </c>
      <c r="J109" t="s">
        <v>101</v>
      </c>
      <c r="K109" s="2">
        <v>44929</v>
      </c>
      <c r="N109" s="1">
        <v>1105</v>
      </c>
      <c r="O109" s="1">
        <v>1700</v>
      </c>
      <c r="P109">
        <v>3</v>
      </c>
      <c r="Q109" s="1">
        <f>O109*P109</f>
        <v>5100</v>
      </c>
      <c r="R109" s="14">
        <f>IF(Q109&gt;2000,Q109*5%,0)</f>
        <v>255</v>
      </c>
      <c r="S109" s="1">
        <f>Q109+R109</f>
        <v>5355</v>
      </c>
      <c r="T109" t="s">
        <v>23</v>
      </c>
      <c r="U109" t="s">
        <v>35</v>
      </c>
      <c r="V109">
        <v>2063</v>
      </c>
      <c r="W109">
        <v>3063</v>
      </c>
      <c r="X109" t="s">
        <v>102</v>
      </c>
      <c r="Y109" t="s">
        <v>26</v>
      </c>
      <c r="Z109">
        <v>22</v>
      </c>
    </row>
    <row r="110" spans="6:26" x14ac:dyDescent="0.25">
      <c r="F110">
        <v>1094</v>
      </c>
      <c r="G110" t="s">
        <v>32</v>
      </c>
      <c r="H110" t="str">
        <f>PROPER(G110)</f>
        <v>Road Bikes</v>
      </c>
      <c r="I110" t="s">
        <v>33</v>
      </c>
      <c r="J110" t="s">
        <v>38</v>
      </c>
      <c r="K110" s="2">
        <v>44930</v>
      </c>
      <c r="N110" s="1">
        <v>1470</v>
      </c>
      <c r="O110" s="1">
        <v>2100</v>
      </c>
      <c r="P110">
        <v>1</v>
      </c>
      <c r="Q110" s="1">
        <f>O110*P110</f>
        <v>2100</v>
      </c>
      <c r="R110" s="14">
        <f>IF(Q110&gt;2000,Q110*5%,0)</f>
        <v>105</v>
      </c>
      <c r="S110" s="1">
        <f>Q110+R110</f>
        <v>2205</v>
      </c>
      <c r="T110" t="s">
        <v>23</v>
      </c>
      <c r="U110" t="s">
        <v>24</v>
      </c>
      <c r="V110">
        <v>2004</v>
      </c>
      <c r="W110">
        <v>3004</v>
      </c>
      <c r="X110" t="s">
        <v>39</v>
      </c>
      <c r="Y110" t="s">
        <v>31</v>
      </c>
      <c r="Z110">
        <v>16</v>
      </c>
    </row>
    <row r="111" spans="6:26" x14ac:dyDescent="0.25">
      <c r="F111">
        <v>1110</v>
      </c>
      <c r="G111" t="s">
        <v>32</v>
      </c>
      <c r="H111" t="str">
        <f>PROPER(G111)</f>
        <v>Road Bikes</v>
      </c>
      <c r="I111" t="s">
        <v>33</v>
      </c>
      <c r="J111" t="s">
        <v>38</v>
      </c>
      <c r="K111" s="2">
        <v>44930</v>
      </c>
      <c r="N111" s="1">
        <v>1470</v>
      </c>
      <c r="O111" s="1">
        <v>2100</v>
      </c>
      <c r="P111">
        <v>1</v>
      </c>
      <c r="Q111" s="1">
        <f>O111*P111</f>
        <v>2100</v>
      </c>
      <c r="R111" s="14">
        <f>IF(Q111&gt;2000,Q111*5%,0)</f>
        <v>105</v>
      </c>
      <c r="S111" s="1">
        <f>Q111+R111</f>
        <v>2205</v>
      </c>
      <c r="T111" t="s">
        <v>23</v>
      </c>
      <c r="U111" t="s">
        <v>24</v>
      </c>
      <c r="V111">
        <v>2004</v>
      </c>
      <c r="W111">
        <v>3004</v>
      </c>
      <c r="X111" t="s">
        <v>39</v>
      </c>
      <c r="Y111" t="s">
        <v>31</v>
      </c>
      <c r="Z111">
        <v>16</v>
      </c>
    </row>
    <row r="112" spans="6:26" x14ac:dyDescent="0.25">
      <c r="F112">
        <v>1134</v>
      </c>
      <c r="G112" t="s">
        <v>32</v>
      </c>
      <c r="H112" t="str">
        <f>PROPER(G112)</f>
        <v>Road Bikes</v>
      </c>
      <c r="I112" t="s">
        <v>100</v>
      </c>
      <c r="J112" t="s">
        <v>103</v>
      </c>
      <c r="K112" s="2">
        <v>44930</v>
      </c>
      <c r="N112" s="1">
        <v>1365</v>
      </c>
      <c r="O112" s="1">
        <v>2100</v>
      </c>
      <c r="P112">
        <v>1</v>
      </c>
      <c r="Q112" s="1">
        <f>O112*P112</f>
        <v>2100</v>
      </c>
      <c r="R112" s="14">
        <f>IF(Q112&gt;2000,Q112*5%,0)</f>
        <v>105</v>
      </c>
      <c r="S112" s="1">
        <f>Q112+R112</f>
        <v>2205</v>
      </c>
      <c r="T112" t="s">
        <v>23</v>
      </c>
      <c r="U112" t="s">
        <v>24</v>
      </c>
      <c r="V112">
        <v>2064</v>
      </c>
      <c r="W112">
        <v>3064</v>
      </c>
      <c r="X112" t="s">
        <v>104</v>
      </c>
      <c r="Y112" t="s">
        <v>31</v>
      </c>
      <c r="Z112">
        <v>20</v>
      </c>
    </row>
    <row r="113" spans="6:26" x14ac:dyDescent="0.25">
      <c r="F113">
        <v>1095</v>
      </c>
      <c r="G113" t="s">
        <v>40</v>
      </c>
      <c r="H113" t="str">
        <f>PROPER(G113)</f>
        <v>Touring Bikes</v>
      </c>
      <c r="I113" t="s">
        <v>41</v>
      </c>
      <c r="J113" t="s">
        <v>42</v>
      </c>
      <c r="K113" s="2">
        <v>44931</v>
      </c>
      <c r="N113" s="1">
        <v>896.99999999999989</v>
      </c>
      <c r="O113" s="1">
        <v>1300</v>
      </c>
      <c r="P113">
        <v>2</v>
      </c>
      <c r="Q113" s="1">
        <f>O113*P113</f>
        <v>2600</v>
      </c>
      <c r="R113" s="14">
        <f>IF(Q113&gt;2000,Q113*5%,0)</f>
        <v>130</v>
      </c>
      <c r="S113" s="1">
        <f>Q113+R113</f>
        <v>2730</v>
      </c>
      <c r="T113" t="s">
        <v>28</v>
      </c>
      <c r="U113" t="s">
        <v>29</v>
      </c>
      <c r="V113">
        <v>2005</v>
      </c>
      <c r="W113">
        <v>3005</v>
      </c>
      <c r="X113" t="s">
        <v>43</v>
      </c>
      <c r="Y113" t="s">
        <v>26</v>
      </c>
      <c r="Z113">
        <v>27</v>
      </c>
    </row>
    <row r="114" spans="6:26" x14ac:dyDescent="0.25">
      <c r="F114">
        <v>1111</v>
      </c>
      <c r="G114" t="s">
        <v>40</v>
      </c>
      <c r="H114" t="str">
        <f>PROPER(G114)</f>
        <v>Touring Bikes</v>
      </c>
      <c r="I114" t="s">
        <v>41</v>
      </c>
      <c r="J114" t="s">
        <v>42</v>
      </c>
      <c r="K114" s="2">
        <v>44931</v>
      </c>
      <c r="N114" s="1">
        <v>896.99999999999989</v>
      </c>
      <c r="O114" s="1">
        <v>1300</v>
      </c>
      <c r="P114">
        <v>2</v>
      </c>
      <c r="Q114" s="1">
        <f>O114*P114</f>
        <v>2600</v>
      </c>
      <c r="R114" s="14">
        <f>IF(Q114&gt;2000,Q114*5%,0)</f>
        <v>130</v>
      </c>
      <c r="S114" s="1">
        <f>Q114+R114</f>
        <v>2730</v>
      </c>
      <c r="T114" t="s">
        <v>28</v>
      </c>
      <c r="U114" t="s">
        <v>29</v>
      </c>
      <c r="V114">
        <v>2005</v>
      </c>
      <c r="W114">
        <v>3005</v>
      </c>
      <c r="X114" t="s">
        <v>43</v>
      </c>
      <c r="Y114" t="s">
        <v>26</v>
      </c>
      <c r="Z114">
        <v>27</v>
      </c>
    </row>
    <row r="115" spans="6:26" x14ac:dyDescent="0.25">
      <c r="F115">
        <v>1135</v>
      </c>
      <c r="G115" t="s">
        <v>40</v>
      </c>
      <c r="H115" t="str">
        <f>PROPER(G115)</f>
        <v>Touring Bikes</v>
      </c>
      <c r="I115" t="s">
        <v>105</v>
      </c>
      <c r="J115" t="s">
        <v>106</v>
      </c>
      <c r="K115" s="2">
        <v>44931</v>
      </c>
      <c r="N115" s="1">
        <v>1035</v>
      </c>
      <c r="O115" s="1">
        <v>1500</v>
      </c>
      <c r="P115">
        <v>2</v>
      </c>
      <c r="Q115" s="1">
        <f>O115*P115</f>
        <v>3000</v>
      </c>
      <c r="R115" s="14">
        <f>IF(Q115&gt;2000,Q115*5%,0)</f>
        <v>150</v>
      </c>
      <c r="S115" s="1">
        <f>Q115+R115</f>
        <v>3150</v>
      </c>
      <c r="T115" t="s">
        <v>28</v>
      </c>
      <c r="U115" t="s">
        <v>29</v>
      </c>
      <c r="V115">
        <v>2065</v>
      </c>
      <c r="W115">
        <v>3065</v>
      </c>
      <c r="X115" t="s">
        <v>107</v>
      </c>
      <c r="Y115" t="s">
        <v>26</v>
      </c>
      <c r="Z115">
        <v>30</v>
      </c>
    </row>
    <row r="116" spans="6:26" x14ac:dyDescent="0.25">
      <c r="F116">
        <v>1096</v>
      </c>
      <c r="G116" t="s">
        <v>40</v>
      </c>
      <c r="H116" t="str">
        <f>PROPER(G116)</f>
        <v>Touring Bikes</v>
      </c>
      <c r="I116" t="s">
        <v>41</v>
      </c>
      <c r="J116" t="s">
        <v>44</v>
      </c>
      <c r="K116" s="2">
        <v>44932</v>
      </c>
      <c r="N116" s="1">
        <v>1104</v>
      </c>
      <c r="O116" s="1">
        <v>1600</v>
      </c>
      <c r="P116">
        <v>1</v>
      </c>
      <c r="Q116" s="1">
        <f>O116*P116</f>
        <v>1600</v>
      </c>
      <c r="R116" s="14">
        <f>IF(Q116&gt;2000,Q116*5%,0)</f>
        <v>0</v>
      </c>
      <c r="S116" s="1">
        <f>Q116+R116</f>
        <v>1600</v>
      </c>
      <c r="T116" t="s">
        <v>23</v>
      </c>
      <c r="U116" t="s">
        <v>24</v>
      </c>
      <c r="V116">
        <v>2006</v>
      </c>
      <c r="W116">
        <v>3006</v>
      </c>
      <c r="X116" t="s">
        <v>45</v>
      </c>
      <c r="Y116" t="s">
        <v>31</v>
      </c>
      <c r="Z116">
        <v>24</v>
      </c>
    </row>
    <row r="117" spans="6:26" x14ac:dyDescent="0.25">
      <c r="F117">
        <v>1112</v>
      </c>
      <c r="G117" t="s">
        <v>40</v>
      </c>
      <c r="H117" t="str">
        <f>PROPER(G117)</f>
        <v>Touring Bikes</v>
      </c>
      <c r="I117" t="s">
        <v>41</v>
      </c>
      <c r="J117" t="s">
        <v>44</v>
      </c>
      <c r="K117" s="2">
        <v>44932</v>
      </c>
      <c r="N117" s="1">
        <v>1104</v>
      </c>
      <c r="O117" s="1">
        <v>1600</v>
      </c>
      <c r="P117">
        <v>1</v>
      </c>
      <c r="Q117" s="1">
        <f>O117*P117</f>
        <v>1600</v>
      </c>
      <c r="R117" s="14">
        <f>IF(Q117&gt;2000,Q117*5%,0)</f>
        <v>0</v>
      </c>
      <c r="S117" s="1">
        <f>Q117+R117</f>
        <v>1600</v>
      </c>
      <c r="T117" t="s">
        <v>23</v>
      </c>
      <c r="U117" t="s">
        <v>24</v>
      </c>
      <c r="V117">
        <v>2006</v>
      </c>
      <c r="W117">
        <v>3006</v>
      </c>
      <c r="X117" t="s">
        <v>45</v>
      </c>
      <c r="Y117" t="s">
        <v>31</v>
      </c>
      <c r="Z117">
        <v>24</v>
      </c>
    </row>
    <row r="118" spans="6:26" x14ac:dyDescent="0.25">
      <c r="F118">
        <v>1136</v>
      </c>
      <c r="G118" t="s">
        <v>40</v>
      </c>
      <c r="H118" t="str">
        <f>PROPER(G118)</f>
        <v>Touring Bikes</v>
      </c>
      <c r="I118" t="s">
        <v>105</v>
      </c>
      <c r="J118" t="s">
        <v>108</v>
      </c>
      <c r="K118" s="2">
        <v>44932</v>
      </c>
      <c r="N118" s="1">
        <v>1242</v>
      </c>
      <c r="O118" s="1">
        <v>1800</v>
      </c>
      <c r="P118">
        <v>1</v>
      </c>
      <c r="Q118" s="1">
        <f>O118*P118</f>
        <v>1800</v>
      </c>
      <c r="R118" s="14">
        <f>IF(Q118&gt;2000,Q118*5%,0)</f>
        <v>0</v>
      </c>
      <c r="S118" s="1">
        <f>Q118+R118</f>
        <v>1800</v>
      </c>
      <c r="T118" t="s">
        <v>23</v>
      </c>
      <c r="U118" t="s">
        <v>24</v>
      </c>
      <c r="V118">
        <v>2066</v>
      </c>
      <c r="W118">
        <v>3066</v>
      </c>
      <c r="X118" t="s">
        <v>109</v>
      </c>
      <c r="Y118" t="s">
        <v>31</v>
      </c>
      <c r="Z118">
        <v>28</v>
      </c>
    </row>
    <row r="119" spans="6:26" x14ac:dyDescent="0.25">
      <c r="F119">
        <v>1097</v>
      </c>
      <c r="G119" t="s">
        <v>20</v>
      </c>
      <c r="H119" t="str">
        <f>PROPER(G119)</f>
        <v>Mountain Bikes</v>
      </c>
      <c r="I119" t="s">
        <v>46</v>
      </c>
      <c r="J119" t="s">
        <v>47</v>
      </c>
      <c r="K119" s="2">
        <v>44933</v>
      </c>
      <c r="N119" s="1">
        <v>1496</v>
      </c>
      <c r="O119" s="1">
        <v>2200</v>
      </c>
      <c r="P119">
        <v>2</v>
      </c>
      <c r="Q119" s="1">
        <f>O119*P119</f>
        <v>4400</v>
      </c>
      <c r="R119" s="14">
        <f>IF(Q119&gt;2000,Q119*5%,0)</f>
        <v>220</v>
      </c>
      <c r="S119" s="1">
        <f>Q119+R119</f>
        <v>4620</v>
      </c>
      <c r="T119" t="s">
        <v>28</v>
      </c>
      <c r="U119" t="s">
        <v>24</v>
      </c>
      <c r="V119">
        <v>2007</v>
      </c>
      <c r="W119">
        <v>3007</v>
      </c>
      <c r="X119" t="s">
        <v>48</v>
      </c>
      <c r="Y119" t="s">
        <v>26</v>
      </c>
      <c r="Z119">
        <v>29</v>
      </c>
    </row>
    <row r="120" spans="6:26" x14ac:dyDescent="0.25">
      <c r="F120">
        <v>1113</v>
      </c>
      <c r="G120" t="s">
        <v>20</v>
      </c>
      <c r="H120" t="str">
        <f>PROPER(G120)</f>
        <v>Mountain Bikes</v>
      </c>
      <c r="I120" t="s">
        <v>46</v>
      </c>
      <c r="J120" t="s">
        <v>47</v>
      </c>
      <c r="K120" s="2">
        <v>44933</v>
      </c>
      <c r="N120" s="1">
        <v>1496</v>
      </c>
      <c r="O120" s="1">
        <v>2200</v>
      </c>
      <c r="P120">
        <v>2</v>
      </c>
      <c r="Q120" s="1">
        <f>O120*P120</f>
        <v>4400</v>
      </c>
      <c r="R120" s="14">
        <f>IF(Q120&gt;2000,Q120*5%,0)</f>
        <v>220</v>
      </c>
      <c r="S120" s="1">
        <f>Q120+R120</f>
        <v>4620</v>
      </c>
      <c r="T120" t="s">
        <v>28</v>
      </c>
      <c r="U120" t="s">
        <v>24</v>
      </c>
      <c r="V120">
        <v>2007</v>
      </c>
      <c r="W120">
        <v>3007</v>
      </c>
      <c r="X120" t="s">
        <v>48</v>
      </c>
      <c r="Y120" t="s">
        <v>26</v>
      </c>
      <c r="Z120">
        <v>29</v>
      </c>
    </row>
    <row r="121" spans="6:26" x14ac:dyDescent="0.25">
      <c r="F121">
        <v>1137</v>
      </c>
      <c r="G121" t="s">
        <v>94</v>
      </c>
      <c r="H121" t="str">
        <f>PROPER(G121)</f>
        <v>E-Bikes</v>
      </c>
      <c r="I121" t="s">
        <v>110</v>
      </c>
      <c r="J121" t="s">
        <v>111</v>
      </c>
      <c r="K121" s="2">
        <v>44933</v>
      </c>
      <c r="N121" s="1">
        <v>2080</v>
      </c>
      <c r="O121" s="1">
        <v>3200</v>
      </c>
      <c r="P121">
        <v>2</v>
      </c>
      <c r="Q121" s="1">
        <f>O121*P121</f>
        <v>6400</v>
      </c>
      <c r="R121" s="14">
        <f>IF(Q121&gt;2000,Q121*5%,0)</f>
        <v>320</v>
      </c>
      <c r="S121" s="1">
        <f>Q121+R121</f>
        <v>6720</v>
      </c>
      <c r="T121" t="s">
        <v>28</v>
      </c>
      <c r="U121" t="s">
        <v>24</v>
      </c>
      <c r="V121">
        <v>2067</v>
      </c>
      <c r="W121">
        <v>3067</v>
      </c>
      <c r="X121" t="s">
        <v>91</v>
      </c>
      <c r="Y121" t="s">
        <v>26</v>
      </c>
      <c r="Z121">
        <v>42</v>
      </c>
    </row>
    <row r="122" spans="6:26" x14ac:dyDescent="0.25">
      <c r="F122">
        <v>1098</v>
      </c>
      <c r="G122" t="s">
        <v>20</v>
      </c>
      <c r="H122" t="str">
        <f>PROPER(G122)</f>
        <v>Mountain Bikes</v>
      </c>
      <c r="I122" t="s">
        <v>46</v>
      </c>
      <c r="J122" t="s">
        <v>49</v>
      </c>
      <c r="K122" s="2">
        <v>44934</v>
      </c>
      <c r="N122" s="1">
        <v>1700.0000000000002</v>
      </c>
      <c r="O122" s="1">
        <v>2500</v>
      </c>
      <c r="P122">
        <v>1</v>
      </c>
      <c r="Q122" s="1">
        <f>O122*P122</f>
        <v>2500</v>
      </c>
      <c r="R122" s="14">
        <f>IF(Q122&gt;2000,Q122*5%,0)</f>
        <v>125</v>
      </c>
      <c r="S122" s="1">
        <f>Q122+R122</f>
        <v>2625</v>
      </c>
      <c r="T122" t="s">
        <v>23</v>
      </c>
      <c r="U122" t="s">
        <v>29</v>
      </c>
      <c r="V122">
        <v>2008</v>
      </c>
      <c r="W122">
        <v>3008</v>
      </c>
      <c r="X122" t="s">
        <v>50</v>
      </c>
      <c r="Y122" t="s">
        <v>31</v>
      </c>
      <c r="Z122">
        <v>27</v>
      </c>
    </row>
    <row r="123" spans="6:26" x14ac:dyDescent="0.25">
      <c r="F123">
        <v>1114</v>
      </c>
      <c r="G123" t="s">
        <v>20</v>
      </c>
      <c r="H123" t="str">
        <f>PROPER(G123)</f>
        <v>Mountain Bikes</v>
      </c>
      <c r="I123" t="s">
        <v>46</v>
      </c>
      <c r="J123" t="s">
        <v>49</v>
      </c>
      <c r="K123" s="2">
        <v>44934</v>
      </c>
      <c r="N123" s="1">
        <v>1700.0000000000002</v>
      </c>
      <c r="O123" s="1">
        <v>2500</v>
      </c>
      <c r="P123">
        <v>1</v>
      </c>
      <c r="Q123" s="1">
        <f>O123*P123</f>
        <v>2500</v>
      </c>
      <c r="R123" s="14">
        <f>IF(Q123&gt;2000,Q123*5%,0)</f>
        <v>125</v>
      </c>
      <c r="S123" s="1">
        <f>Q123+R123</f>
        <v>2625</v>
      </c>
      <c r="T123" t="s">
        <v>23</v>
      </c>
      <c r="U123" t="s">
        <v>29</v>
      </c>
      <c r="V123">
        <v>2008</v>
      </c>
      <c r="W123">
        <v>3008</v>
      </c>
      <c r="X123" t="s">
        <v>50</v>
      </c>
      <c r="Y123" t="s">
        <v>31</v>
      </c>
      <c r="Z123">
        <v>27</v>
      </c>
    </row>
    <row r="124" spans="6:26" x14ac:dyDescent="0.25">
      <c r="F124">
        <v>1138</v>
      </c>
      <c r="G124" t="s">
        <v>94</v>
      </c>
      <c r="H124" t="str">
        <f>PROPER(G124)</f>
        <v>E-Bikes</v>
      </c>
      <c r="I124" t="s">
        <v>110</v>
      </c>
      <c r="J124" t="s">
        <v>112</v>
      </c>
      <c r="K124" s="2">
        <v>44934</v>
      </c>
      <c r="N124" s="1">
        <v>2405</v>
      </c>
      <c r="O124" s="1">
        <v>3700</v>
      </c>
      <c r="P124">
        <v>1</v>
      </c>
      <c r="Q124" s="1">
        <f>O124*P124</f>
        <v>3700</v>
      </c>
      <c r="R124" s="14">
        <f>IF(Q124&gt;2000,Q124*5%,0)</f>
        <v>185</v>
      </c>
      <c r="S124" s="1">
        <f>Q124+R124</f>
        <v>3885</v>
      </c>
      <c r="T124" t="s">
        <v>23</v>
      </c>
      <c r="U124" t="s">
        <v>29</v>
      </c>
      <c r="V124">
        <v>2068</v>
      </c>
      <c r="W124">
        <v>3068</v>
      </c>
      <c r="X124" t="s">
        <v>93</v>
      </c>
      <c r="Y124" t="s">
        <v>31</v>
      </c>
      <c r="Z124">
        <v>40</v>
      </c>
    </row>
    <row r="125" spans="6:26" x14ac:dyDescent="0.25">
      <c r="F125">
        <v>1123</v>
      </c>
      <c r="G125" t="s">
        <v>20</v>
      </c>
      <c r="H125" t="str">
        <f>PROPER(G125)</f>
        <v>Mountain Bikes</v>
      </c>
      <c r="I125" t="s">
        <v>74</v>
      </c>
      <c r="J125" t="s">
        <v>75</v>
      </c>
      <c r="K125" s="2">
        <v>44937</v>
      </c>
      <c r="N125" s="1">
        <v>780</v>
      </c>
      <c r="O125" s="1">
        <v>1300</v>
      </c>
      <c r="P125">
        <v>2</v>
      </c>
      <c r="Q125" s="1">
        <f>O125*P125</f>
        <v>2600</v>
      </c>
      <c r="R125" s="14">
        <f>IF(Q125&gt;2000,Q125*5%,0)</f>
        <v>130</v>
      </c>
      <c r="S125" s="1">
        <f>Q125+R125</f>
        <v>2730</v>
      </c>
      <c r="T125" t="s">
        <v>23</v>
      </c>
      <c r="U125" t="s">
        <v>24</v>
      </c>
      <c r="V125">
        <v>2041</v>
      </c>
      <c r="W125">
        <v>3041</v>
      </c>
      <c r="X125" t="s">
        <v>76</v>
      </c>
      <c r="Y125" t="s">
        <v>26</v>
      </c>
      <c r="Z125">
        <v>32</v>
      </c>
    </row>
    <row r="126" spans="6:26" x14ac:dyDescent="0.25">
      <c r="F126">
        <v>1124</v>
      </c>
      <c r="G126" t="s">
        <v>20</v>
      </c>
      <c r="H126" t="str">
        <f>PROPER(G126)</f>
        <v>Mountain Bikes</v>
      </c>
      <c r="I126" t="s">
        <v>74</v>
      </c>
      <c r="J126" t="s">
        <v>77</v>
      </c>
      <c r="K126" s="2">
        <v>44938</v>
      </c>
      <c r="N126" s="1">
        <v>960</v>
      </c>
      <c r="O126" s="1">
        <v>1600</v>
      </c>
      <c r="P126">
        <v>1</v>
      </c>
      <c r="Q126" s="1">
        <f>O126*P126</f>
        <v>1600</v>
      </c>
      <c r="R126" s="14">
        <f>IF(Q126&gt;2000,Q126*5%,0)</f>
        <v>0</v>
      </c>
      <c r="S126" s="1">
        <f>Q126+R126</f>
        <v>1600</v>
      </c>
      <c r="T126" t="s">
        <v>28</v>
      </c>
      <c r="U126" t="s">
        <v>29</v>
      </c>
      <c r="V126">
        <v>2042</v>
      </c>
      <c r="W126">
        <v>3042</v>
      </c>
      <c r="X126" t="s">
        <v>78</v>
      </c>
      <c r="Y126" t="s">
        <v>31</v>
      </c>
      <c r="Z126">
        <v>29</v>
      </c>
    </row>
    <row r="127" spans="6:26" x14ac:dyDescent="0.25">
      <c r="F127">
        <v>1125</v>
      </c>
      <c r="G127" t="s">
        <v>32</v>
      </c>
      <c r="H127" t="str">
        <f>PROPER(G127)</f>
        <v>Road Bikes</v>
      </c>
      <c r="I127" t="s">
        <v>79</v>
      </c>
      <c r="J127" t="s">
        <v>80</v>
      </c>
      <c r="K127" s="2">
        <v>44939</v>
      </c>
      <c r="N127" s="1">
        <v>1292</v>
      </c>
      <c r="O127" s="1">
        <v>1900</v>
      </c>
      <c r="P127">
        <v>3</v>
      </c>
      <c r="Q127" s="1">
        <f>O127*P127</f>
        <v>5700</v>
      </c>
      <c r="R127" s="14">
        <f>IF(Q127&gt;2000,Q127*5%,0)</f>
        <v>285</v>
      </c>
      <c r="S127" s="1">
        <f>Q127+R127</f>
        <v>5985</v>
      </c>
      <c r="T127" t="s">
        <v>23</v>
      </c>
      <c r="U127" t="s">
        <v>35</v>
      </c>
      <c r="V127">
        <v>2043</v>
      </c>
      <c r="W127">
        <v>3043</v>
      </c>
      <c r="X127" t="s">
        <v>81</v>
      </c>
      <c r="Y127" t="s">
        <v>26</v>
      </c>
      <c r="Z127">
        <v>21</v>
      </c>
    </row>
    <row r="128" spans="6:26" x14ac:dyDescent="0.25">
      <c r="F128">
        <v>1126</v>
      </c>
      <c r="G128" t="s">
        <v>32</v>
      </c>
      <c r="H128" t="str">
        <f>PROPER(G128)</f>
        <v>Road Bikes</v>
      </c>
      <c r="I128" t="s">
        <v>79</v>
      </c>
      <c r="J128" t="s">
        <v>82</v>
      </c>
      <c r="K128" s="2">
        <v>44940</v>
      </c>
      <c r="N128" s="1">
        <v>1496</v>
      </c>
      <c r="O128" s="1">
        <v>2200</v>
      </c>
      <c r="P128">
        <v>1</v>
      </c>
      <c r="Q128" s="1">
        <f>O128*P128</f>
        <v>2200</v>
      </c>
      <c r="R128" s="14">
        <f>IF(Q128&gt;2000,Q128*5%,0)</f>
        <v>110</v>
      </c>
      <c r="S128" s="1">
        <f>Q128+R128</f>
        <v>2310</v>
      </c>
      <c r="T128" t="s">
        <v>23</v>
      </c>
      <c r="U128" t="s">
        <v>24</v>
      </c>
      <c r="V128">
        <v>2044</v>
      </c>
      <c r="W128">
        <v>3044</v>
      </c>
      <c r="X128" t="s">
        <v>83</v>
      </c>
      <c r="Y128" t="s">
        <v>31</v>
      </c>
      <c r="Z128">
        <v>19</v>
      </c>
    </row>
    <row r="129" spans="6:26" x14ac:dyDescent="0.25">
      <c r="F129">
        <v>1127</v>
      </c>
      <c r="G129" t="s">
        <v>40</v>
      </c>
      <c r="H129" t="str">
        <f>PROPER(G129)</f>
        <v>Touring Bikes</v>
      </c>
      <c r="I129" t="s">
        <v>84</v>
      </c>
      <c r="J129" t="s">
        <v>85</v>
      </c>
      <c r="K129" s="2">
        <v>44941</v>
      </c>
      <c r="N129" s="1">
        <v>1340</v>
      </c>
      <c r="O129" s="1">
        <v>2000</v>
      </c>
      <c r="P129">
        <v>2</v>
      </c>
      <c r="Q129" s="1">
        <f>O129*P129</f>
        <v>4000</v>
      </c>
      <c r="R129" s="14">
        <f>IF(Q129&gt;2000,Q129*5%,0)</f>
        <v>200</v>
      </c>
      <c r="S129" s="1">
        <f>Q129+R129</f>
        <v>4200</v>
      </c>
      <c r="T129" t="s">
        <v>28</v>
      </c>
      <c r="U129" t="s">
        <v>29</v>
      </c>
      <c r="V129">
        <v>2045</v>
      </c>
      <c r="W129">
        <v>3045</v>
      </c>
      <c r="X129" t="s">
        <v>86</v>
      </c>
      <c r="Y129" t="s">
        <v>26</v>
      </c>
      <c r="Z129">
        <v>36</v>
      </c>
    </row>
    <row r="130" spans="6:26" x14ac:dyDescent="0.25">
      <c r="F130">
        <v>1128</v>
      </c>
      <c r="G130" t="s">
        <v>40</v>
      </c>
      <c r="H130" t="str">
        <f>PROPER(G130)</f>
        <v>Touring Bikes</v>
      </c>
      <c r="I130" t="s">
        <v>84</v>
      </c>
      <c r="J130" t="s">
        <v>87</v>
      </c>
      <c r="K130" s="2">
        <v>44942</v>
      </c>
      <c r="N130" s="1">
        <v>1541</v>
      </c>
      <c r="O130" s="1">
        <v>2300</v>
      </c>
      <c r="P130">
        <v>1</v>
      </c>
      <c r="Q130" s="1">
        <f>O130*P130</f>
        <v>2300</v>
      </c>
      <c r="R130" s="14">
        <f>IF(Q130&gt;2000,Q130*5%,0)</f>
        <v>115</v>
      </c>
      <c r="S130" s="1">
        <f>Q130+R130</f>
        <v>2415</v>
      </c>
      <c r="T130" t="s">
        <v>23</v>
      </c>
      <c r="U130" t="s">
        <v>24</v>
      </c>
      <c r="V130">
        <v>2046</v>
      </c>
      <c r="W130">
        <v>3046</v>
      </c>
      <c r="X130" t="s">
        <v>88</v>
      </c>
      <c r="Y130" t="s">
        <v>31</v>
      </c>
      <c r="Z130">
        <v>34</v>
      </c>
    </row>
    <row r="131" spans="6:26" x14ac:dyDescent="0.25">
      <c r="F131">
        <v>1129</v>
      </c>
      <c r="G131" t="s">
        <v>20</v>
      </c>
      <c r="H131" t="str">
        <f>PROPER(G131)</f>
        <v>Mountain Bikes</v>
      </c>
      <c r="I131" t="s">
        <v>89</v>
      </c>
      <c r="J131" t="s">
        <v>90</v>
      </c>
      <c r="K131" s="2">
        <v>44943</v>
      </c>
      <c r="N131" s="1">
        <v>2250</v>
      </c>
      <c r="O131" s="1">
        <v>3000</v>
      </c>
      <c r="P131">
        <v>2</v>
      </c>
      <c r="Q131" s="1">
        <f>O131*P131</f>
        <v>6000</v>
      </c>
      <c r="R131" s="14">
        <f>IF(Q131&gt;2000,Q131*5%,0)</f>
        <v>300</v>
      </c>
      <c r="S131" s="1">
        <f>Q131+R131</f>
        <v>6300</v>
      </c>
      <c r="T131" t="s">
        <v>28</v>
      </c>
      <c r="U131" t="s">
        <v>24</v>
      </c>
      <c r="V131">
        <v>2047</v>
      </c>
      <c r="W131">
        <v>3047</v>
      </c>
      <c r="X131" t="s">
        <v>91</v>
      </c>
      <c r="Y131" t="s">
        <v>26</v>
      </c>
      <c r="Z131">
        <v>40</v>
      </c>
    </row>
    <row r="132" spans="6:26" x14ac:dyDescent="0.25">
      <c r="F132">
        <v>1130</v>
      </c>
      <c r="G132" t="s">
        <v>20</v>
      </c>
      <c r="H132" t="str">
        <f>PROPER(G132)</f>
        <v>Mountain Bikes</v>
      </c>
      <c r="I132" t="s">
        <v>89</v>
      </c>
      <c r="J132" t="s">
        <v>92</v>
      </c>
      <c r="K132" s="2">
        <v>44944</v>
      </c>
      <c r="N132" s="1">
        <v>2625</v>
      </c>
      <c r="O132" s="1">
        <v>3500</v>
      </c>
      <c r="P132">
        <v>1</v>
      </c>
      <c r="Q132" s="1">
        <f>O132*P132</f>
        <v>3500</v>
      </c>
      <c r="R132" s="14">
        <f>IF(Q132&gt;2000,Q132*5%,0)</f>
        <v>175</v>
      </c>
      <c r="S132" s="1">
        <f>Q132+R132</f>
        <v>3675</v>
      </c>
      <c r="T132" t="s">
        <v>23</v>
      </c>
      <c r="U132" t="s">
        <v>29</v>
      </c>
      <c r="V132">
        <v>2048</v>
      </c>
      <c r="W132">
        <v>3048</v>
      </c>
      <c r="X132" t="s">
        <v>93</v>
      </c>
      <c r="Y132" t="s">
        <v>31</v>
      </c>
      <c r="Z132">
        <v>38</v>
      </c>
    </row>
    <row r="133" spans="6:26" x14ac:dyDescent="0.25">
      <c r="F133">
        <v>1099</v>
      </c>
      <c r="G133" t="s">
        <v>20</v>
      </c>
      <c r="H133" t="str">
        <f>PROPER(G133)</f>
        <v>Mountain Bikes</v>
      </c>
      <c r="I133" t="s">
        <v>51</v>
      </c>
      <c r="J133" t="s">
        <v>52</v>
      </c>
      <c r="K133" s="2">
        <v>44947</v>
      </c>
      <c r="N133" s="1">
        <v>737</v>
      </c>
      <c r="O133" s="1">
        <v>1100</v>
      </c>
      <c r="P133">
        <v>2</v>
      </c>
      <c r="Q133" s="1">
        <f>O133*P133</f>
        <v>2200</v>
      </c>
      <c r="R133" s="14">
        <f>IF(Q133&gt;2000,Q133*5%,0)</f>
        <v>110</v>
      </c>
      <c r="S133" s="1">
        <f>Q133+R133</f>
        <v>2310</v>
      </c>
      <c r="T133" t="s">
        <v>23</v>
      </c>
      <c r="U133" t="s">
        <v>24</v>
      </c>
      <c r="V133">
        <v>2021</v>
      </c>
      <c r="W133">
        <v>3021</v>
      </c>
      <c r="X133" t="s">
        <v>53</v>
      </c>
      <c r="Y133" t="s">
        <v>26</v>
      </c>
      <c r="Z133">
        <v>24</v>
      </c>
    </row>
    <row r="134" spans="6:26" x14ac:dyDescent="0.25">
      <c r="F134">
        <v>1115</v>
      </c>
      <c r="G134" t="s">
        <v>20</v>
      </c>
      <c r="H134" t="str">
        <f>PROPER(G134)</f>
        <v>Mountain Bikes</v>
      </c>
      <c r="I134" t="s">
        <v>51</v>
      </c>
      <c r="J134" t="s">
        <v>52</v>
      </c>
      <c r="K134" s="2">
        <v>44947</v>
      </c>
      <c r="N134" s="1">
        <v>737</v>
      </c>
      <c r="O134" s="1">
        <v>1100</v>
      </c>
      <c r="P134">
        <v>2</v>
      </c>
      <c r="Q134" s="1">
        <f>O134*P134</f>
        <v>2200</v>
      </c>
      <c r="R134" s="14">
        <f>IF(Q134&gt;2000,Q134*5%,0)</f>
        <v>110</v>
      </c>
      <c r="S134" s="1">
        <f>Q134+R134</f>
        <v>2310</v>
      </c>
      <c r="T134" t="s">
        <v>23</v>
      </c>
      <c r="U134" t="s">
        <v>24</v>
      </c>
      <c r="V134">
        <v>2021</v>
      </c>
      <c r="W134">
        <v>3021</v>
      </c>
      <c r="X134" t="s">
        <v>53</v>
      </c>
      <c r="Y134" t="s">
        <v>26</v>
      </c>
      <c r="Z134">
        <v>24</v>
      </c>
    </row>
    <row r="135" spans="6:26" x14ac:dyDescent="0.25">
      <c r="F135">
        <v>1100</v>
      </c>
      <c r="G135" t="s">
        <v>20</v>
      </c>
      <c r="H135" t="str">
        <f>PROPER(G135)</f>
        <v>Mountain Bikes</v>
      </c>
      <c r="I135" t="s">
        <v>51</v>
      </c>
      <c r="J135" t="s">
        <v>54</v>
      </c>
      <c r="K135" s="2">
        <v>44948</v>
      </c>
      <c r="N135" s="1">
        <v>938</v>
      </c>
      <c r="O135" s="1">
        <v>1400</v>
      </c>
      <c r="P135">
        <v>1</v>
      </c>
      <c r="Q135" s="1">
        <f>O135*P135</f>
        <v>1400</v>
      </c>
      <c r="R135" s="14">
        <f>IF(Q135&gt;2000,Q135*5%,0)</f>
        <v>0</v>
      </c>
      <c r="S135" s="1">
        <f>Q135+R135</f>
        <v>1400</v>
      </c>
      <c r="T135" t="s">
        <v>28</v>
      </c>
      <c r="U135" t="s">
        <v>29</v>
      </c>
      <c r="V135">
        <v>2022</v>
      </c>
      <c r="W135">
        <v>3022</v>
      </c>
      <c r="X135" t="s">
        <v>55</v>
      </c>
      <c r="Y135" t="s">
        <v>31</v>
      </c>
      <c r="Z135">
        <v>21</v>
      </c>
    </row>
    <row r="136" spans="6:26" x14ac:dyDescent="0.25">
      <c r="F136">
        <v>1116</v>
      </c>
      <c r="G136" t="s">
        <v>20</v>
      </c>
      <c r="H136" t="str">
        <f>PROPER(G136)</f>
        <v>Mountain Bikes</v>
      </c>
      <c r="I136" t="s">
        <v>51</v>
      </c>
      <c r="J136" t="s">
        <v>54</v>
      </c>
      <c r="K136" s="2">
        <v>44948</v>
      </c>
      <c r="N136" s="1">
        <v>938</v>
      </c>
      <c r="O136" s="1">
        <v>1400</v>
      </c>
      <c r="P136">
        <v>1</v>
      </c>
      <c r="Q136" s="1">
        <f>O136*P136</f>
        <v>1400</v>
      </c>
      <c r="R136" s="14">
        <f>IF(Q136&gt;2000,Q136*5%,0)</f>
        <v>0</v>
      </c>
      <c r="S136" s="1">
        <f>Q136+R136</f>
        <v>1400</v>
      </c>
      <c r="T136" t="s">
        <v>28</v>
      </c>
      <c r="U136" t="s">
        <v>29</v>
      </c>
      <c r="V136">
        <v>2022</v>
      </c>
      <c r="W136">
        <v>3022</v>
      </c>
      <c r="X136" t="s">
        <v>55</v>
      </c>
      <c r="Y136" t="s">
        <v>31</v>
      </c>
      <c r="Z136">
        <v>21</v>
      </c>
    </row>
    <row r="137" spans="6:26" x14ac:dyDescent="0.25">
      <c r="F137">
        <v>1101</v>
      </c>
      <c r="G137" t="s">
        <v>32</v>
      </c>
      <c r="H137" t="str">
        <f>PROPER(G137)</f>
        <v>Road Bikes</v>
      </c>
      <c r="I137" t="s">
        <v>57</v>
      </c>
      <c r="J137" t="s">
        <v>58</v>
      </c>
      <c r="K137" s="2">
        <v>44949</v>
      </c>
      <c r="N137" s="1">
        <v>1190</v>
      </c>
      <c r="O137" s="1">
        <v>1700</v>
      </c>
      <c r="P137">
        <v>3</v>
      </c>
      <c r="Q137" s="1">
        <f>O137*P137</f>
        <v>5100</v>
      </c>
      <c r="R137" s="14">
        <f>IF(Q137&gt;2000,Q137*5%,0)</f>
        <v>255</v>
      </c>
      <c r="S137" s="1">
        <f>Q137+R137</f>
        <v>5355</v>
      </c>
      <c r="T137" t="s">
        <v>23</v>
      </c>
      <c r="U137" t="s">
        <v>35</v>
      </c>
      <c r="V137">
        <v>2023</v>
      </c>
      <c r="W137">
        <v>3023</v>
      </c>
      <c r="X137" t="s">
        <v>59</v>
      </c>
      <c r="Y137" t="s">
        <v>26</v>
      </c>
      <c r="Z137">
        <v>20</v>
      </c>
    </row>
    <row r="138" spans="6:26" x14ac:dyDescent="0.25">
      <c r="F138">
        <v>1117</v>
      </c>
      <c r="G138" t="s">
        <v>32</v>
      </c>
      <c r="H138" t="str">
        <f>PROPER(G138)</f>
        <v>Road Bikes</v>
      </c>
      <c r="I138" t="s">
        <v>57</v>
      </c>
      <c r="J138" t="s">
        <v>58</v>
      </c>
      <c r="K138" s="2">
        <v>44949</v>
      </c>
      <c r="N138" s="1">
        <v>1190</v>
      </c>
      <c r="O138" s="1">
        <v>1700</v>
      </c>
      <c r="P138">
        <v>3</v>
      </c>
      <c r="Q138" s="1">
        <f>O138*P138</f>
        <v>5100</v>
      </c>
      <c r="R138" s="14">
        <f>IF(Q138&gt;2000,Q138*5%,0)</f>
        <v>255</v>
      </c>
      <c r="S138" s="1">
        <f>Q138+R138</f>
        <v>5355</v>
      </c>
      <c r="T138" t="s">
        <v>23</v>
      </c>
      <c r="U138" t="s">
        <v>35</v>
      </c>
      <c r="V138">
        <v>2023</v>
      </c>
      <c r="W138">
        <v>3023</v>
      </c>
      <c r="X138" t="s">
        <v>59</v>
      </c>
      <c r="Y138" t="s">
        <v>26</v>
      </c>
      <c r="Z138">
        <v>20</v>
      </c>
    </row>
    <row r="139" spans="6:26" x14ac:dyDescent="0.25">
      <c r="F139">
        <v>1102</v>
      </c>
      <c r="G139" t="s">
        <v>32</v>
      </c>
      <c r="H139" t="str">
        <f>PROPER(G139)</f>
        <v>Road Bikes</v>
      </c>
      <c r="I139" t="s">
        <v>57</v>
      </c>
      <c r="J139" t="s">
        <v>61</v>
      </c>
      <c r="K139" s="2">
        <v>44950</v>
      </c>
      <c r="N139" s="1">
        <v>1400</v>
      </c>
      <c r="O139" s="1">
        <v>2000</v>
      </c>
      <c r="P139">
        <v>1</v>
      </c>
      <c r="Q139" s="1">
        <f>O139*P139</f>
        <v>2000</v>
      </c>
      <c r="R139" s="14">
        <f>IF(Q139&gt;2000,Q139*5%,0)</f>
        <v>0</v>
      </c>
      <c r="S139" s="1">
        <f>Q139+R139</f>
        <v>2000</v>
      </c>
      <c r="T139" t="s">
        <v>23</v>
      </c>
      <c r="U139" t="s">
        <v>24</v>
      </c>
      <c r="V139">
        <v>2024</v>
      </c>
      <c r="W139">
        <v>3024</v>
      </c>
      <c r="X139" t="s">
        <v>62</v>
      </c>
      <c r="Y139" t="s">
        <v>31</v>
      </c>
      <c r="Z139">
        <v>18</v>
      </c>
    </row>
    <row r="140" spans="6:26" x14ac:dyDescent="0.25">
      <c r="F140">
        <v>1118</v>
      </c>
      <c r="G140" t="s">
        <v>32</v>
      </c>
      <c r="H140" t="str">
        <f>PROPER(G140)</f>
        <v>Road Bikes</v>
      </c>
      <c r="I140" t="s">
        <v>57</v>
      </c>
      <c r="J140" t="s">
        <v>61</v>
      </c>
      <c r="K140" s="2">
        <v>44950</v>
      </c>
      <c r="N140" s="1">
        <v>1400</v>
      </c>
      <c r="O140" s="1">
        <v>2000</v>
      </c>
      <c r="P140">
        <v>1</v>
      </c>
      <c r="Q140" s="1">
        <f>O140*P140</f>
        <v>2000</v>
      </c>
      <c r="R140" s="14">
        <f>IF(Q140&gt;2000,Q140*5%,0)</f>
        <v>0</v>
      </c>
      <c r="S140" s="1">
        <f>Q140+R140</f>
        <v>2000</v>
      </c>
      <c r="T140" t="s">
        <v>23</v>
      </c>
      <c r="U140" t="s">
        <v>24</v>
      </c>
      <c r="V140">
        <v>2024</v>
      </c>
      <c r="W140">
        <v>3024</v>
      </c>
      <c r="X140" t="s">
        <v>62</v>
      </c>
      <c r="Y140" t="s">
        <v>31</v>
      </c>
      <c r="Z140">
        <v>18</v>
      </c>
    </row>
    <row r="141" spans="6:26" x14ac:dyDescent="0.25">
      <c r="F141">
        <v>1103</v>
      </c>
      <c r="G141" t="s">
        <v>40</v>
      </c>
      <c r="H141" t="str">
        <f>PROPER(G141)</f>
        <v>Touring Bikes</v>
      </c>
      <c r="I141" t="s">
        <v>64</v>
      </c>
      <c r="J141" t="s">
        <v>65</v>
      </c>
      <c r="K141" s="2">
        <v>44951</v>
      </c>
      <c r="N141" s="1">
        <v>975</v>
      </c>
      <c r="O141" s="1">
        <v>1500</v>
      </c>
      <c r="P141">
        <v>2</v>
      </c>
      <c r="Q141" s="1">
        <f>O141*P141</f>
        <v>3000</v>
      </c>
      <c r="R141" s="14">
        <f>IF(Q141&gt;2000,Q141*5%,0)</f>
        <v>150</v>
      </c>
      <c r="S141" s="1">
        <f>Q141+R141</f>
        <v>3150</v>
      </c>
      <c r="T141" t="s">
        <v>28</v>
      </c>
      <c r="U141" t="s">
        <v>29</v>
      </c>
      <c r="V141">
        <v>2025</v>
      </c>
      <c r="W141">
        <v>3025</v>
      </c>
      <c r="X141" t="s">
        <v>66</v>
      </c>
      <c r="Y141" t="s">
        <v>26</v>
      </c>
      <c r="Z141">
        <v>28</v>
      </c>
    </row>
    <row r="142" spans="6:26" x14ac:dyDescent="0.25">
      <c r="F142">
        <v>1119</v>
      </c>
      <c r="G142" t="s">
        <v>40</v>
      </c>
      <c r="H142" t="str">
        <f>PROPER(G142)</f>
        <v>Touring Bikes</v>
      </c>
      <c r="I142" t="s">
        <v>64</v>
      </c>
      <c r="J142" t="s">
        <v>65</v>
      </c>
      <c r="K142" s="2">
        <v>44951</v>
      </c>
      <c r="N142" s="1">
        <v>975</v>
      </c>
      <c r="O142" s="1">
        <v>1500</v>
      </c>
      <c r="P142">
        <v>2</v>
      </c>
      <c r="Q142" s="1">
        <f>O142*P142</f>
        <v>3000</v>
      </c>
      <c r="R142" s="14">
        <f>IF(Q142&gt;2000,Q142*5%,0)</f>
        <v>150</v>
      </c>
      <c r="S142" s="1">
        <f>Q142+R142</f>
        <v>3150</v>
      </c>
      <c r="T142" t="s">
        <v>28</v>
      </c>
      <c r="U142" t="s">
        <v>29</v>
      </c>
      <c r="V142">
        <v>2025</v>
      </c>
      <c r="W142">
        <v>3025</v>
      </c>
      <c r="X142" t="s">
        <v>66</v>
      </c>
      <c r="Y142" t="s">
        <v>26</v>
      </c>
      <c r="Z142">
        <v>28</v>
      </c>
    </row>
    <row r="143" spans="6:26" x14ac:dyDescent="0.25">
      <c r="F143">
        <v>1104</v>
      </c>
      <c r="G143" t="s">
        <v>40</v>
      </c>
      <c r="H143" t="str">
        <f>PROPER(G143)</f>
        <v>Touring Bikes</v>
      </c>
      <c r="I143" t="s">
        <v>64</v>
      </c>
      <c r="J143" t="s">
        <v>67</v>
      </c>
      <c r="K143" s="2">
        <v>44952</v>
      </c>
      <c r="N143" s="1">
        <v>1170</v>
      </c>
      <c r="O143" s="1">
        <v>1800</v>
      </c>
      <c r="P143">
        <v>1</v>
      </c>
      <c r="Q143" s="1">
        <f>O143*P143</f>
        <v>1800</v>
      </c>
      <c r="R143" s="14">
        <f>IF(Q143&gt;2000,Q143*5%,0)</f>
        <v>0</v>
      </c>
      <c r="S143" s="1">
        <f>Q143+R143</f>
        <v>1800</v>
      </c>
      <c r="T143" t="s">
        <v>23</v>
      </c>
      <c r="U143" t="s">
        <v>24</v>
      </c>
      <c r="V143">
        <v>2026</v>
      </c>
      <c r="W143">
        <v>3026</v>
      </c>
      <c r="X143" t="s">
        <v>68</v>
      </c>
      <c r="Y143" t="s">
        <v>31</v>
      </c>
      <c r="Z143">
        <v>26</v>
      </c>
    </row>
    <row r="144" spans="6:26" x14ac:dyDescent="0.25">
      <c r="F144">
        <v>1120</v>
      </c>
      <c r="G144" t="s">
        <v>40</v>
      </c>
      <c r="H144" t="str">
        <f>PROPER(G144)</f>
        <v>Touring Bikes</v>
      </c>
      <c r="I144" t="s">
        <v>64</v>
      </c>
      <c r="J144" t="s">
        <v>67</v>
      </c>
      <c r="K144" s="2">
        <v>44952</v>
      </c>
      <c r="N144" s="1">
        <v>1170</v>
      </c>
      <c r="O144" s="1">
        <v>1800</v>
      </c>
      <c r="P144">
        <v>1</v>
      </c>
      <c r="Q144" s="1">
        <f>O144*P144</f>
        <v>1800</v>
      </c>
      <c r="R144" s="14">
        <f>IF(Q144&gt;2000,Q144*5%,0)</f>
        <v>0</v>
      </c>
      <c r="S144" s="1">
        <f>Q144+R144</f>
        <v>1800</v>
      </c>
      <c r="T144" t="s">
        <v>23</v>
      </c>
      <c r="U144" t="s">
        <v>24</v>
      </c>
      <c r="V144">
        <v>2026</v>
      </c>
      <c r="W144">
        <v>3026</v>
      </c>
      <c r="X144" t="s">
        <v>68</v>
      </c>
      <c r="Y144" t="s">
        <v>31</v>
      </c>
      <c r="Z144">
        <v>26</v>
      </c>
    </row>
    <row r="145" spans="6:26" x14ac:dyDescent="0.25">
      <c r="F145">
        <v>1105</v>
      </c>
      <c r="G145" t="s">
        <v>20</v>
      </c>
      <c r="H145" t="str">
        <f>PROPER(G145)</f>
        <v>Mountain Bikes</v>
      </c>
      <c r="I145" t="s">
        <v>69</v>
      </c>
      <c r="J145" t="s">
        <v>70</v>
      </c>
      <c r="K145" s="2">
        <v>44953</v>
      </c>
      <c r="N145" s="1">
        <v>1656</v>
      </c>
      <c r="O145" s="1">
        <v>2300</v>
      </c>
      <c r="P145">
        <v>2</v>
      </c>
      <c r="Q145" s="1">
        <f>O145*P145</f>
        <v>4600</v>
      </c>
      <c r="R145" s="14">
        <f>IF(Q145&gt;2000,Q145*5%,0)</f>
        <v>230</v>
      </c>
      <c r="S145" s="1">
        <f>Q145+R145</f>
        <v>4830</v>
      </c>
      <c r="T145" t="s">
        <v>28</v>
      </c>
      <c r="U145" t="s">
        <v>24</v>
      </c>
      <c r="V145">
        <v>2027</v>
      </c>
      <c r="W145">
        <v>3027</v>
      </c>
      <c r="X145" t="s">
        <v>71</v>
      </c>
      <c r="Y145" t="s">
        <v>26</v>
      </c>
      <c r="Z145">
        <v>30</v>
      </c>
    </row>
    <row r="146" spans="6:26" x14ac:dyDescent="0.25">
      <c r="F146">
        <v>1121</v>
      </c>
      <c r="G146" t="s">
        <v>20</v>
      </c>
      <c r="H146" t="str">
        <f>PROPER(G146)</f>
        <v>Mountain Bikes</v>
      </c>
      <c r="I146" t="s">
        <v>69</v>
      </c>
      <c r="J146" t="s">
        <v>70</v>
      </c>
      <c r="K146" s="2">
        <v>44953</v>
      </c>
      <c r="N146" s="1">
        <v>1656</v>
      </c>
      <c r="O146" s="1">
        <v>2300</v>
      </c>
      <c r="P146">
        <v>2</v>
      </c>
      <c r="Q146" s="1">
        <f>O146*P146</f>
        <v>4600</v>
      </c>
      <c r="R146" s="14">
        <f>IF(Q146&gt;2000,Q146*5%,0)</f>
        <v>230</v>
      </c>
      <c r="S146" s="1">
        <f>Q146+R146</f>
        <v>4830</v>
      </c>
      <c r="T146" t="s">
        <v>28</v>
      </c>
      <c r="U146" t="s">
        <v>24</v>
      </c>
      <c r="V146">
        <v>2027</v>
      </c>
      <c r="W146">
        <v>3027</v>
      </c>
      <c r="X146" t="s">
        <v>71</v>
      </c>
      <c r="Y146" t="s">
        <v>26</v>
      </c>
      <c r="Z146">
        <v>30</v>
      </c>
    </row>
    <row r="147" spans="6:26" x14ac:dyDescent="0.25">
      <c r="F147">
        <v>1106</v>
      </c>
      <c r="G147" t="s">
        <v>20</v>
      </c>
      <c r="H147" t="str">
        <f>PROPER(G147)</f>
        <v>Mountain Bikes</v>
      </c>
      <c r="I147" t="s">
        <v>69</v>
      </c>
      <c r="J147" t="s">
        <v>72</v>
      </c>
      <c r="K147" s="2">
        <v>44954</v>
      </c>
      <c r="N147" s="1">
        <v>1872</v>
      </c>
      <c r="O147" s="1">
        <v>2600</v>
      </c>
      <c r="P147">
        <v>1</v>
      </c>
      <c r="Q147" s="1">
        <f>O147*P147</f>
        <v>2600</v>
      </c>
      <c r="R147" s="14">
        <f>IF(Q147&gt;2000,Q147*5%,0)</f>
        <v>130</v>
      </c>
      <c r="S147" s="1">
        <f>Q147+R147</f>
        <v>2730</v>
      </c>
      <c r="T147" t="s">
        <v>23</v>
      </c>
      <c r="U147" t="s">
        <v>29</v>
      </c>
      <c r="V147">
        <v>2028</v>
      </c>
      <c r="W147">
        <v>3028</v>
      </c>
      <c r="X147" t="s">
        <v>73</v>
      </c>
      <c r="Y147" t="s">
        <v>31</v>
      </c>
      <c r="Z147">
        <v>28</v>
      </c>
    </row>
    <row r="148" spans="6:26" x14ac:dyDescent="0.25">
      <c r="F148">
        <v>1122</v>
      </c>
      <c r="G148" t="s">
        <v>20</v>
      </c>
      <c r="H148" t="str">
        <f>PROPER(G148)</f>
        <v>Mountain Bikes</v>
      </c>
      <c r="I148" t="s">
        <v>69</v>
      </c>
      <c r="J148" t="s">
        <v>72</v>
      </c>
      <c r="K148" s="2">
        <v>44954</v>
      </c>
      <c r="N148" s="1">
        <v>1872</v>
      </c>
      <c r="O148" s="1">
        <v>2600</v>
      </c>
      <c r="P148">
        <v>1</v>
      </c>
      <c r="Q148" s="1">
        <f>O148*P148</f>
        <v>2600</v>
      </c>
      <c r="R148" s="14">
        <f>IF(Q148&gt;2000,Q148*5%,0)</f>
        <v>130</v>
      </c>
      <c r="S148" s="1">
        <f>Q148+R148</f>
        <v>2730</v>
      </c>
      <c r="T148" t="s">
        <v>23</v>
      </c>
      <c r="U148" t="s">
        <v>29</v>
      </c>
      <c r="V148">
        <v>2028</v>
      </c>
      <c r="W148">
        <v>3028</v>
      </c>
      <c r="X148" t="s">
        <v>73</v>
      </c>
      <c r="Y148" t="s">
        <v>31</v>
      </c>
      <c r="Z148">
        <v>28</v>
      </c>
    </row>
    <row r="149" spans="6:26" x14ac:dyDescent="0.25">
      <c r="F149">
        <v>1041</v>
      </c>
      <c r="G149" t="s">
        <v>133</v>
      </c>
      <c r="H149" t="str">
        <f>PROPER(G149)</f>
        <v>Kids Bikes</v>
      </c>
      <c r="I149" t="s">
        <v>134</v>
      </c>
      <c r="J149" t="s">
        <v>135</v>
      </c>
      <c r="K149" s="2">
        <v>44958</v>
      </c>
      <c r="N149" s="1">
        <v>90</v>
      </c>
      <c r="O149" s="1">
        <v>150</v>
      </c>
      <c r="P149">
        <v>2</v>
      </c>
      <c r="Q149" s="1">
        <f>O149*P149</f>
        <v>300</v>
      </c>
      <c r="R149" s="14">
        <f>IF(Q149&gt;2000,Q149*5%,0)</f>
        <v>0</v>
      </c>
      <c r="S149" s="1">
        <f>Q149+R149</f>
        <v>300</v>
      </c>
      <c r="T149" t="s">
        <v>23</v>
      </c>
      <c r="U149" t="s">
        <v>24</v>
      </c>
      <c r="V149">
        <v>2101</v>
      </c>
      <c r="W149">
        <v>3101</v>
      </c>
      <c r="X149" t="s">
        <v>136</v>
      </c>
      <c r="Y149" t="s">
        <v>26</v>
      </c>
      <c r="Z149">
        <v>10</v>
      </c>
    </row>
    <row r="150" spans="6:26" x14ac:dyDescent="0.25">
      <c r="F150">
        <v>1153</v>
      </c>
      <c r="G150" t="s">
        <v>20</v>
      </c>
      <c r="H150" t="str">
        <f>PROPER(G150)</f>
        <v>Mountain Bikes</v>
      </c>
      <c r="I150" t="s">
        <v>21</v>
      </c>
      <c r="J150" t="s">
        <v>22</v>
      </c>
      <c r="K150" s="2">
        <v>44958</v>
      </c>
      <c r="N150" s="1">
        <v>840</v>
      </c>
      <c r="O150" s="1">
        <v>1200</v>
      </c>
      <c r="P150">
        <v>2</v>
      </c>
      <c r="Q150" s="1">
        <f>O150*P150</f>
        <v>2400</v>
      </c>
      <c r="R150" s="14">
        <f>IF(Q150&gt;2000,Q150*5%,0)</f>
        <v>120</v>
      </c>
      <c r="S150" s="1">
        <f>Q150+R150</f>
        <v>2520</v>
      </c>
      <c r="T150" t="s">
        <v>23</v>
      </c>
      <c r="U150" t="s">
        <v>24</v>
      </c>
      <c r="V150">
        <v>2001</v>
      </c>
      <c r="W150">
        <v>3001</v>
      </c>
      <c r="X150" t="s">
        <v>25</v>
      </c>
      <c r="Y150" t="s">
        <v>26</v>
      </c>
      <c r="Z150">
        <v>25</v>
      </c>
    </row>
    <row r="151" spans="6:26" x14ac:dyDescent="0.25">
      <c r="F151">
        <v>1042</v>
      </c>
      <c r="G151" t="s">
        <v>133</v>
      </c>
      <c r="H151" t="str">
        <f>PROPER(G151)</f>
        <v>Kids Bikes</v>
      </c>
      <c r="I151" t="s">
        <v>134</v>
      </c>
      <c r="J151" t="s">
        <v>137</v>
      </c>
      <c r="K151" s="2">
        <v>44959</v>
      </c>
      <c r="N151" s="1">
        <v>120</v>
      </c>
      <c r="O151" s="1">
        <v>200</v>
      </c>
      <c r="P151">
        <v>1</v>
      </c>
      <c r="Q151" s="1">
        <f>O151*P151</f>
        <v>200</v>
      </c>
      <c r="R151" s="14">
        <f>IF(Q151&gt;2000,Q151*5%,0)</f>
        <v>0</v>
      </c>
      <c r="S151" s="1">
        <f>Q151+R151</f>
        <v>200</v>
      </c>
      <c r="T151" t="s">
        <v>28</v>
      </c>
      <c r="U151" t="s">
        <v>29</v>
      </c>
      <c r="V151">
        <v>2102</v>
      </c>
      <c r="W151">
        <v>3102</v>
      </c>
      <c r="X151" t="s">
        <v>138</v>
      </c>
      <c r="Y151" t="s">
        <v>31</v>
      </c>
      <c r="Z151">
        <v>9</v>
      </c>
    </row>
    <row r="152" spans="6:26" x14ac:dyDescent="0.25">
      <c r="F152">
        <v>1154</v>
      </c>
      <c r="G152" t="s">
        <v>20</v>
      </c>
      <c r="H152" t="str">
        <f>PROPER(G152)</f>
        <v>Mountain Bikes</v>
      </c>
      <c r="I152" t="s">
        <v>21</v>
      </c>
      <c r="J152" t="s">
        <v>27</v>
      </c>
      <c r="K152" s="2">
        <v>44959</v>
      </c>
      <c r="N152" s="1">
        <v>1050</v>
      </c>
      <c r="O152" s="1">
        <v>1500</v>
      </c>
      <c r="P152">
        <v>1</v>
      </c>
      <c r="Q152" s="1">
        <f>O152*P152</f>
        <v>1500</v>
      </c>
      <c r="R152" s="14">
        <f>IF(Q152&gt;2000,Q152*5%,0)</f>
        <v>0</v>
      </c>
      <c r="S152" s="1">
        <f>Q152+R152</f>
        <v>1500</v>
      </c>
      <c r="T152" t="s">
        <v>28</v>
      </c>
      <c r="U152" t="s">
        <v>29</v>
      </c>
      <c r="V152">
        <v>2002</v>
      </c>
      <c r="W152">
        <v>3002</v>
      </c>
      <c r="X152" t="s">
        <v>30</v>
      </c>
      <c r="Y152" t="s">
        <v>31</v>
      </c>
      <c r="Z152">
        <v>22</v>
      </c>
    </row>
    <row r="153" spans="6:26" x14ac:dyDescent="0.25">
      <c r="F153">
        <v>1043</v>
      </c>
      <c r="G153" t="s">
        <v>139</v>
      </c>
      <c r="H153" t="str">
        <f>PROPER(G153)</f>
        <v>Bmx Bikes</v>
      </c>
      <c r="I153" t="s">
        <v>140</v>
      </c>
      <c r="J153" t="s">
        <v>141</v>
      </c>
      <c r="K153" s="2">
        <v>44960</v>
      </c>
      <c r="N153" s="1">
        <v>240</v>
      </c>
      <c r="O153" s="1">
        <v>400</v>
      </c>
      <c r="P153">
        <v>3</v>
      </c>
      <c r="Q153" s="1">
        <f>O153*P153</f>
        <v>1200</v>
      </c>
      <c r="R153" s="14">
        <f>IF(Q153&gt;2000,Q153*5%,0)</f>
        <v>0</v>
      </c>
      <c r="S153" s="1">
        <f>Q153+R153</f>
        <v>1200</v>
      </c>
      <c r="T153" t="s">
        <v>23</v>
      </c>
      <c r="U153" t="s">
        <v>35</v>
      </c>
      <c r="V153">
        <v>2103</v>
      </c>
      <c r="W153">
        <v>3103</v>
      </c>
      <c r="X153" t="s">
        <v>142</v>
      </c>
      <c r="Y153" t="s">
        <v>26</v>
      </c>
      <c r="Z153">
        <v>25</v>
      </c>
    </row>
    <row r="154" spans="6:26" x14ac:dyDescent="0.25">
      <c r="F154">
        <v>1155</v>
      </c>
      <c r="G154" t="s">
        <v>32</v>
      </c>
      <c r="H154" t="str">
        <f>PROPER(G154)</f>
        <v>Road Bikes</v>
      </c>
      <c r="I154" t="s">
        <v>33</v>
      </c>
      <c r="J154" t="s">
        <v>34</v>
      </c>
      <c r="K154" s="2">
        <v>44960</v>
      </c>
      <c r="N154" s="1">
        <v>1260</v>
      </c>
      <c r="O154" s="1">
        <v>1800</v>
      </c>
      <c r="P154">
        <v>3</v>
      </c>
      <c r="Q154" s="1">
        <f>O154*P154</f>
        <v>5400</v>
      </c>
      <c r="R154" s="14">
        <f>IF(Q154&gt;2000,Q154*5%,0)</f>
        <v>270</v>
      </c>
      <c r="S154" s="1">
        <f>Q154+R154</f>
        <v>5670</v>
      </c>
      <c r="T154" t="s">
        <v>23</v>
      </c>
      <c r="U154" t="s">
        <v>35</v>
      </c>
      <c r="V154">
        <v>2003</v>
      </c>
      <c r="W154">
        <v>3003</v>
      </c>
      <c r="X154" t="s">
        <v>36</v>
      </c>
      <c r="Y154" t="s">
        <v>26</v>
      </c>
      <c r="Z154">
        <v>18</v>
      </c>
    </row>
    <row r="155" spans="6:26" x14ac:dyDescent="0.25">
      <c r="F155">
        <v>1044</v>
      </c>
      <c r="G155" t="s">
        <v>139</v>
      </c>
      <c r="H155" t="str">
        <f>PROPER(G155)</f>
        <v>Bmx Bikes</v>
      </c>
      <c r="I155" t="s">
        <v>140</v>
      </c>
      <c r="J155" t="s">
        <v>143</v>
      </c>
      <c r="K155" s="2">
        <v>44961</v>
      </c>
      <c r="N155" s="1">
        <v>360</v>
      </c>
      <c r="O155" s="1">
        <v>600</v>
      </c>
      <c r="P155">
        <v>1</v>
      </c>
      <c r="Q155" s="1">
        <f>O155*P155</f>
        <v>600</v>
      </c>
      <c r="R155" s="14">
        <f>IF(Q155&gt;2000,Q155*5%,0)</f>
        <v>0</v>
      </c>
      <c r="S155" s="1">
        <f>Q155+R155</f>
        <v>600</v>
      </c>
      <c r="T155" t="s">
        <v>23</v>
      </c>
      <c r="U155" t="s">
        <v>24</v>
      </c>
      <c r="V155">
        <v>2104</v>
      </c>
      <c r="W155">
        <v>3104</v>
      </c>
      <c r="X155" t="s">
        <v>144</v>
      </c>
      <c r="Y155" t="s">
        <v>31</v>
      </c>
      <c r="Z155">
        <v>23</v>
      </c>
    </row>
    <row r="156" spans="6:26" x14ac:dyDescent="0.25">
      <c r="F156">
        <v>1081</v>
      </c>
      <c r="G156" t="s">
        <v>32</v>
      </c>
      <c r="H156" t="str">
        <f>PROPER(G156)</f>
        <v>Road Bikes</v>
      </c>
      <c r="I156" t="s">
        <v>33</v>
      </c>
      <c r="J156" t="s">
        <v>38</v>
      </c>
      <c r="K156" s="2">
        <v>44961</v>
      </c>
      <c r="N156" s="1">
        <v>1470</v>
      </c>
      <c r="O156" s="1">
        <v>2100</v>
      </c>
      <c r="P156">
        <v>1</v>
      </c>
      <c r="Q156" s="1">
        <f>O156*P156</f>
        <v>2100</v>
      </c>
      <c r="R156" s="14">
        <f>IF(Q156&gt;2000,Q156*5%,0)</f>
        <v>105</v>
      </c>
      <c r="S156" s="1">
        <f>Q156+R156</f>
        <v>2205</v>
      </c>
      <c r="T156" t="s">
        <v>23</v>
      </c>
      <c r="U156" t="s">
        <v>24</v>
      </c>
      <c r="V156">
        <v>2004</v>
      </c>
      <c r="W156">
        <v>3004</v>
      </c>
      <c r="X156" t="s">
        <v>39</v>
      </c>
      <c r="Y156" t="s">
        <v>31</v>
      </c>
      <c r="Z156">
        <v>16</v>
      </c>
    </row>
    <row r="157" spans="6:26" x14ac:dyDescent="0.25">
      <c r="F157">
        <v>1045</v>
      </c>
      <c r="G157" t="s">
        <v>20</v>
      </c>
      <c r="H157" t="str">
        <f>PROPER(G157)</f>
        <v>Mountain Bikes</v>
      </c>
      <c r="I157" t="s">
        <v>21</v>
      </c>
      <c r="J157" t="s">
        <v>145</v>
      </c>
      <c r="K157" s="2">
        <v>44962</v>
      </c>
      <c r="N157" s="1">
        <v>1296</v>
      </c>
      <c r="O157" s="1">
        <v>1800</v>
      </c>
      <c r="P157">
        <v>2</v>
      </c>
      <c r="Q157" s="1">
        <f>O157*P157</f>
        <v>3600</v>
      </c>
      <c r="R157" s="14">
        <f>IF(Q157&gt;2000,Q157*5%,0)</f>
        <v>180</v>
      </c>
      <c r="S157" s="1">
        <f>Q157+R157</f>
        <v>3780</v>
      </c>
      <c r="T157" t="s">
        <v>28</v>
      </c>
      <c r="U157" t="s">
        <v>29</v>
      </c>
      <c r="V157">
        <v>2105</v>
      </c>
      <c r="W157">
        <v>3105</v>
      </c>
      <c r="X157" t="s">
        <v>146</v>
      </c>
      <c r="Y157" t="s">
        <v>26</v>
      </c>
      <c r="Z157">
        <v>29</v>
      </c>
    </row>
    <row r="158" spans="6:26" x14ac:dyDescent="0.25">
      <c r="F158">
        <v>1082</v>
      </c>
      <c r="G158" t="s">
        <v>40</v>
      </c>
      <c r="H158" t="str">
        <f>PROPER(G158)</f>
        <v>Touring Bikes</v>
      </c>
      <c r="I158" t="s">
        <v>41</v>
      </c>
      <c r="J158" t="s">
        <v>42</v>
      </c>
      <c r="K158" s="2">
        <v>44962</v>
      </c>
      <c r="N158" s="1">
        <v>896.99999999999989</v>
      </c>
      <c r="O158" s="1">
        <v>1300</v>
      </c>
      <c r="P158">
        <v>2</v>
      </c>
      <c r="Q158" s="1">
        <f>O158*P158</f>
        <v>2600</v>
      </c>
      <c r="R158" s="14">
        <f>IF(Q158&gt;2000,Q158*5%,0)</f>
        <v>130</v>
      </c>
      <c r="S158" s="1">
        <f>Q158+R158</f>
        <v>2730</v>
      </c>
      <c r="T158" t="s">
        <v>28</v>
      </c>
      <c r="U158" t="s">
        <v>29</v>
      </c>
      <c r="V158">
        <v>2005</v>
      </c>
      <c r="W158">
        <v>3005</v>
      </c>
      <c r="X158" t="s">
        <v>43</v>
      </c>
      <c r="Y158" t="s">
        <v>26</v>
      </c>
      <c r="Z158">
        <v>27</v>
      </c>
    </row>
    <row r="159" spans="6:26" x14ac:dyDescent="0.25">
      <c r="F159">
        <v>1046</v>
      </c>
      <c r="G159" t="s">
        <v>20</v>
      </c>
      <c r="H159" t="str">
        <f>PROPER(G159)</f>
        <v>Mountain Bikes</v>
      </c>
      <c r="I159" t="s">
        <v>21</v>
      </c>
      <c r="J159" t="s">
        <v>147</v>
      </c>
      <c r="K159" s="2">
        <v>44963</v>
      </c>
      <c r="N159" s="1">
        <v>1728</v>
      </c>
      <c r="O159" s="1">
        <v>2400</v>
      </c>
      <c r="P159">
        <v>1</v>
      </c>
      <c r="Q159" s="1">
        <f>O159*P159</f>
        <v>2400</v>
      </c>
      <c r="R159" s="14">
        <f>IF(Q159&gt;2000,Q159*5%,0)</f>
        <v>120</v>
      </c>
      <c r="S159" s="1">
        <f>Q159+R159</f>
        <v>2520</v>
      </c>
      <c r="T159" t="s">
        <v>23</v>
      </c>
      <c r="U159" t="s">
        <v>24</v>
      </c>
      <c r="V159">
        <v>2106</v>
      </c>
      <c r="W159">
        <v>3106</v>
      </c>
      <c r="X159" t="s">
        <v>148</v>
      </c>
      <c r="Y159" t="s">
        <v>31</v>
      </c>
      <c r="Z159">
        <v>27</v>
      </c>
    </row>
    <row r="160" spans="6:26" x14ac:dyDescent="0.25">
      <c r="F160">
        <v>1083</v>
      </c>
      <c r="G160" t="s">
        <v>40</v>
      </c>
      <c r="H160" t="str">
        <f>PROPER(G160)</f>
        <v>Touring Bikes</v>
      </c>
      <c r="I160" t="s">
        <v>41</v>
      </c>
      <c r="J160" t="s">
        <v>44</v>
      </c>
      <c r="K160" s="2">
        <v>44963</v>
      </c>
      <c r="N160" s="1">
        <v>1104</v>
      </c>
      <c r="O160" s="1">
        <v>1600</v>
      </c>
      <c r="P160">
        <v>1</v>
      </c>
      <c r="Q160" s="1">
        <f>O160*P160</f>
        <v>1600</v>
      </c>
      <c r="R160" s="14">
        <f>IF(Q160&gt;2000,Q160*5%,0)</f>
        <v>0</v>
      </c>
      <c r="S160" s="1">
        <f>Q160+R160</f>
        <v>1600</v>
      </c>
      <c r="T160" t="s">
        <v>23</v>
      </c>
      <c r="U160" t="s">
        <v>24</v>
      </c>
      <c r="V160">
        <v>2006</v>
      </c>
      <c r="W160">
        <v>3006</v>
      </c>
      <c r="X160" t="s">
        <v>45</v>
      </c>
      <c r="Y160" t="s">
        <v>31</v>
      </c>
      <c r="Z160">
        <v>24</v>
      </c>
    </row>
    <row r="161" spans="6:26" x14ac:dyDescent="0.25">
      <c r="F161">
        <v>1047</v>
      </c>
      <c r="G161" t="s">
        <v>32</v>
      </c>
      <c r="H161" t="str">
        <f>PROPER(G161)</f>
        <v>Road Bikes</v>
      </c>
      <c r="I161" t="s">
        <v>149</v>
      </c>
      <c r="J161" t="s">
        <v>150</v>
      </c>
      <c r="K161" s="2">
        <v>44964</v>
      </c>
      <c r="N161" s="1">
        <v>1491</v>
      </c>
      <c r="O161" s="1">
        <v>2100</v>
      </c>
      <c r="P161">
        <v>2</v>
      </c>
      <c r="Q161" s="1">
        <f>O161*P161</f>
        <v>4200</v>
      </c>
      <c r="R161" s="14">
        <f>IF(Q161&gt;2000,Q161*5%,0)</f>
        <v>210</v>
      </c>
      <c r="S161" s="1">
        <f>Q161+R161</f>
        <v>4410</v>
      </c>
      <c r="T161" t="s">
        <v>28</v>
      </c>
      <c r="U161" t="s">
        <v>24</v>
      </c>
      <c r="V161">
        <v>2107</v>
      </c>
      <c r="W161">
        <v>3107</v>
      </c>
      <c r="X161" t="s">
        <v>151</v>
      </c>
      <c r="Y161" t="s">
        <v>26</v>
      </c>
      <c r="Z161">
        <v>20</v>
      </c>
    </row>
    <row r="162" spans="6:26" x14ac:dyDescent="0.25">
      <c r="F162">
        <v>1084</v>
      </c>
      <c r="G162" t="s">
        <v>20</v>
      </c>
      <c r="H162" t="str">
        <f>PROPER(G162)</f>
        <v>Mountain Bikes</v>
      </c>
      <c r="I162" t="s">
        <v>46</v>
      </c>
      <c r="J162" t="s">
        <v>47</v>
      </c>
      <c r="K162" s="2">
        <v>44964</v>
      </c>
      <c r="N162" s="1">
        <v>1496</v>
      </c>
      <c r="O162" s="1">
        <v>2200</v>
      </c>
      <c r="P162">
        <v>2</v>
      </c>
      <c r="Q162" s="1">
        <f>O162*P162</f>
        <v>4400</v>
      </c>
      <c r="R162" s="14">
        <f>IF(Q162&gt;2000,Q162*5%,0)</f>
        <v>220</v>
      </c>
      <c r="S162" s="1">
        <f>Q162+R162</f>
        <v>4620</v>
      </c>
      <c r="T162" t="s">
        <v>28</v>
      </c>
      <c r="U162" t="s">
        <v>24</v>
      </c>
      <c r="V162">
        <v>2007</v>
      </c>
      <c r="W162">
        <v>3007</v>
      </c>
      <c r="X162" t="s">
        <v>48</v>
      </c>
      <c r="Y162" t="s">
        <v>26</v>
      </c>
      <c r="Z162">
        <v>29</v>
      </c>
    </row>
    <row r="163" spans="6:26" x14ac:dyDescent="0.25">
      <c r="F163">
        <v>1048</v>
      </c>
      <c r="G163" t="s">
        <v>32</v>
      </c>
      <c r="H163" t="str">
        <f>PROPER(G163)</f>
        <v>Road Bikes</v>
      </c>
      <c r="I163" t="s">
        <v>149</v>
      </c>
      <c r="J163" t="s">
        <v>152</v>
      </c>
      <c r="K163" s="2">
        <v>44965</v>
      </c>
      <c r="N163" s="1">
        <v>1846</v>
      </c>
      <c r="O163" s="1">
        <v>2600</v>
      </c>
      <c r="P163">
        <v>1</v>
      </c>
      <c r="Q163" s="1">
        <f>O163*P163</f>
        <v>2600</v>
      </c>
      <c r="R163" s="14">
        <f>IF(Q163&gt;2000,Q163*5%,0)</f>
        <v>130</v>
      </c>
      <c r="S163" s="1">
        <f>Q163+R163</f>
        <v>2730</v>
      </c>
      <c r="T163" t="s">
        <v>23</v>
      </c>
      <c r="U163" t="s">
        <v>29</v>
      </c>
      <c r="V163">
        <v>2108</v>
      </c>
      <c r="W163">
        <v>3108</v>
      </c>
      <c r="X163" t="s">
        <v>153</v>
      </c>
      <c r="Y163" t="s">
        <v>31</v>
      </c>
      <c r="Z163">
        <v>18</v>
      </c>
    </row>
    <row r="164" spans="6:26" x14ac:dyDescent="0.25">
      <c r="F164">
        <v>1085</v>
      </c>
      <c r="G164" t="s">
        <v>20</v>
      </c>
      <c r="H164" t="str">
        <f>PROPER(G164)</f>
        <v>Mountain Bikes</v>
      </c>
      <c r="I164" t="s">
        <v>46</v>
      </c>
      <c r="J164" t="s">
        <v>49</v>
      </c>
      <c r="K164" s="2">
        <v>44965</v>
      </c>
      <c r="N164" s="1">
        <v>1700.0000000000002</v>
      </c>
      <c r="O164" s="1">
        <v>2500</v>
      </c>
      <c r="P164">
        <v>1</v>
      </c>
      <c r="Q164" s="1">
        <f>O164*P164</f>
        <v>2500</v>
      </c>
      <c r="R164" s="14">
        <f>IF(Q164&gt;2000,Q164*5%,0)</f>
        <v>125</v>
      </c>
      <c r="S164" s="1">
        <f>Q164+R164</f>
        <v>2625</v>
      </c>
      <c r="T164" t="s">
        <v>23</v>
      </c>
      <c r="U164" t="s">
        <v>29</v>
      </c>
      <c r="V164">
        <v>2008</v>
      </c>
      <c r="W164">
        <v>3008</v>
      </c>
      <c r="X164" t="s">
        <v>50</v>
      </c>
      <c r="Y164" t="s">
        <v>31</v>
      </c>
      <c r="Z164">
        <v>27</v>
      </c>
    </row>
    <row r="165" spans="6:26" x14ac:dyDescent="0.25">
      <c r="F165">
        <v>1033</v>
      </c>
      <c r="G165" t="s">
        <v>113</v>
      </c>
      <c r="H165" t="str">
        <f>PROPER(G165)</f>
        <v>Hybrid Bikes</v>
      </c>
      <c r="I165" t="s">
        <v>114</v>
      </c>
      <c r="J165" t="s">
        <v>115</v>
      </c>
      <c r="K165" s="2">
        <v>44976</v>
      </c>
      <c r="N165" s="1">
        <v>720</v>
      </c>
      <c r="O165" s="1">
        <v>1200</v>
      </c>
      <c r="P165">
        <v>2</v>
      </c>
      <c r="Q165" s="1">
        <f>O165*P165</f>
        <v>2400</v>
      </c>
      <c r="R165" s="14">
        <f>IF(Q165&gt;2000,Q165*5%,0)</f>
        <v>120</v>
      </c>
      <c r="S165" s="1">
        <f>Q165+R165</f>
        <v>2520</v>
      </c>
      <c r="T165" t="s">
        <v>23</v>
      </c>
      <c r="U165" t="s">
        <v>24</v>
      </c>
      <c r="V165">
        <v>2081</v>
      </c>
      <c r="W165">
        <v>3081</v>
      </c>
      <c r="X165" t="s">
        <v>116</v>
      </c>
      <c r="Y165" t="s">
        <v>26</v>
      </c>
      <c r="Z165">
        <v>27</v>
      </c>
    </row>
    <row r="166" spans="6:26" x14ac:dyDescent="0.25">
      <c r="F166">
        <v>1139</v>
      </c>
      <c r="G166" t="s">
        <v>113</v>
      </c>
      <c r="H166" t="str">
        <f>PROPER(G166)</f>
        <v>Hybrid Bikes</v>
      </c>
      <c r="I166" t="s">
        <v>114</v>
      </c>
      <c r="J166" t="s">
        <v>115</v>
      </c>
      <c r="K166" s="2">
        <v>44976</v>
      </c>
      <c r="N166" s="1">
        <v>720</v>
      </c>
      <c r="O166" s="1">
        <v>1200</v>
      </c>
      <c r="P166">
        <v>2</v>
      </c>
      <c r="Q166" s="1">
        <f>O166*P166</f>
        <v>2400</v>
      </c>
      <c r="R166" s="14">
        <f>IF(Q166&gt;2000,Q166*5%,0)</f>
        <v>120</v>
      </c>
      <c r="S166" s="1">
        <f>Q166+R166</f>
        <v>2520</v>
      </c>
      <c r="T166" t="s">
        <v>23</v>
      </c>
      <c r="U166" t="s">
        <v>24</v>
      </c>
      <c r="V166">
        <v>2081</v>
      </c>
      <c r="W166">
        <v>3081</v>
      </c>
      <c r="X166" t="s">
        <v>116</v>
      </c>
      <c r="Y166" t="s">
        <v>26</v>
      </c>
      <c r="Z166">
        <v>27</v>
      </c>
    </row>
    <row r="167" spans="6:26" x14ac:dyDescent="0.25">
      <c r="F167">
        <v>1034</v>
      </c>
      <c r="G167" t="s">
        <v>113</v>
      </c>
      <c r="H167" t="str">
        <f>PROPER(G167)</f>
        <v>Hybrid Bikes</v>
      </c>
      <c r="I167" t="s">
        <v>114</v>
      </c>
      <c r="J167" t="s">
        <v>117</v>
      </c>
      <c r="K167" s="2">
        <v>44977</v>
      </c>
      <c r="N167" s="1">
        <v>900</v>
      </c>
      <c r="O167" s="1">
        <v>1500</v>
      </c>
      <c r="P167">
        <v>1</v>
      </c>
      <c r="Q167" s="1">
        <f>O167*P167</f>
        <v>1500</v>
      </c>
      <c r="R167" s="14">
        <f>IF(Q167&gt;2000,Q167*5%,0)</f>
        <v>0</v>
      </c>
      <c r="S167" s="1">
        <f>Q167+R167</f>
        <v>1500</v>
      </c>
      <c r="T167" t="s">
        <v>28</v>
      </c>
      <c r="U167" t="s">
        <v>29</v>
      </c>
      <c r="V167">
        <v>2082</v>
      </c>
      <c r="W167">
        <v>3082</v>
      </c>
      <c r="X167" t="s">
        <v>118</v>
      </c>
      <c r="Y167" t="s">
        <v>31</v>
      </c>
      <c r="Z167">
        <v>25</v>
      </c>
    </row>
    <row r="168" spans="6:26" x14ac:dyDescent="0.25">
      <c r="F168">
        <v>1140</v>
      </c>
      <c r="G168" t="s">
        <v>113</v>
      </c>
      <c r="H168" t="str">
        <f>PROPER(G168)</f>
        <v>Hybrid Bikes</v>
      </c>
      <c r="I168" t="s">
        <v>114</v>
      </c>
      <c r="J168" t="s">
        <v>117</v>
      </c>
      <c r="K168" s="2">
        <v>44977</v>
      </c>
      <c r="N168" s="1">
        <v>900</v>
      </c>
      <c r="O168" s="1">
        <v>1500</v>
      </c>
      <c r="P168">
        <v>1</v>
      </c>
      <c r="Q168" s="1">
        <f>O168*P168</f>
        <v>1500</v>
      </c>
      <c r="R168" s="14">
        <f>IF(Q168&gt;2000,Q168*5%,0)</f>
        <v>0</v>
      </c>
      <c r="S168" s="1">
        <f>Q168+R168</f>
        <v>1500</v>
      </c>
      <c r="T168" t="s">
        <v>28</v>
      </c>
      <c r="U168" t="s">
        <v>29</v>
      </c>
      <c r="V168">
        <v>2082</v>
      </c>
      <c r="W168">
        <v>3082</v>
      </c>
      <c r="X168" t="s">
        <v>118</v>
      </c>
      <c r="Y168" t="s">
        <v>31</v>
      </c>
      <c r="Z168">
        <v>25</v>
      </c>
    </row>
    <row r="169" spans="6:26" x14ac:dyDescent="0.25">
      <c r="F169">
        <v>1035</v>
      </c>
      <c r="G169" t="s">
        <v>32</v>
      </c>
      <c r="H169" t="str">
        <f>PROPER(G169)</f>
        <v>Road Bikes</v>
      </c>
      <c r="I169" t="s">
        <v>119</v>
      </c>
      <c r="J169" t="s">
        <v>120</v>
      </c>
      <c r="K169" s="2">
        <v>44978</v>
      </c>
      <c r="N169" s="1">
        <v>1931.9999999999998</v>
      </c>
      <c r="O169" s="1">
        <v>2800</v>
      </c>
      <c r="P169">
        <v>3</v>
      </c>
      <c r="Q169" s="1">
        <f>O169*P169</f>
        <v>8400</v>
      </c>
      <c r="R169" s="14">
        <f>IF(Q169&gt;2000,Q169*5%,0)</f>
        <v>420</v>
      </c>
      <c r="S169" s="1">
        <f>Q169+R169</f>
        <v>8820</v>
      </c>
      <c r="T169" t="s">
        <v>23</v>
      </c>
      <c r="U169" t="s">
        <v>35</v>
      </c>
      <c r="V169">
        <v>2083</v>
      </c>
      <c r="W169">
        <v>3083</v>
      </c>
      <c r="X169" t="s">
        <v>121</v>
      </c>
      <c r="Y169" t="s">
        <v>26</v>
      </c>
      <c r="Z169">
        <v>18</v>
      </c>
    </row>
    <row r="170" spans="6:26" x14ac:dyDescent="0.25">
      <c r="F170">
        <v>1086</v>
      </c>
      <c r="G170" t="s">
        <v>20</v>
      </c>
      <c r="H170" t="str">
        <f>PROPER(G170)</f>
        <v>Mountain Bikes</v>
      </c>
      <c r="I170" t="s">
        <v>51</v>
      </c>
      <c r="J170" t="s">
        <v>52</v>
      </c>
      <c r="K170" s="2">
        <v>44978</v>
      </c>
      <c r="N170" s="1">
        <v>737</v>
      </c>
      <c r="O170" s="1">
        <v>1100</v>
      </c>
      <c r="P170">
        <v>2</v>
      </c>
      <c r="Q170" s="1">
        <f>O170*P170</f>
        <v>2200</v>
      </c>
      <c r="R170" s="14">
        <f>IF(Q170&gt;2000,Q170*5%,0)</f>
        <v>110</v>
      </c>
      <c r="S170" s="1">
        <f>Q170+R170</f>
        <v>2310</v>
      </c>
      <c r="T170" t="s">
        <v>23</v>
      </c>
      <c r="U170" t="s">
        <v>24</v>
      </c>
      <c r="V170">
        <v>2021</v>
      </c>
      <c r="W170">
        <v>3021</v>
      </c>
      <c r="X170" t="s">
        <v>53</v>
      </c>
      <c r="Y170" t="s">
        <v>26</v>
      </c>
      <c r="Z170">
        <v>24</v>
      </c>
    </row>
    <row r="171" spans="6:26" x14ac:dyDescent="0.25">
      <c r="F171">
        <v>1141</v>
      </c>
      <c r="G171" t="s">
        <v>32</v>
      </c>
      <c r="H171" t="str">
        <f>PROPER(G171)</f>
        <v>Road Bikes</v>
      </c>
      <c r="I171" t="s">
        <v>119</v>
      </c>
      <c r="J171" t="s">
        <v>120</v>
      </c>
      <c r="K171" s="2">
        <v>44978</v>
      </c>
      <c r="N171" s="1">
        <v>1931.9999999999998</v>
      </c>
      <c r="O171" s="1">
        <v>2800</v>
      </c>
      <c r="P171">
        <v>3</v>
      </c>
      <c r="Q171" s="1">
        <f>O171*P171</f>
        <v>8400</v>
      </c>
      <c r="R171" s="14">
        <f>IF(Q171&gt;2000,Q171*5%,0)</f>
        <v>420</v>
      </c>
      <c r="S171" s="1">
        <f>Q171+R171</f>
        <v>8820</v>
      </c>
      <c r="T171" t="s">
        <v>23</v>
      </c>
      <c r="U171" t="s">
        <v>35</v>
      </c>
      <c r="V171">
        <v>2083</v>
      </c>
      <c r="W171">
        <v>3083</v>
      </c>
      <c r="X171" t="s">
        <v>121</v>
      </c>
      <c r="Y171" t="s">
        <v>26</v>
      </c>
      <c r="Z171">
        <v>18</v>
      </c>
    </row>
    <row r="172" spans="6:26" x14ac:dyDescent="0.25">
      <c r="F172">
        <v>1036</v>
      </c>
      <c r="G172" t="s">
        <v>32</v>
      </c>
      <c r="H172" t="str">
        <f>PROPER(G172)</f>
        <v>Road Bikes</v>
      </c>
      <c r="I172" t="s">
        <v>119</v>
      </c>
      <c r="J172" t="s">
        <v>122</v>
      </c>
      <c r="K172" s="2">
        <v>44979</v>
      </c>
      <c r="N172" s="1">
        <v>2208</v>
      </c>
      <c r="O172" s="1">
        <v>3200</v>
      </c>
      <c r="P172">
        <v>1</v>
      </c>
      <c r="Q172" s="1">
        <f>O172*P172</f>
        <v>3200</v>
      </c>
      <c r="R172" s="14">
        <f>IF(Q172&gt;2000,Q172*5%,0)</f>
        <v>160</v>
      </c>
      <c r="S172" s="1">
        <f>Q172+R172</f>
        <v>3360</v>
      </c>
      <c r="T172" t="s">
        <v>23</v>
      </c>
      <c r="U172" t="s">
        <v>24</v>
      </c>
      <c r="V172">
        <v>2084</v>
      </c>
      <c r="W172">
        <v>3084</v>
      </c>
      <c r="X172" t="s">
        <v>123</v>
      </c>
      <c r="Y172" t="s">
        <v>31</v>
      </c>
      <c r="Z172">
        <v>16</v>
      </c>
    </row>
    <row r="173" spans="6:26" x14ac:dyDescent="0.25">
      <c r="F173">
        <v>1087</v>
      </c>
      <c r="G173" t="s">
        <v>20</v>
      </c>
      <c r="H173" t="str">
        <f>PROPER(G173)</f>
        <v>Mountain Bikes</v>
      </c>
      <c r="I173" t="s">
        <v>51</v>
      </c>
      <c r="J173" t="s">
        <v>54</v>
      </c>
      <c r="K173" s="2">
        <v>44979</v>
      </c>
      <c r="N173" s="1">
        <v>938</v>
      </c>
      <c r="O173" s="1">
        <v>1400</v>
      </c>
      <c r="P173">
        <v>1</v>
      </c>
      <c r="Q173" s="1">
        <f>O173*P173</f>
        <v>1400</v>
      </c>
      <c r="R173" s="14">
        <f>IF(Q173&gt;2000,Q173*5%,0)</f>
        <v>0</v>
      </c>
      <c r="S173" s="1">
        <f>Q173+R173</f>
        <v>1400</v>
      </c>
      <c r="T173" t="s">
        <v>28</v>
      </c>
      <c r="U173" t="s">
        <v>29</v>
      </c>
      <c r="V173">
        <v>2022</v>
      </c>
      <c r="W173">
        <v>3022</v>
      </c>
      <c r="X173" t="s">
        <v>55</v>
      </c>
      <c r="Y173" t="s">
        <v>31</v>
      </c>
      <c r="Z173">
        <v>21</v>
      </c>
    </row>
    <row r="174" spans="6:26" x14ac:dyDescent="0.25">
      <c r="F174">
        <v>1142</v>
      </c>
      <c r="G174" t="s">
        <v>32</v>
      </c>
      <c r="H174" t="str">
        <f>PROPER(G174)</f>
        <v>Road Bikes</v>
      </c>
      <c r="I174" t="s">
        <v>119</v>
      </c>
      <c r="J174" t="s">
        <v>122</v>
      </c>
      <c r="K174" s="2">
        <v>44979</v>
      </c>
      <c r="N174" s="1">
        <v>2208</v>
      </c>
      <c r="O174" s="1">
        <v>3200</v>
      </c>
      <c r="P174">
        <v>1</v>
      </c>
      <c r="Q174" s="1">
        <f>O174*P174</f>
        <v>3200</v>
      </c>
      <c r="R174" s="14">
        <f>IF(Q174&gt;2000,Q174*5%,0)</f>
        <v>160</v>
      </c>
      <c r="S174" s="1">
        <f>Q174+R174</f>
        <v>3360</v>
      </c>
      <c r="T174" t="s">
        <v>23</v>
      </c>
      <c r="U174" t="s">
        <v>24</v>
      </c>
      <c r="V174">
        <v>2084</v>
      </c>
      <c r="W174">
        <v>3084</v>
      </c>
      <c r="X174" t="s">
        <v>123</v>
      </c>
      <c r="Y174" t="s">
        <v>31</v>
      </c>
      <c r="Z174">
        <v>16</v>
      </c>
    </row>
    <row r="175" spans="6:26" x14ac:dyDescent="0.25">
      <c r="F175">
        <v>1146</v>
      </c>
      <c r="G175" t="s">
        <v>20</v>
      </c>
      <c r="H175" t="str">
        <f>PROPER(G175)</f>
        <v>Mountain Bikes</v>
      </c>
      <c r="I175" t="s">
        <v>51</v>
      </c>
      <c r="J175" t="s">
        <v>54</v>
      </c>
      <c r="K175" s="2">
        <v>44979</v>
      </c>
      <c r="N175" s="1">
        <v>938</v>
      </c>
      <c r="O175" s="1">
        <v>1400</v>
      </c>
      <c r="P175">
        <v>1</v>
      </c>
      <c r="Q175" s="1">
        <f>O175*P175</f>
        <v>1400</v>
      </c>
      <c r="R175" s="14">
        <f>IF(Q175&gt;2000,Q175*5%,0)</f>
        <v>0</v>
      </c>
      <c r="S175" s="1">
        <f>Q175+R175</f>
        <v>1400</v>
      </c>
      <c r="T175" t="s">
        <v>28</v>
      </c>
      <c r="U175" t="s">
        <v>29</v>
      </c>
      <c r="V175">
        <v>2022</v>
      </c>
      <c r="W175">
        <v>3022</v>
      </c>
      <c r="X175" t="s">
        <v>55</v>
      </c>
      <c r="Y175" t="s">
        <v>31</v>
      </c>
      <c r="Z175">
        <v>21</v>
      </c>
    </row>
    <row r="176" spans="6:26" x14ac:dyDescent="0.25">
      <c r="F176">
        <v>1037</v>
      </c>
      <c r="G176" t="s">
        <v>40</v>
      </c>
      <c r="H176" t="str">
        <f>PROPER(G176)</f>
        <v>Touring Bikes</v>
      </c>
      <c r="I176" t="s">
        <v>124</v>
      </c>
      <c r="J176" t="s">
        <v>125</v>
      </c>
      <c r="K176" s="2">
        <v>44980</v>
      </c>
      <c r="N176" s="1">
        <v>1500</v>
      </c>
      <c r="O176" s="1">
        <v>2000</v>
      </c>
      <c r="P176">
        <v>2</v>
      </c>
      <c r="Q176" s="1">
        <f>O176*P176</f>
        <v>4000</v>
      </c>
      <c r="R176" s="14">
        <f>IF(Q176&gt;2000,Q176*5%,0)</f>
        <v>200</v>
      </c>
      <c r="S176" s="1">
        <f>Q176+R176</f>
        <v>4200</v>
      </c>
      <c r="T176" t="s">
        <v>28</v>
      </c>
      <c r="U176" t="s">
        <v>29</v>
      </c>
      <c r="V176">
        <v>2085</v>
      </c>
      <c r="W176">
        <v>3085</v>
      </c>
      <c r="X176" t="s">
        <v>126</v>
      </c>
      <c r="Y176" t="s">
        <v>26</v>
      </c>
      <c r="Z176">
        <v>33</v>
      </c>
    </row>
    <row r="177" spans="6:26" x14ac:dyDescent="0.25">
      <c r="F177">
        <v>1088</v>
      </c>
      <c r="G177" t="s">
        <v>32</v>
      </c>
      <c r="H177" t="str">
        <f>PROPER(G177)</f>
        <v>Road Bikes</v>
      </c>
      <c r="I177" t="s">
        <v>57</v>
      </c>
      <c r="J177" t="s">
        <v>58</v>
      </c>
      <c r="K177" s="2">
        <v>44980</v>
      </c>
      <c r="N177" s="1">
        <v>1190</v>
      </c>
      <c r="O177" s="1">
        <v>1700</v>
      </c>
      <c r="P177">
        <v>3</v>
      </c>
      <c r="Q177" s="1">
        <f>O177*P177</f>
        <v>5100</v>
      </c>
      <c r="R177" s="14">
        <f>IF(Q177&gt;2000,Q177*5%,0)</f>
        <v>255</v>
      </c>
      <c r="S177" s="1">
        <f>Q177+R177</f>
        <v>5355</v>
      </c>
      <c r="T177" t="s">
        <v>23</v>
      </c>
      <c r="U177" t="s">
        <v>35</v>
      </c>
      <c r="V177">
        <v>2023</v>
      </c>
      <c r="W177">
        <v>3023</v>
      </c>
      <c r="X177" t="s">
        <v>59</v>
      </c>
      <c r="Y177" t="s">
        <v>26</v>
      </c>
      <c r="Z177">
        <v>20</v>
      </c>
    </row>
    <row r="178" spans="6:26" x14ac:dyDescent="0.25">
      <c r="F178">
        <v>1143</v>
      </c>
      <c r="G178" t="s">
        <v>40</v>
      </c>
      <c r="H178" t="str">
        <f>PROPER(G178)</f>
        <v>Touring Bikes</v>
      </c>
      <c r="I178" t="s">
        <v>124</v>
      </c>
      <c r="J178" t="s">
        <v>125</v>
      </c>
      <c r="K178" s="2">
        <v>44980</v>
      </c>
      <c r="N178" s="1">
        <v>1500</v>
      </c>
      <c r="O178" s="1">
        <v>2000</v>
      </c>
      <c r="P178">
        <v>2</v>
      </c>
      <c r="Q178" s="1">
        <f>O178*P178</f>
        <v>4000</v>
      </c>
      <c r="R178" s="14">
        <f>IF(Q178&gt;2000,Q178*5%,0)</f>
        <v>200</v>
      </c>
      <c r="S178" s="1">
        <f>Q178+R178</f>
        <v>4200</v>
      </c>
      <c r="T178" t="s">
        <v>28</v>
      </c>
      <c r="U178" t="s">
        <v>29</v>
      </c>
      <c r="V178">
        <v>2085</v>
      </c>
      <c r="W178">
        <v>3085</v>
      </c>
      <c r="X178" t="s">
        <v>126</v>
      </c>
      <c r="Y178" t="s">
        <v>26</v>
      </c>
      <c r="Z178">
        <v>33</v>
      </c>
    </row>
    <row r="179" spans="6:26" x14ac:dyDescent="0.25">
      <c r="F179">
        <v>1147</v>
      </c>
      <c r="G179" t="s">
        <v>32</v>
      </c>
      <c r="H179" t="str">
        <f>PROPER(G179)</f>
        <v>Road Bikes</v>
      </c>
      <c r="I179" t="s">
        <v>57</v>
      </c>
      <c r="J179" t="s">
        <v>58</v>
      </c>
      <c r="K179" s="2">
        <v>44980</v>
      </c>
      <c r="N179" s="1">
        <v>1190</v>
      </c>
      <c r="O179" s="1">
        <v>1700</v>
      </c>
      <c r="P179">
        <v>3</v>
      </c>
      <c r="Q179" s="1">
        <f>O179*P179</f>
        <v>5100</v>
      </c>
      <c r="R179" s="14">
        <f>IF(Q179&gt;2000,Q179*5%,0)</f>
        <v>255</v>
      </c>
      <c r="S179" s="1">
        <f>Q179+R179</f>
        <v>5355</v>
      </c>
      <c r="T179" t="s">
        <v>23</v>
      </c>
      <c r="U179" t="s">
        <v>35</v>
      </c>
      <c r="V179">
        <v>2023</v>
      </c>
      <c r="W179">
        <v>3023</v>
      </c>
      <c r="X179" t="s">
        <v>59</v>
      </c>
      <c r="Y179" t="s">
        <v>26</v>
      </c>
      <c r="Z179">
        <v>20</v>
      </c>
    </row>
    <row r="180" spans="6:26" x14ac:dyDescent="0.25">
      <c r="F180">
        <v>1038</v>
      </c>
      <c r="G180" t="s">
        <v>40</v>
      </c>
      <c r="H180" t="str">
        <f>PROPER(G180)</f>
        <v>Touring Bikes</v>
      </c>
      <c r="I180" t="s">
        <v>124</v>
      </c>
      <c r="J180" t="s">
        <v>127</v>
      </c>
      <c r="K180" s="2">
        <v>44981</v>
      </c>
      <c r="N180" s="1">
        <v>1800</v>
      </c>
      <c r="O180" s="1">
        <v>2400</v>
      </c>
      <c r="P180">
        <v>1</v>
      </c>
      <c r="Q180" s="1">
        <f>O180*P180</f>
        <v>2400</v>
      </c>
      <c r="R180" s="14">
        <f>IF(Q180&gt;2000,Q180*5%,0)</f>
        <v>120</v>
      </c>
      <c r="S180" s="1">
        <f>Q180+R180</f>
        <v>2520</v>
      </c>
      <c r="T180" t="s">
        <v>23</v>
      </c>
      <c r="U180" t="s">
        <v>24</v>
      </c>
      <c r="V180">
        <v>2086</v>
      </c>
      <c r="W180">
        <v>3086</v>
      </c>
      <c r="X180" t="s">
        <v>128</v>
      </c>
      <c r="Y180" t="s">
        <v>31</v>
      </c>
      <c r="Z180">
        <v>30</v>
      </c>
    </row>
    <row r="181" spans="6:26" x14ac:dyDescent="0.25">
      <c r="F181">
        <v>1089</v>
      </c>
      <c r="G181" t="s">
        <v>32</v>
      </c>
      <c r="H181" t="str">
        <f>PROPER(G181)</f>
        <v>Road Bikes</v>
      </c>
      <c r="I181" t="s">
        <v>57</v>
      </c>
      <c r="J181" t="s">
        <v>61</v>
      </c>
      <c r="K181" s="2">
        <v>44981</v>
      </c>
      <c r="N181" s="1">
        <v>1400</v>
      </c>
      <c r="O181" s="1">
        <v>2000</v>
      </c>
      <c r="P181">
        <v>1</v>
      </c>
      <c r="Q181" s="1">
        <f>O181*P181</f>
        <v>2000</v>
      </c>
      <c r="R181" s="14">
        <f>IF(Q181&gt;2000,Q181*5%,0)</f>
        <v>0</v>
      </c>
      <c r="S181" s="1">
        <f>Q181+R181</f>
        <v>2000</v>
      </c>
      <c r="T181" t="s">
        <v>23</v>
      </c>
      <c r="U181" t="s">
        <v>24</v>
      </c>
      <c r="V181">
        <v>2024</v>
      </c>
      <c r="W181">
        <v>3024</v>
      </c>
      <c r="X181" t="s">
        <v>62</v>
      </c>
      <c r="Y181" t="s">
        <v>31</v>
      </c>
      <c r="Z181">
        <v>18</v>
      </c>
    </row>
    <row r="182" spans="6:26" x14ac:dyDescent="0.25">
      <c r="F182">
        <v>1144</v>
      </c>
      <c r="G182" t="s">
        <v>40</v>
      </c>
      <c r="H182" t="str">
        <f>PROPER(G182)</f>
        <v>Touring Bikes</v>
      </c>
      <c r="I182" t="s">
        <v>124</v>
      </c>
      <c r="J182" t="s">
        <v>127</v>
      </c>
      <c r="K182" s="2">
        <v>44981</v>
      </c>
      <c r="N182" s="1">
        <v>1800</v>
      </c>
      <c r="O182" s="1">
        <v>2400</v>
      </c>
      <c r="P182">
        <v>1</v>
      </c>
      <c r="Q182" s="1">
        <f>O182*P182</f>
        <v>2400</v>
      </c>
      <c r="R182" s="14">
        <f>IF(Q182&gt;2000,Q182*5%,0)</f>
        <v>120</v>
      </c>
      <c r="S182" s="1">
        <f>Q182+R182</f>
        <v>2520</v>
      </c>
      <c r="T182" t="s">
        <v>23</v>
      </c>
      <c r="U182" t="s">
        <v>24</v>
      </c>
      <c r="V182">
        <v>2086</v>
      </c>
      <c r="W182">
        <v>3086</v>
      </c>
      <c r="X182" t="s">
        <v>128</v>
      </c>
      <c r="Y182" t="s">
        <v>31</v>
      </c>
      <c r="Z182">
        <v>30</v>
      </c>
    </row>
    <row r="183" spans="6:26" x14ac:dyDescent="0.25">
      <c r="F183">
        <v>1148</v>
      </c>
      <c r="G183" t="s">
        <v>32</v>
      </c>
      <c r="H183" t="str">
        <f>PROPER(G183)</f>
        <v>Road Bikes</v>
      </c>
      <c r="I183" t="s">
        <v>57</v>
      </c>
      <c r="J183" t="s">
        <v>61</v>
      </c>
      <c r="K183" s="2">
        <v>44981</v>
      </c>
      <c r="N183" s="1">
        <v>1400</v>
      </c>
      <c r="O183" s="1">
        <v>2000</v>
      </c>
      <c r="P183">
        <v>1</v>
      </c>
      <c r="Q183" s="1">
        <f>O183*P183</f>
        <v>2000</v>
      </c>
      <c r="R183" s="14">
        <f>IF(Q183&gt;2000,Q183*5%,0)</f>
        <v>0</v>
      </c>
      <c r="S183" s="1">
        <f>Q183+R183</f>
        <v>2000</v>
      </c>
      <c r="T183" t="s">
        <v>23</v>
      </c>
      <c r="U183" t="s">
        <v>24</v>
      </c>
      <c r="V183">
        <v>2024</v>
      </c>
      <c r="W183">
        <v>3024</v>
      </c>
      <c r="X183" t="s">
        <v>62</v>
      </c>
      <c r="Y183" t="s">
        <v>31</v>
      </c>
      <c r="Z183">
        <v>18</v>
      </c>
    </row>
    <row r="184" spans="6:26" x14ac:dyDescent="0.25">
      <c r="F184">
        <v>1039</v>
      </c>
      <c r="G184" t="s">
        <v>20</v>
      </c>
      <c r="H184" t="str">
        <f>PROPER(G184)</f>
        <v>Mountain Bikes</v>
      </c>
      <c r="I184" t="s">
        <v>46</v>
      </c>
      <c r="J184" t="s">
        <v>129</v>
      </c>
      <c r="K184" s="2">
        <v>44982</v>
      </c>
      <c r="N184" s="1">
        <v>2291</v>
      </c>
      <c r="O184" s="1">
        <v>2900</v>
      </c>
      <c r="P184">
        <v>2</v>
      </c>
      <c r="Q184" s="1">
        <f>O184*P184</f>
        <v>5800</v>
      </c>
      <c r="R184" s="14">
        <f>IF(Q184&gt;2000,Q184*5%,0)</f>
        <v>290</v>
      </c>
      <c r="S184" s="1">
        <f>Q184+R184</f>
        <v>6090</v>
      </c>
      <c r="T184" t="s">
        <v>28</v>
      </c>
      <c r="U184" t="s">
        <v>24</v>
      </c>
      <c r="V184">
        <v>2087</v>
      </c>
      <c r="W184">
        <v>3087</v>
      </c>
      <c r="X184" t="s">
        <v>130</v>
      </c>
      <c r="Y184" t="s">
        <v>26</v>
      </c>
      <c r="Z184">
        <v>34</v>
      </c>
    </row>
    <row r="185" spans="6:26" x14ac:dyDescent="0.25">
      <c r="F185">
        <v>1090</v>
      </c>
      <c r="G185" t="s">
        <v>40</v>
      </c>
      <c r="H185" t="str">
        <f>PROPER(G185)</f>
        <v>Touring Bikes</v>
      </c>
      <c r="I185" t="s">
        <v>64</v>
      </c>
      <c r="J185" t="s">
        <v>65</v>
      </c>
      <c r="K185" s="2">
        <v>44982</v>
      </c>
      <c r="N185" s="1">
        <v>975</v>
      </c>
      <c r="O185" s="1">
        <v>1500</v>
      </c>
      <c r="P185">
        <v>2</v>
      </c>
      <c r="Q185" s="1">
        <f>O185*P185</f>
        <v>3000</v>
      </c>
      <c r="R185" s="14">
        <f>IF(Q185&gt;2000,Q185*5%,0)</f>
        <v>150</v>
      </c>
      <c r="S185" s="1">
        <f>Q185+R185</f>
        <v>3150</v>
      </c>
      <c r="T185" t="s">
        <v>28</v>
      </c>
      <c r="U185" t="s">
        <v>29</v>
      </c>
      <c r="V185">
        <v>2025</v>
      </c>
      <c r="W185">
        <v>3025</v>
      </c>
      <c r="X185" t="s">
        <v>66</v>
      </c>
      <c r="Y185" t="s">
        <v>26</v>
      </c>
      <c r="Z185">
        <v>28</v>
      </c>
    </row>
    <row r="186" spans="6:26" x14ac:dyDescent="0.25">
      <c r="F186">
        <v>1145</v>
      </c>
      <c r="G186" t="s">
        <v>20</v>
      </c>
      <c r="H186" t="str">
        <f>PROPER(G186)</f>
        <v>Mountain Bikes</v>
      </c>
      <c r="I186" t="s">
        <v>46</v>
      </c>
      <c r="J186" t="s">
        <v>129</v>
      </c>
      <c r="K186" s="2">
        <v>44982</v>
      </c>
      <c r="N186" s="1">
        <v>2291</v>
      </c>
      <c r="O186" s="1">
        <v>2900</v>
      </c>
      <c r="P186">
        <v>2</v>
      </c>
      <c r="Q186" s="1">
        <f>O186*P186</f>
        <v>5800</v>
      </c>
      <c r="R186" s="14">
        <f>IF(Q186&gt;2000,Q186*5%,0)</f>
        <v>290</v>
      </c>
      <c r="S186" s="1">
        <f>Q186+R186</f>
        <v>6090</v>
      </c>
      <c r="T186" t="s">
        <v>28</v>
      </c>
      <c r="U186" t="s">
        <v>24</v>
      </c>
      <c r="V186">
        <v>2087</v>
      </c>
      <c r="W186">
        <v>3087</v>
      </c>
      <c r="X186" t="s">
        <v>130</v>
      </c>
      <c r="Y186" t="s">
        <v>26</v>
      </c>
      <c r="Z186">
        <v>34</v>
      </c>
    </row>
    <row r="187" spans="6:26" x14ac:dyDescent="0.25">
      <c r="F187">
        <v>1149</v>
      </c>
      <c r="G187" t="s">
        <v>40</v>
      </c>
      <c r="H187" t="str">
        <f>PROPER(G187)</f>
        <v>Touring Bikes</v>
      </c>
      <c r="I187" t="s">
        <v>64</v>
      </c>
      <c r="J187" t="s">
        <v>65</v>
      </c>
      <c r="K187" s="2">
        <v>44982</v>
      </c>
      <c r="N187" s="1">
        <v>975</v>
      </c>
      <c r="O187" s="1">
        <v>1500</v>
      </c>
      <c r="P187">
        <v>2</v>
      </c>
      <c r="Q187" s="1">
        <f>O187*P187</f>
        <v>3000</v>
      </c>
      <c r="R187" s="14">
        <f>IF(Q187&gt;2000,Q187*5%,0)</f>
        <v>150</v>
      </c>
      <c r="S187" s="1">
        <f>Q187+R187</f>
        <v>3150</v>
      </c>
      <c r="T187" t="s">
        <v>28</v>
      </c>
      <c r="U187" t="s">
        <v>29</v>
      </c>
      <c r="V187">
        <v>2025</v>
      </c>
      <c r="W187">
        <v>3025</v>
      </c>
      <c r="X187" t="s">
        <v>66</v>
      </c>
      <c r="Y187" t="s">
        <v>26</v>
      </c>
      <c r="Z187">
        <v>28</v>
      </c>
    </row>
    <row r="188" spans="6:26" x14ac:dyDescent="0.25">
      <c r="F188">
        <v>1040</v>
      </c>
      <c r="G188" t="s">
        <v>20</v>
      </c>
      <c r="H188" t="str">
        <f>PROPER(G188)</f>
        <v>Mountain Bikes</v>
      </c>
      <c r="I188" t="s">
        <v>46</v>
      </c>
      <c r="J188" t="s">
        <v>131</v>
      </c>
      <c r="K188" s="2">
        <v>44983</v>
      </c>
      <c r="N188" s="1">
        <v>2607</v>
      </c>
      <c r="O188" s="1">
        <v>3300</v>
      </c>
      <c r="P188">
        <v>1</v>
      </c>
      <c r="Q188" s="1">
        <f>O188*P188</f>
        <v>3300</v>
      </c>
      <c r="R188" s="14">
        <f>IF(Q188&gt;2000,Q188*5%,0)</f>
        <v>165</v>
      </c>
      <c r="S188" s="1">
        <f>Q188+R188</f>
        <v>3465</v>
      </c>
      <c r="T188" t="s">
        <v>28</v>
      </c>
      <c r="U188" t="s">
        <v>29</v>
      </c>
      <c r="V188">
        <v>2088</v>
      </c>
      <c r="W188">
        <v>3088</v>
      </c>
      <c r="X188" t="s">
        <v>132</v>
      </c>
      <c r="Y188" t="s">
        <v>31</v>
      </c>
      <c r="Z188">
        <v>32</v>
      </c>
    </row>
    <row r="189" spans="6:26" x14ac:dyDescent="0.25">
      <c r="F189">
        <v>1091</v>
      </c>
      <c r="G189" t="s">
        <v>40</v>
      </c>
      <c r="H189" t="str">
        <f>PROPER(G189)</f>
        <v>Touring Bikes</v>
      </c>
      <c r="I189" t="s">
        <v>64</v>
      </c>
      <c r="J189" t="s">
        <v>67</v>
      </c>
      <c r="K189" s="2">
        <v>44983</v>
      </c>
      <c r="N189" s="1">
        <v>1170</v>
      </c>
      <c r="O189" s="1">
        <v>1800</v>
      </c>
      <c r="P189">
        <v>1</v>
      </c>
      <c r="Q189" s="1">
        <f>O189*P189</f>
        <v>1800</v>
      </c>
      <c r="R189" s="14">
        <f>IF(Q189&gt;2000,Q189*5%,0)</f>
        <v>0</v>
      </c>
      <c r="S189" s="1">
        <f>Q189+R189</f>
        <v>1800</v>
      </c>
      <c r="T189" t="s">
        <v>23</v>
      </c>
      <c r="U189" t="s">
        <v>24</v>
      </c>
      <c r="V189">
        <v>2026</v>
      </c>
      <c r="W189">
        <v>3026</v>
      </c>
      <c r="X189" t="s">
        <v>68</v>
      </c>
      <c r="Y189" t="s">
        <v>31</v>
      </c>
      <c r="Z189">
        <v>26</v>
      </c>
    </row>
    <row r="190" spans="6:26" x14ac:dyDescent="0.25">
      <c r="F190">
        <v>1150</v>
      </c>
      <c r="G190" t="s">
        <v>40</v>
      </c>
      <c r="H190" t="str">
        <f>PROPER(G190)</f>
        <v>Touring Bikes</v>
      </c>
      <c r="I190" t="s">
        <v>64</v>
      </c>
      <c r="J190" t="s">
        <v>67</v>
      </c>
      <c r="K190" s="2">
        <v>44983</v>
      </c>
      <c r="N190" s="1">
        <v>1170</v>
      </c>
      <c r="O190" s="1">
        <v>1800</v>
      </c>
      <c r="P190">
        <v>1</v>
      </c>
      <c r="Q190" s="1">
        <f>O190*P190</f>
        <v>1800</v>
      </c>
      <c r="R190" s="14">
        <f>IF(Q190&gt;2000,Q190*5%,0)</f>
        <v>0</v>
      </c>
      <c r="S190" s="1">
        <f>Q190+R190</f>
        <v>1800</v>
      </c>
      <c r="T190" t="s">
        <v>23</v>
      </c>
      <c r="U190" t="s">
        <v>24</v>
      </c>
      <c r="V190">
        <v>2026</v>
      </c>
      <c r="W190">
        <v>3026</v>
      </c>
      <c r="X190" t="s">
        <v>68</v>
      </c>
      <c r="Y190" t="s">
        <v>31</v>
      </c>
      <c r="Z190">
        <v>26</v>
      </c>
    </row>
    <row r="191" spans="6:26" x14ac:dyDescent="0.25">
      <c r="F191">
        <v>1092</v>
      </c>
      <c r="G191" t="s">
        <v>20</v>
      </c>
      <c r="H191" t="str">
        <f>PROPER(G191)</f>
        <v>Mountain Bikes</v>
      </c>
      <c r="I191" t="s">
        <v>69</v>
      </c>
      <c r="J191" t="s">
        <v>70</v>
      </c>
      <c r="K191" s="2">
        <v>44984</v>
      </c>
      <c r="N191" s="1">
        <v>1656</v>
      </c>
      <c r="O191" s="1">
        <v>2300</v>
      </c>
      <c r="P191">
        <v>2</v>
      </c>
      <c r="Q191" s="1">
        <f>O191*P191</f>
        <v>4600</v>
      </c>
      <c r="R191" s="14">
        <f>IF(Q191&gt;2000,Q191*5%,0)</f>
        <v>230</v>
      </c>
      <c r="S191" s="1">
        <f>Q191+R191</f>
        <v>4830</v>
      </c>
      <c r="T191" t="s">
        <v>28</v>
      </c>
      <c r="U191" t="s">
        <v>24</v>
      </c>
      <c r="V191">
        <v>2027</v>
      </c>
      <c r="W191">
        <v>3027</v>
      </c>
      <c r="X191" t="s">
        <v>71</v>
      </c>
      <c r="Y191" t="s">
        <v>26</v>
      </c>
      <c r="Z191">
        <v>30</v>
      </c>
    </row>
    <row r="192" spans="6:26" x14ac:dyDescent="0.25">
      <c r="F192">
        <v>1151</v>
      </c>
      <c r="G192" t="s">
        <v>20</v>
      </c>
      <c r="H192" t="str">
        <f>PROPER(G192)</f>
        <v>Mountain Bikes</v>
      </c>
      <c r="I192" t="s">
        <v>69</v>
      </c>
      <c r="J192" t="s">
        <v>70</v>
      </c>
      <c r="K192" s="2">
        <v>44984</v>
      </c>
      <c r="N192" s="1">
        <v>1656</v>
      </c>
      <c r="O192" s="1">
        <v>2300</v>
      </c>
      <c r="P192">
        <v>2</v>
      </c>
      <c r="Q192" s="1">
        <f>O192*P192</f>
        <v>4600</v>
      </c>
      <c r="R192" s="14">
        <f>IF(Q192&gt;2000,Q192*5%,0)</f>
        <v>230</v>
      </c>
      <c r="S192" s="1">
        <f>Q192+R192</f>
        <v>4830</v>
      </c>
      <c r="T192" t="s">
        <v>28</v>
      </c>
      <c r="U192" t="s">
        <v>24</v>
      </c>
      <c r="V192">
        <v>2027</v>
      </c>
      <c r="W192">
        <v>3027</v>
      </c>
      <c r="X192" t="s">
        <v>71</v>
      </c>
      <c r="Y192" t="s">
        <v>26</v>
      </c>
      <c r="Z192">
        <v>30</v>
      </c>
    </row>
    <row r="193" spans="6:26" x14ac:dyDescent="0.25">
      <c r="F193">
        <v>1093</v>
      </c>
      <c r="G193" t="s">
        <v>20</v>
      </c>
      <c r="H193" t="str">
        <f>PROPER(G193)</f>
        <v>Mountain Bikes</v>
      </c>
      <c r="I193" t="s">
        <v>69</v>
      </c>
      <c r="J193" t="s">
        <v>72</v>
      </c>
      <c r="K193" s="2">
        <v>44985</v>
      </c>
      <c r="N193" s="1">
        <v>1872</v>
      </c>
      <c r="O193" s="1">
        <v>2600</v>
      </c>
      <c r="P193">
        <v>1</v>
      </c>
      <c r="Q193" s="1">
        <f>O193*P193</f>
        <v>2600</v>
      </c>
      <c r="R193" s="14">
        <f>IF(Q193&gt;2000,Q193*5%,0)</f>
        <v>130</v>
      </c>
      <c r="S193" s="1">
        <f>Q193+R193</f>
        <v>2730</v>
      </c>
      <c r="T193" t="s">
        <v>23</v>
      </c>
      <c r="U193" t="s">
        <v>29</v>
      </c>
      <c r="V193">
        <v>2028</v>
      </c>
      <c r="W193">
        <v>3028</v>
      </c>
      <c r="X193" t="s">
        <v>73</v>
      </c>
      <c r="Y193" t="s">
        <v>31</v>
      </c>
      <c r="Z193">
        <v>28</v>
      </c>
    </row>
    <row r="194" spans="6:26" x14ac:dyDescent="0.25">
      <c r="F194">
        <v>1152</v>
      </c>
      <c r="G194" t="s">
        <v>20</v>
      </c>
      <c r="H194" t="str">
        <f>PROPER(G194)</f>
        <v>Mountain Bikes</v>
      </c>
      <c r="I194" t="s">
        <v>69</v>
      </c>
      <c r="J194" t="s">
        <v>72</v>
      </c>
      <c r="K194" s="2">
        <v>44985</v>
      </c>
      <c r="N194" s="1">
        <v>1872</v>
      </c>
      <c r="O194" s="1">
        <v>2600</v>
      </c>
      <c r="P194">
        <v>1</v>
      </c>
      <c r="Q194" s="1">
        <f>O194*P194</f>
        <v>2600</v>
      </c>
      <c r="R194" s="14">
        <f>IF(Q194&gt;2000,Q194*5%,0)</f>
        <v>130</v>
      </c>
      <c r="S194" s="1">
        <f>Q194+R194</f>
        <v>2730</v>
      </c>
      <c r="T194" t="s">
        <v>23</v>
      </c>
      <c r="U194" t="s">
        <v>29</v>
      </c>
      <c r="V194">
        <v>2028</v>
      </c>
      <c r="W194">
        <v>3028</v>
      </c>
      <c r="X194" t="s">
        <v>73</v>
      </c>
      <c r="Y194" t="s">
        <v>31</v>
      </c>
      <c r="Z194">
        <v>28</v>
      </c>
    </row>
    <row r="195" spans="6:26" x14ac:dyDescent="0.25">
      <c r="F195">
        <v>1001</v>
      </c>
      <c r="G195" t="s">
        <v>20</v>
      </c>
      <c r="H195" t="str">
        <f>PROPER(G195)</f>
        <v>Mountain Bikes</v>
      </c>
      <c r="I195" t="s">
        <v>21</v>
      </c>
      <c r="J195" t="s">
        <v>22</v>
      </c>
      <c r="K195" s="2">
        <v>44986</v>
      </c>
      <c r="N195" s="1">
        <v>840</v>
      </c>
      <c r="O195" s="1">
        <v>1200</v>
      </c>
      <c r="P195">
        <v>2</v>
      </c>
      <c r="Q195" s="1">
        <f>O195*P195</f>
        <v>2400</v>
      </c>
      <c r="R195" s="14">
        <f>IF(Q195&gt;2000,Q195*5%,0)</f>
        <v>120</v>
      </c>
      <c r="S195" s="1">
        <f>Q195+R195</f>
        <v>2520</v>
      </c>
      <c r="T195" t="s">
        <v>23</v>
      </c>
      <c r="U195" t="s">
        <v>24</v>
      </c>
      <c r="V195">
        <v>2001</v>
      </c>
      <c r="W195">
        <v>3001</v>
      </c>
      <c r="X195" t="s">
        <v>25</v>
      </c>
      <c r="Y195" t="s">
        <v>26</v>
      </c>
      <c r="Z195">
        <v>25</v>
      </c>
    </row>
    <row r="196" spans="6:26" x14ac:dyDescent="0.25">
      <c r="F196">
        <v>1025</v>
      </c>
      <c r="G196" t="s">
        <v>94</v>
      </c>
      <c r="H196" t="str">
        <f>PROPER(G196)</f>
        <v>E-Bikes</v>
      </c>
      <c r="I196" t="s">
        <v>95</v>
      </c>
      <c r="J196" t="s">
        <v>96</v>
      </c>
      <c r="K196" s="2">
        <v>44986</v>
      </c>
      <c r="N196" s="1">
        <v>1460</v>
      </c>
      <c r="O196" s="1">
        <v>2000</v>
      </c>
      <c r="P196">
        <v>2</v>
      </c>
      <c r="Q196" s="1">
        <f>O196*P196</f>
        <v>4000</v>
      </c>
      <c r="R196" s="14">
        <f>IF(Q196&gt;2000,Q196*5%,0)</f>
        <v>200</v>
      </c>
      <c r="S196" s="1">
        <f>Q196+R196</f>
        <v>4200</v>
      </c>
      <c r="T196" t="s">
        <v>23</v>
      </c>
      <c r="U196" t="s">
        <v>24</v>
      </c>
      <c r="V196">
        <v>2061</v>
      </c>
      <c r="W196">
        <v>3061</v>
      </c>
      <c r="X196" t="s">
        <v>97</v>
      </c>
      <c r="Y196" t="s">
        <v>26</v>
      </c>
      <c r="Z196">
        <v>35</v>
      </c>
    </row>
    <row r="197" spans="6:26" x14ac:dyDescent="0.25">
      <c r="F197">
        <v>1156</v>
      </c>
      <c r="G197" t="s">
        <v>20</v>
      </c>
      <c r="H197" t="str">
        <f>PROPER(G197)</f>
        <v>Mountain Bikes</v>
      </c>
      <c r="I197" t="s">
        <v>21</v>
      </c>
      <c r="J197" t="s">
        <v>22</v>
      </c>
      <c r="K197" s="2">
        <v>44986</v>
      </c>
      <c r="N197" s="1">
        <v>840</v>
      </c>
      <c r="O197" s="1">
        <v>1200</v>
      </c>
      <c r="P197">
        <v>2</v>
      </c>
      <c r="Q197" s="1">
        <f>O197*P197</f>
        <v>2400</v>
      </c>
      <c r="R197" s="14">
        <f>IF(Q197&gt;2000,Q197*5%,0)</f>
        <v>120</v>
      </c>
      <c r="S197" s="1">
        <f>Q197+R197</f>
        <v>2520</v>
      </c>
      <c r="T197" t="s">
        <v>23</v>
      </c>
      <c r="U197" t="s">
        <v>24</v>
      </c>
      <c r="V197">
        <v>2001</v>
      </c>
      <c r="W197">
        <v>3001</v>
      </c>
      <c r="X197" t="s">
        <v>25</v>
      </c>
      <c r="Y197" t="s">
        <v>26</v>
      </c>
      <c r="Z197">
        <v>25</v>
      </c>
    </row>
    <row r="198" spans="6:26" x14ac:dyDescent="0.25">
      <c r="F198">
        <v>1002</v>
      </c>
      <c r="G198" t="s">
        <v>20</v>
      </c>
      <c r="H198" t="str">
        <f>PROPER(G198)</f>
        <v>Mountain Bikes</v>
      </c>
      <c r="I198" t="s">
        <v>21</v>
      </c>
      <c r="J198" t="s">
        <v>27</v>
      </c>
      <c r="K198" s="2">
        <v>44987</v>
      </c>
      <c r="N198" s="1">
        <v>1050</v>
      </c>
      <c r="O198" s="1">
        <v>1500</v>
      </c>
      <c r="P198">
        <v>1</v>
      </c>
      <c r="Q198" s="1">
        <f>O198*P198</f>
        <v>1500</v>
      </c>
      <c r="R198" s="14">
        <f>IF(Q198&gt;2000,Q198*5%,0)</f>
        <v>0</v>
      </c>
      <c r="S198" s="1">
        <f>Q198+R198</f>
        <v>1500</v>
      </c>
      <c r="T198" t="s">
        <v>28</v>
      </c>
      <c r="U198" t="s">
        <v>29</v>
      </c>
      <c r="V198">
        <v>2002</v>
      </c>
      <c r="W198">
        <v>3002</v>
      </c>
      <c r="X198" t="s">
        <v>30</v>
      </c>
      <c r="Y198" t="s">
        <v>31</v>
      </c>
      <c r="Z198">
        <v>22</v>
      </c>
    </row>
    <row r="199" spans="6:26" x14ac:dyDescent="0.25">
      <c r="F199">
        <v>1026</v>
      </c>
      <c r="G199" t="s">
        <v>94</v>
      </c>
      <c r="H199" t="str">
        <f>PROPER(G199)</f>
        <v>E-Bikes</v>
      </c>
      <c r="I199" t="s">
        <v>95</v>
      </c>
      <c r="J199" t="s">
        <v>98</v>
      </c>
      <c r="K199" s="2">
        <v>44987</v>
      </c>
      <c r="N199" s="1">
        <v>1825</v>
      </c>
      <c r="O199" s="1">
        <v>2500</v>
      </c>
      <c r="P199">
        <v>1</v>
      </c>
      <c r="Q199" s="1">
        <f>O199*P199</f>
        <v>2500</v>
      </c>
      <c r="R199" s="14">
        <f>IF(Q199&gt;2000,Q199*5%,0)</f>
        <v>125</v>
      </c>
      <c r="S199" s="1">
        <f>Q199+R199</f>
        <v>2625</v>
      </c>
      <c r="T199" t="s">
        <v>28</v>
      </c>
      <c r="U199" t="s">
        <v>29</v>
      </c>
      <c r="V199">
        <v>2062</v>
      </c>
      <c r="W199">
        <v>3062</v>
      </c>
      <c r="X199" t="s">
        <v>99</v>
      </c>
      <c r="Y199" t="s">
        <v>31</v>
      </c>
      <c r="Z199">
        <v>33</v>
      </c>
    </row>
    <row r="200" spans="6:26" x14ac:dyDescent="0.25">
      <c r="F200">
        <v>1157</v>
      </c>
      <c r="G200" t="s">
        <v>20</v>
      </c>
      <c r="H200" t="str">
        <f>PROPER(G200)</f>
        <v>Mountain Bikes</v>
      </c>
      <c r="I200" t="s">
        <v>21</v>
      </c>
      <c r="J200" t="s">
        <v>27</v>
      </c>
      <c r="K200" s="2">
        <v>44987</v>
      </c>
      <c r="N200" s="1">
        <v>1050</v>
      </c>
      <c r="O200" s="1">
        <v>1500</v>
      </c>
      <c r="P200">
        <v>1</v>
      </c>
      <c r="Q200" s="1">
        <f>O200*P200</f>
        <v>1500</v>
      </c>
      <c r="R200" s="14">
        <f>IF(Q200&gt;2000,Q200*5%,0)</f>
        <v>0</v>
      </c>
      <c r="S200" s="1">
        <f>Q200+R200</f>
        <v>1500</v>
      </c>
      <c r="T200" t="s">
        <v>28</v>
      </c>
      <c r="U200" t="s">
        <v>29</v>
      </c>
      <c r="V200">
        <v>2002</v>
      </c>
      <c r="W200">
        <v>3002</v>
      </c>
      <c r="X200" t="s">
        <v>30</v>
      </c>
      <c r="Y200" t="s">
        <v>31</v>
      </c>
      <c r="Z200">
        <v>22</v>
      </c>
    </row>
    <row r="201" spans="6:26" x14ac:dyDescent="0.25">
      <c r="F201">
        <v>1003</v>
      </c>
      <c r="G201" t="s">
        <v>32</v>
      </c>
      <c r="H201" t="str">
        <f>PROPER(G201)</f>
        <v>Road Bikes</v>
      </c>
      <c r="I201" t="s">
        <v>33</v>
      </c>
      <c r="J201" t="s">
        <v>34</v>
      </c>
      <c r="K201" s="2">
        <v>44988</v>
      </c>
      <c r="N201" s="1">
        <v>1260</v>
      </c>
      <c r="O201" s="1">
        <v>1800</v>
      </c>
      <c r="P201">
        <v>3</v>
      </c>
      <c r="Q201" s="1">
        <f>O201*P201</f>
        <v>5400</v>
      </c>
      <c r="R201" s="14">
        <f>IF(Q201&gt;2000,Q201*5%,0)</f>
        <v>270</v>
      </c>
      <c r="S201" s="1">
        <f>Q201+R201</f>
        <v>5670</v>
      </c>
      <c r="T201" t="s">
        <v>23</v>
      </c>
      <c r="U201" t="s">
        <v>35</v>
      </c>
      <c r="V201">
        <v>2003</v>
      </c>
      <c r="W201">
        <v>3003</v>
      </c>
      <c r="X201" t="s">
        <v>36</v>
      </c>
      <c r="Y201" t="s">
        <v>26</v>
      </c>
      <c r="Z201">
        <v>18</v>
      </c>
    </row>
    <row r="202" spans="6:26" x14ac:dyDescent="0.25">
      <c r="F202">
        <v>1027</v>
      </c>
      <c r="G202" t="s">
        <v>32</v>
      </c>
      <c r="H202" t="str">
        <f>PROPER(G202)</f>
        <v>Road Bikes</v>
      </c>
      <c r="I202" t="s">
        <v>100</v>
      </c>
      <c r="J202" t="s">
        <v>101</v>
      </c>
      <c r="K202" s="2">
        <v>44988</v>
      </c>
      <c r="N202" s="1">
        <v>1105</v>
      </c>
      <c r="O202" s="1">
        <v>1700</v>
      </c>
      <c r="P202">
        <v>3</v>
      </c>
      <c r="Q202" s="1">
        <f>O202*P202</f>
        <v>5100</v>
      </c>
      <c r="R202" s="14">
        <f>IF(Q202&gt;2000,Q202*5%,0)</f>
        <v>255</v>
      </c>
      <c r="S202" s="1">
        <f>Q202+R202</f>
        <v>5355</v>
      </c>
      <c r="T202" t="s">
        <v>23</v>
      </c>
      <c r="U202" t="s">
        <v>35</v>
      </c>
      <c r="V202">
        <v>2063</v>
      </c>
      <c r="W202">
        <v>3063</v>
      </c>
      <c r="X202" t="s">
        <v>102</v>
      </c>
      <c r="Y202" t="s">
        <v>26</v>
      </c>
      <c r="Z202">
        <v>22</v>
      </c>
    </row>
    <row r="203" spans="6:26" x14ac:dyDescent="0.25">
      <c r="F203">
        <v>1158</v>
      </c>
      <c r="G203" t="s">
        <v>32</v>
      </c>
      <c r="H203" t="str">
        <f>PROPER(G203)</f>
        <v>Road Bikes</v>
      </c>
      <c r="I203" t="s">
        <v>33</v>
      </c>
      <c r="J203" t="s">
        <v>34</v>
      </c>
      <c r="K203" s="2">
        <v>44988</v>
      </c>
      <c r="N203" s="1">
        <v>1260</v>
      </c>
      <c r="O203" s="1">
        <v>1800</v>
      </c>
      <c r="P203">
        <v>3</v>
      </c>
      <c r="Q203" s="1">
        <f>O203*P203</f>
        <v>5400</v>
      </c>
      <c r="R203" s="14">
        <f>IF(Q203&gt;2000,Q203*5%,0)</f>
        <v>270</v>
      </c>
      <c r="S203" s="1">
        <f>Q203+R203</f>
        <v>5670</v>
      </c>
      <c r="T203" t="s">
        <v>23</v>
      </c>
      <c r="U203" t="s">
        <v>35</v>
      </c>
      <c r="V203">
        <v>2003</v>
      </c>
      <c r="W203">
        <v>3003</v>
      </c>
      <c r="X203" t="s">
        <v>36</v>
      </c>
      <c r="Y203" t="s">
        <v>26</v>
      </c>
      <c r="Z203">
        <v>18</v>
      </c>
    </row>
    <row r="204" spans="6:26" x14ac:dyDescent="0.25">
      <c r="F204">
        <v>1004</v>
      </c>
      <c r="G204" t="s">
        <v>32</v>
      </c>
      <c r="H204" t="str">
        <f>PROPER(G204)</f>
        <v>Road Bikes</v>
      </c>
      <c r="I204" t="s">
        <v>33</v>
      </c>
      <c r="J204" t="s">
        <v>38</v>
      </c>
      <c r="K204" s="2">
        <v>44989</v>
      </c>
      <c r="N204" s="1">
        <v>1470</v>
      </c>
      <c r="O204" s="1">
        <v>2100</v>
      </c>
      <c r="P204">
        <v>1</v>
      </c>
      <c r="Q204" s="1">
        <f>O204*P204</f>
        <v>2100</v>
      </c>
      <c r="R204" s="14">
        <f>IF(Q204&gt;2000,Q204*5%,0)</f>
        <v>105</v>
      </c>
      <c r="S204" s="1">
        <f>Q204+R204</f>
        <v>2205</v>
      </c>
      <c r="T204" t="s">
        <v>23</v>
      </c>
      <c r="U204" t="s">
        <v>24</v>
      </c>
      <c r="V204">
        <v>2004</v>
      </c>
      <c r="W204">
        <v>3004</v>
      </c>
      <c r="X204" t="s">
        <v>39</v>
      </c>
      <c r="Y204" t="s">
        <v>31</v>
      </c>
      <c r="Z204">
        <v>16</v>
      </c>
    </row>
    <row r="205" spans="6:26" x14ac:dyDescent="0.25">
      <c r="F205">
        <v>1028</v>
      </c>
      <c r="G205" t="s">
        <v>32</v>
      </c>
      <c r="H205" t="str">
        <f>PROPER(G205)</f>
        <v>Road Bikes</v>
      </c>
      <c r="I205" t="s">
        <v>100</v>
      </c>
      <c r="J205" t="s">
        <v>103</v>
      </c>
      <c r="K205" s="2">
        <v>44989</v>
      </c>
      <c r="N205" s="1">
        <v>1365</v>
      </c>
      <c r="O205" s="1">
        <v>2100</v>
      </c>
      <c r="P205">
        <v>1</v>
      </c>
      <c r="Q205" s="1">
        <f>O205*P205</f>
        <v>2100</v>
      </c>
      <c r="R205" s="14">
        <f>IF(Q205&gt;2000,Q205*5%,0)</f>
        <v>105</v>
      </c>
      <c r="S205" s="1">
        <f>Q205+R205</f>
        <v>2205</v>
      </c>
      <c r="T205" t="s">
        <v>23</v>
      </c>
      <c r="U205" t="s">
        <v>24</v>
      </c>
      <c r="V205">
        <v>2064</v>
      </c>
      <c r="W205">
        <v>3064</v>
      </c>
      <c r="X205" t="s">
        <v>104</v>
      </c>
      <c r="Y205" t="s">
        <v>31</v>
      </c>
      <c r="Z205">
        <v>20</v>
      </c>
    </row>
    <row r="206" spans="6:26" x14ac:dyDescent="0.25">
      <c r="F206">
        <v>1159</v>
      </c>
      <c r="G206" t="s">
        <v>32</v>
      </c>
      <c r="H206" t="str">
        <f>PROPER(G206)</f>
        <v>Road Bikes</v>
      </c>
      <c r="I206" t="s">
        <v>33</v>
      </c>
      <c r="J206" t="s">
        <v>38</v>
      </c>
      <c r="K206" s="2">
        <v>44989</v>
      </c>
      <c r="N206" s="1">
        <v>1470</v>
      </c>
      <c r="O206" s="1">
        <v>2100</v>
      </c>
      <c r="P206">
        <v>1</v>
      </c>
      <c r="Q206" s="1">
        <f>O206*P206</f>
        <v>2100</v>
      </c>
      <c r="R206" s="14">
        <f>IF(Q206&gt;2000,Q206*5%,0)</f>
        <v>105</v>
      </c>
      <c r="S206" s="1">
        <f>Q206+R206</f>
        <v>2205</v>
      </c>
      <c r="T206" t="s">
        <v>23</v>
      </c>
      <c r="U206" t="s">
        <v>24</v>
      </c>
      <c r="V206">
        <v>2004</v>
      </c>
      <c r="W206">
        <v>3004</v>
      </c>
      <c r="X206" t="s">
        <v>39</v>
      </c>
      <c r="Y206" t="s">
        <v>31</v>
      </c>
      <c r="Z206">
        <v>16</v>
      </c>
    </row>
    <row r="207" spans="6:26" x14ac:dyDescent="0.25">
      <c r="F207">
        <v>1005</v>
      </c>
      <c r="G207" t="s">
        <v>40</v>
      </c>
      <c r="H207" t="str">
        <f>PROPER(G207)</f>
        <v>Touring Bikes</v>
      </c>
      <c r="I207" t="s">
        <v>41</v>
      </c>
      <c r="J207" t="s">
        <v>42</v>
      </c>
      <c r="K207" s="2">
        <v>44990</v>
      </c>
      <c r="N207" s="1">
        <v>896.99999999999989</v>
      </c>
      <c r="O207" s="1">
        <v>1300</v>
      </c>
      <c r="P207">
        <v>2</v>
      </c>
      <c r="Q207" s="1">
        <f>O207*P207</f>
        <v>2600</v>
      </c>
      <c r="R207" s="14">
        <f>IF(Q207&gt;2000,Q207*5%,0)</f>
        <v>130</v>
      </c>
      <c r="S207" s="1">
        <f>Q207+R207</f>
        <v>2730</v>
      </c>
      <c r="T207" t="s">
        <v>28</v>
      </c>
      <c r="U207" t="s">
        <v>29</v>
      </c>
      <c r="V207">
        <v>2005</v>
      </c>
      <c r="W207">
        <v>3005</v>
      </c>
      <c r="X207" t="s">
        <v>43</v>
      </c>
      <c r="Y207" t="s">
        <v>26</v>
      </c>
      <c r="Z207">
        <v>27</v>
      </c>
    </row>
    <row r="208" spans="6:26" x14ac:dyDescent="0.25">
      <c r="F208">
        <v>1029</v>
      </c>
      <c r="G208" t="s">
        <v>40</v>
      </c>
      <c r="H208" t="str">
        <f>PROPER(G208)</f>
        <v>Touring Bikes</v>
      </c>
      <c r="I208" t="s">
        <v>105</v>
      </c>
      <c r="J208" t="s">
        <v>106</v>
      </c>
      <c r="K208" s="2">
        <v>44990</v>
      </c>
      <c r="N208" s="1">
        <v>1035</v>
      </c>
      <c r="O208" s="1">
        <v>1500</v>
      </c>
      <c r="P208">
        <v>2</v>
      </c>
      <c r="Q208" s="1">
        <f>O208*P208</f>
        <v>3000</v>
      </c>
      <c r="R208" s="14">
        <f>IF(Q208&gt;2000,Q208*5%,0)</f>
        <v>150</v>
      </c>
      <c r="S208" s="1">
        <f>Q208+R208</f>
        <v>3150</v>
      </c>
      <c r="T208" t="s">
        <v>28</v>
      </c>
      <c r="U208" t="s">
        <v>29</v>
      </c>
      <c r="V208">
        <v>2065</v>
      </c>
      <c r="W208">
        <v>3065</v>
      </c>
      <c r="X208" t="s">
        <v>107</v>
      </c>
      <c r="Y208" t="s">
        <v>26</v>
      </c>
      <c r="Z208">
        <v>30</v>
      </c>
    </row>
    <row r="209" spans="6:26" x14ac:dyDescent="0.25">
      <c r="F209">
        <v>1160</v>
      </c>
      <c r="G209" t="s">
        <v>40</v>
      </c>
      <c r="H209" t="str">
        <f>PROPER(G209)</f>
        <v>Touring Bikes</v>
      </c>
      <c r="I209" t="s">
        <v>41</v>
      </c>
      <c r="J209" t="s">
        <v>42</v>
      </c>
      <c r="K209" s="2">
        <v>44990</v>
      </c>
      <c r="N209" s="1">
        <v>896.99999999999989</v>
      </c>
      <c r="O209" s="1">
        <v>1300</v>
      </c>
      <c r="P209">
        <v>2</v>
      </c>
      <c r="Q209" s="1">
        <f>O209*P209</f>
        <v>2600</v>
      </c>
      <c r="R209" s="14">
        <f>IF(Q209&gt;2000,Q209*5%,0)</f>
        <v>130</v>
      </c>
      <c r="S209" s="1">
        <f>Q209+R209</f>
        <v>2730</v>
      </c>
      <c r="T209" t="s">
        <v>28</v>
      </c>
      <c r="U209" t="s">
        <v>29</v>
      </c>
      <c r="V209">
        <v>2005</v>
      </c>
      <c r="W209">
        <v>3005</v>
      </c>
      <c r="X209" t="s">
        <v>43</v>
      </c>
      <c r="Y209" t="s">
        <v>26</v>
      </c>
      <c r="Z209">
        <v>27</v>
      </c>
    </row>
    <row r="210" spans="6:26" x14ac:dyDescent="0.25">
      <c r="F210">
        <v>1006</v>
      </c>
      <c r="G210" t="s">
        <v>40</v>
      </c>
      <c r="H210" t="str">
        <f>PROPER(G210)</f>
        <v>Touring Bikes</v>
      </c>
      <c r="I210" t="s">
        <v>41</v>
      </c>
      <c r="J210" t="s">
        <v>44</v>
      </c>
      <c r="K210" s="2">
        <v>44991</v>
      </c>
      <c r="N210" s="1">
        <v>1104</v>
      </c>
      <c r="O210" s="1">
        <v>1600</v>
      </c>
      <c r="P210">
        <v>1</v>
      </c>
      <c r="Q210" s="1">
        <f>O210*P210</f>
        <v>1600</v>
      </c>
      <c r="R210" s="14">
        <f>IF(Q210&gt;2000,Q210*5%,0)</f>
        <v>0</v>
      </c>
      <c r="S210" s="1">
        <f>Q210+R210</f>
        <v>1600</v>
      </c>
      <c r="T210" t="s">
        <v>23</v>
      </c>
      <c r="U210" t="s">
        <v>24</v>
      </c>
      <c r="V210">
        <v>2006</v>
      </c>
      <c r="W210">
        <v>3006</v>
      </c>
      <c r="X210" t="s">
        <v>45</v>
      </c>
      <c r="Y210" t="s">
        <v>31</v>
      </c>
      <c r="Z210">
        <v>24</v>
      </c>
    </row>
    <row r="211" spans="6:26" x14ac:dyDescent="0.25">
      <c r="F211">
        <v>1030</v>
      </c>
      <c r="G211" t="s">
        <v>40</v>
      </c>
      <c r="H211" t="str">
        <f>PROPER(G211)</f>
        <v>Touring Bikes</v>
      </c>
      <c r="I211" t="s">
        <v>105</v>
      </c>
      <c r="J211" t="s">
        <v>108</v>
      </c>
      <c r="K211" s="2">
        <v>44991</v>
      </c>
      <c r="N211" s="1">
        <v>1242</v>
      </c>
      <c r="O211" s="1">
        <v>1800</v>
      </c>
      <c r="P211">
        <v>1</v>
      </c>
      <c r="Q211" s="1">
        <f>O211*P211</f>
        <v>1800</v>
      </c>
      <c r="R211" s="14">
        <f>IF(Q211&gt;2000,Q211*5%,0)</f>
        <v>0</v>
      </c>
      <c r="S211" s="1">
        <f>Q211+R211</f>
        <v>1800</v>
      </c>
      <c r="T211" t="s">
        <v>23</v>
      </c>
      <c r="U211" t="s">
        <v>24</v>
      </c>
      <c r="V211">
        <v>2066</v>
      </c>
      <c r="W211">
        <v>3066</v>
      </c>
      <c r="X211" t="s">
        <v>109</v>
      </c>
      <c r="Y211" t="s">
        <v>31</v>
      </c>
      <c r="Z211">
        <v>28</v>
      </c>
    </row>
    <row r="212" spans="6:26" x14ac:dyDescent="0.25">
      <c r="F212">
        <v>1161</v>
      </c>
      <c r="G212" t="s">
        <v>40</v>
      </c>
      <c r="H212" t="str">
        <f>PROPER(G212)</f>
        <v>Touring Bikes</v>
      </c>
      <c r="I212" t="s">
        <v>41</v>
      </c>
      <c r="J212" t="s">
        <v>44</v>
      </c>
      <c r="K212" s="2">
        <v>44991</v>
      </c>
      <c r="N212" s="1">
        <v>1104</v>
      </c>
      <c r="O212" s="1">
        <v>1600</v>
      </c>
      <c r="P212">
        <v>1</v>
      </c>
      <c r="Q212" s="1">
        <f>O212*P212</f>
        <v>1600</v>
      </c>
      <c r="R212" s="14">
        <f>IF(Q212&gt;2000,Q212*5%,0)</f>
        <v>0</v>
      </c>
      <c r="S212" s="1">
        <f>Q212+R212</f>
        <v>1600</v>
      </c>
      <c r="T212" t="s">
        <v>23</v>
      </c>
      <c r="U212" t="s">
        <v>24</v>
      </c>
      <c r="V212">
        <v>2006</v>
      </c>
      <c r="W212">
        <v>3006</v>
      </c>
      <c r="X212" t="s">
        <v>45</v>
      </c>
      <c r="Y212" t="s">
        <v>31</v>
      </c>
      <c r="Z212">
        <v>24</v>
      </c>
    </row>
    <row r="213" spans="6:26" x14ac:dyDescent="0.25">
      <c r="F213">
        <v>1007</v>
      </c>
      <c r="G213" t="s">
        <v>20</v>
      </c>
      <c r="H213" t="str">
        <f>PROPER(G213)</f>
        <v>Mountain Bikes</v>
      </c>
      <c r="I213" t="s">
        <v>46</v>
      </c>
      <c r="J213" t="s">
        <v>47</v>
      </c>
      <c r="K213" s="2">
        <v>44992</v>
      </c>
      <c r="N213" s="1">
        <v>1496</v>
      </c>
      <c r="O213" s="1">
        <v>2200</v>
      </c>
      <c r="P213">
        <v>2</v>
      </c>
      <c r="Q213" s="1">
        <f>O213*P213</f>
        <v>4400</v>
      </c>
      <c r="R213" s="14">
        <f>IF(Q213&gt;2000,Q213*5%,0)</f>
        <v>220</v>
      </c>
      <c r="S213" s="1">
        <f>Q213+R213</f>
        <v>4620</v>
      </c>
      <c r="T213" t="s">
        <v>28</v>
      </c>
      <c r="U213" t="s">
        <v>24</v>
      </c>
      <c r="V213">
        <v>2007</v>
      </c>
      <c r="W213">
        <v>3007</v>
      </c>
      <c r="X213" t="s">
        <v>48</v>
      </c>
      <c r="Y213" t="s">
        <v>26</v>
      </c>
      <c r="Z213">
        <v>29</v>
      </c>
    </row>
    <row r="214" spans="6:26" x14ac:dyDescent="0.25">
      <c r="F214">
        <v>1031</v>
      </c>
      <c r="G214" t="s">
        <v>94</v>
      </c>
      <c r="H214" t="str">
        <f>PROPER(G214)</f>
        <v>E-Bikes</v>
      </c>
      <c r="I214" t="s">
        <v>110</v>
      </c>
      <c r="J214" t="s">
        <v>111</v>
      </c>
      <c r="K214" s="2">
        <v>44992</v>
      </c>
      <c r="N214" s="1">
        <v>2080</v>
      </c>
      <c r="O214" s="1">
        <v>3200</v>
      </c>
      <c r="P214">
        <v>2</v>
      </c>
      <c r="Q214" s="1">
        <f>O214*P214</f>
        <v>6400</v>
      </c>
      <c r="R214" s="14">
        <f>IF(Q214&gt;2000,Q214*5%,0)</f>
        <v>320</v>
      </c>
      <c r="S214" s="1">
        <f>Q214+R214</f>
        <v>6720</v>
      </c>
      <c r="T214" t="s">
        <v>28</v>
      </c>
      <c r="U214" t="s">
        <v>24</v>
      </c>
      <c r="V214">
        <v>2067</v>
      </c>
      <c r="W214">
        <v>3067</v>
      </c>
      <c r="X214" t="s">
        <v>91</v>
      </c>
      <c r="Y214" t="s">
        <v>26</v>
      </c>
      <c r="Z214">
        <v>42</v>
      </c>
    </row>
    <row r="215" spans="6:26" x14ac:dyDescent="0.25">
      <c r="F215">
        <v>1162</v>
      </c>
      <c r="G215" t="s">
        <v>20</v>
      </c>
      <c r="H215" t="str">
        <f>PROPER(G215)</f>
        <v>Mountain Bikes</v>
      </c>
      <c r="I215" t="s">
        <v>46</v>
      </c>
      <c r="J215" t="s">
        <v>47</v>
      </c>
      <c r="K215" s="2">
        <v>44992</v>
      </c>
      <c r="N215" s="1">
        <v>1496</v>
      </c>
      <c r="O215" s="1">
        <v>2200</v>
      </c>
      <c r="P215">
        <v>2</v>
      </c>
      <c r="Q215" s="1">
        <f>O215*P215</f>
        <v>4400</v>
      </c>
      <c r="R215" s="14">
        <f>IF(Q215&gt;2000,Q215*5%,0)</f>
        <v>220</v>
      </c>
      <c r="S215" s="1">
        <f>Q215+R215</f>
        <v>4620</v>
      </c>
      <c r="T215" t="s">
        <v>28</v>
      </c>
      <c r="U215" t="s">
        <v>24</v>
      </c>
      <c r="V215">
        <v>2007</v>
      </c>
      <c r="W215">
        <v>3007</v>
      </c>
      <c r="X215" t="s">
        <v>48</v>
      </c>
      <c r="Y215" t="s">
        <v>26</v>
      </c>
      <c r="Z215">
        <v>29</v>
      </c>
    </row>
    <row r="216" spans="6:26" x14ac:dyDescent="0.25">
      <c r="F216">
        <v>1008</v>
      </c>
      <c r="G216" t="s">
        <v>20</v>
      </c>
      <c r="H216" t="str">
        <f>PROPER(G216)</f>
        <v>Mountain Bikes</v>
      </c>
      <c r="I216" t="s">
        <v>46</v>
      </c>
      <c r="J216" t="s">
        <v>49</v>
      </c>
      <c r="K216" s="2">
        <v>44993</v>
      </c>
      <c r="N216" s="1">
        <v>1700.0000000000002</v>
      </c>
      <c r="O216" s="1">
        <v>2500</v>
      </c>
      <c r="P216">
        <v>1</v>
      </c>
      <c r="Q216" s="1">
        <f>O216*P216</f>
        <v>2500</v>
      </c>
      <c r="R216" s="14">
        <f>IF(Q216&gt;2000,Q216*5%,0)</f>
        <v>125</v>
      </c>
      <c r="S216" s="1">
        <f>Q216+R216</f>
        <v>2625</v>
      </c>
      <c r="T216" t="s">
        <v>23</v>
      </c>
      <c r="U216" t="s">
        <v>29</v>
      </c>
      <c r="V216">
        <v>2008</v>
      </c>
      <c r="W216">
        <v>3008</v>
      </c>
      <c r="X216" t="s">
        <v>50</v>
      </c>
      <c r="Y216" t="s">
        <v>31</v>
      </c>
      <c r="Z216">
        <v>27</v>
      </c>
    </row>
    <row r="217" spans="6:26" x14ac:dyDescent="0.25">
      <c r="F217">
        <v>1032</v>
      </c>
      <c r="G217" t="s">
        <v>94</v>
      </c>
      <c r="H217" t="str">
        <f>PROPER(G217)</f>
        <v>E-Bikes</v>
      </c>
      <c r="I217" t="s">
        <v>110</v>
      </c>
      <c r="J217" t="s">
        <v>112</v>
      </c>
      <c r="K217" s="2">
        <v>44993</v>
      </c>
      <c r="N217" s="1">
        <v>2405</v>
      </c>
      <c r="O217" s="1">
        <v>3700</v>
      </c>
      <c r="P217">
        <v>1</v>
      </c>
      <c r="Q217" s="1">
        <f>O217*P217</f>
        <v>3700</v>
      </c>
      <c r="R217" s="14">
        <f>IF(Q217&gt;2000,Q217*5%,0)</f>
        <v>185</v>
      </c>
      <c r="S217" s="1">
        <f>Q217+R217</f>
        <v>3885</v>
      </c>
      <c r="T217" t="s">
        <v>23</v>
      </c>
      <c r="U217" t="s">
        <v>29</v>
      </c>
      <c r="V217">
        <v>2068</v>
      </c>
      <c r="W217">
        <v>3068</v>
      </c>
      <c r="X217" t="s">
        <v>93</v>
      </c>
      <c r="Y217" t="s">
        <v>31</v>
      </c>
      <c r="Z217">
        <v>40</v>
      </c>
    </row>
    <row r="218" spans="6:26" x14ac:dyDescent="0.25">
      <c r="F218">
        <v>1163</v>
      </c>
      <c r="G218" t="s">
        <v>20</v>
      </c>
      <c r="H218" t="str">
        <f>PROPER(G218)</f>
        <v>Mountain Bikes</v>
      </c>
      <c r="I218" t="s">
        <v>46</v>
      </c>
      <c r="J218" t="s">
        <v>49</v>
      </c>
      <c r="K218" s="2">
        <v>44993</v>
      </c>
      <c r="N218" s="1">
        <v>1700.0000000000002</v>
      </c>
      <c r="O218" s="1">
        <v>2500</v>
      </c>
      <c r="P218">
        <v>1</v>
      </c>
      <c r="Q218" s="1">
        <f>O218*P218</f>
        <v>2500</v>
      </c>
      <c r="R218" s="14">
        <f>IF(Q218&gt;2000,Q218*5%,0)</f>
        <v>125</v>
      </c>
      <c r="S218" s="1">
        <f>Q218+R218</f>
        <v>2625</v>
      </c>
      <c r="T218" t="s">
        <v>23</v>
      </c>
      <c r="U218" t="s">
        <v>29</v>
      </c>
      <c r="V218">
        <v>2008</v>
      </c>
      <c r="W218">
        <v>3008</v>
      </c>
      <c r="X218" t="s">
        <v>50</v>
      </c>
      <c r="Y218" t="s">
        <v>31</v>
      </c>
      <c r="Z218">
        <v>27</v>
      </c>
    </row>
    <row r="219" spans="6:26" x14ac:dyDescent="0.25">
      <c r="F219">
        <v>1017</v>
      </c>
      <c r="G219" t="s">
        <v>20</v>
      </c>
      <c r="H219" t="str">
        <f>PROPER(G219)</f>
        <v>Mountain Bikes</v>
      </c>
      <c r="I219" t="s">
        <v>74</v>
      </c>
      <c r="J219" t="s">
        <v>75</v>
      </c>
      <c r="K219" s="2">
        <v>44996</v>
      </c>
      <c r="N219" s="1">
        <v>780</v>
      </c>
      <c r="O219" s="1">
        <v>1300</v>
      </c>
      <c r="P219">
        <v>2</v>
      </c>
      <c r="Q219" s="1">
        <f>O219*P219</f>
        <v>2600</v>
      </c>
      <c r="R219" s="14">
        <f>IF(Q219&gt;2000,Q219*5%,0)</f>
        <v>130</v>
      </c>
      <c r="S219" s="1">
        <f>Q219+R219</f>
        <v>2730</v>
      </c>
      <c r="T219" t="s">
        <v>23</v>
      </c>
      <c r="U219" t="s">
        <v>24</v>
      </c>
      <c r="V219">
        <v>2041</v>
      </c>
      <c r="W219">
        <v>3041</v>
      </c>
      <c r="X219" t="s">
        <v>76</v>
      </c>
      <c r="Y219" t="s">
        <v>26</v>
      </c>
      <c r="Z219">
        <v>32</v>
      </c>
    </row>
    <row r="220" spans="6:26" x14ac:dyDescent="0.25">
      <c r="F220">
        <v>1172</v>
      </c>
      <c r="G220" t="s">
        <v>20</v>
      </c>
      <c r="H220" t="str">
        <f>PROPER(G220)</f>
        <v>Mountain Bikes</v>
      </c>
      <c r="I220" t="s">
        <v>74</v>
      </c>
      <c r="J220" t="s">
        <v>75</v>
      </c>
      <c r="K220" s="2">
        <v>44996</v>
      </c>
      <c r="N220" s="1">
        <v>780</v>
      </c>
      <c r="O220" s="1">
        <v>1300</v>
      </c>
      <c r="P220">
        <v>2</v>
      </c>
      <c r="Q220" s="1">
        <f>O220*P220</f>
        <v>2600</v>
      </c>
      <c r="R220" s="14">
        <f>IF(Q220&gt;2000,Q220*5%,0)</f>
        <v>130</v>
      </c>
      <c r="S220" s="1">
        <f>Q220+R220</f>
        <v>2730</v>
      </c>
      <c r="T220" t="s">
        <v>23</v>
      </c>
      <c r="U220" t="s">
        <v>24</v>
      </c>
      <c r="V220">
        <v>2041</v>
      </c>
      <c r="W220">
        <v>3041</v>
      </c>
      <c r="X220" t="s">
        <v>76</v>
      </c>
      <c r="Y220" t="s">
        <v>26</v>
      </c>
      <c r="Z220">
        <v>32</v>
      </c>
    </row>
    <row r="221" spans="6:26" x14ac:dyDescent="0.25">
      <c r="F221">
        <v>1018</v>
      </c>
      <c r="G221" t="s">
        <v>20</v>
      </c>
      <c r="H221" t="str">
        <f>PROPER(G221)</f>
        <v>Mountain Bikes</v>
      </c>
      <c r="I221" t="s">
        <v>74</v>
      </c>
      <c r="J221" t="s">
        <v>77</v>
      </c>
      <c r="K221" s="2">
        <v>44997</v>
      </c>
      <c r="N221" s="1">
        <v>960</v>
      </c>
      <c r="O221" s="1">
        <v>1600</v>
      </c>
      <c r="P221">
        <v>1</v>
      </c>
      <c r="Q221" s="1">
        <f>O221*P221</f>
        <v>1600</v>
      </c>
      <c r="R221" s="14">
        <f>IF(Q221&gt;2000,Q221*5%,0)</f>
        <v>0</v>
      </c>
      <c r="S221" s="1">
        <f>Q221+R221</f>
        <v>1600</v>
      </c>
      <c r="T221" t="s">
        <v>28</v>
      </c>
      <c r="U221" t="s">
        <v>29</v>
      </c>
      <c r="V221">
        <v>2042</v>
      </c>
      <c r="W221">
        <v>3042</v>
      </c>
      <c r="X221" t="s">
        <v>78</v>
      </c>
      <c r="Y221" t="s">
        <v>31</v>
      </c>
      <c r="Z221">
        <v>29</v>
      </c>
    </row>
    <row r="222" spans="6:26" x14ac:dyDescent="0.25">
      <c r="F222">
        <v>1173</v>
      </c>
      <c r="G222" t="s">
        <v>20</v>
      </c>
      <c r="H222" t="str">
        <f>PROPER(G222)</f>
        <v>Mountain Bikes</v>
      </c>
      <c r="I222" t="s">
        <v>74</v>
      </c>
      <c r="J222" t="s">
        <v>77</v>
      </c>
      <c r="K222" s="2">
        <v>44997</v>
      </c>
      <c r="N222" s="1">
        <v>960</v>
      </c>
      <c r="O222" s="1">
        <v>1600</v>
      </c>
      <c r="P222">
        <v>1</v>
      </c>
      <c r="Q222" s="1">
        <f>O222*P222</f>
        <v>1600</v>
      </c>
      <c r="R222" s="14">
        <f>IF(Q222&gt;2000,Q222*5%,0)</f>
        <v>0</v>
      </c>
      <c r="S222" s="1">
        <f>Q222+R222</f>
        <v>1600</v>
      </c>
      <c r="T222" t="s">
        <v>28</v>
      </c>
      <c r="U222" t="s">
        <v>29</v>
      </c>
      <c r="V222">
        <v>2042</v>
      </c>
      <c r="W222">
        <v>3042</v>
      </c>
      <c r="X222" t="s">
        <v>78</v>
      </c>
      <c r="Y222" t="s">
        <v>31</v>
      </c>
      <c r="Z222">
        <v>29</v>
      </c>
    </row>
    <row r="223" spans="6:26" x14ac:dyDescent="0.25">
      <c r="F223">
        <v>1019</v>
      </c>
      <c r="G223" t="s">
        <v>32</v>
      </c>
      <c r="H223" t="str">
        <f>PROPER(G223)</f>
        <v>Road Bikes</v>
      </c>
      <c r="I223" t="s">
        <v>79</v>
      </c>
      <c r="J223" t="s">
        <v>80</v>
      </c>
      <c r="K223" s="2">
        <v>44998</v>
      </c>
      <c r="N223" s="1">
        <v>1292</v>
      </c>
      <c r="O223" s="1">
        <v>1900</v>
      </c>
      <c r="P223">
        <v>3</v>
      </c>
      <c r="Q223" s="1">
        <f>O223*P223</f>
        <v>5700</v>
      </c>
      <c r="R223" s="14">
        <f>IF(Q223&gt;2000,Q223*5%,0)</f>
        <v>285</v>
      </c>
      <c r="S223" s="1">
        <f>Q223+R223</f>
        <v>5985</v>
      </c>
      <c r="T223" t="s">
        <v>23</v>
      </c>
      <c r="U223" t="s">
        <v>35</v>
      </c>
      <c r="V223">
        <v>2043</v>
      </c>
      <c r="W223">
        <v>3043</v>
      </c>
      <c r="X223" t="s">
        <v>81</v>
      </c>
      <c r="Y223" t="s">
        <v>26</v>
      </c>
      <c r="Z223">
        <v>21</v>
      </c>
    </row>
    <row r="224" spans="6:26" x14ac:dyDescent="0.25">
      <c r="F224">
        <v>1174</v>
      </c>
      <c r="G224" t="s">
        <v>32</v>
      </c>
      <c r="H224" t="str">
        <f>PROPER(G224)</f>
        <v>Road Bikes</v>
      </c>
      <c r="I224" t="s">
        <v>79</v>
      </c>
      <c r="J224" t="s">
        <v>80</v>
      </c>
      <c r="K224" s="2">
        <v>44998</v>
      </c>
      <c r="N224" s="1">
        <v>1292</v>
      </c>
      <c r="O224" s="1">
        <v>1900</v>
      </c>
      <c r="P224">
        <v>3</v>
      </c>
      <c r="Q224" s="1">
        <f>O224*P224</f>
        <v>5700</v>
      </c>
      <c r="R224" s="14">
        <f>IF(Q224&gt;2000,Q224*5%,0)</f>
        <v>285</v>
      </c>
      <c r="S224" s="1">
        <f>Q224+R224</f>
        <v>5985</v>
      </c>
      <c r="T224" t="s">
        <v>23</v>
      </c>
      <c r="U224" t="s">
        <v>35</v>
      </c>
      <c r="V224">
        <v>2043</v>
      </c>
      <c r="W224">
        <v>3043</v>
      </c>
      <c r="X224" t="s">
        <v>81</v>
      </c>
      <c r="Y224" t="s">
        <v>26</v>
      </c>
      <c r="Z224">
        <v>21</v>
      </c>
    </row>
    <row r="225" spans="6:26" x14ac:dyDescent="0.25">
      <c r="F225">
        <v>1020</v>
      </c>
      <c r="G225" t="s">
        <v>32</v>
      </c>
      <c r="H225" t="str">
        <f>PROPER(G225)</f>
        <v>Road Bikes</v>
      </c>
      <c r="I225" t="s">
        <v>79</v>
      </c>
      <c r="J225" t="s">
        <v>82</v>
      </c>
      <c r="K225" s="2">
        <v>44999</v>
      </c>
      <c r="N225" s="1">
        <v>1496</v>
      </c>
      <c r="O225" s="1">
        <v>2200</v>
      </c>
      <c r="P225">
        <v>1</v>
      </c>
      <c r="Q225" s="1">
        <f>O225*P225</f>
        <v>2200</v>
      </c>
      <c r="R225" s="14">
        <f>IF(Q225&gt;2000,Q225*5%,0)</f>
        <v>110</v>
      </c>
      <c r="S225" s="1">
        <f>Q225+R225</f>
        <v>2310</v>
      </c>
      <c r="T225" t="s">
        <v>23</v>
      </c>
      <c r="U225" t="s">
        <v>24</v>
      </c>
      <c r="V225">
        <v>2044</v>
      </c>
      <c r="W225">
        <v>3044</v>
      </c>
      <c r="X225" t="s">
        <v>83</v>
      </c>
      <c r="Y225" t="s">
        <v>31</v>
      </c>
      <c r="Z225">
        <v>19</v>
      </c>
    </row>
    <row r="226" spans="6:26" x14ac:dyDescent="0.25">
      <c r="F226">
        <v>1175</v>
      </c>
      <c r="G226" t="s">
        <v>32</v>
      </c>
      <c r="H226" t="str">
        <f>PROPER(G226)</f>
        <v>Road Bikes</v>
      </c>
      <c r="I226" t="s">
        <v>79</v>
      </c>
      <c r="J226" t="s">
        <v>82</v>
      </c>
      <c r="K226" s="2">
        <v>44999</v>
      </c>
      <c r="N226" s="1">
        <v>1496</v>
      </c>
      <c r="O226" s="1">
        <v>2200</v>
      </c>
      <c r="P226">
        <v>1</v>
      </c>
      <c r="Q226" s="1">
        <f>O226*P226</f>
        <v>2200</v>
      </c>
      <c r="R226" s="14">
        <f>IF(Q226&gt;2000,Q226*5%,0)</f>
        <v>110</v>
      </c>
      <c r="S226" s="1">
        <f>Q226+R226</f>
        <v>2310</v>
      </c>
      <c r="T226" t="s">
        <v>23</v>
      </c>
      <c r="U226" t="s">
        <v>24</v>
      </c>
      <c r="V226">
        <v>2044</v>
      </c>
      <c r="W226">
        <v>3044</v>
      </c>
      <c r="X226" t="s">
        <v>83</v>
      </c>
      <c r="Y226" t="s">
        <v>31</v>
      </c>
      <c r="Z226">
        <v>19</v>
      </c>
    </row>
    <row r="227" spans="6:26" x14ac:dyDescent="0.25">
      <c r="F227">
        <v>1021</v>
      </c>
      <c r="G227" t="s">
        <v>40</v>
      </c>
      <c r="H227" t="str">
        <f>PROPER(G227)</f>
        <v>Touring Bikes</v>
      </c>
      <c r="I227" t="s">
        <v>84</v>
      </c>
      <c r="J227" t="s">
        <v>85</v>
      </c>
      <c r="K227" s="2">
        <v>45000</v>
      </c>
      <c r="N227" s="1">
        <v>1340</v>
      </c>
      <c r="O227" s="1">
        <v>2000</v>
      </c>
      <c r="P227">
        <v>2</v>
      </c>
      <c r="Q227" s="1">
        <f>O227*P227</f>
        <v>4000</v>
      </c>
      <c r="R227" s="14">
        <f>IF(Q227&gt;2000,Q227*5%,0)</f>
        <v>200</v>
      </c>
      <c r="S227" s="1">
        <f>Q227+R227</f>
        <v>4200</v>
      </c>
      <c r="T227" t="s">
        <v>28</v>
      </c>
      <c r="U227" t="s">
        <v>29</v>
      </c>
      <c r="V227">
        <v>2045</v>
      </c>
      <c r="W227">
        <v>3045</v>
      </c>
      <c r="X227" t="s">
        <v>86</v>
      </c>
      <c r="Y227" t="s">
        <v>26</v>
      </c>
      <c r="Z227">
        <v>36</v>
      </c>
    </row>
    <row r="228" spans="6:26" x14ac:dyDescent="0.25">
      <c r="F228">
        <v>1022</v>
      </c>
      <c r="G228" t="s">
        <v>40</v>
      </c>
      <c r="H228" t="str">
        <f>PROPER(G228)</f>
        <v>Touring Bikes</v>
      </c>
      <c r="I228" t="s">
        <v>84</v>
      </c>
      <c r="J228" t="s">
        <v>87</v>
      </c>
      <c r="K228" s="2">
        <v>45001</v>
      </c>
      <c r="N228" s="1">
        <v>1541</v>
      </c>
      <c r="O228" s="1">
        <v>2300</v>
      </c>
      <c r="P228">
        <v>1</v>
      </c>
      <c r="Q228" s="1">
        <f>O228*P228</f>
        <v>2300</v>
      </c>
      <c r="R228" s="14">
        <f>IF(Q228&gt;2000,Q228*5%,0)</f>
        <v>115</v>
      </c>
      <c r="S228" s="1">
        <f>Q228+R228</f>
        <v>2415</v>
      </c>
      <c r="T228" t="s">
        <v>23</v>
      </c>
      <c r="U228" t="s">
        <v>24</v>
      </c>
      <c r="V228">
        <v>2046</v>
      </c>
      <c r="W228">
        <v>3046</v>
      </c>
      <c r="X228" t="s">
        <v>88</v>
      </c>
      <c r="Y228" t="s">
        <v>31</v>
      </c>
      <c r="Z228">
        <v>34</v>
      </c>
    </row>
    <row r="229" spans="6:26" x14ac:dyDescent="0.25">
      <c r="F229">
        <v>1023</v>
      </c>
      <c r="G229" t="s">
        <v>20</v>
      </c>
      <c r="H229" t="str">
        <f>PROPER(G229)</f>
        <v>Mountain Bikes</v>
      </c>
      <c r="I229" t="s">
        <v>89</v>
      </c>
      <c r="J229" t="s">
        <v>90</v>
      </c>
      <c r="K229" s="2">
        <v>45002</v>
      </c>
      <c r="N229" s="1">
        <v>2250</v>
      </c>
      <c r="O229" s="1">
        <v>3000</v>
      </c>
      <c r="P229">
        <v>2</v>
      </c>
      <c r="Q229" s="1">
        <f>O229*P229</f>
        <v>6000</v>
      </c>
      <c r="R229" s="14">
        <f>IF(Q229&gt;2000,Q229*5%,0)</f>
        <v>300</v>
      </c>
      <c r="S229" s="1">
        <f>Q229+R229</f>
        <v>6300</v>
      </c>
      <c r="T229" t="s">
        <v>28</v>
      </c>
      <c r="U229" t="s">
        <v>24</v>
      </c>
      <c r="V229">
        <v>2047</v>
      </c>
      <c r="W229">
        <v>3047</v>
      </c>
      <c r="X229" t="s">
        <v>91</v>
      </c>
      <c r="Y229" t="s">
        <v>26</v>
      </c>
      <c r="Z229">
        <v>40</v>
      </c>
    </row>
    <row r="230" spans="6:26" x14ac:dyDescent="0.25">
      <c r="F230">
        <v>1024</v>
      </c>
      <c r="G230" t="s">
        <v>20</v>
      </c>
      <c r="H230" t="str">
        <f>PROPER(G230)</f>
        <v>Mountain Bikes</v>
      </c>
      <c r="I230" t="s">
        <v>89</v>
      </c>
      <c r="J230" t="s">
        <v>92</v>
      </c>
      <c r="K230" s="2">
        <v>45003</v>
      </c>
      <c r="N230" s="1">
        <v>2625</v>
      </c>
      <c r="O230" s="1">
        <v>3500</v>
      </c>
      <c r="P230">
        <v>1</v>
      </c>
      <c r="Q230" s="1">
        <f>O230*P230</f>
        <v>3500</v>
      </c>
      <c r="R230" s="14">
        <f>IF(Q230&gt;2000,Q230*5%,0)</f>
        <v>175</v>
      </c>
      <c r="S230" s="1">
        <f>Q230+R230</f>
        <v>3675</v>
      </c>
      <c r="T230" t="s">
        <v>23</v>
      </c>
      <c r="U230" t="s">
        <v>29</v>
      </c>
      <c r="V230">
        <v>2048</v>
      </c>
      <c r="W230">
        <v>3048</v>
      </c>
      <c r="X230" t="s">
        <v>93</v>
      </c>
      <c r="Y230" t="s">
        <v>31</v>
      </c>
      <c r="Z230">
        <v>38</v>
      </c>
    </row>
    <row r="231" spans="6:26" x14ac:dyDescent="0.25">
      <c r="F231">
        <v>1009</v>
      </c>
      <c r="G231" t="s">
        <v>20</v>
      </c>
      <c r="H231" t="str">
        <f>PROPER(G231)</f>
        <v>Mountain Bikes</v>
      </c>
      <c r="I231" t="s">
        <v>51</v>
      </c>
      <c r="J231" t="s">
        <v>52</v>
      </c>
      <c r="K231" s="2">
        <v>45006</v>
      </c>
      <c r="N231" s="1">
        <v>737</v>
      </c>
      <c r="O231" s="1">
        <v>1100</v>
      </c>
      <c r="P231">
        <v>2</v>
      </c>
      <c r="Q231" s="1">
        <f>O231*P231</f>
        <v>2200</v>
      </c>
      <c r="R231" s="14">
        <f>IF(Q231&gt;2000,Q231*5%,0)</f>
        <v>110</v>
      </c>
      <c r="S231" s="1">
        <f>Q231+R231</f>
        <v>2310</v>
      </c>
      <c r="T231" t="s">
        <v>23</v>
      </c>
      <c r="U231" t="s">
        <v>24</v>
      </c>
      <c r="V231">
        <v>2021</v>
      </c>
      <c r="W231">
        <v>3021</v>
      </c>
      <c r="X231" t="s">
        <v>53</v>
      </c>
      <c r="Y231" t="s">
        <v>26</v>
      </c>
      <c r="Z231">
        <v>24</v>
      </c>
    </row>
    <row r="232" spans="6:26" x14ac:dyDescent="0.25">
      <c r="F232">
        <v>1164</v>
      </c>
      <c r="G232" t="s">
        <v>20</v>
      </c>
      <c r="H232" t="str">
        <f>PROPER(G232)</f>
        <v>Mountain Bikes</v>
      </c>
      <c r="I232" t="s">
        <v>51</v>
      </c>
      <c r="J232" t="s">
        <v>52</v>
      </c>
      <c r="K232" s="2">
        <v>45006</v>
      </c>
      <c r="N232" s="1">
        <v>737</v>
      </c>
      <c r="O232" s="1">
        <v>1100</v>
      </c>
      <c r="P232">
        <v>2</v>
      </c>
      <c r="Q232" s="1">
        <f>O232*P232</f>
        <v>2200</v>
      </c>
      <c r="R232" s="14">
        <f>IF(Q232&gt;2000,Q232*5%,0)</f>
        <v>110</v>
      </c>
      <c r="S232" s="1">
        <f>Q232+R232</f>
        <v>2310</v>
      </c>
      <c r="T232" t="s">
        <v>23</v>
      </c>
      <c r="U232" t="s">
        <v>24</v>
      </c>
      <c r="V232">
        <v>2021</v>
      </c>
      <c r="W232">
        <v>3021</v>
      </c>
      <c r="X232" t="s">
        <v>53</v>
      </c>
      <c r="Y232" t="s">
        <v>26</v>
      </c>
      <c r="Z232">
        <v>24</v>
      </c>
    </row>
    <row r="233" spans="6:26" x14ac:dyDescent="0.25">
      <c r="F233">
        <v>1010</v>
      </c>
      <c r="G233" t="s">
        <v>20</v>
      </c>
      <c r="H233" t="str">
        <f>PROPER(G233)</f>
        <v>Mountain Bikes</v>
      </c>
      <c r="I233" t="s">
        <v>51</v>
      </c>
      <c r="J233" t="s">
        <v>54</v>
      </c>
      <c r="K233" s="2">
        <v>45007</v>
      </c>
      <c r="N233" s="1">
        <v>938</v>
      </c>
      <c r="O233" s="1">
        <v>1400</v>
      </c>
      <c r="P233">
        <v>1</v>
      </c>
      <c r="Q233" s="1">
        <f>O233*P233</f>
        <v>1400</v>
      </c>
      <c r="R233" s="14">
        <f>IF(Q233&gt;2000,Q233*5%,0)</f>
        <v>0</v>
      </c>
      <c r="S233" s="1">
        <f>Q233+R233</f>
        <v>1400</v>
      </c>
      <c r="T233" t="s">
        <v>28</v>
      </c>
      <c r="U233" t="s">
        <v>29</v>
      </c>
      <c r="V233">
        <v>2022</v>
      </c>
      <c r="W233">
        <v>3022</v>
      </c>
      <c r="X233" t="s">
        <v>55</v>
      </c>
      <c r="Y233" t="s">
        <v>31</v>
      </c>
      <c r="Z233">
        <v>21</v>
      </c>
    </row>
    <row r="234" spans="6:26" x14ac:dyDescent="0.25">
      <c r="F234">
        <v>1165</v>
      </c>
      <c r="G234" t="s">
        <v>20</v>
      </c>
      <c r="H234" t="str">
        <f>PROPER(G234)</f>
        <v>Mountain Bikes</v>
      </c>
      <c r="I234" t="s">
        <v>51</v>
      </c>
      <c r="J234" t="s">
        <v>54</v>
      </c>
      <c r="K234" s="2">
        <v>45007</v>
      </c>
      <c r="N234" s="1">
        <v>938</v>
      </c>
      <c r="O234" s="1">
        <v>1400</v>
      </c>
      <c r="P234">
        <v>1</v>
      </c>
      <c r="Q234" s="1">
        <f>O234*P234</f>
        <v>1400</v>
      </c>
      <c r="R234" s="14">
        <f>IF(Q234&gt;2000,Q234*5%,0)</f>
        <v>0</v>
      </c>
      <c r="S234" s="1">
        <f>Q234+R234</f>
        <v>1400</v>
      </c>
      <c r="T234" t="s">
        <v>28</v>
      </c>
      <c r="U234" t="s">
        <v>29</v>
      </c>
      <c r="V234">
        <v>2022</v>
      </c>
      <c r="W234">
        <v>3022</v>
      </c>
      <c r="X234" t="s">
        <v>55</v>
      </c>
      <c r="Y234" t="s">
        <v>31</v>
      </c>
      <c r="Z234">
        <v>21</v>
      </c>
    </row>
    <row r="235" spans="6:26" x14ac:dyDescent="0.25">
      <c r="F235">
        <v>1011</v>
      </c>
      <c r="G235" t="s">
        <v>32</v>
      </c>
      <c r="H235" t="str">
        <f>PROPER(G235)</f>
        <v>Road Bikes</v>
      </c>
      <c r="I235" t="s">
        <v>57</v>
      </c>
      <c r="J235" t="s">
        <v>58</v>
      </c>
      <c r="K235" s="2">
        <v>45008</v>
      </c>
      <c r="N235" s="1">
        <v>1190</v>
      </c>
      <c r="O235" s="1">
        <v>1700</v>
      </c>
      <c r="P235">
        <v>3</v>
      </c>
      <c r="Q235" s="1">
        <f>O235*P235</f>
        <v>5100</v>
      </c>
      <c r="R235" s="14">
        <f>IF(Q235&gt;2000,Q235*5%,0)</f>
        <v>255</v>
      </c>
      <c r="S235" s="1">
        <f>Q235+R235</f>
        <v>5355</v>
      </c>
      <c r="T235" t="s">
        <v>23</v>
      </c>
      <c r="U235" t="s">
        <v>35</v>
      </c>
      <c r="V235">
        <v>2023</v>
      </c>
      <c r="W235">
        <v>3023</v>
      </c>
      <c r="X235" t="s">
        <v>59</v>
      </c>
      <c r="Y235" t="s">
        <v>26</v>
      </c>
      <c r="Z235">
        <v>20</v>
      </c>
    </row>
    <row r="236" spans="6:26" x14ac:dyDescent="0.25">
      <c r="F236">
        <v>1166</v>
      </c>
      <c r="G236" t="s">
        <v>32</v>
      </c>
      <c r="H236" t="str">
        <f>PROPER(G236)</f>
        <v>Road Bikes</v>
      </c>
      <c r="I236" t="s">
        <v>57</v>
      </c>
      <c r="J236" t="s">
        <v>58</v>
      </c>
      <c r="K236" s="2">
        <v>45008</v>
      </c>
      <c r="N236" s="1">
        <v>1190</v>
      </c>
      <c r="O236" s="1">
        <v>1700</v>
      </c>
      <c r="P236">
        <v>3</v>
      </c>
      <c r="Q236" s="1">
        <f>O236*P236</f>
        <v>5100</v>
      </c>
      <c r="R236" s="14">
        <f>IF(Q236&gt;2000,Q236*5%,0)</f>
        <v>255</v>
      </c>
      <c r="S236" s="1">
        <f>Q236+R236</f>
        <v>5355</v>
      </c>
      <c r="T236" t="s">
        <v>23</v>
      </c>
      <c r="U236" t="s">
        <v>35</v>
      </c>
      <c r="V236">
        <v>2023</v>
      </c>
      <c r="W236">
        <v>3023</v>
      </c>
      <c r="X236" t="s">
        <v>59</v>
      </c>
      <c r="Y236" t="s">
        <v>26</v>
      </c>
      <c r="Z236">
        <v>20</v>
      </c>
    </row>
    <row r="237" spans="6:26" x14ac:dyDescent="0.25">
      <c r="F237">
        <v>1012</v>
      </c>
      <c r="G237" t="s">
        <v>32</v>
      </c>
      <c r="H237" t="str">
        <f>PROPER(G237)</f>
        <v>Road Bikes</v>
      </c>
      <c r="I237" t="s">
        <v>57</v>
      </c>
      <c r="J237" t="s">
        <v>61</v>
      </c>
      <c r="K237" s="2">
        <v>45009</v>
      </c>
      <c r="N237" s="1">
        <v>1400</v>
      </c>
      <c r="O237" s="1">
        <v>2000</v>
      </c>
      <c r="P237">
        <v>1</v>
      </c>
      <c r="Q237" s="1">
        <f>O237*P237</f>
        <v>2000</v>
      </c>
      <c r="R237" s="14">
        <f>IF(Q237&gt;2000,Q237*5%,0)</f>
        <v>0</v>
      </c>
      <c r="S237" s="1">
        <f>Q237+R237</f>
        <v>2000</v>
      </c>
      <c r="T237" t="s">
        <v>23</v>
      </c>
      <c r="U237" t="s">
        <v>24</v>
      </c>
      <c r="V237">
        <v>2024</v>
      </c>
      <c r="W237">
        <v>3024</v>
      </c>
      <c r="X237" t="s">
        <v>62</v>
      </c>
      <c r="Y237" t="s">
        <v>31</v>
      </c>
      <c r="Z237">
        <v>18</v>
      </c>
    </row>
    <row r="238" spans="6:26" x14ac:dyDescent="0.25">
      <c r="F238">
        <v>1167</v>
      </c>
      <c r="G238" t="s">
        <v>32</v>
      </c>
      <c r="H238" t="str">
        <f>PROPER(G238)</f>
        <v>Road Bikes</v>
      </c>
      <c r="I238" t="s">
        <v>57</v>
      </c>
      <c r="J238" t="s">
        <v>61</v>
      </c>
      <c r="K238" s="2">
        <v>45009</v>
      </c>
      <c r="N238" s="1">
        <v>1400</v>
      </c>
      <c r="O238" s="1">
        <v>2000</v>
      </c>
      <c r="P238">
        <v>1</v>
      </c>
      <c r="Q238" s="1">
        <f>O238*P238</f>
        <v>2000</v>
      </c>
      <c r="R238" s="14">
        <f>IF(Q238&gt;2000,Q238*5%,0)</f>
        <v>0</v>
      </c>
      <c r="S238" s="1">
        <f>Q238+R238</f>
        <v>2000</v>
      </c>
      <c r="T238" t="s">
        <v>23</v>
      </c>
      <c r="U238" t="s">
        <v>24</v>
      </c>
      <c r="V238">
        <v>2024</v>
      </c>
      <c r="W238">
        <v>3024</v>
      </c>
      <c r="X238" t="s">
        <v>62</v>
      </c>
      <c r="Y238" t="s">
        <v>31</v>
      </c>
      <c r="Z238">
        <v>18</v>
      </c>
    </row>
    <row r="239" spans="6:26" x14ac:dyDescent="0.25">
      <c r="F239">
        <v>1013</v>
      </c>
      <c r="G239" t="s">
        <v>40</v>
      </c>
      <c r="H239" t="str">
        <f>PROPER(G239)</f>
        <v>Touring Bikes</v>
      </c>
      <c r="I239" t="s">
        <v>64</v>
      </c>
      <c r="J239" t="s">
        <v>65</v>
      </c>
      <c r="K239" s="2">
        <v>45010</v>
      </c>
      <c r="N239" s="1">
        <v>975</v>
      </c>
      <c r="O239" s="1">
        <v>1500</v>
      </c>
      <c r="P239">
        <v>2</v>
      </c>
      <c r="Q239" s="1">
        <f>O239*P239</f>
        <v>3000</v>
      </c>
      <c r="R239" s="14">
        <f>IF(Q239&gt;2000,Q239*5%,0)</f>
        <v>150</v>
      </c>
      <c r="S239" s="1">
        <f>Q239+R239</f>
        <v>3150</v>
      </c>
      <c r="T239" t="s">
        <v>28</v>
      </c>
      <c r="U239" t="s">
        <v>29</v>
      </c>
      <c r="V239">
        <v>2025</v>
      </c>
      <c r="W239">
        <v>3025</v>
      </c>
      <c r="X239" t="s">
        <v>66</v>
      </c>
      <c r="Y239" t="s">
        <v>26</v>
      </c>
      <c r="Z239">
        <v>28</v>
      </c>
    </row>
    <row r="240" spans="6:26" x14ac:dyDescent="0.25">
      <c r="F240">
        <v>1168</v>
      </c>
      <c r="G240" t="s">
        <v>40</v>
      </c>
      <c r="H240" t="str">
        <f>PROPER(G240)</f>
        <v>Touring Bikes</v>
      </c>
      <c r="I240" t="s">
        <v>64</v>
      </c>
      <c r="J240" t="s">
        <v>65</v>
      </c>
      <c r="K240" s="2">
        <v>45010</v>
      </c>
      <c r="N240" s="1">
        <v>975</v>
      </c>
      <c r="O240" s="1">
        <v>1500</v>
      </c>
      <c r="P240">
        <v>2</v>
      </c>
      <c r="Q240" s="1">
        <f>O240*P240</f>
        <v>3000</v>
      </c>
      <c r="R240" s="14">
        <f>IF(Q240&gt;2000,Q240*5%,0)</f>
        <v>150</v>
      </c>
      <c r="S240" s="1">
        <f>Q240+R240</f>
        <v>3150</v>
      </c>
      <c r="T240" t="s">
        <v>28</v>
      </c>
      <c r="U240" t="s">
        <v>29</v>
      </c>
      <c r="V240">
        <v>2025</v>
      </c>
      <c r="W240">
        <v>3025</v>
      </c>
      <c r="X240" t="s">
        <v>66</v>
      </c>
      <c r="Y240" t="s">
        <v>26</v>
      </c>
      <c r="Z240">
        <v>28</v>
      </c>
    </row>
    <row r="241" spans="6:26" x14ac:dyDescent="0.25">
      <c r="F241">
        <v>1014</v>
      </c>
      <c r="G241" t="s">
        <v>40</v>
      </c>
      <c r="H241" t="str">
        <f>PROPER(G241)</f>
        <v>Touring Bikes</v>
      </c>
      <c r="I241" t="s">
        <v>64</v>
      </c>
      <c r="J241" t="s">
        <v>67</v>
      </c>
      <c r="K241" s="2">
        <v>45011</v>
      </c>
      <c r="N241" s="1">
        <v>1170</v>
      </c>
      <c r="O241" s="1">
        <v>1800</v>
      </c>
      <c r="P241">
        <v>1</v>
      </c>
      <c r="Q241" s="1">
        <f>O241*P241</f>
        <v>1800</v>
      </c>
      <c r="R241" s="14">
        <f>IF(Q241&gt;2000,Q241*5%,0)</f>
        <v>0</v>
      </c>
      <c r="S241" s="1">
        <f>Q241+R241</f>
        <v>1800</v>
      </c>
      <c r="T241" t="s">
        <v>23</v>
      </c>
      <c r="U241" t="s">
        <v>24</v>
      </c>
      <c r="V241">
        <v>2026</v>
      </c>
      <c r="W241">
        <v>3026</v>
      </c>
      <c r="X241" t="s">
        <v>68</v>
      </c>
      <c r="Y241" t="s">
        <v>31</v>
      </c>
      <c r="Z241">
        <v>26</v>
      </c>
    </row>
    <row r="242" spans="6:26" x14ac:dyDescent="0.25">
      <c r="F242">
        <v>1169</v>
      </c>
      <c r="G242" t="s">
        <v>40</v>
      </c>
      <c r="H242" t="str">
        <f>PROPER(G242)</f>
        <v>Touring Bikes</v>
      </c>
      <c r="I242" t="s">
        <v>64</v>
      </c>
      <c r="J242" t="s">
        <v>67</v>
      </c>
      <c r="K242" s="2">
        <v>45011</v>
      </c>
      <c r="N242" s="1">
        <v>1170</v>
      </c>
      <c r="O242" s="1">
        <v>1800</v>
      </c>
      <c r="P242">
        <v>1</v>
      </c>
      <c r="Q242" s="1">
        <f>O242*P242</f>
        <v>1800</v>
      </c>
      <c r="R242" s="14">
        <f>IF(Q242&gt;2000,Q242*5%,0)</f>
        <v>0</v>
      </c>
      <c r="S242" s="1">
        <f>Q242+R242</f>
        <v>1800</v>
      </c>
      <c r="T242" t="s">
        <v>23</v>
      </c>
      <c r="U242" t="s">
        <v>24</v>
      </c>
      <c r="V242">
        <v>2026</v>
      </c>
      <c r="W242">
        <v>3026</v>
      </c>
      <c r="X242" t="s">
        <v>68</v>
      </c>
      <c r="Y242" t="s">
        <v>31</v>
      </c>
      <c r="Z242">
        <v>26</v>
      </c>
    </row>
    <row r="243" spans="6:26" x14ac:dyDescent="0.25">
      <c r="F243">
        <v>1015</v>
      </c>
      <c r="G243" t="s">
        <v>20</v>
      </c>
      <c r="H243" t="str">
        <f>PROPER(G243)</f>
        <v>Mountain Bikes</v>
      </c>
      <c r="I243" t="s">
        <v>69</v>
      </c>
      <c r="J243" t="s">
        <v>70</v>
      </c>
      <c r="K243" s="2">
        <v>45012</v>
      </c>
      <c r="N243" s="1">
        <v>1656</v>
      </c>
      <c r="O243" s="1">
        <v>2300</v>
      </c>
      <c r="P243">
        <v>2</v>
      </c>
      <c r="Q243" s="1">
        <f>O243*P243</f>
        <v>4600</v>
      </c>
      <c r="R243" s="14">
        <f>IF(Q243&gt;2000,Q243*5%,0)</f>
        <v>230</v>
      </c>
      <c r="S243" s="1">
        <f>Q243+R243</f>
        <v>4830</v>
      </c>
      <c r="T243" t="s">
        <v>28</v>
      </c>
      <c r="U243" t="s">
        <v>24</v>
      </c>
      <c r="V243">
        <v>2027</v>
      </c>
      <c r="W243">
        <v>3027</v>
      </c>
      <c r="X243" t="s">
        <v>71</v>
      </c>
      <c r="Y243" t="s">
        <v>26</v>
      </c>
      <c r="Z243">
        <v>30</v>
      </c>
    </row>
    <row r="244" spans="6:26" x14ac:dyDescent="0.25">
      <c r="F244">
        <v>1170</v>
      </c>
      <c r="G244" t="s">
        <v>20</v>
      </c>
      <c r="H244" t="str">
        <f>PROPER(G244)</f>
        <v>Mountain Bikes</v>
      </c>
      <c r="I244" t="s">
        <v>69</v>
      </c>
      <c r="J244" t="s">
        <v>70</v>
      </c>
      <c r="K244" s="2">
        <v>45012</v>
      </c>
      <c r="N244" s="1">
        <v>1656</v>
      </c>
      <c r="O244" s="1">
        <v>2300</v>
      </c>
      <c r="P244">
        <v>2</v>
      </c>
      <c r="Q244" s="1">
        <f>O244*P244</f>
        <v>4600</v>
      </c>
      <c r="R244" s="14">
        <f>IF(Q244&gt;2000,Q244*5%,0)</f>
        <v>230</v>
      </c>
      <c r="S244" s="1">
        <f>Q244+R244</f>
        <v>4830</v>
      </c>
      <c r="T244" t="s">
        <v>28</v>
      </c>
      <c r="U244" t="s">
        <v>24</v>
      </c>
      <c r="V244">
        <v>2027</v>
      </c>
      <c r="W244">
        <v>3027</v>
      </c>
      <c r="X244" t="s">
        <v>71</v>
      </c>
      <c r="Y244" t="s">
        <v>26</v>
      </c>
      <c r="Z244">
        <v>30</v>
      </c>
    </row>
    <row r="245" spans="6:26" x14ac:dyDescent="0.25">
      <c r="F245">
        <v>1016</v>
      </c>
      <c r="G245" t="s">
        <v>20</v>
      </c>
      <c r="H245" t="str">
        <f>PROPER(G245)</f>
        <v>Mountain Bikes</v>
      </c>
      <c r="I245" t="s">
        <v>69</v>
      </c>
      <c r="J245" t="s">
        <v>72</v>
      </c>
      <c r="K245" s="2">
        <v>45013</v>
      </c>
      <c r="N245" s="1">
        <v>1872</v>
      </c>
      <c r="O245" s="1">
        <v>1600</v>
      </c>
      <c r="P245">
        <v>1</v>
      </c>
      <c r="Q245" s="1">
        <f>O245*P245</f>
        <v>1600</v>
      </c>
      <c r="R245" s="14">
        <f>IF(Q245&gt;2000,Q245*5%,0)</f>
        <v>0</v>
      </c>
      <c r="S245" s="1">
        <f>Q245+R245</f>
        <v>1600</v>
      </c>
      <c r="T245" t="s">
        <v>23</v>
      </c>
      <c r="U245" t="s">
        <v>29</v>
      </c>
      <c r="V245">
        <v>2028</v>
      </c>
      <c r="W245">
        <v>3028</v>
      </c>
      <c r="X245" t="s">
        <v>73</v>
      </c>
      <c r="Y245" t="s">
        <v>31</v>
      </c>
      <c r="Z245">
        <v>28</v>
      </c>
    </row>
    <row r="246" spans="6:26" x14ac:dyDescent="0.25">
      <c r="F246">
        <v>1171</v>
      </c>
      <c r="G246" t="s">
        <v>20</v>
      </c>
      <c r="H246" t="str">
        <f>PROPER(G246)</f>
        <v>Mountain Bikes</v>
      </c>
      <c r="I246" t="s">
        <v>69</v>
      </c>
      <c r="J246" t="s">
        <v>72</v>
      </c>
      <c r="K246" s="2">
        <v>45013</v>
      </c>
      <c r="N246" s="1">
        <v>1872</v>
      </c>
      <c r="O246" s="1">
        <v>2600</v>
      </c>
      <c r="P246">
        <v>1</v>
      </c>
      <c r="Q246" s="1">
        <f>O246*P246</f>
        <v>2600</v>
      </c>
      <c r="R246" s="14">
        <f>IF(Q246&gt;2000,Q246*5%,0)</f>
        <v>130</v>
      </c>
      <c r="S246" s="1">
        <f>Q246+R246</f>
        <v>2730</v>
      </c>
      <c r="T246" t="s">
        <v>23</v>
      </c>
      <c r="U246" t="s">
        <v>29</v>
      </c>
      <c r="V246">
        <v>2028</v>
      </c>
      <c r="W246">
        <v>3028</v>
      </c>
      <c r="X246" t="s">
        <v>73</v>
      </c>
      <c r="Y246" t="s">
        <v>31</v>
      </c>
      <c r="Z246">
        <v>28</v>
      </c>
    </row>
  </sheetData>
  <autoFilter ref="F1:Z246">
    <sortState ref="F2:Z246">
      <sortCondition ref="K2:K246"/>
    </sortState>
  </autoFilter>
  <mergeCells count="2">
    <mergeCell ref="A4:D4"/>
    <mergeCell ref="A10:D1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(2)</vt:lpstr>
      <vt:lpstr>Summary</vt:lpstr>
      <vt:lpstr>working sheet</vt:lpstr>
      <vt:lpstr>train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mohamed sameer</cp:lastModifiedBy>
  <cp:revision/>
  <dcterms:created xsi:type="dcterms:W3CDTF">2023-05-23T18:13:08Z</dcterms:created>
  <dcterms:modified xsi:type="dcterms:W3CDTF">2024-05-09T12:05:41Z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