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cs\Documents\Benvin\"/>
    </mc:Choice>
  </mc:AlternateContent>
  <bookViews>
    <workbookView xWindow="0" yWindow="0" windowWidth="15720" windowHeight="4050" activeTab="2"/>
  </bookViews>
  <sheets>
    <sheet name="Income Statement" sheetId="1" r:id="rId1"/>
    <sheet name="Statement of Financial Position" sheetId="2" r:id="rId2"/>
    <sheet name="Cashflow Statement" sheetId="3"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6" i="3" l="1"/>
  <c r="D22" i="3"/>
  <c r="E27" i="3" s="1"/>
  <c r="C4" i="3"/>
  <c r="D5" i="3" s="1"/>
  <c r="E9" i="3" s="1"/>
  <c r="E28" i="3" s="1"/>
  <c r="D17" i="3"/>
  <c r="D13" i="3"/>
  <c r="E18" i="3" s="1"/>
  <c r="D8" i="3"/>
  <c r="D60" i="2"/>
  <c r="E62" i="2"/>
  <c r="F67" i="2" s="1"/>
  <c r="E56" i="2"/>
  <c r="E51" i="2"/>
  <c r="E46" i="2"/>
  <c r="F58" i="2" s="1"/>
  <c r="F39" i="2"/>
  <c r="D26" i="2"/>
  <c r="E22" i="2"/>
  <c r="E18" i="2"/>
  <c r="E15" i="2"/>
  <c r="E12" i="2"/>
  <c r="E9" i="2"/>
  <c r="E6" i="2"/>
  <c r="F28" i="2" s="1"/>
  <c r="C21" i="1"/>
  <c r="C8" i="1"/>
  <c r="D8" i="1"/>
  <c r="E11" i="1"/>
  <c r="F68" i="2" l="1"/>
  <c r="F40" i="2"/>
  <c r="D21" i="1"/>
  <c r="E21" i="1"/>
  <c r="D11" i="1"/>
  <c r="C11" i="1"/>
  <c r="D6" i="1"/>
  <c r="E6" i="1"/>
  <c r="C6" i="1"/>
  <c r="D12" i="1" l="1"/>
  <c r="E12" i="1"/>
  <c r="E22" i="1" s="1"/>
  <c r="C12" i="1"/>
  <c r="C22" i="1" s="1"/>
  <c r="D22" i="1"/>
  <c r="D23" i="1" l="1"/>
  <c r="D25" i="1" s="1"/>
  <c r="E23" i="1"/>
  <c r="E25" i="1" s="1"/>
  <c r="C23" i="1"/>
  <c r="C25" i="1" s="1"/>
</calcChain>
</file>

<file path=xl/sharedStrings.xml><?xml version="1.0" encoding="utf-8"?>
<sst xmlns="http://schemas.openxmlformats.org/spreadsheetml/2006/main" count="198" uniqueCount="159">
  <si>
    <t>STATEMENT OF COMPRHEHENSIVE INCOME</t>
  </si>
  <si>
    <t>Cash Sales</t>
  </si>
  <si>
    <t>Order Sales (Complete)</t>
  </si>
  <si>
    <t>Order Sales (Pending)</t>
  </si>
  <si>
    <t>Sales</t>
  </si>
  <si>
    <t>Purchases</t>
  </si>
  <si>
    <t>Inventory Purchases</t>
  </si>
  <si>
    <t>GROSS PROFITS</t>
  </si>
  <si>
    <t>Investment Returns</t>
  </si>
  <si>
    <t>Less: Expenses</t>
  </si>
  <si>
    <t>Administrative</t>
  </si>
  <si>
    <t>Marketing</t>
  </si>
  <si>
    <t>Investing</t>
  </si>
  <si>
    <t>VAT Tax</t>
  </si>
  <si>
    <t>PAYE Tax</t>
  </si>
  <si>
    <t>NET PROFIT before tax</t>
  </si>
  <si>
    <t>Income Tax</t>
  </si>
  <si>
    <t>BOOK PROFIT</t>
  </si>
  <si>
    <t>Cost of Sales</t>
  </si>
  <si>
    <t>NOTES</t>
  </si>
  <si>
    <t>NSSF &amp; NHIF</t>
  </si>
  <si>
    <t>Add Opening Stock</t>
  </si>
  <si>
    <t>Less: Closing Stock</t>
  </si>
  <si>
    <t>Cash sales are sales that we have made that have been paid for and no invoices were rais3ed for them. Eg. Selling a pen to a walk-in client</t>
  </si>
  <si>
    <t>Order Sales are sales that have  been made via an invoice.  Complete means the order was made and paid for within the same period.</t>
  </si>
  <si>
    <t>Pending means orders that have been made and invoices delivered but they have not been paid for by the time the financial period has elapsed.</t>
  </si>
  <si>
    <t>This is the value of the stock currently in the office. The closing stock of the previous quarter should be the opening stock for the next quarter.</t>
  </si>
  <si>
    <t>This is the value of stockl ar the end of the quarter. It is manually calculated. (If you can come up with a stock movement system that would very much help ease the work associated with this section.)</t>
  </si>
  <si>
    <t>This is income earned from other sectors that Benvin has decided to invest in. This may include income from other sectors eg, Benvin may own flats somewhere or may be earning dividends from shares somewhere.</t>
  </si>
  <si>
    <t>This are all costs under this category. They include, salaries, Rent, Wages, food, Bundles etc.</t>
  </si>
  <si>
    <t>This are all marketing associated costs.</t>
  </si>
  <si>
    <t>This are all costs incurred while benvin undertakes an investment.</t>
  </si>
  <si>
    <t>This is manually fed</t>
  </si>
  <si>
    <t>This is also manulally fed</t>
  </si>
  <si>
    <t>This is 30% of the Net profit before tax. It only applies if and only if the profit of that period is above zero.</t>
  </si>
  <si>
    <t>REFER TO THE FORMULAS USED WITHIN THE SHEET</t>
  </si>
  <si>
    <t>Cost of Sales aka COS are purchases made that are not attributed to stock items but rather to a particular job. This includes both purchaes that have been fully paid for and those that are still pending.</t>
  </si>
  <si>
    <t>These are purchases made that are attributed to stock items rather than to any particular job as such. This includes both purchaes that have been fully paid for and those that are still pending.</t>
  </si>
  <si>
    <t>STATEMENT OF FINANCIAL POSITION</t>
  </si>
  <si>
    <t>Non-Current Assets</t>
  </si>
  <si>
    <t>Land:</t>
  </si>
  <si>
    <t>Kamulu 1</t>
  </si>
  <si>
    <t>Kamulu 4</t>
  </si>
  <si>
    <t>Athi River</t>
  </si>
  <si>
    <t>Kitengela</t>
  </si>
  <si>
    <t>Syokimau</t>
  </si>
  <si>
    <t>Historical Cost</t>
  </si>
  <si>
    <t>Accumulated Revaluation</t>
  </si>
  <si>
    <t>Book value</t>
  </si>
  <si>
    <t>Bulidings</t>
  </si>
  <si>
    <t>Goodwill</t>
  </si>
  <si>
    <t>Vehicle</t>
  </si>
  <si>
    <t>Menengai House 1</t>
  </si>
  <si>
    <t>KBU 531D</t>
  </si>
  <si>
    <t>Fixtures and Fittings</t>
  </si>
  <si>
    <t>Investment</t>
  </si>
  <si>
    <t>Gikomba</t>
  </si>
  <si>
    <t>Initial Investment</t>
  </si>
  <si>
    <t>Net Break Even Investment</t>
  </si>
  <si>
    <t>Current Assets</t>
  </si>
  <si>
    <t>Inventory Stock</t>
  </si>
  <si>
    <t xml:space="preserve">Bank </t>
  </si>
  <si>
    <t>Kingdom SACCO</t>
  </si>
  <si>
    <t>Cooperative Bank of Kenya (Current)</t>
  </si>
  <si>
    <t>Cooperative Bank of Kenya (Dollar)</t>
  </si>
  <si>
    <t>FEP Bank</t>
  </si>
  <si>
    <t>Cash</t>
  </si>
  <si>
    <t>Office</t>
  </si>
  <si>
    <t>Closing Balances</t>
  </si>
  <si>
    <t>TOTAL ASSETS</t>
  </si>
  <si>
    <t>Acc. Returns to Break Even</t>
  </si>
  <si>
    <t>ASSETS</t>
  </si>
  <si>
    <t>LIABILITIES AND EQUITIES</t>
  </si>
  <si>
    <t>Long Term Liabilities</t>
  </si>
  <si>
    <t>(Tracking No:) Cooperative Bank Due 14/04/2020</t>
  </si>
  <si>
    <t>Principal</t>
  </si>
  <si>
    <t>Interest</t>
  </si>
  <si>
    <t>Paid Principal</t>
  </si>
  <si>
    <t>Paid Interest</t>
  </si>
  <si>
    <t>Balance</t>
  </si>
  <si>
    <t>(Tracking No:) Equity Bank Due 14/04/2018</t>
  </si>
  <si>
    <t>Short Term Liabilities</t>
  </si>
  <si>
    <t>(Tracking No:) Equity Bank Due 14/08/2016</t>
  </si>
  <si>
    <t>Equity</t>
  </si>
  <si>
    <t xml:space="preserve">Shareholders </t>
  </si>
  <si>
    <t>Opening Share</t>
  </si>
  <si>
    <t>Additional Share</t>
  </si>
  <si>
    <t>Less Dividends Authorized</t>
  </si>
  <si>
    <t>Less Treasury stock</t>
  </si>
  <si>
    <t>Directors Equity</t>
  </si>
  <si>
    <t>Less drawings</t>
  </si>
  <si>
    <t>TOTAL LIABILITIES AND EQUITIES</t>
  </si>
  <si>
    <t>Accounts Payable (25)</t>
  </si>
  <si>
    <t>Accounts Receivable (23)</t>
  </si>
  <si>
    <t>Net profit for period Oct to Dec</t>
  </si>
  <si>
    <t>All land assets have to have a historical cost which is the initial payment made towards acquiring that particular asset. Accumlated Revaluation could be an increase or decrease in value. Therefore could be a positive of negative value. The book value is the sum of this two values. Goodwill is simplyt the value of the premises in terms of goodwill if we are to sell the office to another tenant.</t>
  </si>
  <si>
    <t xml:space="preserve">Initial Investment is the cumulative amount of money put it towards the investment. Acc. Returns to Breakeven is the accumulated amount of money received by the investment in profits. Net Break Even Investment is the amount of the investment left to break even. Book value is the amount of money that the investment is to be sold for. </t>
  </si>
  <si>
    <t>Inventory Stock is the closing stock of that period. It must be equal to the closing stock on the income statement. The other items are rather straight forward.</t>
  </si>
  <si>
    <t>Long Term Liabilities are liabilities whose due date is past 31st Decmber of the current year. Prinicipal is the amount being lent to us. Interest is the surcharged to be paid by us upon repayment. The amount to be reported is the amount that is due. Short term liabilities are liablities whose due date is not past 31st Dec of the current year. Accounts payble also fall under that category since they are purchases not yet. All purchases with balances are to have their balances be recorded in accounts payable.</t>
  </si>
  <si>
    <t>Opening Shares are the monetary value of share sold by the copmany in the previous period. Additional shares are the shares sold within that period. Dividends is the amount payed back by the company to the shareholders. Directors equity is the money put in by the directors into the business. Drawings is the money drawn out of the business by them.</t>
  </si>
  <si>
    <t>This is the profit for the period from the income statement</t>
  </si>
  <si>
    <t>Liabilities and equities adjustment</t>
  </si>
  <si>
    <t>Assets Adjustment</t>
  </si>
  <si>
    <t>This is the adjustment entry in case of any anomalies on this end</t>
  </si>
  <si>
    <t>Total liabilities and equities must be equal to total assets.</t>
  </si>
  <si>
    <t>Cashflow Statement</t>
  </si>
  <si>
    <t>Operating Activities</t>
  </si>
  <si>
    <t>Receipts</t>
  </si>
  <si>
    <t>Payments</t>
  </si>
  <si>
    <t>COS Purchases</t>
  </si>
  <si>
    <t>Administrative Expenses</t>
  </si>
  <si>
    <t>Net Cashflow from Operating Activities</t>
  </si>
  <si>
    <t>SEPT -DEC</t>
  </si>
  <si>
    <t>SEP - DEC</t>
  </si>
  <si>
    <t>Investing Activities</t>
  </si>
  <si>
    <t>Asset Sales</t>
  </si>
  <si>
    <t>Payments on Orders</t>
  </si>
  <si>
    <t>Asset Purchase</t>
  </si>
  <si>
    <t>Investing Costs</t>
  </si>
  <si>
    <t>Net Cashflow from Investing Activities</t>
  </si>
  <si>
    <t>Marketing Expenses</t>
  </si>
  <si>
    <t>Financing Activities</t>
  </si>
  <si>
    <t>Stock Issuance</t>
  </si>
  <si>
    <t>Loan Issuance</t>
  </si>
  <si>
    <t>Loan Payment Receipts</t>
  </si>
  <si>
    <t>Loans Borrowed (Principal)</t>
  </si>
  <si>
    <t>Capital from Directors</t>
  </si>
  <si>
    <t>Treasury Stock</t>
  </si>
  <si>
    <t>Dividends</t>
  </si>
  <si>
    <t>Drawing</t>
  </si>
  <si>
    <t>Loan Payments</t>
  </si>
  <si>
    <t>Net Cashflow from Financing Activities</t>
  </si>
  <si>
    <t>NET INCREASE/DECREASE IN CASH</t>
  </si>
  <si>
    <t>SEP-DEC</t>
  </si>
  <si>
    <t>MAY-AUG</t>
  </si>
  <si>
    <t>JAN-APR</t>
  </si>
  <si>
    <t>Opening Balance as at 1/09/20X</t>
  </si>
  <si>
    <t>This is cash received on cash sales. (This is the total of all cash sales for that period)</t>
  </si>
  <si>
    <t>This is cash received from all invoices whether complete or not during that period.</t>
  </si>
  <si>
    <t>This is the total of all payments made associated with COS. Only the portion of payments made within this period should be added whether the payment was completed or not.</t>
  </si>
  <si>
    <t>This is the total of payments made on Inventory Purchases. Same case as above applies here</t>
  </si>
  <si>
    <t>This is the total of all administrative expenses incurred for that period.</t>
  </si>
  <si>
    <t>This is money received from sale of any of our assets</t>
  </si>
  <si>
    <t>This is money received as profits from our company investments</t>
  </si>
  <si>
    <t>This is payments received by Benvin from loans issued either to staff or to others</t>
  </si>
  <si>
    <t>This is money paid within that period towards acquisition of a certain asset</t>
  </si>
  <si>
    <t>This is money spent while investing</t>
  </si>
  <si>
    <t>This is money loaned out within that period.</t>
  </si>
  <si>
    <t>This is money spent in marketing by the company.</t>
  </si>
  <si>
    <t>This is money received from sale of stock</t>
  </si>
  <si>
    <t>This is money received from loans Benvin has borrowed</t>
  </si>
  <si>
    <t>This is money injected into the business by the directors</t>
  </si>
  <si>
    <t>This is money paid out during repurchase of shares from shareholders</t>
  </si>
  <si>
    <t>This is money paid out to shareholders during that period</t>
  </si>
  <si>
    <t>This is money withdrawn from the business by the directors</t>
  </si>
  <si>
    <t>This is money paid out for the purpose of repaying debt</t>
  </si>
  <si>
    <t>This is the Bank + Cash Balance at the date indicated.</t>
  </si>
  <si>
    <t>Closing Balance as at 31/12/20X</t>
  </si>
  <si>
    <r>
      <t xml:space="preserve">This is the sum of all Net cashflow from each category. </t>
    </r>
    <r>
      <rPr>
        <b/>
        <sz val="11"/>
        <color theme="1"/>
        <rFont val="Calibri"/>
        <family val="2"/>
        <scheme val="minor"/>
      </rPr>
      <t>Closing Balance - Opening Balance must be = to Net Increase/Decrease in Cash</t>
    </r>
    <r>
      <rPr>
        <sz val="11"/>
        <color theme="1"/>
        <rFont val="Calibri"/>
        <family val="2"/>
        <scheme val="minor"/>
      </rPr>
      <t xml:space="preserve">. </t>
    </r>
    <r>
      <rPr>
        <u/>
        <sz val="11"/>
        <color theme="1"/>
        <rFont val="Calibri"/>
        <family val="2"/>
        <scheme val="minor"/>
      </rPr>
      <t>This is a rule!</t>
    </r>
    <r>
      <rPr>
        <sz val="11"/>
        <color theme="1"/>
        <rFont val="Calibri"/>
        <family val="2"/>
        <scheme val="minor"/>
      </rPr>
      <t xml:space="preserve"> If it is not so then a deviation should be keyed in the Operations Activities section under the subheading "Operations Anomalies"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</si>
</sst>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KES]\ * #,##0.00_);_([$KES]\ * \(#,##0.00\);_([$KES]\ * &quot;-&quot;??_);_(@_)"/>
  </numFmts>
  <fonts count="12" x14ac:knownFonts="1">
    <font>
      <sz val="11"/>
      <color theme="1"/>
      <name val="Calibri"/>
      <family val="2"/>
      <scheme val="minor"/>
    </font>
    <font>
      <b/>
      <sz val="11"/>
      <color theme="1"/>
      <name val="Calibri"/>
      <family val="2"/>
      <scheme val="minor"/>
    </font>
    <font>
      <b/>
      <sz val="20"/>
      <color theme="1"/>
      <name val="Calibri"/>
      <family val="2"/>
      <scheme val="minor"/>
    </font>
    <font>
      <i/>
      <sz val="11"/>
      <color theme="1"/>
      <name val="Calibri"/>
      <family val="2"/>
      <scheme val="minor"/>
    </font>
    <font>
      <b/>
      <i/>
      <sz val="11"/>
      <color theme="1"/>
      <name val="Calibri"/>
      <family val="2"/>
      <scheme val="minor"/>
    </font>
    <font>
      <b/>
      <sz val="14"/>
      <color theme="1"/>
      <name val="Calibri"/>
      <family val="2"/>
      <scheme val="minor"/>
    </font>
    <font>
      <i/>
      <sz val="12"/>
      <color theme="1"/>
      <name val="Calibri"/>
      <family val="2"/>
      <scheme val="minor"/>
    </font>
    <font>
      <b/>
      <sz val="16"/>
      <color theme="1"/>
      <name val="Calibri"/>
      <family val="2"/>
      <scheme val="minor"/>
    </font>
    <font>
      <b/>
      <sz val="12"/>
      <color theme="1"/>
      <name val="Calibri"/>
      <family val="2"/>
      <scheme val="minor"/>
    </font>
    <font>
      <b/>
      <sz val="18"/>
      <color theme="1"/>
      <name val="Calibri"/>
      <family val="2"/>
      <scheme val="minor"/>
    </font>
    <font>
      <b/>
      <sz val="22"/>
      <color theme="1"/>
      <name val="Calibri"/>
      <family val="2"/>
      <scheme val="minor"/>
    </font>
    <font>
      <u/>
      <sz val="11"/>
      <color theme="1"/>
      <name val="Calibri"/>
      <family val="2"/>
      <scheme val="minor"/>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54">
    <xf numFmtId="0" fontId="0" fillId="0" borderId="0" xfId="0"/>
    <xf numFmtId="0" fontId="1" fillId="0" borderId="0" xfId="0" applyFont="1"/>
    <xf numFmtId="0" fontId="1" fillId="0" borderId="1" xfId="0" applyFont="1" applyBorder="1"/>
    <xf numFmtId="0" fontId="0" fillId="0" borderId="1" xfId="0" applyBorder="1"/>
    <xf numFmtId="0" fontId="1" fillId="0" borderId="1" xfId="0" applyFont="1" applyBorder="1" applyAlignment="1">
      <alignment horizontal="center" vertical="center"/>
    </xf>
    <xf numFmtId="164" fontId="0" fillId="0" borderId="1" xfId="0" applyNumberFormat="1" applyBorder="1"/>
    <xf numFmtId="164" fontId="4" fillId="0" borderId="1" xfId="0" applyNumberFormat="1" applyFont="1" applyBorder="1"/>
    <xf numFmtId="0" fontId="0" fillId="0" borderId="0" xfId="0" applyAlignment="1">
      <alignment vertical="center"/>
    </xf>
    <xf numFmtId="0" fontId="1" fillId="0" borderId="1" xfId="0" applyFont="1" applyBorder="1" applyAlignment="1">
      <alignment vertical="center"/>
    </xf>
    <xf numFmtId="0" fontId="1" fillId="0" borderId="0" xfId="0" applyFont="1" applyAlignment="1">
      <alignment vertical="center"/>
    </xf>
    <xf numFmtId="0" fontId="0" fillId="0" borderId="1" xfId="0" applyBorder="1" applyAlignment="1">
      <alignment vertical="center"/>
    </xf>
    <xf numFmtId="164" fontId="0" fillId="0" borderId="1" xfId="0" applyNumberFormat="1" applyBorder="1" applyAlignment="1">
      <alignment vertical="center"/>
    </xf>
    <xf numFmtId="164" fontId="6" fillId="0" borderId="1" xfId="0" applyNumberFormat="1" applyFont="1" applyBorder="1" applyAlignment="1">
      <alignment vertical="center"/>
    </xf>
    <xf numFmtId="164" fontId="4" fillId="0" borderId="1" xfId="0" applyNumberFormat="1" applyFont="1" applyBorder="1" applyAlignment="1">
      <alignment vertical="center"/>
    </xf>
    <xf numFmtId="164" fontId="3" fillId="0" borderId="1" xfId="0" applyNumberFormat="1" applyFont="1" applyBorder="1" applyAlignment="1">
      <alignment vertical="center"/>
    </xf>
    <xf numFmtId="164" fontId="5" fillId="0" borderId="1" xfId="0" applyNumberFormat="1" applyFont="1" applyBorder="1" applyAlignment="1">
      <alignment vertical="center"/>
    </xf>
    <xf numFmtId="164" fontId="0" fillId="0" borderId="0" xfId="0" applyNumberFormat="1"/>
    <xf numFmtId="0" fontId="0" fillId="0" borderId="1" xfId="0" applyBorder="1" applyAlignment="1">
      <alignment vertical="top"/>
    </xf>
    <xf numFmtId="164" fontId="0" fillId="0" borderId="1" xfId="0" applyNumberFormat="1" applyBorder="1" applyAlignment="1">
      <alignment vertical="top"/>
    </xf>
    <xf numFmtId="164" fontId="7" fillId="0" borderId="1" xfId="0" applyNumberFormat="1" applyFont="1" applyBorder="1"/>
    <xf numFmtId="0" fontId="0" fillId="0" borderId="1" xfId="0" applyBorder="1" applyAlignment="1"/>
    <xf numFmtId="164" fontId="2" fillId="0" borderId="1" xfId="0" applyNumberFormat="1" applyFont="1" applyBorder="1" applyAlignment="1">
      <alignment horizontal="center" vertical="center"/>
    </xf>
    <xf numFmtId="0" fontId="0" fillId="0" borderId="1" xfId="0" applyBorder="1" applyAlignment="1">
      <alignment vertical="top" wrapText="1"/>
    </xf>
    <xf numFmtId="164" fontId="1" fillId="0" borderId="1" xfId="0" applyNumberFormat="1" applyFont="1" applyBorder="1"/>
    <xf numFmtId="0" fontId="0" fillId="0" borderId="1" xfId="0" applyBorder="1" applyAlignment="1">
      <alignment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7" fillId="0" borderId="1" xfId="0" applyFont="1" applyBorder="1" applyAlignment="1">
      <alignment horizontal="center" vertical="center"/>
    </xf>
    <xf numFmtId="0" fontId="1" fillId="0" borderId="1" xfId="0" applyFont="1" applyBorder="1" applyAlignment="1">
      <alignment horizontal="center" vertical="center"/>
    </xf>
    <xf numFmtId="0" fontId="5"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10" fillId="0" borderId="1" xfId="0" applyFont="1" applyBorder="1" applyAlignment="1">
      <alignment horizontal="center"/>
    </xf>
    <xf numFmtId="0" fontId="1" fillId="0" borderId="1" xfId="0" applyFont="1" applyBorder="1" applyAlignment="1">
      <alignment horizontal="center"/>
    </xf>
    <xf numFmtId="0" fontId="7" fillId="0" borderId="1" xfId="0" applyFont="1" applyBorder="1"/>
    <xf numFmtId="0" fontId="0" fillId="0" borderId="1" xfId="0" applyBorder="1" applyAlignment="1"/>
    <xf numFmtId="0" fontId="0" fillId="0" borderId="1" xfId="0" applyBorder="1" applyAlignment="1">
      <alignment vertical="top" wrapText="1"/>
    </xf>
    <xf numFmtId="0" fontId="0" fillId="0" borderId="1" xfId="0" applyBorder="1"/>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Border="1" applyAlignment="1">
      <alignment horizontal="center" vertical="center"/>
    </xf>
    <xf numFmtId="0" fontId="4" fillId="0" borderId="1" xfId="0" applyFont="1" applyBorder="1"/>
    <xf numFmtId="164" fontId="1" fillId="0" borderId="1" xfId="0" applyNumberFormat="1" applyFont="1" applyBorder="1" applyAlignment="1">
      <alignment horizontal="center"/>
    </xf>
    <xf numFmtId="0" fontId="7" fillId="0" borderId="1" xfId="0" applyFont="1" applyBorder="1" applyAlignment="1">
      <alignment horizontal="center"/>
    </xf>
    <xf numFmtId="0" fontId="1" fillId="0" borderId="8" xfId="0" applyFont="1" applyBorder="1"/>
    <xf numFmtId="0" fontId="1" fillId="0" borderId="9" xfId="0" applyFont="1" applyBorder="1"/>
    <xf numFmtId="0" fontId="1" fillId="0" borderId="10"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sqref="A1:E1"/>
    </sheetView>
  </sheetViews>
  <sheetFormatPr defaultRowHeight="15" x14ac:dyDescent="0.25"/>
  <cols>
    <col min="1" max="1" width="18.7109375" style="7" bestFit="1" customWidth="1"/>
    <col min="2" max="2" width="22.140625" style="7" bestFit="1" customWidth="1"/>
    <col min="3" max="3" width="20.7109375" style="7" bestFit="1" customWidth="1"/>
    <col min="4" max="5" width="21.7109375" style="7" bestFit="1" customWidth="1"/>
    <col min="6" max="16384" width="9.140625" style="7"/>
  </cols>
  <sheetData>
    <row r="1" spans="1:11" ht="21" x14ac:dyDescent="0.25">
      <c r="A1" s="28" t="s">
        <v>0</v>
      </c>
      <c r="B1" s="28"/>
      <c r="C1" s="28"/>
      <c r="D1" s="28"/>
      <c r="E1" s="28"/>
      <c r="F1" s="31" t="s">
        <v>19</v>
      </c>
      <c r="G1" s="32"/>
      <c r="H1" s="32"/>
      <c r="I1" s="32"/>
      <c r="J1" s="32"/>
      <c r="K1" s="33"/>
    </row>
    <row r="2" spans="1:11" s="9" customFormat="1" x14ac:dyDescent="0.25">
      <c r="A2" s="8"/>
      <c r="B2" s="8"/>
      <c r="C2" s="4" t="s">
        <v>133</v>
      </c>
      <c r="D2" s="4" t="s">
        <v>134</v>
      </c>
      <c r="E2" s="4" t="s">
        <v>135</v>
      </c>
      <c r="F2" s="34"/>
      <c r="G2" s="35"/>
      <c r="H2" s="35"/>
      <c r="I2" s="35"/>
      <c r="J2" s="35"/>
      <c r="K2" s="36"/>
    </row>
    <row r="3" spans="1:11" ht="47.25" customHeight="1" x14ac:dyDescent="0.25">
      <c r="A3" s="8" t="s">
        <v>4</v>
      </c>
      <c r="B3" s="10" t="s">
        <v>1</v>
      </c>
      <c r="C3" s="11">
        <v>96800</v>
      </c>
      <c r="D3" s="11">
        <v>45903</v>
      </c>
      <c r="E3" s="11">
        <v>55045</v>
      </c>
      <c r="F3" s="27" t="s">
        <v>23</v>
      </c>
      <c r="G3" s="27"/>
      <c r="H3" s="27"/>
      <c r="I3" s="27"/>
      <c r="J3" s="27"/>
      <c r="K3" s="27"/>
    </row>
    <row r="4" spans="1:11" ht="45.75" customHeight="1" x14ac:dyDescent="0.25">
      <c r="A4" s="10"/>
      <c r="B4" s="10" t="s">
        <v>2</v>
      </c>
      <c r="C4" s="11">
        <v>7890</v>
      </c>
      <c r="D4" s="11">
        <v>455062</v>
      </c>
      <c r="E4" s="11">
        <v>489260</v>
      </c>
      <c r="F4" s="27" t="s">
        <v>24</v>
      </c>
      <c r="G4" s="27"/>
      <c r="H4" s="27"/>
      <c r="I4" s="27"/>
      <c r="J4" s="27"/>
      <c r="K4" s="27"/>
    </row>
    <row r="5" spans="1:11" ht="48" customHeight="1" x14ac:dyDescent="0.25">
      <c r="A5" s="10"/>
      <c r="B5" s="10" t="s">
        <v>3</v>
      </c>
      <c r="C5" s="11">
        <v>458921</v>
      </c>
      <c r="D5" s="11">
        <v>4569</v>
      </c>
      <c r="E5" s="11">
        <v>45862</v>
      </c>
      <c r="F5" s="27" t="s">
        <v>25</v>
      </c>
      <c r="G5" s="27"/>
      <c r="H5" s="27"/>
      <c r="I5" s="27"/>
      <c r="J5" s="27"/>
      <c r="K5" s="27"/>
    </row>
    <row r="6" spans="1:11" ht="15.75" x14ac:dyDescent="0.25">
      <c r="A6" s="10"/>
      <c r="B6" s="10"/>
      <c r="C6" s="12">
        <f>SUM(C3:C5)</f>
        <v>563611</v>
      </c>
      <c r="D6" s="12">
        <f t="shared" ref="D6:E6" si="0">SUM(D3:D5)</f>
        <v>505534</v>
      </c>
      <c r="E6" s="12">
        <f t="shared" si="0"/>
        <v>590167</v>
      </c>
      <c r="F6" s="27"/>
      <c r="G6" s="27"/>
      <c r="H6" s="27"/>
      <c r="I6" s="27"/>
      <c r="J6" s="27"/>
      <c r="K6" s="27"/>
    </row>
    <row r="7" spans="1:11" ht="65.25" customHeight="1" x14ac:dyDescent="0.25">
      <c r="A7" s="8" t="s">
        <v>5</v>
      </c>
      <c r="B7" s="10" t="s">
        <v>18</v>
      </c>
      <c r="C7" s="11">
        <v>149561</v>
      </c>
      <c r="D7" s="11">
        <v>456592</v>
      </c>
      <c r="E7" s="11">
        <v>458926</v>
      </c>
      <c r="F7" s="27" t="s">
        <v>36</v>
      </c>
      <c r="G7" s="27"/>
      <c r="H7" s="27"/>
      <c r="I7" s="27"/>
      <c r="J7" s="27"/>
      <c r="K7" s="27"/>
    </row>
    <row r="8" spans="1:11" ht="47.25" customHeight="1" x14ac:dyDescent="0.25">
      <c r="A8" s="8"/>
      <c r="B8" s="10" t="s">
        <v>21</v>
      </c>
      <c r="C8" s="11">
        <f t="shared" ref="C8:D8" si="1">-(D10)</f>
        <v>459</v>
      </c>
      <c r="D8" s="11">
        <f t="shared" si="1"/>
        <v>45962</v>
      </c>
      <c r="E8" s="11">
        <v>45000</v>
      </c>
      <c r="F8" s="27" t="s">
        <v>26</v>
      </c>
      <c r="G8" s="27"/>
      <c r="H8" s="27"/>
      <c r="I8" s="27"/>
      <c r="J8" s="27"/>
      <c r="K8" s="27"/>
    </row>
    <row r="9" spans="1:11" ht="61.5" customHeight="1" x14ac:dyDescent="0.25">
      <c r="A9" s="10"/>
      <c r="B9" s="10" t="s">
        <v>6</v>
      </c>
      <c r="C9" s="11">
        <v>15430</v>
      </c>
      <c r="D9" s="11">
        <v>158620</v>
      </c>
      <c r="E9" s="11">
        <v>158927</v>
      </c>
      <c r="F9" s="27" t="s">
        <v>37</v>
      </c>
      <c r="G9" s="27"/>
      <c r="H9" s="27"/>
      <c r="I9" s="27"/>
      <c r="J9" s="27"/>
      <c r="K9" s="27"/>
    </row>
    <row r="10" spans="1:11" ht="45" customHeight="1" x14ac:dyDescent="0.25">
      <c r="A10" s="10"/>
      <c r="B10" s="10" t="s">
        <v>22</v>
      </c>
      <c r="C10" s="11">
        <v>-45000</v>
      </c>
      <c r="D10" s="11">
        <v>-459</v>
      </c>
      <c r="E10" s="11">
        <v>-45962</v>
      </c>
      <c r="F10" s="27" t="s">
        <v>27</v>
      </c>
      <c r="G10" s="27"/>
      <c r="H10" s="27"/>
      <c r="I10" s="27"/>
      <c r="J10" s="27"/>
      <c r="K10" s="27"/>
    </row>
    <row r="11" spans="1:11" ht="15.75" x14ac:dyDescent="0.25">
      <c r="A11" s="10"/>
      <c r="B11" s="10"/>
      <c r="C11" s="12">
        <f>SUM(C7:C10)</f>
        <v>120450</v>
      </c>
      <c r="D11" s="12">
        <f t="shared" ref="D11" si="2">SUM(D7:D10)</f>
        <v>660715</v>
      </c>
      <c r="E11" s="12">
        <f>SUM(E7:E10)</f>
        <v>616891</v>
      </c>
      <c r="F11" s="27"/>
      <c r="G11" s="27"/>
      <c r="H11" s="27"/>
      <c r="I11" s="27"/>
      <c r="J11" s="27"/>
      <c r="K11" s="27"/>
    </row>
    <row r="12" spans="1:11" x14ac:dyDescent="0.25">
      <c r="A12" s="29" t="s">
        <v>7</v>
      </c>
      <c r="B12" s="29"/>
      <c r="C12" s="13">
        <f>C6-C11</f>
        <v>443161</v>
      </c>
      <c r="D12" s="13">
        <f t="shared" ref="D12:E12" si="3">D6-D11</f>
        <v>-155181</v>
      </c>
      <c r="E12" s="13">
        <f t="shared" si="3"/>
        <v>-26724</v>
      </c>
      <c r="F12" s="27"/>
      <c r="G12" s="27"/>
      <c r="H12" s="27"/>
      <c r="I12" s="27"/>
      <c r="J12" s="27"/>
      <c r="K12" s="27"/>
    </row>
    <row r="13" spans="1:11" x14ac:dyDescent="0.25">
      <c r="A13" s="4"/>
      <c r="B13" s="4"/>
      <c r="C13" s="13"/>
      <c r="D13" s="13"/>
      <c r="E13" s="13"/>
      <c r="F13" s="27"/>
      <c r="G13" s="27"/>
      <c r="H13" s="27"/>
      <c r="I13" s="27"/>
      <c r="J13" s="27"/>
      <c r="K13" s="27"/>
    </row>
    <row r="14" spans="1:11" ht="63" customHeight="1" x14ac:dyDescent="0.25">
      <c r="A14" s="8" t="s">
        <v>8</v>
      </c>
      <c r="B14" s="10"/>
      <c r="C14" s="14">
        <v>495120</v>
      </c>
      <c r="D14" s="14">
        <v>0</v>
      </c>
      <c r="E14" s="14">
        <v>0</v>
      </c>
      <c r="F14" s="27" t="s">
        <v>28</v>
      </c>
      <c r="G14" s="27"/>
      <c r="H14" s="27"/>
      <c r="I14" s="27"/>
      <c r="J14" s="27"/>
      <c r="K14" s="27"/>
    </row>
    <row r="15" spans="1:11" x14ac:dyDescent="0.25">
      <c r="A15" s="8"/>
      <c r="B15" s="10"/>
      <c r="C15" s="14"/>
      <c r="D15" s="14"/>
      <c r="E15" s="14"/>
      <c r="F15" s="27"/>
      <c r="G15" s="27"/>
      <c r="H15" s="27"/>
      <c r="I15" s="27"/>
      <c r="J15" s="27"/>
      <c r="K15" s="27"/>
    </row>
    <row r="16" spans="1:11" ht="33" customHeight="1" x14ac:dyDescent="0.25">
      <c r="A16" s="8" t="s">
        <v>9</v>
      </c>
      <c r="B16" s="10" t="s">
        <v>10</v>
      </c>
      <c r="C16" s="14">
        <v>45956</v>
      </c>
      <c r="D16" s="14">
        <v>144151</v>
      </c>
      <c r="E16" s="14">
        <v>56528</v>
      </c>
      <c r="F16" s="27" t="s">
        <v>29</v>
      </c>
      <c r="G16" s="27"/>
      <c r="H16" s="27"/>
      <c r="I16" s="27"/>
      <c r="J16" s="27"/>
      <c r="K16" s="27"/>
    </row>
    <row r="17" spans="1:11" x14ac:dyDescent="0.25">
      <c r="A17" s="10"/>
      <c r="B17" s="10" t="s">
        <v>11</v>
      </c>
      <c r="C17" s="14">
        <v>64985</v>
      </c>
      <c r="D17" s="14">
        <v>6511</v>
      </c>
      <c r="E17" s="14">
        <v>0</v>
      </c>
      <c r="F17" s="27" t="s">
        <v>30</v>
      </c>
      <c r="G17" s="27"/>
      <c r="H17" s="27"/>
      <c r="I17" s="27"/>
      <c r="J17" s="27"/>
      <c r="K17" s="27"/>
    </row>
    <row r="18" spans="1:11" ht="33.75" customHeight="1" x14ac:dyDescent="0.25">
      <c r="A18" s="10"/>
      <c r="B18" s="10" t="s">
        <v>12</v>
      </c>
      <c r="C18" s="14">
        <v>0</v>
      </c>
      <c r="D18" s="14">
        <v>6621</v>
      </c>
      <c r="E18" s="14">
        <v>0</v>
      </c>
      <c r="F18" s="27" t="s">
        <v>31</v>
      </c>
      <c r="G18" s="27"/>
      <c r="H18" s="27"/>
      <c r="I18" s="27"/>
      <c r="J18" s="27"/>
      <c r="K18" s="27"/>
    </row>
    <row r="19" spans="1:11" x14ac:dyDescent="0.25">
      <c r="A19" s="10"/>
      <c r="B19" s="10" t="s">
        <v>13</v>
      </c>
      <c r="C19" s="14">
        <v>5649</v>
      </c>
      <c r="D19" s="14">
        <v>4564</v>
      </c>
      <c r="E19" s="14">
        <v>5845</v>
      </c>
      <c r="F19" s="27" t="s">
        <v>32</v>
      </c>
      <c r="G19" s="27"/>
      <c r="H19" s="27"/>
      <c r="I19" s="27"/>
      <c r="J19" s="27"/>
      <c r="K19" s="27"/>
    </row>
    <row r="20" spans="1:11" x14ac:dyDescent="0.25">
      <c r="A20" s="10"/>
      <c r="B20" s="10" t="s">
        <v>14</v>
      </c>
      <c r="C20" s="14">
        <v>1160</v>
      </c>
      <c r="D20" s="14">
        <v>1160</v>
      </c>
      <c r="E20" s="14">
        <v>1160</v>
      </c>
      <c r="F20" s="27" t="s">
        <v>33</v>
      </c>
      <c r="G20" s="27"/>
      <c r="H20" s="27"/>
      <c r="I20" s="27"/>
      <c r="J20" s="27"/>
      <c r="K20" s="27"/>
    </row>
    <row r="21" spans="1:11" x14ac:dyDescent="0.25">
      <c r="A21" s="10"/>
      <c r="B21" s="10"/>
      <c r="C21" s="14">
        <f>SUM(C16:C20)</f>
        <v>117750</v>
      </c>
      <c r="D21" s="14">
        <f t="shared" ref="D21:E21" si="4">SUM(D16:D20)</f>
        <v>163007</v>
      </c>
      <c r="E21" s="14">
        <f t="shared" si="4"/>
        <v>63533</v>
      </c>
      <c r="F21" s="27"/>
      <c r="G21" s="27"/>
      <c r="H21" s="27"/>
      <c r="I21" s="27"/>
      <c r="J21" s="27"/>
      <c r="K21" s="27"/>
    </row>
    <row r="22" spans="1:11" x14ac:dyDescent="0.25">
      <c r="A22" s="29" t="s">
        <v>15</v>
      </c>
      <c r="B22" s="29"/>
      <c r="C22" s="13">
        <f>C12+C14-C21</f>
        <v>820531</v>
      </c>
      <c r="D22" s="13">
        <f t="shared" ref="D22:E22" si="5">D12+D14-D21</f>
        <v>-318188</v>
      </c>
      <c r="E22" s="13">
        <f t="shared" si="5"/>
        <v>-90257</v>
      </c>
      <c r="F22" s="27"/>
      <c r="G22" s="27"/>
      <c r="H22" s="27"/>
      <c r="I22" s="27"/>
      <c r="J22" s="27"/>
      <c r="K22" s="27"/>
    </row>
    <row r="23" spans="1:11" x14ac:dyDescent="0.25">
      <c r="A23" s="10"/>
      <c r="B23" s="10" t="s">
        <v>16</v>
      </c>
      <c r="C23" s="14">
        <f>IF((30%*C22)&lt;=0,"0",(30%*C22))</f>
        <v>246159.3</v>
      </c>
      <c r="D23" s="14" t="str">
        <f t="shared" ref="D23:E23" si="6">IF((30%*D22)&lt;=0,"0",(30%*D22))</f>
        <v>0</v>
      </c>
      <c r="E23" s="14" t="str">
        <f t="shared" si="6"/>
        <v>0</v>
      </c>
      <c r="F23" s="27" t="s">
        <v>34</v>
      </c>
      <c r="G23" s="27"/>
      <c r="H23" s="27"/>
      <c r="I23" s="27"/>
      <c r="J23" s="27"/>
      <c r="K23" s="27"/>
    </row>
    <row r="24" spans="1:11" x14ac:dyDescent="0.25">
      <c r="A24" s="10"/>
      <c r="B24" s="10" t="s">
        <v>20</v>
      </c>
      <c r="C24" s="14">
        <v>1120</v>
      </c>
      <c r="D24" s="14">
        <v>1120</v>
      </c>
      <c r="E24" s="14">
        <v>1120</v>
      </c>
      <c r="F24" s="27"/>
      <c r="G24" s="27"/>
      <c r="H24" s="27"/>
      <c r="I24" s="27"/>
      <c r="J24" s="27"/>
      <c r="K24" s="27"/>
    </row>
    <row r="25" spans="1:11" ht="18.75" x14ac:dyDescent="0.25">
      <c r="A25" s="30" t="s">
        <v>17</v>
      </c>
      <c r="B25" s="30"/>
      <c r="C25" s="15">
        <f>C22-(SUM(C23:C24))</f>
        <v>573251.69999999995</v>
      </c>
      <c r="D25" s="15">
        <f t="shared" ref="D25:E25" si="7">D22-(SUM(D23:D24))</f>
        <v>-319308</v>
      </c>
      <c r="E25" s="15">
        <f t="shared" si="7"/>
        <v>-91377</v>
      </c>
      <c r="F25" s="26" t="s">
        <v>35</v>
      </c>
      <c r="G25" s="26"/>
      <c r="H25" s="26"/>
      <c r="I25" s="26"/>
      <c r="J25" s="26"/>
      <c r="K25" s="26"/>
    </row>
  </sheetData>
  <mergeCells count="28">
    <mergeCell ref="A1:E1"/>
    <mergeCell ref="A22:B22"/>
    <mergeCell ref="A12:B12"/>
    <mergeCell ref="A25:B25"/>
    <mergeCell ref="F1:K2"/>
    <mergeCell ref="F3:K3"/>
    <mergeCell ref="F4:K4"/>
    <mergeCell ref="F5:K5"/>
    <mergeCell ref="F6:K6"/>
    <mergeCell ref="F7:K7"/>
    <mergeCell ref="F8:K8"/>
    <mergeCell ref="F13:K13"/>
    <mergeCell ref="F15:K15"/>
    <mergeCell ref="F24:K24"/>
    <mergeCell ref="F9:K9"/>
    <mergeCell ref="F10:K10"/>
    <mergeCell ref="F11:K11"/>
    <mergeCell ref="F12:K12"/>
    <mergeCell ref="F14:K14"/>
    <mergeCell ref="F23:K23"/>
    <mergeCell ref="F16:K16"/>
    <mergeCell ref="F25:K25"/>
    <mergeCell ref="F17:K17"/>
    <mergeCell ref="F18:K18"/>
    <mergeCell ref="F19:K19"/>
    <mergeCell ref="F20:K20"/>
    <mergeCell ref="F21:K21"/>
    <mergeCell ref="F22:K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8"/>
  <sheetViews>
    <sheetView zoomScale="80" zoomScaleNormal="80" workbookViewId="0">
      <selection sqref="A1:F1"/>
    </sheetView>
  </sheetViews>
  <sheetFormatPr defaultRowHeight="15" x14ac:dyDescent="0.25"/>
  <cols>
    <col min="1" max="1" width="23.5703125" customWidth="1"/>
    <col min="2" max="2" width="44.5703125" bestFit="1" customWidth="1"/>
    <col min="3" max="3" width="25.5703125" bestFit="1" customWidth="1"/>
    <col min="4" max="4" width="19.140625" style="16" bestFit="1" customWidth="1"/>
    <col min="5" max="5" width="26.5703125" style="16" bestFit="1" customWidth="1"/>
    <col min="6" max="6" width="27" style="16" bestFit="1" customWidth="1"/>
    <col min="7" max="7" width="59" customWidth="1"/>
  </cols>
  <sheetData>
    <row r="1" spans="1:7" ht="28.5" x14ac:dyDescent="0.45">
      <c r="A1" s="37" t="s">
        <v>38</v>
      </c>
      <c r="B1" s="37"/>
      <c r="C1" s="37"/>
      <c r="D1" s="37"/>
      <c r="E1" s="37"/>
      <c r="F1" s="37"/>
      <c r="G1" s="21" t="s">
        <v>19</v>
      </c>
    </row>
    <row r="2" spans="1:7" ht="26.25" x14ac:dyDescent="0.25">
      <c r="A2" s="46" t="s">
        <v>71</v>
      </c>
      <c r="B2" s="46"/>
      <c r="C2" s="46"/>
      <c r="D2" s="43" t="s">
        <v>113</v>
      </c>
      <c r="E2" s="44"/>
      <c r="F2" s="45"/>
      <c r="G2" s="21"/>
    </row>
    <row r="3" spans="1:7" ht="15.75" customHeight="1" x14ac:dyDescent="0.25">
      <c r="A3" s="38" t="s">
        <v>39</v>
      </c>
      <c r="B3" s="38"/>
      <c r="C3" s="3"/>
      <c r="D3" s="5"/>
      <c r="E3" s="5"/>
      <c r="F3" s="5"/>
      <c r="G3" s="3"/>
    </row>
    <row r="4" spans="1:7" x14ac:dyDescent="0.25">
      <c r="A4" s="3" t="s">
        <v>40</v>
      </c>
      <c r="B4" s="3" t="s">
        <v>45</v>
      </c>
      <c r="C4" s="3" t="s">
        <v>46</v>
      </c>
      <c r="D4" s="5">
        <v>1200000</v>
      </c>
      <c r="E4" s="5"/>
      <c r="F4" s="5"/>
      <c r="G4" s="41" t="s">
        <v>95</v>
      </c>
    </row>
    <row r="5" spans="1:7" x14ac:dyDescent="0.25">
      <c r="A5" s="3"/>
      <c r="B5" s="3"/>
      <c r="C5" s="3" t="s">
        <v>47</v>
      </c>
      <c r="D5" s="5">
        <v>7000000</v>
      </c>
      <c r="E5" s="5"/>
      <c r="F5" s="5"/>
      <c r="G5" s="41"/>
    </row>
    <row r="6" spans="1:7" x14ac:dyDescent="0.25">
      <c r="A6" s="3"/>
      <c r="B6" s="3"/>
      <c r="C6" s="3" t="s">
        <v>48</v>
      </c>
      <c r="D6" s="5"/>
      <c r="E6" s="5">
        <f>SUM(D4:D5)</f>
        <v>8200000</v>
      </c>
      <c r="F6" s="5"/>
      <c r="G6" s="41"/>
    </row>
    <row r="7" spans="1:7" x14ac:dyDescent="0.25">
      <c r="A7" s="3"/>
      <c r="B7" s="3" t="s">
        <v>41</v>
      </c>
      <c r="C7" s="3" t="s">
        <v>46</v>
      </c>
      <c r="D7" s="5">
        <v>456210</v>
      </c>
      <c r="E7" s="5"/>
      <c r="F7" s="5"/>
      <c r="G7" s="41"/>
    </row>
    <row r="8" spans="1:7" x14ac:dyDescent="0.25">
      <c r="A8" s="3"/>
      <c r="B8" s="3"/>
      <c r="C8" s="3" t="s">
        <v>47</v>
      </c>
      <c r="D8" s="5">
        <v>89632</v>
      </c>
      <c r="E8" s="5"/>
      <c r="F8" s="5"/>
      <c r="G8" s="41"/>
    </row>
    <row r="9" spans="1:7" x14ac:dyDescent="0.25">
      <c r="A9" s="3"/>
      <c r="B9" s="3"/>
      <c r="C9" s="3" t="s">
        <v>48</v>
      </c>
      <c r="D9" s="5"/>
      <c r="E9" s="5">
        <f>SUM(D7:D8)</f>
        <v>545842</v>
      </c>
      <c r="F9" s="5"/>
      <c r="G9" s="41"/>
    </row>
    <row r="10" spans="1:7" x14ac:dyDescent="0.25">
      <c r="A10" s="3"/>
      <c r="B10" s="3" t="s">
        <v>42</v>
      </c>
      <c r="C10" s="3" t="s">
        <v>46</v>
      </c>
      <c r="D10" s="5">
        <v>78951</v>
      </c>
      <c r="E10" s="5"/>
      <c r="F10" s="5"/>
      <c r="G10" s="41"/>
    </row>
    <row r="11" spans="1:7" x14ac:dyDescent="0.25">
      <c r="A11" s="3"/>
      <c r="B11" s="3"/>
      <c r="C11" s="3" t="s">
        <v>47</v>
      </c>
      <c r="D11" s="5">
        <v>450000</v>
      </c>
      <c r="E11" s="5"/>
      <c r="F11" s="5"/>
      <c r="G11" s="41"/>
    </row>
    <row r="12" spans="1:7" x14ac:dyDescent="0.25">
      <c r="A12" s="3"/>
      <c r="B12" s="3"/>
      <c r="C12" s="3" t="s">
        <v>48</v>
      </c>
      <c r="D12" s="5"/>
      <c r="E12" s="5">
        <f>SUM(D10:D11)</f>
        <v>528951</v>
      </c>
      <c r="F12" s="5"/>
      <c r="G12" s="41"/>
    </row>
    <row r="13" spans="1:7" x14ac:dyDescent="0.25">
      <c r="A13" s="3"/>
      <c r="B13" s="3" t="s">
        <v>43</v>
      </c>
      <c r="C13" s="3" t="s">
        <v>46</v>
      </c>
      <c r="D13" s="5">
        <v>800000</v>
      </c>
      <c r="E13" s="5"/>
      <c r="F13" s="5"/>
      <c r="G13" s="41"/>
    </row>
    <row r="14" spans="1:7" x14ac:dyDescent="0.25">
      <c r="A14" s="3"/>
      <c r="B14" s="3"/>
      <c r="C14" s="3" t="s">
        <v>47</v>
      </c>
      <c r="D14" s="5">
        <v>256000</v>
      </c>
      <c r="E14" s="5"/>
      <c r="F14" s="5"/>
      <c r="G14" s="41"/>
    </row>
    <row r="15" spans="1:7" x14ac:dyDescent="0.25">
      <c r="A15" s="3"/>
      <c r="B15" s="3"/>
      <c r="C15" s="3" t="s">
        <v>48</v>
      </c>
      <c r="D15" s="5"/>
      <c r="E15" s="5">
        <f>SUM(D13:D14)</f>
        <v>1056000</v>
      </c>
      <c r="F15" s="5"/>
      <c r="G15" s="41"/>
    </row>
    <row r="16" spans="1:7" x14ac:dyDescent="0.25">
      <c r="A16" s="3"/>
      <c r="B16" s="3" t="s">
        <v>44</v>
      </c>
      <c r="C16" s="3" t="s">
        <v>46</v>
      </c>
      <c r="D16" s="5">
        <v>200000</v>
      </c>
      <c r="E16" s="5"/>
      <c r="F16" s="5"/>
      <c r="G16" s="41"/>
    </row>
    <row r="17" spans="1:7" x14ac:dyDescent="0.25">
      <c r="A17" s="3"/>
      <c r="B17" s="3"/>
      <c r="C17" s="3" t="s">
        <v>47</v>
      </c>
      <c r="D17" s="5">
        <v>55610</v>
      </c>
      <c r="E17" s="5"/>
      <c r="F17" s="5"/>
      <c r="G17" s="41"/>
    </row>
    <row r="18" spans="1:7" x14ac:dyDescent="0.25">
      <c r="A18" s="3"/>
      <c r="B18" s="3"/>
      <c r="C18" s="3" t="s">
        <v>48</v>
      </c>
      <c r="D18" s="5"/>
      <c r="E18" s="5">
        <f>SUM(D16:D17)</f>
        <v>255610</v>
      </c>
      <c r="F18" s="5"/>
      <c r="G18" s="41"/>
    </row>
    <row r="19" spans="1:7" ht="15" customHeight="1" x14ac:dyDescent="0.25">
      <c r="A19" s="3" t="s">
        <v>49</v>
      </c>
      <c r="B19" s="3" t="s">
        <v>52</v>
      </c>
      <c r="C19" s="3" t="s">
        <v>50</v>
      </c>
      <c r="D19" s="5"/>
      <c r="E19" s="5">
        <v>500000</v>
      </c>
      <c r="F19" s="5"/>
      <c r="G19" s="41"/>
    </row>
    <row r="20" spans="1:7" x14ac:dyDescent="0.25">
      <c r="A20" s="3" t="s">
        <v>51</v>
      </c>
      <c r="B20" s="3" t="s">
        <v>53</v>
      </c>
      <c r="C20" s="3" t="s">
        <v>46</v>
      </c>
      <c r="D20" s="5">
        <v>870000</v>
      </c>
      <c r="E20" s="5"/>
      <c r="F20" s="5"/>
      <c r="G20" s="41"/>
    </row>
    <row r="21" spans="1:7" x14ac:dyDescent="0.25">
      <c r="A21" s="3"/>
      <c r="B21" s="3"/>
      <c r="C21" s="3" t="s">
        <v>47</v>
      </c>
      <c r="D21" s="5">
        <v>-200000</v>
      </c>
      <c r="E21" s="5"/>
      <c r="F21" s="5"/>
      <c r="G21" s="41"/>
    </row>
    <row r="22" spans="1:7" x14ac:dyDescent="0.25">
      <c r="A22" s="3"/>
      <c r="B22" s="3"/>
      <c r="C22" s="3" t="s">
        <v>48</v>
      </c>
      <c r="D22" s="5"/>
      <c r="E22" s="5">
        <f>SUM(D20:D21)</f>
        <v>670000</v>
      </c>
      <c r="F22" s="5"/>
      <c r="G22" s="41"/>
    </row>
    <row r="23" spans="1:7" x14ac:dyDescent="0.25">
      <c r="A23" s="3" t="s">
        <v>54</v>
      </c>
      <c r="B23" s="3" t="s">
        <v>52</v>
      </c>
      <c r="C23" s="3"/>
      <c r="D23" s="5"/>
      <c r="E23" s="5"/>
      <c r="F23" s="5"/>
      <c r="G23" s="3"/>
    </row>
    <row r="24" spans="1:7" x14ac:dyDescent="0.25">
      <c r="A24" s="3" t="s">
        <v>55</v>
      </c>
      <c r="B24" s="3" t="s">
        <v>56</v>
      </c>
      <c r="C24" s="3" t="s">
        <v>57</v>
      </c>
      <c r="D24" s="5">
        <v>500000</v>
      </c>
      <c r="E24" s="5"/>
      <c r="F24" s="5"/>
      <c r="G24" s="41" t="s">
        <v>96</v>
      </c>
    </row>
    <row r="25" spans="1:7" x14ac:dyDescent="0.25">
      <c r="A25" s="3"/>
      <c r="B25" s="3"/>
      <c r="C25" s="3" t="s">
        <v>70</v>
      </c>
      <c r="D25" s="5">
        <v>100000</v>
      </c>
      <c r="E25" s="5"/>
      <c r="F25" s="5"/>
      <c r="G25" s="41"/>
    </row>
    <row r="26" spans="1:7" x14ac:dyDescent="0.25">
      <c r="A26" s="3"/>
      <c r="B26" s="3"/>
      <c r="C26" s="3" t="s">
        <v>58</v>
      </c>
      <c r="D26" s="5">
        <f>D24-D25</f>
        <v>400000</v>
      </c>
      <c r="E26" s="5"/>
      <c r="F26" s="5"/>
      <c r="G26" s="41"/>
    </row>
    <row r="27" spans="1:7" ht="46.5" customHeight="1" x14ac:dyDescent="0.25">
      <c r="A27" s="3"/>
      <c r="B27" s="3"/>
      <c r="C27" s="17" t="s">
        <v>48</v>
      </c>
      <c r="D27" s="18"/>
      <c r="E27" s="18">
        <v>800000</v>
      </c>
      <c r="F27" s="5"/>
      <c r="G27" s="41"/>
    </row>
    <row r="28" spans="1:7" x14ac:dyDescent="0.25">
      <c r="A28" s="3"/>
      <c r="B28" s="3"/>
      <c r="C28" s="3"/>
      <c r="D28" s="5"/>
      <c r="E28" s="5"/>
      <c r="F28" s="5">
        <f>SUM(E4:E27)</f>
        <v>12556403</v>
      </c>
      <c r="G28" s="3"/>
    </row>
    <row r="29" spans="1:7" x14ac:dyDescent="0.25">
      <c r="A29" s="38" t="s">
        <v>59</v>
      </c>
      <c r="B29" s="38"/>
      <c r="C29" s="3"/>
      <c r="D29" s="5"/>
      <c r="E29" s="5"/>
      <c r="F29" s="5"/>
      <c r="G29" s="3"/>
    </row>
    <row r="30" spans="1:7" x14ac:dyDescent="0.25">
      <c r="A30" s="3" t="s">
        <v>60</v>
      </c>
      <c r="B30" s="3"/>
      <c r="C30" s="3"/>
      <c r="D30" s="5"/>
      <c r="E30" s="5">
        <v>45000</v>
      </c>
      <c r="F30" s="5"/>
      <c r="G30" s="41" t="s">
        <v>97</v>
      </c>
    </row>
    <row r="31" spans="1:7" x14ac:dyDescent="0.25">
      <c r="A31" s="3" t="s">
        <v>93</v>
      </c>
      <c r="B31" s="3"/>
      <c r="C31" s="3"/>
      <c r="D31" s="5"/>
      <c r="E31" s="5">
        <v>2160000</v>
      </c>
      <c r="F31" s="5"/>
      <c r="G31" s="41"/>
    </row>
    <row r="32" spans="1:7" x14ac:dyDescent="0.25">
      <c r="A32" s="3" t="s">
        <v>61</v>
      </c>
      <c r="B32" s="3" t="s">
        <v>63</v>
      </c>
      <c r="C32" s="3"/>
      <c r="D32" s="5"/>
      <c r="E32" s="5">
        <v>360000</v>
      </c>
      <c r="F32" s="5"/>
      <c r="G32" s="41"/>
    </row>
    <row r="33" spans="1:7" x14ac:dyDescent="0.25">
      <c r="A33" s="3"/>
      <c r="B33" s="3" t="s">
        <v>64</v>
      </c>
      <c r="C33" s="3"/>
      <c r="D33" s="5"/>
      <c r="E33" s="5">
        <v>560000</v>
      </c>
      <c r="F33" s="5"/>
      <c r="G33" s="41"/>
    </row>
    <row r="34" spans="1:7" x14ac:dyDescent="0.25">
      <c r="A34" s="3"/>
      <c r="B34" s="3" t="s">
        <v>62</v>
      </c>
      <c r="C34" s="3"/>
      <c r="D34" s="5"/>
      <c r="E34" s="5">
        <v>45000</v>
      </c>
      <c r="F34" s="5"/>
      <c r="G34" s="41"/>
    </row>
    <row r="35" spans="1:7" x14ac:dyDescent="0.25">
      <c r="A35" s="3"/>
      <c r="B35" s="3" t="s">
        <v>65</v>
      </c>
      <c r="C35" s="3"/>
      <c r="D35" s="5"/>
      <c r="E35" s="5">
        <v>2000</v>
      </c>
      <c r="F35" s="5"/>
      <c r="G35" s="41"/>
    </row>
    <row r="36" spans="1:7" x14ac:dyDescent="0.25">
      <c r="A36" s="3" t="s">
        <v>66</v>
      </c>
      <c r="B36" s="3" t="s">
        <v>67</v>
      </c>
      <c r="C36" s="3"/>
      <c r="D36" s="5"/>
      <c r="E36" s="5">
        <v>19000</v>
      </c>
      <c r="F36" s="5"/>
      <c r="G36" s="41"/>
    </row>
    <row r="37" spans="1:7" x14ac:dyDescent="0.25">
      <c r="A37" s="3"/>
      <c r="B37" s="3" t="s">
        <v>68</v>
      </c>
      <c r="C37" s="3"/>
      <c r="D37" s="5"/>
      <c r="E37" s="5">
        <v>4560</v>
      </c>
      <c r="F37" s="5"/>
      <c r="G37" s="41"/>
    </row>
    <row r="38" spans="1:7" ht="30" x14ac:dyDescent="0.25">
      <c r="A38" s="42" t="s">
        <v>102</v>
      </c>
      <c r="B38" s="42"/>
      <c r="C38" s="3"/>
      <c r="D38" s="5"/>
      <c r="E38" s="5"/>
      <c r="F38" s="5">
        <v>0</v>
      </c>
      <c r="G38" s="22" t="s">
        <v>103</v>
      </c>
    </row>
    <row r="39" spans="1:7" ht="21" x14ac:dyDescent="0.35">
      <c r="A39" s="3"/>
      <c r="B39" s="3"/>
      <c r="C39" s="3"/>
      <c r="D39" s="5"/>
      <c r="E39" s="19"/>
      <c r="F39" s="5">
        <f>SUM(E30:E37)</f>
        <v>3195560</v>
      </c>
      <c r="G39" s="3"/>
    </row>
    <row r="40" spans="1:7" ht="21" x14ac:dyDescent="0.35">
      <c r="A40" s="39" t="s">
        <v>69</v>
      </c>
      <c r="B40" s="39"/>
      <c r="C40" s="39"/>
      <c r="D40" s="39"/>
      <c r="E40" s="5"/>
      <c r="F40" s="19">
        <f>SUM(F5:F39)</f>
        <v>15751963</v>
      </c>
      <c r="G40" s="3" t="s">
        <v>104</v>
      </c>
    </row>
    <row r="41" spans="1:7" ht="23.25" x14ac:dyDescent="0.25">
      <c r="A41" s="46" t="s">
        <v>72</v>
      </c>
      <c r="B41" s="46"/>
      <c r="C41" s="46"/>
      <c r="D41" s="5"/>
      <c r="E41" s="5"/>
      <c r="F41" s="5"/>
      <c r="G41" s="3"/>
    </row>
    <row r="42" spans="1:7" x14ac:dyDescent="0.25">
      <c r="A42" s="3" t="s">
        <v>73</v>
      </c>
      <c r="B42" s="3" t="s">
        <v>74</v>
      </c>
      <c r="C42" s="3" t="s">
        <v>75</v>
      </c>
      <c r="D42" s="5">
        <v>1500000</v>
      </c>
      <c r="E42" s="5"/>
      <c r="F42" s="5"/>
      <c r="G42" s="41" t="s">
        <v>98</v>
      </c>
    </row>
    <row r="43" spans="1:7" x14ac:dyDescent="0.25">
      <c r="A43" s="3"/>
      <c r="B43" s="3"/>
      <c r="C43" s="3" t="s">
        <v>76</v>
      </c>
      <c r="D43" s="5">
        <v>300000</v>
      </c>
      <c r="E43" s="5"/>
      <c r="F43" s="5"/>
      <c r="G43" s="41"/>
    </row>
    <row r="44" spans="1:7" x14ac:dyDescent="0.25">
      <c r="A44" s="3"/>
      <c r="B44" s="3"/>
      <c r="C44" s="3" t="s">
        <v>77</v>
      </c>
      <c r="D44" s="5">
        <v>450000</v>
      </c>
      <c r="E44" s="5"/>
      <c r="F44" s="5"/>
      <c r="G44" s="41"/>
    </row>
    <row r="45" spans="1:7" x14ac:dyDescent="0.25">
      <c r="A45" s="3"/>
      <c r="B45" s="3"/>
      <c r="C45" s="3" t="s">
        <v>78</v>
      </c>
      <c r="D45" s="5">
        <v>250000</v>
      </c>
      <c r="E45" s="5"/>
      <c r="F45" s="5"/>
      <c r="G45" s="41"/>
    </row>
    <row r="46" spans="1:7" x14ac:dyDescent="0.25">
      <c r="A46" s="3"/>
      <c r="B46" s="3"/>
      <c r="C46" s="3" t="s">
        <v>79</v>
      </c>
      <c r="D46" s="5"/>
      <c r="E46" s="5">
        <f>D42+D43-(D44+D45)</f>
        <v>1100000</v>
      </c>
      <c r="F46" s="5"/>
      <c r="G46" s="41"/>
    </row>
    <row r="47" spans="1:7" x14ac:dyDescent="0.25">
      <c r="A47" s="3"/>
      <c r="B47" s="3" t="s">
        <v>80</v>
      </c>
      <c r="C47" s="3" t="s">
        <v>75</v>
      </c>
      <c r="D47" s="5">
        <v>3000000</v>
      </c>
      <c r="E47" s="5"/>
      <c r="F47" s="5"/>
      <c r="G47" s="41"/>
    </row>
    <row r="48" spans="1:7" x14ac:dyDescent="0.25">
      <c r="A48" s="3"/>
      <c r="B48" s="3"/>
      <c r="C48" s="3" t="s">
        <v>76</v>
      </c>
      <c r="D48" s="5">
        <v>500000</v>
      </c>
      <c r="E48" s="5"/>
      <c r="F48" s="5"/>
      <c r="G48" s="41"/>
    </row>
    <row r="49" spans="1:7" x14ac:dyDescent="0.25">
      <c r="A49" s="3"/>
      <c r="B49" s="3"/>
      <c r="C49" s="3" t="s">
        <v>77</v>
      </c>
      <c r="D49" s="5">
        <v>1250000</v>
      </c>
      <c r="E49" s="5"/>
      <c r="F49" s="5"/>
      <c r="G49" s="41"/>
    </row>
    <row r="50" spans="1:7" x14ac:dyDescent="0.25">
      <c r="A50" s="3"/>
      <c r="B50" s="3"/>
      <c r="C50" s="3" t="s">
        <v>78</v>
      </c>
      <c r="D50" s="5">
        <v>450000</v>
      </c>
      <c r="E50" s="5"/>
      <c r="F50" s="5"/>
      <c r="G50" s="41"/>
    </row>
    <row r="51" spans="1:7" x14ac:dyDescent="0.25">
      <c r="A51" s="3"/>
      <c r="B51" s="3"/>
      <c r="C51" s="3" t="s">
        <v>79</v>
      </c>
      <c r="D51" s="5"/>
      <c r="E51" s="5">
        <f>D47+D48-(D49+D50)</f>
        <v>1800000</v>
      </c>
      <c r="F51" s="5"/>
      <c r="G51" s="41"/>
    </row>
    <row r="52" spans="1:7" x14ac:dyDescent="0.25">
      <c r="A52" s="3" t="s">
        <v>81</v>
      </c>
      <c r="B52" s="3" t="s">
        <v>82</v>
      </c>
      <c r="C52" s="3" t="s">
        <v>75</v>
      </c>
      <c r="D52" s="5">
        <v>900000</v>
      </c>
      <c r="E52" s="5"/>
      <c r="F52" s="5"/>
      <c r="G52" s="41"/>
    </row>
    <row r="53" spans="1:7" x14ac:dyDescent="0.25">
      <c r="A53" s="3"/>
      <c r="B53" s="3"/>
      <c r="C53" s="3" t="s">
        <v>76</v>
      </c>
      <c r="D53" s="5">
        <v>18000</v>
      </c>
      <c r="E53" s="5"/>
      <c r="F53" s="5"/>
      <c r="G53" s="41"/>
    </row>
    <row r="54" spans="1:7" x14ac:dyDescent="0.25">
      <c r="A54" s="3"/>
      <c r="B54" s="3"/>
      <c r="C54" s="3" t="s">
        <v>77</v>
      </c>
      <c r="D54" s="5">
        <v>0</v>
      </c>
      <c r="E54" s="5"/>
      <c r="F54" s="5"/>
      <c r="G54" s="41"/>
    </row>
    <row r="55" spans="1:7" x14ac:dyDescent="0.25">
      <c r="A55" s="3"/>
      <c r="B55" s="3"/>
      <c r="C55" s="3" t="s">
        <v>78</v>
      </c>
      <c r="D55" s="5">
        <v>18000</v>
      </c>
      <c r="E55" s="5"/>
      <c r="F55" s="5"/>
      <c r="G55" s="41"/>
    </row>
    <row r="56" spans="1:7" x14ac:dyDescent="0.25">
      <c r="A56" s="3"/>
      <c r="B56" s="3"/>
      <c r="C56" s="3" t="s">
        <v>79</v>
      </c>
      <c r="D56" s="5"/>
      <c r="E56" s="5">
        <f>D52+D53-(D54+D55)</f>
        <v>900000</v>
      </c>
      <c r="F56" s="5"/>
      <c r="G56" s="41"/>
    </row>
    <row r="57" spans="1:7" x14ac:dyDescent="0.25">
      <c r="A57" s="3"/>
      <c r="B57" s="3" t="s">
        <v>92</v>
      </c>
      <c r="C57" s="3"/>
      <c r="D57" s="5"/>
      <c r="E57" s="5">
        <v>1040500</v>
      </c>
      <c r="F57" s="5"/>
      <c r="G57" s="41"/>
    </row>
    <row r="58" spans="1:7" x14ac:dyDescent="0.25">
      <c r="A58" s="3"/>
      <c r="B58" s="3"/>
      <c r="C58" s="3"/>
      <c r="D58" s="5"/>
      <c r="E58" s="5"/>
      <c r="F58" s="5">
        <f>SUM(E42:E57)</f>
        <v>4840500</v>
      </c>
      <c r="G58" s="3"/>
    </row>
    <row r="59" spans="1:7" x14ac:dyDescent="0.25">
      <c r="A59" s="3" t="s">
        <v>83</v>
      </c>
      <c r="B59" s="3" t="s">
        <v>84</v>
      </c>
      <c r="C59" s="3" t="s">
        <v>85</v>
      </c>
      <c r="D59" s="5">
        <v>12000000</v>
      </c>
      <c r="E59" s="5"/>
      <c r="F59" s="5"/>
      <c r="G59" s="41" t="s">
        <v>99</v>
      </c>
    </row>
    <row r="60" spans="1:7" x14ac:dyDescent="0.25">
      <c r="A60" s="3"/>
      <c r="B60" s="3"/>
      <c r="C60" s="3" t="s">
        <v>86</v>
      </c>
      <c r="D60" s="5">
        <f>6000000-4401788.7</f>
        <v>1598211.2999999998</v>
      </c>
      <c r="E60" s="5"/>
      <c r="F60" s="5"/>
      <c r="G60" s="41"/>
    </row>
    <row r="61" spans="1:7" x14ac:dyDescent="0.25">
      <c r="A61" s="3"/>
      <c r="B61" s="3"/>
      <c r="C61" s="3" t="s">
        <v>87</v>
      </c>
      <c r="D61" s="5">
        <v>3000000</v>
      </c>
      <c r="E61" s="5"/>
      <c r="F61" s="5"/>
      <c r="G61" s="41"/>
    </row>
    <row r="62" spans="1:7" x14ac:dyDescent="0.25">
      <c r="A62" s="3"/>
      <c r="B62" s="3"/>
      <c r="C62" s="3" t="s">
        <v>88</v>
      </c>
      <c r="D62" s="5">
        <v>560000</v>
      </c>
      <c r="E62" s="5">
        <f>SUM(D59:D60)-(D61+D62)</f>
        <v>10038211.300000001</v>
      </c>
      <c r="F62" s="5"/>
      <c r="G62" s="41"/>
    </row>
    <row r="63" spans="1:7" x14ac:dyDescent="0.25">
      <c r="A63" s="3"/>
      <c r="B63" s="3" t="s">
        <v>89</v>
      </c>
      <c r="C63" s="3"/>
      <c r="D63" s="5"/>
      <c r="E63" s="5">
        <v>900000</v>
      </c>
      <c r="F63" s="5"/>
      <c r="G63" s="41"/>
    </row>
    <row r="64" spans="1:7" ht="36" customHeight="1" x14ac:dyDescent="0.25">
      <c r="A64" s="3"/>
      <c r="B64" s="3" t="s">
        <v>90</v>
      </c>
      <c r="C64" s="3"/>
      <c r="D64" s="5"/>
      <c r="E64" s="5">
        <v>-600000</v>
      </c>
      <c r="F64" s="5"/>
      <c r="G64" s="41"/>
    </row>
    <row r="65" spans="1:7" x14ac:dyDescent="0.25">
      <c r="A65" s="40" t="s">
        <v>94</v>
      </c>
      <c r="B65" s="40"/>
      <c r="C65" s="20"/>
      <c r="D65" s="5"/>
      <c r="E65" s="5">
        <v>573251.69999999995</v>
      </c>
      <c r="F65" s="5"/>
      <c r="G65" s="3" t="s">
        <v>100</v>
      </c>
    </row>
    <row r="66" spans="1:7" ht="30" x14ac:dyDescent="0.25">
      <c r="A66" s="40" t="s">
        <v>101</v>
      </c>
      <c r="B66" s="40"/>
      <c r="C66" s="20"/>
      <c r="D66" s="5"/>
      <c r="E66" s="5"/>
      <c r="F66" s="5">
        <v>0</v>
      </c>
      <c r="G66" s="22" t="s">
        <v>103</v>
      </c>
    </row>
    <row r="67" spans="1:7" x14ac:dyDescent="0.25">
      <c r="A67" s="3"/>
      <c r="B67" s="3"/>
      <c r="C67" s="3"/>
      <c r="D67" s="5"/>
      <c r="E67" s="5"/>
      <c r="F67" s="5">
        <f>SUM(E59:E65)</f>
        <v>10911463</v>
      </c>
      <c r="G67" s="3"/>
    </row>
    <row r="68" spans="1:7" ht="21" x14ac:dyDescent="0.35">
      <c r="A68" s="39" t="s">
        <v>91</v>
      </c>
      <c r="B68" s="39"/>
      <c r="C68" s="39"/>
      <c r="D68" s="39"/>
      <c r="E68" s="5"/>
      <c r="F68" s="19">
        <f>SUM(F42:F67)</f>
        <v>15751963</v>
      </c>
      <c r="G68" s="3" t="s">
        <v>104</v>
      </c>
    </row>
  </sheetData>
  <mergeCells count="16">
    <mergeCell ref="G59:G64"/>
    <mergeCell ref="A66:B66"/>
    <mergeCell ref="A38:B38"/>
    <mergeCell ref="D2:F2"/>
    <mergeCell ref="A41:C41"/>
    <mergeCell ref="A2:C2"/>
    <mergeCell ref="G4:G22"/>
    <mergeCell ref="G24:G27"/>
    <mergeCell ref="G30:G37"/>
    <mergeCell ref="G42:G57"/>
    <mergeCell ref="A40:D40"/>
    <mergeCell ref="A1:F1"/>
    <mergeCell ref="A3:B3"/>
    <mergeCell ref="A29:B29"/>
    <mergeCell ref="A68:D68"/>
    <mergeCell ref="A65:B6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abSelected="1" topLeftCell="A11" workbookViewId="0">
      <selection activeCell="F29" sqref="F29"/>
    </sheetView>
  </sheetViews>
  <sheetFormatPr defaultRowHeight="15" x14ac:dyDescent="0.25"/>
  <cols>
    <col min="1" max="1" width="13.85546875" customWidth="1"/>
    <col min="2" max="2" width="33" bestFit="1" customWidth="1"/>
    <col min="3" max="3" width="15.28515625" style="16" bestFit="1" customWidth="1"/>
    <col min="4" max="4" width="16.85546875" style="16" bestFit="1" customWidth="1"/>
    <col min="5" max="5" width="20.7109375" style="16" bestFit="1" customWidth="1"/>
    <col min="6" max="6" width="75.42578125" customWidth="1"/>
  </cols>
  <sheetData>
    <row r="1" spans="1:6" ht="26.25" customHeight="1" x14ac:dyDescent="0.35">
      <c r="A1" s="50" t="s">
        <v>105</v>
      </c>
      <c r="B1" s="50"/>
      <c r="C1" s="50"/>
      <c r="D1" s="50"/>
      <c r="E1" s="50"/>
      <c r="F1" s="47" t="s">
        <v>19</v>
      </c>
    </row>
    <row r="2" spans="1:6" s="1" customFormat="1" x14ac:dyDescent="0.25">
      <c r="A2" s="2"/>
      <c r="B2" s="2"/>
      <c r="C2" s="49" t="s">
        <v>112</v>
      </c>
      <c r="D2" s="49"/>
      <c r="E2" s="49"/>
      <c r="F2" s="47"/>
    </row>
    <row r="3" spans="1:6" x14ac:dyDescent="0.25">
      <c r="A3" s="38" t="s">
        <v>106</v>
      </c>
      <c r="B3" s="38"/>
      <c r="C3" s="5"/>
      <c r="D3" s="5"/>
      <c r="E3" s="5"/>
      <c r="F3" s="47"/>
    </row>
    <row r="4" spans="1:6" x14ac:dyDescent="0.25">
      <c r="A4" s="3" t="s">
        <v>107</v>
      </c>
      <c r="B4" s="3" t="s">
        <v>1</v>
      </c>
      <c r="C4" s="11">
        <f>96800+7890</f>
        <v>104690</v>
      </c>
      <c r="D4" s="5"/>
      <c r="E4" s="5"/>
      <c r="F4" s="3" t="s">
        <v>137</v>
      </c>
    </row>
    <row r="5" spans="1:6" x14ac:dyDescent="0.25">
      <c r="A5" s="3"/>
      <c r="B5" s="3" t="s">
        <v>116</v>
      </c>
      <c r="C5" s="5">
        <v>860520</v>
      </c>
      <c r="D5" s="5">
        <f>SUM(C4:C5)</f>
        <v>965210</v>
      </c>
      <c r="E5" s="5"/>
      <c r="F5" s="3" t="s">
        <v>138</v>
      </c>
    </row>
    <row r="6" spans="1:6" ht="45" x14ac:dyDescent="0.25">
      <c r="A6" s="3" t="s">
        <v>108</v>
      </c>
      <c r="B6" s="3" t="s">
        <v>109</v>
      </c>
      <c r="C6" s="5">
        <v>120560</v>
      </c>
      <c r="D6" s="5"/>
      <c r="E6" s="5"/>
      <c r="F6" s="24" t="s">
        <v>139</v>
      </c>
    </row>
    <row r="7" spans="1:6" ht="30" x14ac:dyDescent="0.25">
      <c r="A7" s="3"/>
      <c r="B7" s="3" t="s">
        <v>6</v>
      </c>
      <c r="C7" s="5">
        <v>90056</v>
      </c>
      <c r="D7" s="5"/>
      <c r="E7" s="5"/>
      <c r="F7" s="24" t="s">
        <v>140</v>
      </c>
    </row>
    <row r="8" spans="1:6" x14ac:dyDescent="0.25">
      <c r="A8" s="3"/>
      <c r="B8" s="3" t="s">
        <v>110</v>
      </c>
      <c r="C8" s="5">
        <v>48520</v>
      </c>
      <c r="D8" s="5">
        <f>SUM(C6:C8)</f>
        <v>259136</v>
      </c>
      <c r="E8" s="5"/>
      <c r="F8" s="3" t="s">
        <v>141</v>
      </c>
    </row>
    <row r="9" spans="1:6" x14ac:dyDescent="0.25">
      <c r="A9" s="48" t="s">
        <v>111</v>
      </c>
      <c r="B9" s="48"/>
      <c r="C9" s="5"/>
      <c r="D9" s="5"/>
      <c r="E9" s="6">
        <f>D5-D8</f>
        <v>706074</v>
      </c>
      <c r="F9" s="3"/>
    </row>
    <row r="10" spans="1:6" x14ac:dyDescent="0.25">
      <c r="A10" s="38" t="s">
        <v>114</v>
      </c>
      <c r="B10" s="38"/>
      <c r="C10" s="5"/>
      <c r="D10" s="5"/>
      <c r="E10" s="5"/>
      <c r="F10" s="3"/>
    </row>
    <row r="11" spans="1:6" x14ac:dyDescent="0.25">
      <c r="A11" s="3" t="s">
        <v>107</v>
      </c>
      <c r="B11" s="3" t="s">
        <v>115</v>
      </c>
      <c r="C11" s="5">
        <v>900000</v>
      </c>
      <c r="D11" s="5"/>
      <c r="E11" s="5"/>
      <c r="F11" s="3" t="s">
        <v>142</v>
      </c>
    </row>
    <row r="12" spans="1:6" x14ac:dyDescent="0.25">
      <c r="A12" s="3"/>
      <c r="B12" s="3" t="s">
        <v>8</v>
      </c>
      <c r="C12" s="5">
        <v>45000</v>
      </c>
      <c r="D12" s="5"/>
      <c r="E12" s="5"/>
      <c r="F12" s="3" t="s">
        <v>143</v>
      </c>
    </row>
    <row r="13" spans="1:6" x14ac:dyDescent="0.25">
      <c r="A13" s="3"/>
      <c r="B13" s="3" t="s">
        <v>124</v>
      </c>
      <c r="C13" s="5">
        <v>56000</v>
      </c>
      <c r="D13" s="5">
        <f>SUM(C11:C13)</f>
        <v>1001000</v>
      </c>
      <c r="E13" s="5"/>
      <c r="F13" s="3" t="s">
        <v>144</v>
      </c>
    </row>
    <row r="14" spans="1:6" x14ac:dyDescent="0.25">
      <c r="A14" s="3" t="s">
        <v>108</v>
      </c>
      <c r="B14" s="3" t="s">
        <v>117</v>
      </c>
      <c r="C14" s="5">
        <v>800000</v>
      </c>
      <c r="D14" s="5"/>
      <c r="E14" s="5"/>
      <c r="F14" s="3" t="s">
        <v>145</v>
      </c>
    </row>
    <row r="15" spans="1:6" x14ac:dyDescent="0.25">
      <c r="A15" s="3"/>
      <c r="B15" s="3" t="s">
        <v>118</v>
      </c>
      <c r="C15" s="5">
        <v>560000</v>
      </c>
      <c r="D15" s="5"/>
      <c r="E15" s="5"/>
      <c r="F15" s="3" t="s">
        <v>146</v>
      </c>
    </row>
    <row r="16" spans="1:6" x14ac:dyDescent="0.25">
      <c r="A16" s="3"/>
      <c r="B16" s="3" t="s">
        <v>120</v>
      </c>
      <c r="C16" s="5">
        <v>45600</v>
      </c>
      <c r="D16" s="5"/>
      <c r="E16" s="5"/>
      <c r="F16" s="3" t="s">
        <v>148</v>
      </c>
    </row>
    <row r="17" spans="1:6" x14ac:dyDescent="0.25">
      <c r="A17" s="3"/>
      <c r="B17" s="3" t="s">
        <v>123</v>
      </c>
      <c r="C17" s="5">
        <v>0</v>
      </c>
      <c r="D17" s="5">
        <f>SUM(C14:C17)</f>
        <v>1405600</v>
      </c>
      <c r="E17" s="5"/>
      <c r="F17" s="3" t="s">
        <v>147</v>
      </c>
    </row>
    <row r="18" spans="1:6" x14ac:dyDescent="0.25">
      <c r="A18" s="48" t="s">
        <v>119</v>
      </c>
      <c r="B18" s="48"/>
      <c r="C18" s="5"/>
      <c r="D18" s="5"/>
      <c r="E18" s="6">
        <f>D13-D17</f>
        <v>-404600</v>
      </c>
      <c r="F18" s="3"/>
    </row>
    <row r="19" spans="1:6" x14ac:dyDescent="0.25">
      <c r="A19" s="38" t="s">
        <v>121</v>
      </c>
      <c r="B19" s="38"/>
      <c r="C19" s="5"/>
      <c r="D19" s="5"/>
      <c r="E19" s="5"/>
      <c r="F19" s="3"/>
    </row>
    <row r="20" spans="1:6" x14ac:dyDescent="0.25">
      <c r="A20" s="3" t="s">
        <v>107</v>
      </c>
      <c r="B20" s="3" t="s">
        <v>122</v>
      </c>
      <c r="C20" s="5">
        <v>45000</v>
      </c>
      <c r="D20" s="5"/>
      <c r="E20" s="5"/>
      <c r="F20" s="3" t="s">
        <v>149</v>
      </c>
    </row>
    <row r="21" spans="1:6" x14ac:dyDescent="0.25">
      <c r="A21" s="3"/>
      <c r="B21" s="3" t="s">
        <v>125</v>
      </c>
      <c r="C21" s="5">
        <v>900000</v>
      </c>
      <c r="D21" s="5"/>
      <c r="E21" s="5"/>
      <c r="F21" s="3" t="s">
        <v>150</v>
      </c>
    </row>
    <row r="22" spans="1:6" x14ac:dyDescent="0.25">
      <c r="A22" s="3"/>
      <c r="B22" s="3" t="s">
        <v>126</v>
      </c>
      <c r="C22" s="5">
        <v>56000</v>
      </c>
      <c r="D22" s="5">
        <f>SUM(C20:C22)</f>
        <v>1001000</v>
      </c>
      <c r="E22" s="5"/>
      <c r="F22" s="3" t="s">
        <v>151</v>
      </c>
    </row>
    <row r="23" spans="1:6" x14ac:dyDescent="0.25">
      <c r="A23" s="3" t="s">
        <v>108</v>
      </c>
      <c r="B23" s="3" t="s">
        <v>127</v>
      </c>
      <c r="C23" s="5">
        <v>10000</v>
      </c>
      <c r="D23" s="5"/>
      <c r="E23" s="5"/>
      <c r="F23" s="3" t="s">
        <v>152</v>
      </c>
    </row>
    <row r="24" spans="1:6" x14ac:dyDescent="0.25">
      <c r="A24" s="3"/>
      <c r="B24" s="3" t="s">
        <v>128</v>
      </c>
      <c r="C24" s="5">
        <v>56000</v>
      </c>
      <c r="D24" s="5"/>
      <c r="E24" s="5"/>
      <c r="F24" s="3" t="s">
        <v>153</v>
      </c>
    </row>
    <row r="25" spans="1:6" x14ac:dyDescent="0.25">
      <c r="A25" s="3"/>
      <c r="B25" s="3" t="s">
        <v>129</v>
      </c>
      <c r="C25" s="5">
        <v>450000</v>
      </c>
      <c r="D25" s="5"/>
      <c r="E25" s="5"/>
      <c r="F25" s="3" t="s">
        <v>154</v>
      </c>
    </row>
    <row r="26" spans="1:6" x14ac:dyDescent="0.25">
      <c r="A26" s="3"/>
      <c r="B26" s="3" t="s">
        <v>130</v>
      </c>
      <c r="C26" s="5">
        <v>96000</v>
      </c>
      <c r="D26" s="5">
        <f>SUM(C23:C26)</f>
        <v>612000</v>
      </c>
      <c r="E26" s="5"/>
      <c r="F26" s="3" t="s">
        <v>155</v>
      </c>
    </row>
    <row r="27" spans="1:6" x14ac:dyDescent="0.25">
      <c r="A27" s="48" t="s">
        <v>131</v>
      </c>
      <c r="B27" s="48"/>
      <c r="C27" s="5"/>
      <c r="D27" s="5"/>
      <c r="E27" s="6">
        <f>D22-D26</f>
        <v>389000</v>
      </c>
      <c r="F27" s="3"/>
    </row>
    <row r="28" spans="1:6" s="7" customFormat="1" ht="60" x14ac:dyDescent="0.25">
      <c r="A28" s="30" t="s">
        <v>132</v>
      </c>
      <c r="B28" s="30"/>
      <c r="C28" s="11"/>
      <c r="D28" s="11"/>
      <c r="E28" s="15">
        <f>SUM(E3:E27)</f>
        <v>690474</v>
      </c>
      <c r="F28" s="25" t="s">
        <v>158</v>
      </c>
    </row>
    <row r="29" spans="1:6" x14ac:dyDescent="0.25">
      <c r="A29" s="51" t="s">
        <v>136</v>
      </c>
      <c r="B29" s="52"/>
      <c r="C29" s="52"/>
      <c r="D29" s="53"/>
      <c r="E29" s="23">
        <v>456032</v>
      </c>
      <c r="F29" s="3" t="s">
        <v>156</v>
      </c>
    </row>
    <row r="30" spans="1:6" x14ac:dyDescent="0.25">
      <c r="A30" s="51" t="s">
        <v>157</v>
      </c>
      <c r="B30" s="52"/>
      <c r="C30" s="52"/>
      <c r="D30" s="53"/>
      <c r="E30" s="23">
        <v>1146506</v>
      </c>
      <c r="F30" s="3" t="s">
        <v>156</v>
      </c>
    </row>
  </sheetData>
  <mergeCells count="12">
    <mergeCell ref="A29:D29"/>
    <mergeCell ref="A30:D30"/>
    <mergeCell ref="A10:B10"/>
    <mergeCell ref="A19:B19"/>
    <mergeCell ref="A18:B18"/>
    <mergeCell ref="A27:B27"/>
    <mergeCell ref="A28:B28"/>
    <mergeCell ref="F1:F3"/>
    <mergeCell ref="A9:B9"/>
    <mergeCell ref="C2:E2"/>
    <mergeCell ref="A3:B3"/>
    <mergeCell ref="A1:E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Income Statement</vt:lpstr>
      <vt:lpstr>Statement of Financial Position</vt:lpstr>
      <vt:lpstr>Cashflow Statement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Mulunda</dc:creator>
  <cp:lastModifiedBy>Mulunda</cp:lastModifiedBy>
  <dcterms:created xsi:type="dcterms:W3CDTF">2016-04-15T12:43:05Z</dcterms:created>
  <dcterms:modified xsi:type="dcterms:W3CDTF">2016-04-18T14:43:44Z</dcterms:modified>
</cp:coreProperties>
</file>