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ropbox\Infinite Actuary\Technical Skills Courses\Excel for Actuaries (Beginner's Course)\C - Charts\Charts Project\"/>
    </mc:Choice>
  </mc:AlternateContent>
  <bookViews>
    <workbookView xWindow="0" yWindow="0" windowWidth="23040" windowHeight="8595" activeTab="1"/>
  </bookViews>
  <sheets>
    <sheet name="Instructions" sheetId="4" r:id="rId1"/>
    <sheet name="Documentation" sheetId="7" r:id="rId2"/>
    <sheet name="bar" sheetId="11" r:id="rId3"/>
    <sheet name="pie" sheetId="12" r:id="rId4"/>
    <sheet name="combo" sheetId="13" r:id="rId5"/>
    <sheet name="histogram" sheetId="14" r:id="rId6"/>
    <sheet name="claim listing clean" sheetId="9" r:id="rId7"/>
    <sheet name="lookup tables" sheetId="10" r:id="rId8"/>
  </sheets>
  <definedNames>
    <definedName name="_xlnm._FilterDatabase" localSheetId="6" hidden="1">'claim listing clean'!$A$1:$Q$21</definedName>
    <definedName name="_xlchart.v1.0" hidden="1">histogram!$C$4</definedName>
    <definedName name="_xlchart.v1.1" hidden="1">histogram!$C$5:$C$24</definedName>
    <definedName name="_xlchart.v1.2" hidden="1">histogram!$C$5:$C$24</definedName>
    <definedName name="_xlchart.v1.3" hidden="1">histogram!$C$4</definedName>
    <definedName name="_xlchart.v1.4" hidden="1">histogram!$C$5:$C$24</definedName>
    <definedName name="_xlnm.Print_Area" localSheetId="0">Instructions!$A$1:$V$20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9" l="1"/>
  <c r="Q3" i="9" s="1"/>
  <c r="P3" i="9"/>
  <c r="O4" i="9"/>
  <c r="P4" i="9"/>
  <c r="O5" i="9"/>
  <c r="P5" i="9"/>
  <c r="O6" i="9"/>
  <c r="P6" i="9"/>
  <c r="O7" i="9"/>
  <c r="Q7" i="9" s="1"/>
  <c r="P7" i="9"/>
  <c r="O8" i="9"/>
  <c r="Q8" i="9" s="1"/>
  <c r="P8" i="9"/>
  <c r="O9" i="9"/>
  <c r="P9" i="9"/>
  <c r="O10" i="9"/>
  <c r="P10" i="9"/>
  <c r="O11" i="9"/>
  <c r="P11" i="9"/>
  <c r="O12" i="9"/>
  <c r="Q12" i="9" s="1"/>
  <c r="P12" i="9"/>
  <c r="O13" i="9"/>
  <c r="P13" i="9"/>
  <c r="O14" i="9"/>
  <c r="P14" i="9"/>
  <c r="O15" i="9"/>
  <c r="Q15" i="9" s="1"/>
  <c r="P15" i="9"/>
  <c r="O16" i="9"/>
  <c r="P16" i="9"/>
  <c r="O17" i="9"/>
  <c r="P17" i="9"/>
  <c r="O18" i="9"/>
  <c r="P18" i="9"/>
  <c r="O19" i="9"/>
  <c r="P19" i="9"/>
  <c r="O20" i="9"/>
  <c r="P20" i="9"/>
  <c r="O21" i="9"/>
  <c r="P21" i="9"/>
  <c r="P2" i="9"/>
  <c r="O2" i="9"/>
  <c r="L3" i="9"/>
  <c r="M3" i="9"/>
  <c r="L4" i="9"/>
  <c r="M4" i="9"/>
  <c r="L5" i="9"/>
  <c r="M5" i="9"/>
  <c r="L6" i="9"/>
  <c r="M6" i="9"/>
  <c r="L7" i="9"/>
  <c r="M7" i="9"/>
  <c r="L8" i="9"/>
  <c r="M8" i="9"/>
  <c r="L9" i="9"/>
  <c r="M9" i="9"/>
  <c r="L10" i="9"/>
  <c r="M10" i="9"/>
  <c r="L11" i="9"/>
  <c r="M11" i="9"/>
  <c r="L12" i="9"/>
  <c r="N12" i="9" s="1"/>
  <c r="M12" i="9"/>
  <c r="L13" i="9"/>
  <c r="M13" i="9"/>
  <c r="L14" i="9"/>
  <c r="M14" i="9"/>
  <c r="L15" i="9"/>
  <c r="M15" i="9"/>
  <c r="L16" i="9"/>
  <c r="M16" i="9"/>
  <c r="L17" i="9"/>
  <c r="M17" i="9"/>
  <c r="L18" i="9"/>
  <c r="M18" i="9"/>
  <c r="L19" i="9"/>
  <c r="M19" i="9"/>
  <c r="L20" i="9"/>
  <c r="M20" i="9"/>
  <c r="L21" i="9"/>
  <c r="M21" i="9"/>
  <c r="M2" i="9"/>
  <c r="L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" i="9"/>
  <c r="N10" i="9" l="1"/>
  <c r="Q18" i="9"/>
  <c r="N18" i="9"/>
  <c r="D6" i="12"/>
  <c r="D7" i="12"/>
  <c r="N2" i="9"/>
  <c r="N17" i="9"/>
  <c r="N13" i="9"/>
  <c r="Q21" i="9"/>
  <c r="Q9" i="9"/>
  <c r="Q5" i="9"/>
  <c r="Q20" i="9"/>
  <c r="N19" i="9"/>
  <c r="N16" i="9"/>
  <c r="N9" i="9"/>
  <c r="N5" i="9"/>
  <c r="Q10" i="9"/>
  <c r="N4" i="9"/>
  <c r="Q13" i="9"/>
  <c r="N21" i="9"/>
  <c r="N14" i="9"/>
  <c r="Q19" i="9"/>
  <c r="N20" i="9"/>
  <c r="N3" i="9"/>
  <c r="N6" i="9"/>
  <c r="Q2" i="9"/>
  <c r="Q16" i="9"/>
  <c r="N7" i="9"/>
  <c r="Q6" i="9"/>
  <c r="N15" i="9"/>
  <c r="D13" i="11"/>
  <c r="D12" i="11"/>
  <c r="D9" i="11"/>
  <c r="D11" i="11"/>
  <c r="D14" i="11"/>
  <c r="D10" i="11"/>
  <c r="D8" i="11"/>
  <c r="D15" i="11"/>
  <c r="N11" i="9"/>
  <c r="N8" i="9"/>
  <c r="Q14" i="9"/>
  <c r="Q11" i="9"/>
  <c r="Q4" i="9"/>
  <c r="Q17" i="9"/>
  <c r="E14" i="13" l="1"/>
  <c r="D7" i="13"/>
  <c r="D15" i="13"/>
  <c r="D16" i="13"/>
  <c r="D12" i="13"/>
  <c r="E13" i="13"/>
  <c r="E7" i="13"/>
  <c r="E15" i="13"/>
  <c r="D8" i="13"/>
  <c r="E19" i="13"/>
  <c r="D13" i="13"/>
  <c r="E8" i="13"/>
  <c r="E16" i="13"/>
  <c r="D9" i="13"/>
  <c r="D17" i="13"/>
  <c r="E6" i="13"/>
  <c r="E9" i="13"/>
  <c r="E17" i="13"/>
  <c r="D10" i="13"/>
  <c r="D18" i="13"/>
  <c r="D6" i="13"/>
  <c r="E10" i="13"/>
  <c r="E18" i="13"/>
  <c r="D11" i="13"/>
  <c r="D19" i="13"/>
  <c r="E11" i="13"/>
  <c r="E12" i="13"/>
  <c r="D14" i="13"/>
  <c r="E20" i="13" l="1"/>
  <c r="D20" i="13"/>
</calcChain>
</file>

<file path=xl/sharedStrings.xml><?xml version="1.0" encoding="utf-8"?>
<sst xmlns="http://schemas.openxmlformats.org/spreadsheetml/2006/main" count="148" uniqueCount="97">
  <si>
    <t>provider_id</t>
  </si>
  <si>
    <t>Smith</t>
  </si>
  <si>
    <t>John</t>
  </si>
  <si>
    <t>Johnson</t>
  </si>
  <si>
    <t>Jennifer</t>
  </si>
  <si>
    <t>Chang</t>
  </si>
  <si>
    <t>Robert</t>
  </si>
  <si>
    <t>Patterson</t>
  </si>
  <si>
    <t>Eric</t>
  </si>
  <si>
    <t>Hernandez</t>
  </si>
  <si>
    <t>Rose</t>
  </si>
  <si>
    <t>Yu</t>
  </si>
  <si>
    <t>Mike</t>
  </si>
  <si>
    <t>Thomas</t>
  </si>
  <si>
    <t>Damian</t>
  </si>
  <si>
    <t>Vanelli</t>
  </si>
  <si>
    <t>Marco</t>
  </si>
  <si>
    <t>Anderson</t>
  </si>
  <si>
    <t>Carrie</t>
  </si>
  <si>
    <t>Du</t>
  </si>
  <si>
    <t>Sen</t>
  </si>
  <si>
    <t>Date:</t>
  </si>
  <si>
    <t>Owner:</t>
  </si>
  <si>
    <t>The Infinite Actuary</t>
  </si>
  <si>
    <t>Technical Skills Course: Excel for Actuaries (Beginner's Course)</t>
  </si>
  <si>
    <t>http://www.theinfiniteactuary.com/skills</t>
  </si>
  <si>
    <t>Purpose:</t>
  </si>
  <si>
    <t>Disclaimer:</t>
  </si>
  <si>
    <t>Do not redistribute</t>
  </si>
  <si>
    <t>This is the workbook used in the Technical Skills Course: Excel for Actuaries (Beginner's Course).</t>
  </si>
  <si>
    <t>Your Name</t>
  </si>
  <si>
    <t>Purpose of this workbook:</t>
  </si>
  <si>
    <t>Tabs Desciption</t>
  </si>
  <si>
    <t>claim listing clean</t>
  </si>
  <si>
    <t>A copy of the claim listing raw tab. Data has been cleaned up.</t>
  </si>
  <si>
    <t>claim_number</t>
  </si>
  <si>
    <t>policy_number</t>
  </si>
  <si>
    <t>subscriber_lastname</t>
  </si>
  <si>
    <t>subscriber_firstname</t>
  </si>
  <si>
    <t>incurred_date</t>
  </si>
  <si>
    <t>reported_date</t>
  </si>
  <si>
    <t>claim_code</t>
  </si>
  <si>
    <t>claim_amount</t>
  </si>
  <si>
    <t>gender</t>
  </si>
  <si>
    <t>M</t>
  </si>
  <si>
    <t>F</t>
  </si>
  <si>
    <t>subscriber_gender</t>
  </si>
  <si>
    <t>incurred_month</t>
  </si>
  <si>
    <t>incurred_year</t>
  </si>
  <si>
    <t>reported_month</t>
  </si>
  <si>
    <t>reported_year</t>
  </si>
  <si>
    <t>incurred_yyyymm</t>
  </si>
  <si>
    <t>reported_yyyymm</t>
  </si>
  <si>
    <t>Assessment Visit</t>
  </si>
  <si>
    <t>claim_description</t>
  </si>
  <si>
    <t>Induction Vist</t>
  </si>
  <si>
    <t>Maintenance Visit</t>
  </si>
  <si>
    <t>Follow Up Visit</t>
  </si>
  <si>
    <t>Urgent Care Visit</t>
  </si>
  <si>
    <t>Hospital Visit</t>
  </si>
  <si>
    <t>Major Surgery</t>
  </si>
  <si>
    <t>Minor Surgery</t>
  </si>
  <si>
    <t>Add more fields to the claim listing clean data using lookup tables and important actuarial functions.</t>
  </si>
  <si>
    <t>lookup tables</t>
  </si>
  <si>
    <t>Contains tables for subscriber gender and claim code descriptions.</t>
  </si>
  <si>
    <t>bar</t>
  </si>
  <si>
    <t>pie</t>
  </si>
  <si>
    <t>combo</t>
  </si>
  <si>
    <t>histogram</t>
  </si>
  <si>
    <t>A bar chart of total claim amounts by claim description</t>
  </si>
  <si>
    <t>A pie chart of total claim amounts by gender</t>
  </si>
  <si>
    <t>A combo chart of total claim amounts and total claim counts by reported_yyyymm</t>
  </si>
  <si>
    <t>A histogram of the total claim amounts</t>
  </si>
  <si>
    <t>claim amounts</t>
  </si>
  <si>
    <t>Gender</t>
  </si>
  <si>
    <t>Total Claim Amounts</t>
  </si>
  <si>
    <t>201702</t>
  </si>
  <si>
    <t>201803</t>
  </si>
  <si>
    <t>201707</t>
  </si>
  <si>
    <t>201810</t>
  </si>
  <si>
    <t>201701</t>
  </si>
  <si>
    <t>201607</t>
  </si>
  <si>
    <t>201710</t>
  </si>
  <si>
    <t>201606</t>
  </si>
  <si>
    <t>201811</t>
  </si>
  <si>
    <t>201709</t>
  </si>
  <si>
    <t>201703</t>
  </si>
  <si>
    <t>201605</t>
  </si>
  <si>
    <t>201704</t>
  </si>
  <si>
    <t>201705</t>
  </si>
  <si>
    <t>Total</t>
  </si>
  <si>
    <t>Total Claim Counts</t>
  </si>
  <si>
    <t>bins</t>
  </si>
  <si>
    <t>Bin</t>
  </si>
  <si>
    <t>More</t>
  </si>
  <si>
    <t>Frequency</t>
  </si>
  <si>
    <t>See the document "TSC Actuarial Excel Test Part 3 Description.pdf" to view the instructions for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</si>
</sst>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&quot;$&quot;* #,##0_);_(&quot;$&quot;* \(#,##0\);_(&quot;$&quot;* &quot;-&quot;??_);_(@_)"/>
    <numFmt numFmtId="169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inden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44" fontId="0" fillId="0" borderId="1" xfId="3" applyFont="1" applyBorder="1" applyAlignment="1">
      <alignment horizontal="center"/>
    </xf>
    <xf numFmtId="0" fontId="5" fillId="0" borderId="0" xfId="0" applyFont="1"/>
    <xf numFmtId="0" fontId="0" fillId="0" borderId="1" xfId="0" applyBorder="1"/>
    <xf numFmtId="167" fontId="0" fillId="0" borderId="1" xfId="3" applyNumberFormat="1" applyFont="1" applyBorder="1"/>
    <xf numFmtId="0" fontId="2" fillId="0" borderId="1" xfId="0" applyFont="1" applyBorder="1"/>
    <xf numFmtId="0" fontId="0" fillId="3" borderId="1" xfId="0" applyFill="1" applyBorder="1"/>
    <xf numFmtId="167" fontId="0" fillId="3" borderId="1" xfId="3" applyNumberFormat="1" applyFont="1" applyFill="1" applyBorder="1"/>
    <xf numFmtId="167" fontId="2" fillId="0" borderId="1" xfId="0" applyNumberFormat="1" applyFont="1" applyBorder="1"/>
    <xf numFmtId="169" fontId="2" fillId="0" borderId="1" xfId="2" applyNumberFormat="1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7" fillId="0" borderId="0" xfId="0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Claim amounts by Claim Description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bar!$D$7</c:f>
              <c:strCache>
                <c:ptCount val="1"/>
                <c:pt idx="0">
                  <c:v>claim amounts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bar!$C$8:$C$15</c:f>
              <c:strCache>
                <c:ptCount val="8"/>
                <c:pt idx="0">
                  <c:v>Assessment Visit</c:v>
                </c:pt>
                <c:pt idx="1">
                  <c:v>Induction Vist</c:v>
                </c:pt>
                <c:pt idx="2">
                  <c:v>Maintenance Visit</c:v>
                </c:pt>
                <c:pt idx="3">
                  <c:v>Follow Up Visit</c:v>
                </c:pt>
                <c:pt idx="4">
                  <c:v>Urgent Care Visit</c:v>
                </c:pt>
                <c:pt idx="5">
                  <c:v>Hospital Visit</c:v>
                </c:pt>
                <c:pt idx="6">
                  <c:v>Major Surgery</c:v>
                </c:pt>
                <c:pt idx="7">
                  <c:v>Minor Surgery</c:v>
                </c:pt>
              </c:strCache>
            </c:strRef>
          </c:cat>
          <c:val>
            <c:numRef>
              <c:f>bar!$D$8:$D$15</c:f>
              <c:numCache>
                <c:formatCode>_("$"* #,##0.00_);_("$"* \(#,##0.00\);_("$"* "-"??_);_(@_)</c:formatCode>
                <c:ptCount val="8"/>
                <c:pt idx="0">
                  <c:v>1037</c:v>
                </c:pt>
                <c:pt idx="1">
                  <c:v>950</c:v>
                </c:pt>
                <c:pt idx="2">
                  <c:v>1206</c:v>
                </c:pt>
                <c:pt idx="3">
                  <c:v>0</c:v>
                </c:pt>
                <c:pt idx="4">
                  <c:v>600</c:v>
                </c:pt>
                <c:pt idx="5">
                  <c:v>2400</c:v>
                </c:pt>
                <c:pt idx="6">
                  <c:v>865</c:v>
                </c:pt>
                <c:pt idx="7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8-4732-B02C-01AE7F34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59312"/>
        <c:axId val="189861280"/>
      </c:barChart>
      <c:catAx>
        <c:axId val="18985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61280"/>
        <c:crosses val="autoZero"/>
        <c:auto val="1"/>
        <c:lblAlgn val="ctr"/>
        <c:lblOffset val="100"/>
        <c:noMultiLvlLbl val="0"/>
      </c:catAx>
      <c:valAx>
        <c:axId val="18986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59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Claim Amounts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pie!$D$5</c:f>
              <c:strCache>
                <c:ptCount val="1"/>
                <c:pt idx="0">
                  <c:v>Total Claim Amounts</c:v>
                </c:pt>
              </c:strCache>
            </c:strRef>
          </c:tx>
          <c:spPr>
            <a:solidFill>
              <a:srgbClr val="FF00FF"/>
            </a:solidFill>
          </c:spPr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5F-41A9-8294-6F11DBF1162F}"/>
              </c:ext>
            </c:extLst>
          </c:dPt>
          <c:dPt>
            <c:idx val="1"/>
            <c:bubble3D val="0"/>
            <c:spPr>
              <a:solidFill>
                <a:srgbClr val="FF00FF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pie!$C$6:$C$7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pie!$D$6:$D$7</c:f>
              <c:numCache>
                <c:formatCode>_("$"* #,##0_);_("$"* \(#,##0\);_("$"* "-"??_);_(@_)</c:formatCode>
                <c:ptCount val="2"/>
                <c:pt idx="0">
                  <c:v>5466</c:v>
                </c:pt>
                <c:pt idx="1">
                  <c:v>2087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F-41A9-8294-6F11DBF11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Claim Amounts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pie!$D$5</c:f>
              <c:strCache>
                <c:ptCount val="1"/>
                <c:pt idx="0">
                  <c:v>Total Claim Amounts</c:v>
                </c:pt>
              </c:strCache>
            </c:strRef>
          </c:tx>
          <c:spPr>
            <a:solidFill>
              <a:srgbClr val="FF00FF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3C-4726-B331-691C21BBFB6C}"/>
              </c:ext>
            </c:extLst>
          </c:dPt>
          <c:dPt>
            <c:idx val="1"/>
            <c:invertIfNegative val="0"/>
            <c:bubble3D val="0"/>
            <c:spPr>
              <a:solidFill>
                <a:srgbClr val="FF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3C-4726-B331-691C21BBFB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pie!$C$6:$C$7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pie!$D$6:$D$7</c:f>
              <c:numCache>
                <c:formatCode>_("$"* #,##0_);_("$"* \(#,##0\);_("$"* "-"??_);_(@_)</c:formatCode>
                <c:ptCount val="2"/>
                <c:pt idx="0">
                  <c:v>5466</c:v>
                </c:pt>
                <c:pt idx="1">
                  <c:v>2087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C-4726-B331-691C21BBF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40589192"/>
        <c:axId val="550075752"/>
      </c:barChart>
      <c:valAx>
        <c:axId val="55007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89192"/>
        <c:crossBetween val="between"/>
      </c:valAx>
      <c:catAx>
        <c:axId val="540589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757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Claim Amounts and Total Claim Counts by Reported Year/Month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combo!$D$5</c:f>
              <c:strCache>
                <c:ptCount val="1"/>
                <c:pt idx="0">
                  <c:v>Total Claim Amounts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combo!$C$6:$C$19</c:f>
              <c:strCache>
                <c:ptCount val="14"/>
                <c:pt idx="0">
                  <c:v>201605</c:v>
                </c:pt>
                <c:pt idx="1">
                  <c:v>201606</c:v>
                </c:pt>
                <c:pt idx="2">
                  <c:v>201607</c:v>
                </c:pt>
                <c:pt idx="3">
                  <c:v>201701</c:v>
                </c:pt>
                <c:pt idx="4">
                  <c:v>201702</c:v>
                </c:pt>
                <c:pt idx="5">
                  <c:v>201703</c:v>
                </c:pt>
                <c:pt idx="6">
                  <c:v>201704</c:v>
                </c:pt>
                <c:pt idx="7">
                  <c:v>201705</c:v>
                </c:pt>
                <c:pt idx="8">
                  <c:v>201707</c:v>
                </c:pt>
                <c:pt idx="9">
                  <c:v>201709</c:v>
                </c:pt>
                <c:pt idx="10">
                  <c:v>201710</c:v>
                </c:pt>
                <c:pt idx="11">
                  <c:v>201803</c:v>
                </c:pt>
                <c:pt idx="12">
                  <c:v>201810</c:v>
                </c:pt>
                <c:pt idx="13">
                  <c:v>201811</c:v>
                </c:pt>
              </c:strCache>
            </c:strRef>
          </c:cat>
          <c:val>
            <c:numRef>
              <c:f>combo!$D$6:$D$19</c:f>
              <c:numCache>
                <c:formatCode>_("$"* #,##0_);_("$"* \(#,##0\);_("$"* "-"??_);_(@_)</c:formatCode>
                <c:ptCount val="14"/>
                <c:pt idx="0">
                  <c:v>101</c:v>
                </c:pt>
                <c:pt idx="1">
                  <c:v>1500</c:v>
                </c:pt>
                <c:pt idx="2">
                  <c:v>600</c:v>
                </c:pt>
                <c:pt idx="3">
                  <c:v>95</c:v>
                </c:pt>
                <c:pt idx="4">
                  <c:v>200</c:v>
                </c:pt>
                <c:pt idx="5">
                  <c:v>965</c:v>
                </c:pt>
                <c:pt idx="6">
                  <c:v>450</c:v>
                </c:pt>
                <c:pt idx="7">
                  <c:v>100</c:v>
                </c:pt>
                <c:pt idx="8">
                  <c:v>495</c:v>
                </c:pt>
                <c:pt idx="9">
                  <c:v>542</c:v>
                </c:pt>
                <c:pt idx="10">
                  <c:v>110</c:v>
                </c:pt>
                <c:pt idx="11">
                  <c:v>500</c:v>
                </c:pt>
                <c:pt idx="12">
                  <c:v>1745</c:v>
                </c:pt>
                <c:pt idx="1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3-4041-A293-0B9022E25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3706632"/>
        <c:axId val="643701712"/>
      </c:barChart>
      <c:lineChart>
        <c:grouping val="standard"/>
        <c:varyColors val="0"/>
        <c:ser>
          <c:idx val="1"/>
          <c:order val="1"/>
          <c:tx>
            <c:strRef>
              <c:f>combo!$E$5</c:f>
              <c:strCache>
                <c:ptCount val="1"/>
                <c:pt idx="0">
                  <c:v>Total Claim Counts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combo!$C$6:$C$19</c:f>
              <c:strCache>
                <c:ptCount val="14"/>
                <c:pt idx="0">
                  <c:v>201605</c:v>
                </c:pt>
                <c:pt idx="1">
                  <c:v>201606</c:v>
                </c:pt>
                <c:pt idx="2">
                  <c:v>201607</c:v>
                </c:pt>
                <c:pt idx="3">
                  <c:v>201701</c:v>
                </c:pt>
                <c:pt idx="4">
                  <c:v>201702</c:v>
                </c:pt>
                <c:pt idx="5">
                  <c:v>201703</c:v>
                </c:pt>
                <c:pt idx="6">
                  <c:v>201704</c:v>
                </c:pt>
                <c:pt idx="7">
                  <c:v>201705</c:v>
                </c:pt>
                <c:pt idx="8">
                  <c:v>201707</c:v>
                </c:pt>
                <c:pt idx="9">
                  <c:v>201709</c:v>
                </c:pt>
                <c:pt idx="10">
                  <c:v>201710</c:v>
                </c:pt>
                <c:pt idx="11">
                  <c:v>201803</c:v>
                </c:pt>
                <c:pt idx="12">
                  <c:v>201810</c:v>
                </c:pt>
                <c:pt idx="13">
                  <c:v>201811</c:v>
                </c:pt>
              </c:strCache>
            </c:strRef>
          </c:cat>
          <c:val>
            <c:numRef>
              <c:f>combo!$E$6:$E$19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F3-4041-A293-0B9022E25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231112"/>
        <c:axId val="643230784"/>
      </c:lineChart>
      <c:catAx>
        <c:axId val="643706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Reported</a:t>
                </a:r>
                <a:r>
                  <a:rPr lang="en-US" baseline="0"/>
                  <a:t> Year 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01712"/>
        <c:auto val="1"/>
        <c:lblAlgn val="ctr"/>
        <c:lblOffset val="100"/>
        <c:noMultiLvlLbl val="0"/>
      </c:catAx>
      <c:valAx>
        <c:axId val="6437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Claim Amounts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706632"/>
        <c:crossBetween val="between"/>
      </c:valAx>
      <c:valAx>
        <c:axId val="643230784"/>
        <c:scaling>
          <c:orientation val="minMax"/>
          <c:max val="4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Claim Counts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231112"/>
        <c:crosses val="max"/>
        <c:crossBetween val="between"/>
        <c:majorUnit val="1"/>
        <c:minorUnit val="0.5"/>
      </c:valAx>
      <c:catAx>
        <c:axId val="643231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323078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Claim Amounts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histogram!$I$5:$I$12</c:f>
              <c:strCache>
                <c:ptCount val="8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More</c:v>
                </c:pt>
              </c:strCache>
            </c:strRef>
          </c:cat>
          <c:val>
            <c:numRef>
              <c:f>histogram!$J$5:$J$12</c:f>
              <c:numCache>
                <c:formatCode>General</c:formatCode>
                <c:ptCount val="8"/>
                <c:pt idx="0">
                  <c:v>0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0-445C-B08D-DB1DD378D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49528"/>
        <c:axId val="189046576"/>
      </c:barChart>
      <c:catAx>
        <c:axId val="18904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046576"/>
        <c:crosses val="autoZero"/>
        <c:auto val="1"/>
        <c:lblAlgn val="ctr"/>
        <c:lblOffset val="100"/>
        <c:noMultiLvlLbl val="0"/>
      </c:catAx>
      <c:valAx>
        <c:axId val="189046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049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Pareto Chart of Claim Amounts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Pareto Chart of Claim Amounts</a:t>
          </a:r>
        </a:p>
      </cx:txPr>
    </cx:title>
    <cx:plotArea>
      <cx:plotAreaRegion>
        <cx:series layoutId="clusteredColumn" uniqueId="{3F5B463C-2F11-458D-93DF-56500793C6D5}">
          <cx:tx>
            <cx:txData>
              <cx:f>_xlchart.v1.3</cx:f>
              <cx:v>claim_amount</cx:v>
            </cx:txData>
          </cx:tx>
          <cx:dataLabels/>
          <cx:dataId val="0"/>
          <cx:layoutPr>
            <cx:binning intervalClosed="r">
              <cx:binCount val="10"/>
            </cx:binning>
          </cx:layoutPr>
          <cx:axisId val="1"/>
        </cx:series>
        <cx:series layoutId="paretoLine" ownerIdx="0" uniqueId="{2B45E4D1-2D65-4E44-BED9-ADC41D46C09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485775</xdr:colOff>
      <xdr:row>2</xdr:row>
      <xdr:rowOff>154643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CCE36-D10E-4124-B920-759F59285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05075" cy="5204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</xdr:row>
      <xdr:rowOff>142875</xdr:rowOff>
    </xdr:from>
    <xdr:to>
      <xdr:col>13</xdr:col>
      <xdr:colOff>38100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C222D-E62F-4E1D-BE52-872D83651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</xdr:row>
      <xdr:rowOff>47624</xdr:rowOff>
    </xdr:from>
    <xdr:to>
      <xdr:col>11</xdr:col>
      <xdr:colOff>161925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B46E0-3C71-4E85-8F7F-B4245F86F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495300</xdr:colOff>
      <xdr:row>2</xdr:row>
      <xdr:rowOff>0</xdr:rowOff>
    </xdr:from>
    <xdr:to>
      <xdr:col>17</xdr:col>
      <xdr:colOff>438150</xdr:colOff>
      <xdr:row>18</xdr:row>
      <xdr:rowOff>66676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D358B7-B92D-4583-98E9-71962605A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3</xdr:row>
      <xdr:rowOff>28575</xdr:rowOff>
    </xdr:from>
    <xdr:to>
      <xdr:col>14</xdr:col>
      <xdr:colOff>95250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25DEF-6D11-403E-A5B4-B460E904B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190499</xdr:colOff>
      <xdr:row>0</xdr:row>
      <xdr:rowOff>133350</xdr:rowOff>
    </xdr:from>
    <xdr:to>
      <xdr:col>18</xdr:col>
      <xdr:colOff>219074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B653FE-E6BC-4B51-94D9-AC75D587D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152400</xdr:colOff>
      <xdr:row>15</xdr:row>
      <xdr:rowOff>171449</xdr:rowOff>
    </xdr:from>
    <xdr:to>
      <xdr:col>17</xdr:col>
      <xdr:colOff>571500</xdr:colOff>
      <xdr:row>32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DB19CFA-22DB-4524-8EB6-8A6186953F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91300" y="3124199"/>
              <a:ext cx="4686300" cy="3152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infiniteactuary.com/skill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showGridLines="0" zoomScaleNormal="100" workbookViewId="0">
      <selection activeCell="A11" sqref="A11"/>
    </sheetView>
  </sheetViews>
  <sheetFormatPr defaultRowHeight="15" x14ac:dyDescent="0.25"/>
  <cols>
    <col min="1" max="1" width="10.85546875" customWidth="1"/>
    <col min="2" max="2" width="9.7109375" customWidth="1"/>
  </cols>
  <sheetData>
    <row r="4" spans="1:3" x14ac:dyDescent="0.25">
      <c r="A4" t="s">
        <v>21</v>
      </c>
      <c r="B4" s="1">
        <v>42847</v>
      </c>
    </row>
    <row r="5" spans="1:3" x14ac:dyDescent="0.25">
      <c r="A5" t="s">
        <v>22</v>
      </c>
      <c r="B5" t="s">
        <v>23</v>
      </c>
    </row>
    <row r="6" spans="1:3" x14ac:dyDescent="0.25">
      <c r="C6" t="s">
        <v>24</v>
      </c>
    </row>
    <row r="7" spans="1:3" x14ac:dyDescent="0.25">
      <c r="C7" s="2" t="s">
        <v>25</v>
      </c>
    </row>
    <row r="8" spans="1:3" x14ac:dyDescent="0.25">
      <c r="A8" t="s">
        <v>26</v>
      </c>
      <c r="B8" t="s">
        <v>29</v>
      </c>
    </row>
    <row r="10" spans="1:3" x14ac:dyDescent="0.25">
      <c r="A10" t="s">
        <v>96</v>
      </c>
    </row>
    <row r="12" spans="1:3" x14ac:dyDescent="0.25">
      <c r="A12" t="s">
        <v>27</v>
      </c>
      <c r="B12" t="s">
        <v>28</v>
      </c>
    </row>
  </sheetData>
  <hyperlinks>
    <hyperlink ref="C7" r:id="rId1"/>
  </hyperlinks>
  <pageMargins left="0.7" right="0.7" top="0.75" bottom="0.75" header="0.3" footer="0.3"/>
  <pageSetup scale="6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/>
  </sheetViews>
  <sheetFormatPr defaultRowHeight="15" x14ac:dyDescent="0.25"/>
  <cols>
    <col min="1" max="1" width="27" customWidth="1"/>
    <col min="2" max="2" width="13.85546875" bestFit="1" customWidth="1"/>
  </cols>
  <sheetData>
    <row r="1" spans="1:2" x14ac:dyDescent="0.25">
      <c r="A1" s="3" t="s">
        <v>22</v>
      </c>
      <c r="B1" t="s">
        <v>30</v>
      </c>
    </row>
    <row r="2" spans="1:2" x14ac:dyDescent="0.25">
      <c r="A2" s="3" t="s">
        <v>21</v>
      </c>
      <c r="B2" s="1">
        <v>25571</v>
      </c>
    </row>
    <row r="3" spans="1:2" x14ac:dyDescent="0.25">
      <c r="A3" s="3" t="s">
        <v>31</v>
      </c>
      <c r="B3" t="s">
        <v>62</v>
      </c>
    </row>
    <row r="5" spans="1:2" x14ac:dyDescent="0.25">
      <c r="A5" s="3" t="s">
        <v>32</v>
      </c>
    </row>
    <row r="6" spans="1:2" x14ac:dyDescent="0.25">
      <c r="A6" s="4" t="s">
        <v>33</v>
      </c>
      <c r="B6" t="s">
        <v>34</v>
      </c>
    </row>
    <row r="7" spans="1:2" x14ac:dyDescent="0.25">
      <c r="A7" s="4" t="s">
        <v>63</v>
      </c>
      <c r="B7" t="s">
        <v>64</v>
      </c>
    </row>
    <row r="8" spans="1:2" x14ac:dyDescent="0.25">
      <c r="A8" s="4" t="s">
        <v>65</v>
      </c>
      <c r="B8" t="s">
        <v>69</v>
      </c>
    </row>
    <row r="9" spans="1:2" x14ac:dyDescent="0.25">
      <c r="A9" s="4" t="s">
        <v>66</v>
      </c>
      <c r="B9" t="s">
        <v>70</v>
      </c>
    </row>
    <row r="10" spans="1:2" x14ac:dyDescent="0.25">
      <c r="A10" s="4" t="s">
        <v>67</v>
      </c>
      <c r="B10" t="s">
        <v>71</v>
      </c>
    </row>
    <row r="11" spans="1:2" x14ac:dyDescent="0.25">
      <c r="A11" s="4" t="s">
        <v>68</v>
      </c>
      <c r="B11" t="s">
        <v>72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D15"/>
  <sheetViews>
    <sheetView workbookViewId="0">
      <selection activeCell="P6" sqref="P6"/>
    </sheetView>
  </sheetViews>
  <sheetFormatPr defaultRowHeight="15" x14ac:dyDescent="0.25"/>
  <cols>
    <col min="3" max="3" width="22" customWidth="1"/>
    <col min="4" max="4" width="14.140625" customWidth="1"/>
  </cols>
  <sheetData>
    <row r="3" spans="3:4" ht="21" x14ac:dyDescent="0.35">
      <c r="C3" s="11" t="s">
        <v>69</v>
      </c>
    </row>
    <row r="7" spans="3:4" x14ac:dyDescent="0.25">
      <c r="C7" s="12" t="s">
        <v>54</v>
      </c>
      <c r="D7" s="12" t="s">
        <v>73</v>
      </c>
    </row>
    <row r="8" spans="3:4" x14ac:dyDescent="0.25">
      <c r="C8" s="5" t="s">
        <v>53</v>
      </c>
      <c r="D8" s="13">
        <f>SUMIF('claim listing clean'!$J$2:$J$21,bar!C8,'claim listing clean'!$K$2:$K$21)</f>
        <v>1037</v>
      </c>
    </row>
    <row r="9" spans="3:4" x14ac:dyDescent="0.25">
      <c r="C9" s="5" t="s">
        <v>55</v>
      </c>
      <c r="D9" s="13">
        <f>SUMIF('claim listing clean'!$J$2:$J$21,bar!C9,'claim listing clean'!$K$2:$K$21)</f>
        <v>950</v>
      </c>
    </row>
    <row r="10" spans="3:4" x14ac:dyDescent="0.25">
      <c r="C10" s="5" t="s">
        <v>56</v>
      </c>
      <c r="D10" s="13">
        <f>SUMIF('claim listing clean'!$J$2:$J$21,bar!C10,'claim listing clean'!$K$2:$K$21)</f>
        <v>1206</v>
      </c>
    </row>
    <row r="11" spans="3:4" x14ac:dyDescent="0.25">
      <c r="C11" s="5" t="s">
        <v>57</v>
      </c>
      <c r="D11" s="13">
        <f>SUMIF('claim listing clean'!$J$2:$J$21,bar!C11,'claim listing clean'!$K$2:$K$21)</f>
        <v>0</v>
      </c>
    </row>
    <row r="12" spans="3:4" x14ac:dyDescent="0.25">
      <c r="C12" s="5" t="s">
        <v>58</v>
      </c>
      <c r="D12" s="13">
        <f>SUMIF('claim listing clean'!$J$2:$J$21,bar!C12,'claim listing clean'!$K$2:$K$21)</f>
        <v>600</v>
      </c>
    </row>
    <row r="13" spans="3:4" x14ac:dyDescent="0.25">
      <c r="C13" s="5" t="s">
        <v>59</v>
      </c>
      <c r="D13" s="13">
        <f>SUMIF('claim listing clean'!$J$2:$J$21,bar!C13,'claim listing clean'!$K$2:$K$21)</f>
        <v>2400</v>
      </c>
    </row>
    <row r="14" spans="3:4" x14ac:dyDescent="0.25">
      <c r="C14" s="5" t="s">
        <v>60</v>
      </c>
      <c r="D14" s="13">
        <f>SUMIF('claim listing clean'!$J$2:$J$21,bar!C14,'claim listing clean'!$K$2:$K$21)</f>
        <v>865</v>
      </c>
    </row>
    <row r="15" spans="3:4" x14ac:dyDescent="0.25">
      <c r="C15" s="5" t="s">
        <v>61</v>
      </c>
      <c r="D15" s="13">
        <f>SUMIF('claim listing clean'!$J$2:$J$21,bar!C15,'claim listing clean'!$K$2:$K$21)</f>
        <v>495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D7"/>
  <sheetViews>
    <sheetView workbookViewId="0">
      <selection activeCell="K2" sqref="K2"/>
    </sheetView>
  </sheetViews>
  <sheetFormatPr defaultRowHeight="15" x14ac:dyDescent="0.25"/>
  <cols>
    <col min="4" max="4" width="19.5703125" bestFit="1" customWidth="1"/>
  </cols>
  <sheetData>
    <row r="2" spans="3:4" ht="23.25" x14ac:dyDescent="0.35">
      <c r="C2" s="14" t="s">
        <v>70</v>
      </c>
    </row>
    <row r="5" spans="3:4" x14ac:dyDescent="0.25">
      <c r="C5" s="17" t="s">
        <v>74</v>
      </c>
      <c r="D5" s="17" t="s">
        <v>75</v>
      </c>
    </row>
    <row r="6" spans="3:4" x14ac:dyDescent="0.25">
      <c r="C6" s="15" t="s">
        <v>44</v>
      </c>
      <c r="D6" s="16">
        <f>SUMIF('claim listing clean'!$E$2:$E$21,pie!C6,'claim listing clean'!$K$2:$K$21)</f>
        <v>5466</v>
      </c>
    </row>
    <row r="7" spans="3:4" x14ac:dyDescent="0.25">
      <c r="C7" s="15" t="s">
        <v>45</v>
      </c>
      <c r="D7" s="16">
        <f>SUMIF('claim listing clean'!$E$2:$E$21,pie!C7,'claim listing clean'!$K$2:$K$21)</f>
        <v>2087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E20"/>
  <sheetViews>
    <sheetView topLeftCell="A3" workbookViewId="0">
      <selection activeCell="D22" sqref="D22"/>
    </sheetView>
  </sheetViews>
  <sheetFormatPr defaultRowHeight="15" x14ac:dyDescent="0.25"/>
  <cols>
    <col min="3" max="3" width="19.28515625" customWidth="1"/>
    <col min="4" max="4" width="20.5703125" customWidth="1"/>
    <col min="5" max="5" width="18.85546875" customWidth="1"/>
  </cols>
  <sheetData>
    <row r="3" spans="3:5" ht="23.25" x14ac:dyDescent="0.35">
      <c r="C3" s="14" t="s">
        <v>71</v>
      </c>
    </row>
    <row r="5" spans="3:5" x14ac:dyDescent="0.25">
      <c r="C5" s="17" t="s">
        <v>52</v>
      </c>
      <c r="D5" s="17" t="s">
        <v>75</v>
      </c>
      <c r="E5" s="17" t="s">
        <v>91</v>
      </c>
    </row>
    <row r="6" spans="3:5" x14ac:dyDescent="0.25">
      <c r="C6" s="15" t="s">
        <v>87</v>
      </c>
      <c r="D6" s="16">
        <f>SUMIF('claim listing clean'!$Q$2:$Q$21,combo!C6,'claim listing clean'!$K$2:$K$21)</f>
        <v>101</v>
      </c>
      <c r="E6" s="15">
        <f>COUNTIF('claim listing clean'!$Q$2:$Q$21,combo!C6)</f>
        <v>1</v>
      </c>
    </row>
    <row r="7" spans="3:5" x14ac:dyDescent="0.25">
      <c r="C7" s="15" t="s">
        <v>83</v>
      </c>
      <c r="D7" s="16">
        <f>SUMIF('claim listing clean'!$Q$2:$Q$21,combo!C7,'claim listing clean'!$K$2:$K$21)</f>
        <v>1500</v>
      </c>
      <c r="E7" s="15">
        <f>COUNTIF('claim listing clean'!$Q$2:$Q$21,combo!C7)</f>
        <v>1</v>
      </c>
    </row>
    <row r="8" spans="3:5" x14ac:dyDescent="0.25">
      <c r="C8" s="15" t="s">
        <v>81</v>
      </c>
      <c r="D8" s="16">
        <f>SUMIF('claim listing clean'!$Q$2:$Q$21,combo!C8,'claim listing clean'!$K$2:$K$21)</f>
        <v>600</v>
      </c>
      <c r="E8" s="15">
        <f>COUNTIF('claim listing clean'!$Q$2:$Q$21,combo!C8)</f>
        <v>1</v>
      </c>
    </row>
    <row r="9" spans="3:5" x14ac:dyDescent="0.25">
      <c r="C9" s="15" t="s">
        <v>80</v>
      </c>
      <c r="D9" s="16">
        <f>SUMIF('claim listing clean'!$Q$2:$Q$21,combo!C9,'claim listing clean'!$K$2:$K$21)</f>
        <v>95</v>
      </c>
      <c r="E9" s="15">
        <f>COUNTIF('claim listing clean'!$Q$2:$Q$21,combo!C9)</f>
        <v>1</v>
      </c>
    </row>
    <row r="10" spans="3:5" x14ac:dyDescent="0.25">
      <c r="C10" s="18" t="s">
        <v>76</v>
      </c>
      <c r="D10" s="19">
        <f>SUMIF('claim listing clean'!$Q$2:$Q$21,combo!C10,'claim listing clean'!$K$2:$K$21)</f>
        <v>200</v>
      </c>
      <c r="E10" s="18">
        <f>COUNTIF('claim listing clean'!$Q$2:$Q$21,combo!C10)</f>
        <v>2</v>
      </c>
    </row>
    <row r="11" spans="3:5" x14ac:dyDescent="0.25">
      <c r="C11" s="15" t="s">
        <v>86</v>
      </c>
      <c r="D11" s="16">
        <f>SUMIF('claim listing clean'!$Q$2:$Q$21,combo!C11,'claim listing clean'!$K$2:$K$21)</f>
        <v>965</v>
      </c>
      <c r="E11" s="15">
        <f>COUNTIF('claim listing clean'!$Q$2:$Q$21,combo!C11)</f>
        <v>2</v>
      </c>
    </row>
    <row r="12" spans="3:5" x14ac:dyDescent="0.25">
      <c r="C12" s="15" t="s">
        <v>88</v>
      </c>
      <c r="D12" s="16">
        <f>SUMIF('claim listing clean'!$Q$2:$Q$21,combo!C12,'claim listing clean'!$K$2:$K$21)</f>
        <v>450</v>
      </c>
      <c r="E12" s="15">
        <f>COUNTIF('claim listing clean'!$Q$2:$Q$21,combo!C12)</f>
        <v>2</v>
      </c>
    </row>
    <row r="13" spans="3:5" x14ac:dyDescent="0.25">
      <c r="C13" s="15" t="s">
        <v>89</v>
      </c>
      <c r="D13" s="16">
        <f>SUMIF('claim listing clean'!$Q$2:$Q$21,combo!C13,'claim listing clean'!$K$2:$K$21)</f>
        <v>100</v>
      </c>
      <c r="E13" s="15">
        <f>COUNTIF('claim listing clean'!$Q$2:$Q$21,combo!C13)</f>
        <v>1</v>
      </c>
    </row>
    <row r="14" spans="3:5" x14ac:dyDescent="0.25">
      <c r="C14" s="15" t="s">
        <v>78</v>
      </c>
      <c r="D14" s="16">
        <f>SUMIF('claim listing clean'!$Q$2:$Q$21,combo!C14,'claim listing clean'!$K$2:$K$21)</f>
        <v>495</v>
      </c>
      <c r="E14" s="15">
        <f>COUNTIF('claim listing clean'!$Q$2:$Q$21,combo!C14)</f>
        <v>1</v>
      </c>
    </row>
    <row r="15" spans="3:5" x14ac:dyDescent="0.25">
      <c r="C15" s="15" t="s">
        <v>85</v>
      </c>
      <c r="D15" s="16">
        <f>SUMIF('claim listing clean'!$Q$2:$Q$21,combo!C15,'claim listing clean'!$K$2:$K$21)</f>
        <v>542</v>
      </c>
      <c r="E15" s="15">
        <f>COUNTIF('claim listing clean'!$Q$2:$Q$21,combo!C15)</f>
        <v>2</v>
      </c>
    </row>
    <row r="16" spans="3:5" x14ac:dyDescent="0.25">
      <c r="C16" s="15" t="s">
        <v>82</v>
      </c>
      <c r="D16" s="16">
        <f>SUMIF('claim listing clean'!$Q$2:$Q$21,combo!C16,'claim listing clean'!$K$2:$K$21)</f>
        <v>110</v>
      </c>
      <c r="E16" s="15">
        <f>COUNTIF('claim listing clean'!$Q$2:$Q$21,combo!C16)</f>
        <v>1</v>
      </c>
    </row>
    <row r="17" spans="3:5" x14ac:dyDescent="0.25">
      <c r="C17" s="15" t="s">
        <v>77</v>
      </c>
      <c r="D17" s="16">
        <f>SUMIF('claim listing clean'!$Q$2:$Q$21,combo!C17,'claim listing clean'!$K$2:$K$21)</f>
        <v>500</v>
      </c>
      <c r="E17" s="15">
        <f>COUNTIF('claim listing clean'!$Q$2:$Q$21,combo!C17)</f>
        <v>1</v>
      </c>
    </row>
    <row r="18" spans="3:5" x14ac:dyDescent="0.25">
      <c r="C18" s="15" t="s">
        <v>79</v>
      </c>
      <c r="D18" s="16">
        <f>SUMIF('claim listing clean'!$Q$2:$Q$21,combo!C18,'claim listing clean'!$K$2:$K$21)</f>
        <v>1745</v>
      </c>
      <c r="E18" s="15">
        <f>COUNTIF('claim listing clean'!$Q$2:$Q$21,combo!C18)</f>
        <v>3</v>
      </c>
    </row>
    <row r="19" spans="3:5" x14ac:dyDescent="0.25">
      <c r="C19" s="15" t="s">
        <v>84</v>
      </c>
      <c r="D19" s="16">
        <f>SUMIF('claim listing clean'!$Q$2:$Q$21,combo!C19,'claim listing clean'!$K$2:$K$21)</f>
        <v>150</v>
      </c>
      <c r="E19" s="15">
        <f>COUNTIF('claim listing clean'!$Q$2:$Q$21,combo!C19)</f>
        <v>1</v>
      </c>
    </row>
    <row r="20" spans="3:5" x14ac:dyDescent="0.25">
      <c r="C20" s="17" t="s">
        <v>90</v>
      </c>
      <c r="D20" s="20">
        <f>SUM(D6:D19)</f>
        <v>7553</v>
      </c>
      <c r="E20" s="21">
        <f>SUM(E6:E19)</f>
        <v>20</v>
      </c>
    </row>
  </sheetData>
  <sortState ref="C6:C25">
    <sortCondition ref="C6:C2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2:J24"/>
  <sheetViews>
    <sheetView workbookViewId="0">
      <selection activeCell="T15" sqref="T15"/>
    </sheetView>
  </sheetViews>
  <sheetFormatPr defaultRowHeight="15" x14ac:dyDescent="0.25"/>
  <cols>
    <col min="3" max="3" width="14.28515625" customWidth="1"/>
  </cols>
  <sheetData>
    <row r="2" spans="3:10" ht="21" x14ac:dyDescent="0.35">
      <c r="C2" s="11" t="s">
        <v>72</v>
      </c>
    </row>
    <row r="3" spans="3:10" ht="15.75" thickBot="1" x14ac:dyDescent="0.3"/>
    <row r="4" spans="3:10" x14ac:dyDescent="0.25">
      <c r="C4" t="s">
        <v>42</v>
      </c>
      <c r="F4" s="26" t="s">
        <v>92</v>
      </c>
      <c r="I4" s="25" t="s">
        <v>93</v>
      </c>
      <c r="J4" s="25" t="s">
        <v>95</v>
      </c>
    </row>
    <row r="5" spans="3:10" x14ac:dyDescent="0.25">
      <c r="C5">
        <v>86</v>
      </c>
      <c r="F5">
        <v>0</v>
      </c>
      <c r="I5" s="22">
        <v>0</v>
      </c>
      <c r="J5" s="23">
        <v>0</v>
      </c>
    </row>
    <row r="6" spans="3:10" x14ac:dyDescent="0.25">
      <c r="C6">
        <v>95</v>
      </c>
      <c r="F6">
        <v>100</v>
      </c>
      <c r="I6" s="22">
        <v>100</v>
      </c>
      <c r="J6" s="23">
        <v>7</v>
      </c>
    </row>
    <row r="7" spans="3:10" x14ac:dyDescent="0.25">
      <c r="C7">
        <v>95</v>
      </c>
      <c r="F7">
        <v>200</v>
      </c>
      <c r="I7" s="22">
        <v>200</v>
      </c>
      <c r="J7" s="23">
        <v>4</v>
      </c>
    </row>
    <row r="8" spans="3:10" x14ac:dyDescent="0.25">
      <c r="C8">
        <v>100</v>
      </c>
      <c r="F8">
        <v>300</v>
      </c>
      <c r="I8" s="22">
        <v>300</v>
      </c>
      <c r="J8" s="23">
        <v>1</v>
      </c>
    </row>
    <row r="9" spans="3:10" x14ac:dyDescent="0.25">
      <c r="C9">
        <v>100</v>
      </c>
      <c r="F9">
        <v>400</v>
      </c>
      <c r="I9" s="22">
        <v>400</v>
      </c>
      <c r="J9" s="23">
        <v>0</v>
      </c>
    </row>
    <row r="10" spans="3:10" x14ac:dyDescent="0.25">
      <c r="C10">
        <v>100</v>
      </c>
      <c r="F10">
        <v>500</v>
      </c>
      <c r="I10" s="22">
        <v>500</v>
      </c>
      <c r="J10" s="23">
        <v>3</v>
      </c>
    </row>
    <row r="11" spans="3:10" x14ac:dyDescent="0.25">
      <c r="C11">
        <v>100</v>
      </c>
      <c r="F11">
        <v>600</v>
      </c>
      <c r="I11" s="22">
        <v>600</v>
      </c>
      <c r="J11" s="23">
        <v>1</v>
      </c>
    </row>
    <row r="12" spans="3:10" ht="15.75" thickBot="1" x14ac:dyDescent="0.3">
      <c r="C12">
        <v>101</v>
      </c>
      <c r="I12" s="24" t="s">
        <v>94</v>
      </c>
      <c r="J12" s="24">
        <v>4</v>
      </c>
    </row>
    <row r="13" spans="3:10" x14ac:dyDescent="0.25">
      <c r="C13">
        <v>110</v>
      </c>
    </row>
    <row r="14" spans="3:10" x14ac:dyDescent="0.25">
      <c r="C14">
        <v>150</v>
      </c>
    </row>
    <row r="15" spans="3:10" x14ac:dyDescent="0.25">
      <c r="C15">
        <v>200</v>
      </c>
    </row>
    <row r="16" spans="3:10" x14ac:dyDescent="0.25">
      <c r="C16">
        <v>250</v>
      </c>
    </row>
    <row r="17" spans="3:3" x14ac:dyDescent="0.25">
      <c r="C17">
        <v>456</v>
      </c>
    </row>
    <row r="18" spans="3:3" x14ac:dyDescent="0.25">
      <c r="C18">
        <v>495</v>
      </c>
    </row>
    <row r="19" spans="3:3" x14ac:dyDescent="0.25">
      <c r="C19">
        <v>500</v>
      </c>
    </row>
    <row r="20" spans="3:3" x14ac:dyDescent="0.25">
      <c r="C20">
        <v>600</v>
      </c>
    </row>
    <row r="21" spans="3:3" x14ac:dyDescent="0.25">
      <c r="C21">
        <v>750</v>
      </c>
    </row>
    <row r="22" spans="3:3" x14ac:dyDescent="0.25">
      <c r="C22">
        <v>865</v>
      </c>
    </row>
    <row r="23" spans="3:3" x14ac:dyDescent="0.25">
      <c r="C23">
        <v>900</v>
      </c>
    </row>
    <row r="24" spans="3:3" x14ac:dyDescent="0.25">
      <c r="C24">
        <v>1500</v>
      </c>
    </row>
  </sheetData>
  <sortState ref="I6:I11">
    <sortCondition ref="I5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5" x14ac:dyDescent="0.25"/>
  <cols>
    <col min="1" max="1" width="12" customWidth="1"/>
    <col min="2" max="2" width="14.42578125" bestFit="1" customWidth="1"/>
    <col min="3" max="3" width="19.5703125" bestFit="1" customWidth="1"/>
    <col min="4" max="4" width="20" bestFit="1" customWidth="1"/>
    <col min="5" max="5" width="17.7109375" customWidth="1"/>
    <col min="6" max="6" width="11.28515625" bestFit="1" customWidth="1"/>
    <col min="7" max="7" width="15.140625" customWidth="1"/>
    <col min="8" max="8" width="15.7109375" customWidth="1"/>
    <col min="9" max="9" width="12.7109375" customWidth="1"/>
    <col min="10" max="10" width="19.140625" bestFit="1" customWidth="1"/>
    <col min="11" max="11" width="17.42578125" customWidth="1"/>
    <col min="12" max="12" width="15.42578125" bestFit="1" customWidth="1"/>
    <col min="13" max="13" width="13.42578125" bestFit="1" customWidth="1"/>
    <col min="14" max="14" width="17" bestFit="1" customWidth="1"/>
    <col min="15" max="15" width="15.85546875" bestFit="1" customWidth="1"/>
    <col min="16" max="16" width="13.85546875" bestFit="1" customWidth="1"/>
    <col min="17" max="17" width="17" customWidth="1"/>
  </cols>
  <sheetData>
    <row r="1" spans="1:17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46</v>
      </c>
      <c r="F1" s="6" t="s">
        <v>0</v>
      </c>
      <c r="G1" s="6" t="s">
        <v>39</v>
      </c>
      <c r="H1" s="6" t="s">
        <v>40</v>
      </c>
      <c r="I1" s="6" t="s">
        <v>41</v>
      </c>
      <c r="J1" s="8" t="s">
        <v>54</v>
      </c>
      <c r="K1" s="6" t="s">
        <v>42</v>
      </c>
      <c r="L1" s="6" t="s">
        <v>47</v>
      </c>
      <c r="M1" s="6" t="s">
        <v>48</v>
      </c>
      <c r="N1" s="6" t="s">
        <v>51</v>
      </c>
      <c r="O1" s="6" t="s">
        <v>49</v>
      </c>
      <c r="P1" s="6" t="s">
        <v>50</v>
      </c>
      <c r="Q1" s="6" t="s">
        <v>52</v>
      </c>
    </row>
    <row r="2" spans="1:17" x14ac:dyDescent="0.25">
      <c r="A2" s="6">
        <v>1</v>
      </c>
      <c r="B2" s="6">
        <v>1</v>
      </c>
      <c r="C2" s="6" t="s">
        <v>1</v>
      </c>
      <c r="D2" s="6" t="s">
        <v>2</v>
      </c>
      <c r="E2" s="8" t="str">
        <f>VLOOKUP(B2,'lookup tables'!$B$4:$C$13,2,FALSE)</f>
        <v>M</v>
      </c>
      <c r="F2" s="6">
        <v>1</v>
      </c>
      <c r="G2" s="7">
        <v>42736</v>
      </c>
      <c r="H2" s="7">
        <v>42767</v>
      </c>
      <c r="I2" s="6">
        <v>1</v>
      </c>
      <c r="J2" s="8" t="str">
        <f>VLOOKUP(I2,'lookup tables'!$F$4:$G$11,2,FALSE)</f>
        <v>Assessment Visit</v>
      </c>
      <c r="K2" s="6">
        <v>100</v>
      </c>
      <c r="L2" s="8">
        <f>MONTH(G2)</f>
        <v>1</v>
      </c>
      <c r="M2" s="8">
        <f>YEAR(H2)</f>
        <v>2017</v>
      </c>
      <c r="N2" s="9" t="str">
        <f>IF(LEN(L2)=1,M2&amp;"0"&amp;L2,M2&amp;L2)</f>
        <v>201701</v>
      </c>
      <c r="O2" s="8">
        <f>MONTH(H2)</f>
        <v>2</v>
      </c>
      <c r="P2" s="8">
        <f>YEAR(H2)</f>
        <v>2017</v>
      </c>
      <c r="Q2" s="10" t="str">
        <f>IF(LEN(O2)=1,P2&amp;"0"&amp;O2,P2&amp;O2)</f>
        <v>201702</v>
      </c>
    </row>
    <row r="3" spans="1:17" x14ac:dyDescent="0.25">
      <c r="A3" s="6">
        <v>2</v>
      </c>
      <c r="B3" s="6">
        <v>2</v>
      </c>
      <c r="C3" s="6" t="s">
        <v>3</v>
      </c>
      <c r="D3" s="6" t="s">
        <v>4</v>
      </c>
      <c r="E3" s="8" t="str">
        <f>VLOOKUP(B3,'lookup tables'!$B$4:$C$13,2,FALSE)</f>
        <v>F</v>
      </c>
      <c r="F3" s="6">
        <v>5</v>
      </c>
      <c r="G3" s="7">
        <v>43101</v>
      </c>
      <c r="H3" s="7">
        <v>43160</v>
      </c>
      <c r="I3" s="6">
        <v>2</v>
      </c>
      <c r="J3" s="8" t="str">
        <f>VLOOKUP(I3,'lookup tables'!$F$4:$G$11,2,FALSE)</f>
        <v>Induction Vist</v>
      </c>
      <c r="K3" s="6">
        <v>500</v>
      </c>
      <c r="L3" s="8">
        <f t="shared" ref="L3:L21" si="0">MONTH(G3)</f>
        <v>1</v>
      </c>
      <c r="M3" s="8">
        <f t="shared" ref="M3:M21" si="1">YEAR(H3)</f>
        <v>2018</v>
      </c>
      <c r="N3" s="9" t="str">
        <f t="shared" ref="N3:N21" si="2">IF(LEN(L3)=1,M3&amp;"0"&amp;L3,M3&amp;L3)</f>
        <v>201801</v>
      </c>
      <c r="O3" s="8">
        <f t="shared" ref="O3:O21" si="3">MONTH(H3)</f>
        <v>3</v>
      </c>
      <c r="P3" s="8">
        <f t="shared" ref="P3:P21" si="4">YEAR(H3)</f>
        <v>2018</v>
      </c>
      <c r="Q3" s="10" t="str">
        <f t="shared" ref="Q3:Q21" si="5">IF(LEN(O3)=1,P3&amp;"0"&amp;O3,P3&amp;O3)</f>
        <v>201803</v>
      </c>
    </row>
    <row r="4" spans="1:17" x14ac:dyDescent="0.25">
      <c r="A4" s="6">
        <v>3</v>
      </c>
      <c r="B4" s="6">
        <v>3</v>
      </c>
      <c r="C4" s="6" t="s">
        <v>5</v>
      </c>
      <c r="D4" s="6" t="s">
        <v>6</v>
      </c>
      <c r="E4" s="8" t="str">
        <f>VLOOKUP(B4,'lookup tables'!$B$4:$C$13,2,FALSE)</f>
        <v>M</v>
      </c>
      <c r="F4" s="6">
        <v>5</v>
      </c>
      <c r="G4" s="7">
        <v>42856</v>
      </c>
      <c r="H4" s="7">
        <v>42917</v>
      </c>
      <c r="I4" s="6">
        <v>8</v>
      </c>
      <c r="J4" s="8" t="str">
        <f>VLOOKUP(I4,'lookup tables'!$F$4:$G$11,2,FALSE)</f>
        <v>Minor Surgery</v>
      </c>
      <c r="K4" s="6">
        <v>495</v>
      </c>
      <c r="L4" s="8">
        <f t="shared" si="0"/>
        <v>5</v>
      </c>
      <c r="M4" s="8">
        <f t="shared" si="1"/>
        <v>2017</v>
      </c>
      <c r="N4" s="9" t="str">
        <f t="shared" si="2"/>
        <v>201705</v>
      </c>
      <c r="O4" s="8">
        <f t="shared" si="3"/>
        <v>7</v>
      </c>
      <c r="P4" s="8">
        <f t="shared" si="4"/>
        <v>2017</v>
      </c>
      <c r="Q4" s="10" t="str">
        <f t="shared" si="5"/>
        <v>201707</v>
      </c>
    </row>
    <row r="5" spans="1:17" x14ac:dyDescent="0.25">
      <c r="A5" s="6">
        <v>4</v>
      </c>
      <c r="B5" s="6">
        <v>4</v>
      </c>
      <c r="C5" s="6" t="s">
        <v>7</v>
      </c>
      <c r="D5" s="6" t="s">
        <v>8</v>
      </c>
      <c r="E5" s="8" t="str">
        <f>VLOOKUP(B5,'lookup tables'!$B$4:$C$13,2,FALSE)</f>
        <v>M</v>
      </c>
      <c r="F5" s="6">
        <v>3</v>
      </c>
      <c r="G5" s="7">
        <v>43344</v>
      </c>
      <c r="H5" s="7">
        <v>43378</v>
      </c>
      <c r="I5" s="6">
        <v>6</v>
      </c>
      <c r="J5" s="8" t="str">
        <f>VLOOKUP(I5,'lookup tables'!$F$4:$G$11,2,FALSE)</f>
        <v>Hospital Visit</v>
      </c>
      <c r="K5" s="6">
        <v>900</v>
      </c>
      <c r="L5" s="8">
        <f t="shared" si="0"/>
        <v>9</v>
      </c>
      <c r="M5" s="8">
        <f t="shared" si="1"/>
        <v>2018</v>
      </c>
      <c r="N5" s="9" t="str">
        <f t="shared" si="2"/>
        <v>201809</v>
      </c>
      <c r="O5" s="8">
        <f t="shared" si="3"/>
        <v>10</v>
      </c>
      <c r="P5" s="8">
        <f t="shared" si="4"/>
        <v>2018</v>
      </c>
      <c r="Q5" s="10" t="str">
        <f t="shared" si="5"/>
        <v>201810</v>
      </c>
    </row>
    <row r="6" spans="1:17" x14ac:dyDescent="0.25">
      <c r="A6" s="6">
        <v>5</v>
      </c>
      <c r="B6" s="6">
        <v>5</v>
      </c>
      <c r="C6" s="6" t="s">
        <v>9</v>
      </c>
      <c r="D6" s="6" t="s">
        <v>10</v>
      </c>
      <c r="E6" s="8" t="str">
        <f>VLOOKUP(B6,'lookup tables'!$B$4:$C$13,2,FALSE)</f>
        <v>F</v>
      </c>
      <c r="F6" s="6">
        <v>1</v>
      </c>
      <c r="G6" s="7">
        <v>42659</v>
      </c>
      <c r="H6" s="7">
        <v>42736</v>
      </c>
      <c r="I6" s="6">
        <v>1</v>
      </c>
      <c r="J6" s="8" t="str">
        <f>VLOOKUP(I6,'lookup tables'!$F$4:$G$11,2,FALSE)</f>
        <v>Assessment Visit</v>
      </c>
      <c r="K6" s="6">
        <v>95</v>
      </c>
      <c r="L6" s="8">
        <f t="shared" si="0"/>
        <v>10</v>
      </c>
      <c r="M6" s="8">
        <f t="shared" si="1"/>
        <v>2017</v>
      </c>
      <c r="N6" s="9" t="str">
        <f t="shared" si="2"/>
        <v>201710</v>
      </c>
      <c r="O6" s="8">
        <f t="shared" si="3"/>
        <v>1</v>
      </c>
      <c r="P6" s="8">
        <f t="shared" si="4"/>
        <v>2017</v>
      </c>
      <c r="Q6" s="10" t="str">
        <f t="shared" si="5"/>
        <v>201701</v>
      </c>
    </row>
    <row r="7" spans="1:17" x14ac:dyDescent="0.25">
      <c r="A7" s="6">
        <v>6</v>
      </c>
      <c r="B7" s="6">
        <v>6</v>
      </c>
      <c r="C7" s="6" t="s">
        <v>11</v>
      </c>
      <c r="D7" s="6" t="s">
        <v>12</v>
      </c>
      <c r="E7" s="8" t="str">
        <f>VLOOKUP(B7,'lookup tables'!$B$4:$C$13,2,FALSE)</f>
        <v>M</v>
      </c>
      <c r="F7" s="6">
        <v>4</v>
      </c>
      <c r="G7" s="7">
        <v>42494</v>
      </c>
      <c r="H7" s="7">
        <v>42554</v>
      </c>
      <c r="I7" s="6">
        <v>5</v>
      </c>
      <c r="J7" s="8" t="str">
        <f>VLOOKUP(I7,'lookup tables'!$F$4:$G$11,2,FALSE)</f>
        <v>Urgent Care Visit</v>
      </c>
      <c r="K7" s="6">
        <v>600</v>
      </c>
      <c r="L7" s="8">
        <f t="shared" si="0"/>
        <v>5</v>
      </c>
      <c r="M7" s="8">
        <f t="shared" si="1"/>
        <v>2016</v>
      </c>
      <c r="N7" s="9" t="str">
        <f t="shared" si="2"/>
        <v>201605</v>
      </c>
      <c r="O7" s="8">
        <f t="shared" si="3"/>
        <v>7</v>
      </c>
      <c r="P7" s="8">
        <f t="shared" si="4"/>
        <v>2016</v>
      </c>
      <c r="Q7" s="10" t="str">
        <f t="shared" si="5"/>
        <v>201607</v>
      </c>
    </row>
    <row r="8" spans="1:17" x14ac:dyDescent="0.25">
      <c r="A8" s="6">
        <v>7</v>
      </c>
      <c r="B8" s="6">
        <v>7</v>
      </c>
      <c r="C8" s="6" t="s">
        <v>13</v>
      </c>
      <c r="D8" s="6" t="s">
        <v>14</v>
      </c>
      <c r="E8" s="8" t="str">
        <f>VLOOKUP(B8,'lookup tables'!$B$4:$C$13,2,FALSE)</f>
        <v>M</v>
      </c>
      <c r="F8" s="6">
        <v>3</v>
      </c>
      <c r="G8" s="7">
        <v>42985</v>
      </c>
      <c r="H8" s="7">
        <v>43039</v>
      </c>
      <c r="I8" s="6">
        <v>1</v>
      </c>
      <c r="J8" s="8" t="str">
        <f>VLOOKUP(I8,'lookup tables'!$F$4:$G$11,2,FALSE)</f>
        <v>Assessment Visit</v>
      </c>
      <c r="K8" s="6">
        <v>110</v>
      </c>
      <c r="L8" s="8">
        <f t="shared" si="0"/>
        <v>9</v>
      </c>
      <c r="M8" s="8">
        <f t="shared" si="1"/>
        <v>2017</v>
      </c>
      <c r="N8" s="9" t="str">
        <f t="shared" si="2"/>
        <v>201709</v>
      </c>
      <c r="O8" s="8">
        <f t="shared" si="3"/>
        <v>10</v>
      </c>
      <c r="P8" s="8">
        <f t="shared" si="4"/>
        <v>2017</v>
      </c>
      <c r="Q8" s="10" t="str">
        <f t="shared" si="5"/>
        <v>201710</v>
      </c>
    </row>
    <row r="9" spans="1:17" x14ac:dyDescent="0.25">
      <c r="A9" s="6">
        <v>8</v>
      </c>
      <c r="B9" s="6">
        <v>1</v>
      </c>
      <c r="C9" s="6" t="s">
        <v>1</v>
      </c>
      <c r="D9" s="6" t="s">
        <v>2</v>
      </c>
      <c r="E9" s="8" t="str">
        <f>VLOOKUP(B9,'lookup tables'!$B$4:$C$13,2,FALSE)</f>
        <v>M</v>
      </c>
      <c r="F9" s="6">
        <v>1</v>
      </c>
      <c r="G9" s="7">
        <v>42767</v>
      </c>
      <c r="H9" s="7">
        <v>42781</v>
      </c>
      <c r="I9" s="6">
        <v>1</v>
      </c>
      <c r="J9" s="8" t="str">
        <f>VLOOKUP(I9,'lookup tables'!$F$4:$G$11,2,FALSE)</f>
        <v>Assessment Visit</v>
      </c>
      <c r="K9" s="6">
        <v>100</v>
      </c>
      <c r="L9" s="8">
        <f t="shared" si="0"/>
        <v>2</v>
      </c>
      <c r="M9" s="8">
        <f t="shared" si="1"/>
        <v>2017</v>
      </c>
      <c r="N9" s="9" t="str">
        <f t="shared" si="2"/>
        <v>201702</v>
      </c>
      <c r="O9" s="8">
        <f t="shared" si="3"/>
        <v>2</v>
      </c>
      <c r="P9" s="8">
        <f t="shared" si="4"/>
        <v>2017</v>
      </c>
      <c r="Q9" s="10" t="str">
        <f t="shared" si="5"/>
        <v>201702</v>
      </c>
    </row>
    <row r="10" spans="1:17" x14ac:dyDescent="0.25">
      <c r="A10" s="6">
        <v>9</v>
      </c>
      <c r="B10" s="6">
        <v>8</v>
      </c>
      <c r="C10" s="6" t="s">
        <v>15</v>
      </c>
      <c r="D10" s="6" t="s">
        <v>16</v>
      </c>
      <c r="E10" s="8" t="str">
        <f>VLOOKUP(B10,'lookup tables'!$B$4:$C$13,2,FALSE)</f>
        <v>M</v>
      </c>
      <c r="F10" s="6">
        <v>2</v>
      </c>
      <c r="G10" s="7">
        <v>42497</v>
      </c>
      <c r="H10" s="7">
        <v>42541</v>
      </c>
      <c r="I10" s="6">
        <v>6</v>
      </c>
      <c r="J10" s="8" t="str">
        <f>VLOOKUP(I10,'lookup tables'!$F$4:$G$11,2,FALSE)</f>
        <v>Hospital Visit</v>
      </c>
      <c r="K10" s="6">
        <v>1500</v>
      </c>
      <c r="L10" s="8">
        <f t="shared" si="0"/>
        <v>5</v>
      </c>
      <c r="M10" s="8">
        <f t="shared" si="1"/>
        <v>2016</v>
      </c>
      <c r="N10" s="9" t="str">
        <f t="shared" si="2"/>
        <v>201605</v>
      </c>
      <c r="O10" s="8">
        <f t="shared" si="3"/>
        <v>6</v>
      </c>
      <c r="P10" s="8">
        <f t="shared" si="4"/>
        <v>2016</v>
      </c>
      <c r="Q10" s="10" t="str">
        <f t="shared" si="5"/>
        <v>201606</v>
      </c>
    </row>
    <row r="11" spans="1:17" x14ac:dyDescent="0.25">
      <c r="A11" s="6">
        <v>10</v>
      </c>
      <c r="B11" s="6">
        <v>4</v>
      </c>
      <c r="C11" s="6" t="s">
        <v>7</v>
      </c>
      <c r="D11" s="6" t="s">
        <v>8</v>
      </c>
      <c r="E11" s="8" t="str">
        <f>VLOOKUP(B11,'lookup tables'!$B$4:$C$13,2,FALSE)</f>
        <v>M</v>
      </c>
      <c r="F11" s="6">
        <v>3</v>
      </c>
      <c r="G11" s="7">
        <v>43388</v>
      </c>
      <c r="H11" s="7">
        <v>43405</v>
      </c>
      <c r="I11" s="6">
        <v>1</v>
      </c>
      <c r="J11" s="8" t="str">
        <f>VLOOKUP(I11,'lookup tables'!$F$4:$G$11,2,FALSE)</f>
        <v>Assessment Visit</v>
      </c>
      <c r="K11" s="6">
        <v>150</v>
      </c>
      <c r="L11" s="8">
        <f t="shared" si="0"/>
        <v>10</v>
      </c>
      <c r="M11" s="8">
        <f t="shared" si="1"/>
        <v>2018</v>
      </c>
      <c r="N11" s="9" t="str">
        <f t="shared" si="2"/>
        <v>201810</v>
      </c>
      <c r="O11" s="8">
        <f t="shared" si="3"/>
        <v>11</v>
      </c>
      <c r="P11" s="8">
        <f t="shared" si="4"/>
        <v>2018</v>
      </c>
      <c r="Q11" s="10" t="str">
        <f t="shared" si="5"/>
        <v>201811</v>
      </c>
    </row>
    <row r="12" spans="1:17" x14ac:dyDescent="0.25">
      <c r="A12" s="6">
        <v>11</v>
      </c>
      <c r="B12" s="6">
        <v>9</v>
      </c>
      <c r="C12" s="6" t="s">
        <v>17</v>
      </c>
      <c r="D12" s="6" t="s">
        <v>18</v>
      </c>
      <c r="E12" s="8" t="str">
        <f>VLOOKUP(B12,'lookup tables'!$B$4:$C$13,2,FALSE)</f>
        <v>F</v>
      </c>
      <c r="F12" s="6">
        <v>3</v>
      </c>
      <c r="G12" s="7">
        <v>42918</v>
      </c>
      <c r="H12" s="7">
        <v>43003</v>
      </c>
      <c r="I12" s="6">
        <v>1</v>
      </c>
      <c r="J12" s="8" t="str">
        <f>VLOOKUP(I12,'lookup tables'!$F$4:$G$11,2,FALSE)</f>
        <v>Assessment Visit</v>
      </c>
      <c r="K12" s="6">
        <v>86</v>
      </c>
      <c r="L12" s="8">
        <f t="shared" si="0"/>
        <v>7</v>
      </c>
      <c r="M12" s="8">
        <f t="shared" si="1"/>
        <v>2017</v>
      </c>
      <c r="N12" s="9" t="str">
        <f t="shared" si="2"/>
        <v>201707</v>
      </c>
      <c r="O12" s="8">
        <f t="shared" si="3"/>
        <v>9</v>
      </c>
      <c r="P12" s="8">
        <f t="shared" si="4"/>
        <v>2017</v>
      </c>
      <c r="Q12" s="10" t="str">
        <f t="shared" si="5"/>
        <v>201709</v>
      </c>
    </row>
    <row r="13" spans="1:17" x14ac:dyDescent="0.25">
      <c r="A13" s="6">
        <v>12</v>
      </c>
      <c r="B13" s="6">
        <v>1</v>
      </c>
      <c r="C13" s="6" t="s">
        <v>1</v>
      </c>
      <c r="D13" s="6" t="s">
        <v>2</v>
      </c>
      <c r="E13" s="8" t="str">
        <f>VLOOKUP(B13,'lookup tables'!$B$4:$C$13,2,FALSE)</f>
        <v>M</v>
      </c>
      <c r="F13" s="6">
        <v>1</v>
      </c>
      <c r="G13" s="7">
        <v>42795</v>
      </c>
      <c r="H13" s="7">
        <v>42810</v>
      </c>
      <c r="I13" s="6">
        <v>1</v>
      </c>
      <c r="J13" s="8" t="str">
        <f>VLOOKUP(I13,'lookup tables'!$F$4:$G$11,2,FALSE)</f>
        <v>Assessment Visit</v>
      </c>
      <c r="K13" s="6">
        <v>100</v>
      </c>
      <c r="L13" s="8">
        <f t="shared" si="0"/>
        <v>3</v>
      </c>
      <c r="M13" s="8">
        <f t="shared" si="1"/>
        <v>2017</v>
      </c>
      <c r="N13" s="9" t="str">
        <f t="shared" si="2"/>
        <v>201703</v>
      </c>
      <c r="O13" s="8">
        <f t="shared" si="3"/>
        <v>3</v>
      </c>
      <c r="P13" s="8">
        <f t="shared" si="4"/>
        <v>2017</v>
      </c>
      <c r="Q13" s="10" t="str">
        <f t="shared" si="5"/>
        <v>201703</v>
      </c>
    </row>
    <row r="14" spans="1:17" x14ac:dyDescent="0.25">
      <c r="A14" s="6">
        <v>13</v>
      </c>
      <c r="B14" s="6">
        <v>10</v>
      </c>
      <c r="C14" s="6" t="s">
        <v>19</v>
      </c>
      <c r="D14" s="6" t="s">
        <v>20</v>
      </c>
      <c r="E14" s="8" t="str">
        <f>VLOOKUP(B14,'lookup tables'!$B$4:$C$13,2,FALSE)</f>
        <v>M</v>
      </c>
      <c r="F14" s="6">
        <v>6</v>
      </c>
      <c r="G14" s="7">
        <v>42465</v>
      </c>
      <c r="H14" s="7">
        <v>42495</v>
      </c>
      <c r="I14" s="6">
        <v>1</v>
      </c>
      <c r="J14" s="8" t="str">
        <f>VLOOKUP(I14,'lookup tables'!$F$4:$G$11,2,FALSE)</f>
        <v>Assessment Visit</v>
      </c>
      <c r="K14" s="6">
        <v>101</v>
      </c>
      <c r="L14" s="8">
        <f t="shared" si="0"/>
        <v>4</v>
      </c>
      <c r="M14" s="8">
        <f t="shared" si="1"/>
        <v>2016</v>
      </c>
      <c r="N14" s="9" t="str">
        <f t="shared" si="2"/>
        <v>201604</v>
      </c>
      <c r="O14" s="8">
        <f t="shared" si="3"/>
        <v>5</v>
      </c>
      <c r="P14" s="8">
        <f t="shared" si="4"/>
        <v>2016</v>
      </c>
      <c r="Q14" s="10" t="str">
        <f t="shared" si="5"/>
        <v>201605</v>
      </c>
    </row>
    <row r="15" spans="1:17" x14ac:dyDescent="0.25">
      <c r="A15" s="6">
        <v>14</v>
      </c>
      <c r="B15" s="6">
        <v>5</v>
      </c>
      <c r="C15" s="6" t="s">
        <v>9</v>
      </c>
      <c r="D15" s="6" t="s">
        <v>10</v>
      </c>
      <c r="E15" s="8" t="str">
        <f>VLOOKUP(B15,'lookup tables'!$B$4:$C$13,2,FALSE)</f>
        <v>F</v>
      </c>
      <c r="F15" s="6">
        <v>1</v>
      </c>
      <c r="G15" s="7">
        <v>42771</v>
      </c>
      <c r="H15" s="7">
        <v>42841</v>
      </c>
      <c r="I15" s="6">
        <v>2</v>
      </c>
      <c r="J15" s="8" t="str">
        <f>VLOOKUP(I15,'lookup tables'!$F$4:$G$11,2,FALSE)</f>
        <v>Induction Vist</v>
      </c>
      <c r="K15" s="6">
        <v>200</v>
      </c>
      <c r="L15" s="8">
        <f t="shared" si="0"/>
        <v>2</v>
      </c>
      <c r="M15" s="8">
        <f t="shared" si="1"/>
        <v>2017</v>
      </c>
      <c r="N15" s="9" t="str">
        <f t="shared" si="2"/>
        <v>201702</v>
      </c>
      <c r="O15" s="8">
        <f t="shared" si="3"/>
        <v>4</v>
      </c>
      <c r="P15" s="8">
        <f t="shared" si="4"/>
        <v>2017</v>
      </c>
      <c r="Q15" s="10" t="str">
        <f t="shared" si="5"/>
        <v>201704</v>
      </c>
    </row>
    <row r="16" spans="1:17" x14ac:dyDescent="0.25">
      <c r="A16" s="6">
        <v>15</v>
      </c>
      <c r="B16" s="6">
        <v>10</v>
      </c>
      <c r="C16" s="6" t="s">
        <v>19</v>
      </c>
      <c r="D16" s="6" t="s">
        <v>20</v>
      </c>
      <c r="E16" s="8" t="str">
        <f>VLOOKUP(B16,'lookup tables'!$B$4:$C$13,2,FALSE)</f>
        <v>M</v>
      </c>
      <c r="F16" s="6">
        <v>2</v>
      </c>
      <c r="G16" s="7">
        <v>43313</v>
      </c>
      <c r="H16" s="7">
        <v>43382</v>
      </c>
      <c r="I16" s="6">
        <v>1</v>
      </c>
      <c r="J16" s="8" t="str">
        <f>VLOOKUP(I16,'lookup tables'!$F$4:$G$11,2,FALSE)</f>
        <v>Assessment Visit</v>
      </c>
      <c r="K16" s="6">
        <v>95</v>
      </c>
      <c r="L16" s="8">
        <f t="shared" si="0"/>
        <v>8</v>
      </c>
      <c r="M16" s="8">
        <f t="shared" si="1"/>
        <v>2018</v>
      </c>
      <c r="N16" s="9" t="str">
        <f t="shared" si="2"/>
        <v>201808</v>
      </c>
      <c r="O16" s="8">
        <f t="shared" si="3"/>
        <v>10</v>
      </c>
      <c r="P16" s="8">
        <f t="shared" si="4"/>
        <v>2018</v>
      </c>
      <c r="Q16" s="10" t="str">
        <f t="shared" si="5"/>
        <v>201810</v>
      </c>
    </row>
    <row r="17" spans="1:17" x14ac:dyDescent="0.25">
      <c r="A17" s="6">
        <v>16</v>
      </c>
      <c r="B17" s="6">
        <v>5</v>
      </c>
      <c r="C17" s="6" t="s">
        <v>9</v>
      </c>
      <c r="D17" s="6" t="s">
        <v>10</v>
      </c>
      <c r="E17" s="8" t="str">
        <f>VLOOKUP(B17,'lookup tables'!$B$4:$C$13,2,FALSE)</f>
        <v>F</v>
      </c>
      <c r="F17" s="6">
        <v>2</v>
      </c>
      <c r="G17" s="7">
        <v>42887</v>
      </c>
      <c r="H17" s="7">
        <v>42979</v>
      </c>
      <c r="I17" s="6">
        <v>3</v>
      </c>
      <c r="J17" s="8" t="str">
        <f>VLOOKUP(I17,'lookup tables'!$F$4:$G$11,2,FALSE)</f>
        <v>Maintenance Visit</v>
      </c>
      <c r="K17" s="6">
        <v>456</v>
      </c>
      <c r="L17" s="8">
        <f t="shared" si="0"/>
        <v>6</v>
      </c>
      <c r="M17" s="8">
        <f t="shared" si="1"/>
        <v>2017</v>
      </c>
      <c r="N17" s="9" t="str">
        <f t="shared" si="2"/>
        <v>201706</v>
      </c>
      <c r="O17" s="8">
        <f t="shared" si="3"/>
        <v>9</v>
      </c>
      <c r="P17" s="8">
        <f t="shared" si="4"/>
        <v>2017</v>
      </c>
      <c r="Q17" s="10" t="str">
        <f t="shared" si="5"/>
        <v>201709</v>
      </c>
    </row>
    <row r="18" spans="1:17" x14ac:dyDescent="0.25">
      <c r="A18" s="6">
        <v>17</v>
      </c>
      <c r="B18" s="6">
        <v>1</v>
      </c>
      <c r="C18" s="6" t="s">
        <v>1</v>
      </c>
      <c r="D18" s="6" t="s">
        <v>2</v>
      </c>
      <c r="E18" s="8" t="str">
        <f>VLOOKUP(B18,'lookup tables'!$B$4:$C$13,2,FALSE)</f>
        <v>M</v>
      </c>
      <c r="F18" s="6">
        <v>1</v>
      </c>
      <c r="G18" s="7">
        <v>42826</v>
      </c>
      <c r="H18" s="7">
        <v>42858</v>
      </c>
      <c r="I18" s="6">
        <v>1</v>
      </c>
      <c r="J18" s="8" t="str">
        <f>VLOOKUP(I18,'lookup tables'!$F$4:$G$11,2,FALSE)</f>
        <v>Assessment Visit</v>
      </c>
      <c r="K18" s="6">
        <v>100</v>
      </c>
      <c r="L18" s="8">
        <f t="shared" si="0"/>
        <v>4</v>
      </c>
      <c r="M18" s="8">
        <f t="shared" si="1"/>
        <v>2017</v>
      </c>
      <c r="N18" s="9" t="str">
        <f t="shared" si="2"/>
        <v>201704</v>
      </c>
      <c r="O18" s="8">
        <f t="shared" si="3"/>
        <v>5</v>
      </c>
      <c r="P18" s="8">
        <f t="shared" si="4"/>
        <v>2017</v>
      </c>
      <c r="Q18" s="10" t="str">
        <f t="shared" si="5"/>
        <v>201705</v>
      </c>
    </row>
    <row r="19" spans="1:17" x14ac:dyDescent="0.25">
      <c r="A19" s="6">
        <v>18</v>
      </c>
      <c r="B19" s="6">
        <v>2</v>
      </c>
      <c r="C19" s="6" t="s">
        <v>3</v>
      </c>
      <c r="D19" s="6" t="s">
        <v>4</v>
      </c>
      <c r="E19" s="8" t="str">
        <f>VLOOKUP(B19,'lookup tables'!$B$4:$C$13,2,FALSE)</f>
        <v>F</v>
      </c>
      <c r="F19" s="6">
        <v>5</v>
      </c>
      <c r="G19" s="7">
        <v>43282</v>
      </c>
      <c r="H19" s="7">
        <v>43378</v>
      </c>
      <c r="I19" s="6">
        <v>3</v>
      </c>
      <c r="J19" s="8" t="str">
        <f>VLOOKUP(I19,'lookup tables'!$F$4:$G$11,2,FALSE)</f>
        <v>Maintenance Visit</v>
      </c>
      <c r="K19" s="6">
        <v>750</v>
      </c>
      <c r="L19" s="8">
        <f t="shared" si="0"/>
        <v>7</v>
      </c>
      <c r="M19" s="8">
        <f t="shared" si="1"/>
        <v>2018</v>
      </c>
      <c r="N19" s="9" t="str">
        <f t="shared" si="2"/>
        <v>201807</v>
      </c>
      <c r="O19" s="8">
        <f t="shared" si="3"/>
        <v>10</v>
      </c>
      <c r="P19" s="8">
        <f t="shared" si="4"/>
        <v>2018</v>
      </c>
      <c r="Q19" s="10" t="str">
        <f t="shared" si="5"/>
        <v>201810</v>
      </c>
    </row>
    <row r="20" spans="1:17" x14ac:dyDescent="0.25">
      <c r="A20" s="6">
        <v>19</v>
      </c>
      <c r="B20" s="6">
        <v>7</v>
      </c>
      <c r="C20" s="6" t="s">
        <v>13</v>
      </c>
      <c r="D20" s="6" t="s">
        <v>14</v>
      </c>
      <c r="E20" s="8" t="str">
        <f>VLOOKUP(B20,'lookup tables'!$B$4:$C$13,2,FALSE)</f>
        <v>M</v>
      </c>
      <c r="F20" s="6">
        <v>3</v>
      </c>
      <c r="G20" s="7">
        <v>43136</v>
      </c>
      <c r="H20" s="7">
        <v>42825</v>
      </c>
      <c r="I20" s="6">
        <v>7</v>
      </c>
      <c r="J20" s="8" t="str">
        <f>VLOOKUP(I20,'lookup tables'!$F$4:$G$11,2,FALSE)</f>
        <v>Major Surgery</v>
      </c>
      <c r="K20" s="6">
        <v>865</v>
      </c>
      <c r="L20" s="8">
        <f t="shared" si="0"/>
        <v>2</v>
      </c>
      <c r="M20" s="8">
        <f t="shared" si="1"/>
        <v>2017</v>
      </c>
      <c r="N20" s="9" t="str">
        <f t="shared" si="2"/>
        <v>201702</v>
      </c>
      <c r="O20" s="8">
        <f t="shared" si="3"/>
        <v>3</v>
      </c>
      <c r="P20" s="8">
        <f t="shared" si="4"/>
        <v>2017</v>
      </c>
      <c r="Q20" s="10" t="str">
        <f t="shared" si="5"/>
        <v>201703</v>
      </c>
    </row>
    <row r="21" spans="1:17" x14ac:dyDescent="0.25">
      <c r="A21" s="6">
        <v>20</v>
      </c>
      <c r="B21" s="6">
        <v>1</v>
      </c>
      <c r="C21" s="6" t="s">
        <v>1</v>
      </c>
      <c r="D21" s="6" t="s">
        <v>2</v>
      </c>
      <c r="E21" s="8" t="str">
        <f>VLOOKUP(B21,'lookup tables'!$B$4:$C$13,2,FALSE)</f>
        <v>M</v>
      </c>
      <c r="F21" s="6">
        <v>1</v>
      </c>
      <c r="G21" s="7">
        <v>42826</v>
      </c>
      <c r="H21" s="7">
        <v>42847</v>
      </c>
      <c r="I21" s="6">
        <v>2</v>
      </c>
      <c r="J21" s="8" t="str">
        <f>VLOOKUP(I21,'lookup tables'!$F$4:$G$11,2,FALSE)</f>
        <v>Induction Vist</v>
      </c>
      <c r="K21" s="6">
        <v>250</v>
      </c>
      <c r="L21" s="8">
        <f t="shared" si="0"/>
        <v>4</v>
      </c>
      <c r="M21" s="8">
        <f t="shared" si="1"/>
        <v>2017</v>
      </c>
      <c r="N21" s="9" t="str">
        <f t="shared" si="2"/>
        <v>201704</v>
      </c>
      <c r="O21" s="8">
        <f t="shared" si="3"/>
        <v>4</v>
      </c>
      <c r="P21" s="8">
        <f t="shared" si="4"/>
        <v>2017</v>
      </c>
      <c r="Q21" s="10" t="str">
        <f t="shared" si="5"/>
        <v>201704</v>
      </c>
    </row>
  </sheetData>
  <autoFilter ref="A1:Q2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F14" sqref="F14"/>
    </sheetView>
  </sheetViews>
  <sheetFormatPr defaultRowHeight="15" x14ac:dyDescent="0.25"/>
  <cols>
    <col min="2" max="2" width="14.42578125" bestFit="1" customWidth="1"/>
    <col min="6" max="6" width="14.42578125" bestFit="1" customWidth="1"/>
    <col min="7" max="7" width="21.42578125" customWidth="1"/>
  </cols>
  <sheetData>
    <row r="3" spans="2:7" x14ac:dyDescent="0.25">
      <c r="B3" s="5" t="s">
        <v>36</v>
      </c>
      <c r="C3" s="5" t="s">
        <v>43</v>
      </c>
      <c r="F3" s="5" t="s">
        <v>41</v>
      </c>
      <c r="G3" s="5" t="s">
        <v>54</v>
      </c>
    </row>
    <row r="4" spans="2:7" x14ac:dyDescent="0.25">
      <c r="B4" s="5">
        <v>1</v>
      </c>
      <c r="C4" s="5" t="s">
        <v>44</v>
      </c>
      <c r="F4" s="5">
        <v>1</v>
      </c>
      <c r="G4" s="5" t="s">
        <v>53</v>
      </c>
    </row>
    <row r="5" spans="2:7" x14ac:dyDescent="0.25">
      <c r="B5" s="5">
        <v>2</v>
      </c>
      <c r="C5" s="5" t="s">
        <v>45</v>
      </c>
      <c r="F5" s="5">
        <v>2</v>
      </c>
      <c r="G5" s="5" t="s">
        <v>55</v>
      </c>
    </row>
    <row r="6" spans="2:7" x14ac:dyDescent="0.25">
      <c r="B6" s="5">
        <v>3</v>
      </c>
      <c r="C6" s="5" t="s">
        <v>44</v>
      </c>
      <c r="F6" s="5">
        <v>3</v>
      </c>
      <c r="G6" s="5" t="s">
        <v>56</v>
      </c>
    </row>
    <row r="7" spans="2:7" x14ac:dyDescent="0.25">
      <c r="B7" s="5">
        <v>4</v>
      </c>
      <c r="C7" s="5" t="s">
        <v>44</v>
      </c>
      <c r="F7" s="5">
        <v>4</v>
      </c>
      <c r="G7" s="5" t="s">
        <v>57</v>
      </c>
    </row>
    <row r="8" spans="2:7" x14ac:dyDescent="0.25">
      <c r="B8" s="5">
        <v>5</v>
      </c>
      <c r="C8" s="5" t="s">
        <v>45</v>
      </c>
      <c r="F8" s="5">
        <v>5</v>
      </c>
      <c r="G8" s="5" t="s">
        <v>58</v>
      </c>
    </row>
    <row r="9" spans="2:7" x14ac:dyDescent="0.25">
      <c r="B9" s="5">
        <v>6</v>
      </c>
      <c r="C9" s="5" t="s">
        <v>44</v>
      </c>
      <c r="F9" s="5">
        <v>6</v>
      </c>
      <c r="G9" s="5" t="s">
        <v>59</v>
      </c>
    </row>
    <row r="10" spans="2:7" x14ac:dyDescent="0.25">
      <c r="B10" s="5">
        <v>7</v>
      </c>
      <c r="C10" s="5" t="s">
        <v>44</v>
      </c>
      <c r="F10" s="5">
        <v>7</v>
      </c>
      <c r="G10" s="5" t="s">
        <v>60</v>
      </c>
    </row>
    <row r="11" spans="2:7" x14ac:dyDescent="0.25">
      <c r="B11" s="5">
        <v>8</v>
      </c>
      <c r="C11" s="5" t="s">
        <v>44</v>
      </c>
      <c r="F11" s="5">
        <v>8</v>
      </c>
      <c r="G11" s="5" t="s">
        <v>61</v>
      </c>
    </row>
    <row r="12" spans="2:7" x14ac:dyDescent="0.25">
      <c r="B12" s="5">
        <v>9</v>
      </c>
      <c r="C12" s="5" t="s">
        <v>45</v>
      </c>
    </row>
    <row r="13" spans="2:7" x14ac:dyDescent="0.25">
      <c r="B13" s="5">
        <v>10</v>
      </c>
      <c r="C13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Instructions</vt:lpstr>
      <vt:lpstr>Documentation</vt:lpstr>
      <vt:lpstr>bar</vt:lpstr>
      <vt:lpstr>pie</vt:lpstr>
      <vt:lpstr>combo</vt:lpstr>
      <vt:lpstr>histogram</vt:lpstr>
      <vt:lpstr>claim listing clean</vt:lpstr>
      <vt:lpstr>lookup tables</vt:lpstr>
      <vt:lpstr>Instructions!Print_Area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Rosales</dc:creator>
  <cp:lastModifiedBy>Roger</cp:lastModifiedBy>
  <dcterms:created xsi:type="dcterms:W3CDTF">2017-04-23T20:05:42Z</dcterms:created>
  <dcterms:modified xsi:type="dcterms:W3CDTF">2017-04-25T15:54:10Z</dcterms:modified>
</cp:coreProperties>
</file>