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502c6e6bf5d97e6/Desktop/"/>
    </mc:Choice>
  </mc:AlternateContent>
  <xr:revisionPtr revIDLastSave="530" documentId="13_ncr:1_{0E915941-0F96-4985-B947-5C59F8ED23CB}" xr6:coauthVersionLast="47" xr6:coauthVersionMax="47" xr10:uidLastSave="{9A252579-398A-479A-B106-4B88F81C633A}"/>
  <bookViews>
    <workbookView xWindow="-108" yWindow="-108" windowWidth="23256" windowHeight="12456" tabRatio="612" activeTab="1" xr2:uid="{24148658-6D2D-4764-8926-F7E55F05E368}"/>
  </bookViews>
  <sheets>
    <sheet name="source" sheetId="1" r:id="rId1"/>
    <sheet name="predictive model" sheetId="2" r:id="rId2"/>
    <sheet name="result analysis" sheetId="3" r:id="rId3"/>
    <sheet name="ATT Correlation" sheetId="5" r:id="rId4"/>
    <sheet name="def Correlation" sheetId="6" r:id="rId5"/>
  </sheets>
  <definedNames>
    <definedName name="_xlnm._FilterDatabase" localSheetId="0" hidden="1">source!$A$1:$A$25</definedName>
    <definedName name="att">source!$L$2:$L$25</definedName>
    <definedName name="avg">source!$F$27</definedName>
    <definedName name="def">source!$M$2:$M$25</definedName>
    <definedName name="Teams">source!$B$2:$B$25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3" l="1"/>
  <c r="K25" i="3"/>
  <c r="J25" i="3"/>
  <c r="L7" i="3"/>
  <c r="F27" i="1"/>
  <c r="M2" i="1" s="1"/>
  <c r="L2" i="1" l="1"/>
  <c r="M8" i="1"/>
  <c r="L10" i="1"/>
  <c r="L7" i="1"/>
  <c r="L8" i="1"/>
  <c r="M7" i="1"/>
  <c r="M12" i="1"/>
  <c r="L14" i="1"/>
  <c r="M23" i="1"/>
  <c r="L20" i="1"/>
  <c r="L24" i="1"/>
  <c r="L23" i="1"/>
  <c r="L15" i="1"/>
  <c r="M11" i="1"/>
  <c r="M10" i="1"/>
  <c r="L5" i="1"/>
  <c r="L3" i="1"/>
  <c r="M21" i="1"/>
  <c r="M18" i="1"/>
  <c r="L21" i="1"/>
  <c r="L4" i="1"/>
  <c r="M5" i="1"/>
  <c r="M9" i="1"/>
  <c r="L22" i="1"/>
  <c r="M17" i="1"/>
  <c r="L19" i="1"/>
  <c r="L12" i="1"/>
  <c r="M15" i="1"/>
  <c r="L18" i="1"/>
  <c r="L13" i="1"/>
  <c r="L11" i="1"/>
  <c r="M24" i="1"/>
  <c r="M16" i="1"/>
  <c r="M6" i="1"/>
  <c r="M13" i="1"/>
  <c r="L17" i="1"/>
  <c r="M14" i="1"/>
  <c r="M4" i="1"/>
  <c r="L6" i="1"/>
  <c r="B3" i="2" s="1"/>
  <c r="M19" i="1"/>
  <c r="M20" i="1"/>
  <c r="L16" i="1"/>
  <c r="L9" i="1"/>
  <c r="M22" i="1"/>
  <c r="M3" i="1"/>
  <c r="C3" i="2" l="1"/>
  <c r="D17" i="2" s="1"/>
  <c r="D13" i="2"/>
  <c r="D19" i="2"/>
  <c r="D16" i="2"/>
  <c r="D20" i="2"/>
  <c r="D21" i="2"/>
  <c r="D15" i="2"/>
  <c r="D14" i="2"/>
  <c r="D12" i="2"/>
  <c r="D18" i="2"/>
  <c r="C20" i="2"/>
  <c r="C11" i="2"/>
  <c r="C21" i="2"/>
  <c r="C19" i="2"/>
  <c r="C17" i="2"/>
  <c r="C12" i="2"/>
  <c r="C14" i="2"/>
  <c r="C15" i="2"/>
  <c r="C13" i="2"/>
  <c r="C16" i="2"/>
  <c r="C18" i="2"/>
  <c r="D11" i="2" l="1"/>
  <c r="F16" i="2"/>
  <c r="F19" i="2"/>
  <c r="F12" i="2"/>
  <c r="F13" i="2"/>
  <c r="F17" i="2"/>
  <c r="F15" i="2"/>
  <c r="G34" i="2"/>
  <c r="G25" i="2"/>
  <c r="G33" i="2"/>
  <c r="G26" i="2"/>
  <c r="G28" i="2"/>
  <c r="G27" i="2"/>
  <c r="G30" i="2"/>
  <c r="G29" i="2"/>
  <c r="G31" i="2"/>
  <c r="G32" i="2"/>
  <c r="E12" i="2"/>
  <c r="G35" i="2"/>
  <c r="L32" i="2"/>
  <c r="L33" i="2"/>
  <c r="L29" i="2"/>
  <c r="L34" i="2"/>
  <c r="L25" i="2"/>
  <c r="E17" i="2"/>
  <c r="L28" i="2"/>
  <c r="L26" i="2"/>
  <c r="L31" i="2"/>
  <c r="L35" i="2"/>
  <c r="L27" i="2"/>
  <c r="L30" i="2"/>
  <c r="F14" i="2"/>
  <c r="N26" i="2"/>
  <c r="N25" i="2"/>
  <c r="N28" i="2"/>
  <c r="E19" i="2"/>
  <c r="N33" i="2"/>
  <c r="N32" i="2"/>
  <c r="N27" i="2"/>
  <c r="N34" i="2"/>
  <c r="N30" i="2"/>
  <c r="N31" i="2"/>
  <c r="N35" i="2"/>
  <c r="N29" i="2"/>
  <c r="M28" i="2"/>
  <c r="M26" i="2"/>
  <c r="M32" i="2"/>
  <c r="M29" i="2"/>
  <c r="M35" i="2"/>
  <c r="M33" i="2"/>
  <c r="M31" i="2"/>
  <c r="E18" i="2"/>
  <c r="M30" i="2"/>
  <c r="M34" i="2"/>
  <c r="M27" i="2"/>
  <c r="M25" i="2"/>
  <c r="P28" i="2"/>
  <c r="P27" i="2"/>
  <c r="P32" i="2"/>
  <c r="P29" i="2"/>
  <c r="P30" i="2"/>
  <c r="P34" i="2"/>
  <c r="P31" i="2"/>
  <c r="P33" i="2"/>
  <c r="E21" i="2"/>
  <c r="P25" i="2"/>
  <c r="P26" i="2"/>
  <c r="P35" i="2"/>
  <c r="F21" i="2"/>
  <c r="H30" i="2"/>
  <c r="H25" i="2"/>
  <c r="H35" i="2"/>
  <c r="H32" i="2"/>
  <c r="H29" i="2"/>
  <c r="H34" i="2"/>
  <c r="E13" i="2"/>
  <c r="H26" i="2"/>
  <c r="H28" i="2"/>
  <c r="H33" i="2"/>
  <c r="H31" i="2"/>
  <c r="H27" i="2"/>
  <c r="O33" i="2"/>
  <c r="O25" i="2"/>
  <c r="O32" i="2"/>
  <c r="O34" i="2"/>
  <c r="O29" i="2"/>
  <c r="O35" i="2"/>
  <c r="O28" i="2"/>
  <c r="O30" i="2"/>
  <c r="O31" i="2"/>
  <c r="O26" i="2"/>
  <c r="E20" i="2"/>
  <c r="O27" i="2"/>
  <c r="J34" i="2"/>
  <c r="J31" i="2"/>
  <c r="J30" i="2"/>
  <c r="J32" i="2"/>
  <c r="J27" i="2"/>
  <c r="J33" i="2"/>
  <c r="J29" i="2"/>
  <c r="J28" i="2"/>
  <c r="E15" i="2"/>
  <c r="J26" i="2"/>
  <c r="J35" i="2"/>
  <c r="J25" i="2"/>
  <c r="F18" i="2"/>
  <c r="I28" i="2"/>
  <c r="I26" i="2"/>
  <c r="I31" i="2"/>
  <c r="I25" i="2"/>
  <c r="I27" i="2"/>
  <c r="I33" i="2"/>
  <c r="I32" i="2"/>
  <c r="I30" i="2"/>
  <c r="I29" i="2"/>
  <c r="I35" i="2"/>
  <c r="I34" i="2"/>
  <c r="E14" i="2"/>
  <c r="K26" i="2"/>
  <c r="K33" i="2"/>
  <c r="E16" i="2"/>
  <c r="K27" i="2"/>
  <c r="K34" i="2"/>
  <c r="K30" i="2"/>
  <c r="K29" i="2"/>
  <c r="K25" i="2"/>
  <c r="K28" i="2"/>
  <c r="K32" i="2"/>
  <c r="K31" i="2"/>
  <c r="K35" i="2"/>
  <c r="F33" i="2"/>
  <c r="F27" i="2"/>
  <c r="F31" i="2"/>
  <c r="F29" i="2"/>
  <c r="F26" i="2"/>
  <c r="F30" i="2"/>
  <c r="F34" i="2"/>
  <c r="F25" i="2"/>
  <c r="F35" i="2"/>
  <c r="F32" i="2"/>
  <c r="F28" i="2"/>
  <c r="F20" i="2"/>
  <c r="J4" i="2" l="1"/>
  <c r="J5" i="2" s="1"/>
  <c r="I4" i="2"/>
  <c r="K4" i="2" l="1"/>
  <c r="K5" i="2" s="1"/>
  <c r="I5" i="2"/>
</calcChain>
</file>

<file path=xl/sharedStrings.xml><?xml version="1.0" encoding="utf-8"?>
<sst xmlns="http://schemas.openxmlformats.org/spreadsheetml/2006/main" count="323" uniqueCount="197">
  <si>
    <t>Rank</t>
  </si>
  <si>
    <t>Team</t>
  </si>
  <si>
    <t> France</t>
  </si>
  <si>
    <t> Denmark</t>
  </si>
  <si>
    <t>−8</t>
  </si>
  <si>
    <t> Spain</t>
  </si>
  <si>
    <t> Netherlands</t>
  </si>
  <si>
    <t>−17</t>
  </si>
  <si>
    <t> Portugal</t>
  </si>
  <si>
    <t> England</t>
  </si>
  <si>
    <t> Italy</t>
  </si>
  <si>
    <t> Turkey</t>
  </si>
  <si>
    <t>−16</t>
  </si>
  <si>
    <t> Belgium</t>
  </si>
  <si>
    <t> Croatia</t>
  </si>
  <si>
    <t>  Switzerland</t>
  </si>
  <si>
    <t> Romania</t>
  </si>
  <si>
    <t>−11</t>
  </si>
  <si>
    <t>−6</t>
  </si>
  <si>
    <t> Hungary</t>
  </si>
  <si>
    <t> Ukraine</t>
  </si>
  <si>
    <t> Poland</t>
  </si>
  <si>
    <t>−4</t>
  </si>
  <si>
    <t> Scotland</t>
  </si>
  <si>
    <t>−9</t>
  </si>
  <si>
    <t> Slovakia</t>
  </si>
  <si>
    <t> Austria</t>
  </si>
  <si>
    <t>−5</t>
  </si>
  <si>
    <t>−1</t>
  </si>
  <si>
    <t> Slovenia</t>
  </si>
  <si>
    <t> Albania</t>
  </si>
  <si>
    <t>−2</t>
  </si>
  <si>
    <t> Georgia</t>
  </si>
  <si>
    <t>Average goal</t>
  </si>
  <si>
    <t>Attacking Rating</t>
  </si>
  <si>
    <t>Defence Rating</t>
  </si>
  <si>
    <t> Germany</t>
  </si>
  <si>
    <t> Czech Republic</t>
  </si>
  <si>
    <t>Goals</t>
  </si>
  <si>
    <t>probability</t>
  </si>
  <si>
    <t>draw</t>
  </si>
  <si>
    <t>Team1</t>
  </si>
  <si>
    <t>Team2</t>
  </si>
  <si>
    <t>Team1 Goals</t>
  </si>
  <si>
    <t>Team2 Goals</t>
  </si>
  <si>
    <t>Team1 win%</t>
  </si>
  <si>
    <t>Team 2 win%</t>
  </si>
  <si>
    <t>Team1 Win</t>
  </si>
  <si>
    <t>Team2  win</t>
  </si>
  <si>
    <t xml:space="preserve"> Probabillity of scoreline</t>
  </si>
  <si>
    <t>Match</t>
  </si>
  <si>
    <t>Expected Goals</t>
  </si>
  <si>
    <t>Variables</t>
  </si>
  <si>
    <t>Win</t>
  </si>
  <si>
    <t>Draw</t>
  </si>
  <si>
    <t>Lost</t>
  </si>
  <si>
    <t>Goal diff</t>
  </si>
  <si>
    <t>Goal against</t>
  </si>
  <si>
    <t>Goals for</t>
  </si>
  <si>
    <t>Part of Euros</t>
  </si>
  <si>
    <t>Poisson's  distribution</t>
  </si>
  <si>
    <t>Betting Score</t>
  </si>
  <si>
    <t> Serbia</t>
  </si>
  <si>
    <t>match</t>
  </si>
  <si>
    <t>esp vs cro</t>
  </si>
  <si>
    <t>ita vs alb</t>
  </si>
  <si>
    <t>ger vs sco</t>
  </si>
  <si>
    <t>ned vs pol</t>
  </si>
  <si>
    <t>eng vs ser</t>
  </si>
  <si>
    <t>slo vs den</t>
  </si>
  <si>
    <t>esp</t>
  </si>
  <si>
    <t>ger</t>
  </si>
  <si>
    <t>ned</t>
  </si>
  <si>
    <t>eng</t>
  </si>
  <si>
    <t>italy</t>
  </si>
  <si>
    <t>prediction percentage</t>
  </si>
  <si>
    <t>correct</t>
  </si>
  <si>
    <t>predict scoreline</t>
  </si>
  <si>
    <t>1-0</t>
  </si>
  <si>
    <t>2-0</t>
  </si>
  <si>
    <t>3--0</t>
  </si>
  <si>
    <t>3--1</t>
  </si>
  <si>
    <t>actual</t>
  </si>
  <si>
    <t>2--1</t>
  </si>
  <si>
    <t>5--1</t>
  </si>
  <si>
    <t>1--1</t>
  </si>
  <si>
    <t>winner prediction</t>
  </si>
  <si>
    <t>winner percentage</t>
  </si>
  <si>
    <t>fra vs aus</t>
  </si>
  <si>
    <r>
      <t>p</t>
    </r>
    <r>
      <rPr>
        <b/>
        <sz val="14"/>
        <rFont val="Calibri"/>
        <family val="2"/>
        <scheme val="minor"/>
      </rPr>
      <t xml:space="preserve">robabillity of goals </t>
    </r>
  </si>
  <si>
    <t>Match predictor</t>
  </si>
  <si>
    <t>france</t>
  </si>
  <si>
    <t>1--0</t>
  </si>
  <si>
    <t>bel</t>
  </si>
  <si>
    <t>slov</t>
  </si>
  <si>
    <t>0--1</t>
  </si>
  <si>
    <t>rom vs ukr</t>
  </si>
  <si>
    <t>ukr</t>
  </si>
  <si>
    <t>rom</t>
  </si>
  <si>
    <t>0-1</t>
  </si>
  <si>
    <t>3-0</t>
  </si>
  <si>
    <t>por</t>
  </si>
  <si>
    <t>tur vs geo</t>
  </si>
  <si>
    <t>tur</t>
  </si>
  <si>
    <t>0-2</t>
  </si>
  <si>
    <t>1--3</t>
  </si>
  <si>
    <t>Points</t>
  </si>
  <si>
    <t xml:space="preserve">Played </t>
  </si>
  <si>
    <t>alb vs cro</t>
  </si>
  <si>
    <t xml:space="preserve"> cro</t>
  </si>
  <si>
    <t>1--2</t>
  </si>
  <si>
    <t>ger vs hun</t>
  </si>
  <si>
    <t>2--2</t>
  </si>
  <si>
    <t>swi vs sco</t>
  </si>
  <si>
    <t>bel vs slv</t>
  </si>
  <si>
    <t>pol vs aus</t>
  </si>
  <si>
    <t>fra vs ned</t>
  </si>
  <si>
    <t>aus</t>
  </si>
  <si>
    <t>0-0</t>
  </si>
  <si>
    <t>por vs tur</t>
  </si>
  <si>
    <t>por vs czr</t>
  </si>
  <si>
    <t>esp vs geo</t>
  </si>
  <si>
    <t>ger vs den</t>
  </si>
  <si>
    <t>por vs slo</t>
  </si>
  <si>
    <t>fra vs bel</t>
  </si>
  <si>
    <t>ita vs swi</t>
  </si>
  <si>
    <t>swi</t>
  </si>
  <si>
    <t>0--2</t>
  </si>
  <si>
    <t>2--0</t>
  </si>
  <si>
    <t>aus vs tur</t>
  </si>
  <si>
    <t>eng vs slo</t>
  </si>
  <si>
    <t>ned vs rom</t>
  </si>
  <si>
    <t xml:space="preserve"> france</t>
  </si>
  <si>
    <t>4--1</t>
  </si>
  <si>
    <t xml:space="preserve">eng </t>
  </si>
  <si>
    <t xml:space="preserve"> esp </t>
  </si>
  <si>
    <t>Teams</t>
  </si>
  <si>
    <t>Winner Prediction</t>
  </si>
  <si>
    <t>Correct</t>
  </si>
  <si>
    <t>Winner Percentage</t>
  </si>
  <si>
    <t>Prediction percentage</t>
  </si>
  <si>
    <t xml:space="preserve">actual </t>
  </si>
  <si>
    <t xml:space="preserve">ROUND OF 16 </t>
  </si>
  <si>
    <t>Quarter Finals</t>
  </si>
  <si>
    <t>esp vs ger</t>
  </si>
  <si>
    <t>por vs fra</t>
  </si>
  <si>
    <t>eng vs swi</t>
  </si>
  <si>
    <t>fra</t>
  </si>
  <si>
    <t>prediction</t>
  </si>
  <si>
    <t xml:space="preserve">match </t>
  </si>
  <si>
    <t xml:space="preserve">winner Percentage </t>
  </si>
  <si>
    <t>SEMI FINALS</t>
  </si>
  <si>
    <t>esp vs fra</t>
  </si>
  <si>
    <t>eng vs ned</t>
  </si>
  <si>
    <t>Grand FINAL</t>
  </si>
  <si>
    <t>esp vs ned</t>
  </si>
  <si>
    <t>Fixtures</t>
  </si>
  <si>
    <t>Group Stages</t>
  </si>
  <si>
    <t>RO16</t>
  </si>
  <si>
    <t>QUARTER FINALS</t>
  </si>
  <si>
    <t>GRAND FINAL</t>
  </si>
  <si>
    <t>MATCHES THAT I PREDICT</t>
  </si>
  <si>
    <t>CORRECT PREDICT</t>
  </si>
  <si>
    <t>AVG. PREDICTION %</t>
  </si>
  <si>
    <t>Result Analysis</t>
  </si>
  <si>
    <t>Possession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</si>
  <si>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</si>
  <si>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</si>
  <si>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</si>
  <si>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</si>
  <si>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</si>
  <si>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</si>
  <si>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</si>
  <si>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</si>
  <si>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</si>
  <si>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</si>
  <si>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</si>
  <si>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</si>
  <si>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</si>
  <si>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</si>
  <si>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</si>
  <si>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</si>
  <si>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</si>
  <si>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</si>
  <si>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</si>
  <si>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</si>
  <si>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</si>
  <si>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</si>
  <si>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</si>
  <si>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</si>
  <si>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</si>
  <si>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</si>
  <si>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1.20227731051104</t>
  </si>
  <si>
    <t>Residuals</t>
  </si>
  <si>
    <t>Poss</t>
  </si>
  <si>
    <t>Predicted 0.81117505287492</t>
  </si>
  <si>
    <t>Total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</si>
</sst>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00"/>
    <numFmt numFmtId="165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color rgb="FF202122"/>
      <name val="Arial"/>
      <family val="2"/>
    </font>
    <font>
      <sz val="10"/>
      <color rgb="FF20212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7" fillId="0" borderId="0" applyNumberFormat="0" applyFill="0" applyBorder="0" applyAlignment="0" applyProtection="0"/>
    <xf numFmtId="0" fontId="6" fillId="8" borderId="2" applyNumberFormat="0" applyFont="0" applyAlignment="0" applyProtection="0"/>
    <xf numFmtId="9" fontId="6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vertical="center" wrapText="1"/>
    </xf>
    <xf numFmtId="0" fontId="1" fillId="2" borderId="1" xfId="1"/>
    <xf numFmtId="10" fontId="1" fillId="2" borderId="1" xfId="1" applyNumberFormat="1"/>
    <xf numFmtId="0" fontId="0" fillId="4" borderId="0" xfId="0" applyFill="1"/>
    <xf numFmtId="0" fontId="8" fillId="4" borderId="0" xfId="0" applyFont="1" applyFill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/>
    </xf>
    <xf numFmtId="10" fontId="1" fillId="2" borderId="1" xfId="1" applyNumberFormat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/>
    <xf numFmtId="1" fontId="0" fillId="5" borderId="0" xfId="0" applyNumberFormat="1" applyFill="1"/>
    <xf numFmtId="164" fontId="0" fillId="5" borderId="0" xfId="0" applyNumberFormat="1" applyFill="1"/>
    <xf numFmtId="0" fontId="1" fillId="2" borderId="1" xfId="1" applyAlignment="1">
      <alignment vertical="center"/>
    </xf>
    <xf numFmtId="0" fontId="1" fillId="2" borderId="4" xfId="1" applyBorder="1"/>
    <xf numFmtId="0" fontId="1" fillId="2" borderId="11" xfId="1" applyBorder="1"/>
    <xf numFmtId="10" fontId="1" fillId="2" borderId="12" xfId="1" applyNumberFormat="1" applyBorder="1"/>
    <xf numFmtId="0" fontId="4" fillId="4" borderId="13" xfId="0" applyFont="1" applyFill="1" applyBorder="1"/>
    <xf numFmtId="0" fontId="4" fillId="4" borderId="3" xfId="0" applyFont="1" applyFill="1" applyBorder="1"/>
    <xf numFmtId="0" fontId="4" fillId="7" borderId="1" xfId="0" applyFont="1" applyFill="1" applyBorder="1" applyAlignment="1">
      <alignment horizontal="center"/>
    </xf>
    <xf numFmtId="1" fontId="10" fillId="3" borderId="3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165" fontId="0" fillId="0" borderId="0" xfId="4" applyNumberFormat="1" applyFont="1" applyAlignment="1">
      <alignment horizontal="center" vertical="center"/>
    </xf>
    <xf numFmtId="0" fontId="0" fillId="0" borderId="20" xfId="0" applyBorder="1"/>
    <xf numFmtId="0" fontId="14" fillId="0" borderId="21" xfId="0" applyFont="1" applyBorder="1" applyAlignment="1">
      <alignment horizontal="center"/>
    </xf>
    <xf numFmtId="0" fontId="14" fillId="0" borderId="21" xfId="0" applyFont="1" applyBorder="1" applyAlignment="1">
      <alignment horizontal="centerContinuous"/>
    </xf>
    <xf numFmtId="0" fontId="0" fillId="11" borderId="0" xfId="0" applyFill="1"/>
    <xf numFmtId="0" fontId="0" fillId="11" borderId="20" xfId="0" applyFill="1" applyBorder="1"/>
    <xf numFmtId="0" fontId="8" fillId="8" borderId="3" xfId="3" applyFont="1" applyBorder="1" applyAlignment="1">
      <alignment horizontal="center"/>
    </xf>
    <xf numFmtId="1" fontId="10" fillId="3" borderId="22" xfId="2" applyNumberFormat="1" applyFont="1" applyFill="1" applyBorder="1" applyAlignment="1">
      <alignment horizontal="center" vertical="center" wrapText="1"/>
    </xf>
    <xf numFmtId="0" fontId="1" fillId="2" borderId="3" xfId="1" applyBorder="1" applyAlignment="1">
      <alignment horizontal="left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3" xfId="1" applyBorder="1"/>
    <xf numFmtId="0" fontId="8" fillId="0" borderId="3" xfId="0" applyFont="1" applyBorder="1" applyAlignment="1">
      <alignment horizontal="center"/>
    </xf>
    <xf numFmtId="9" fontId="8" fillId="0" borderId="0" xfId="4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1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10" borderId="18" xfId="0" applyFont="1" applyFill="1" applyBorder="1" applyAlignment="1">
      <alignment horizontal="center" vertical="center"/>
    </xf>
    <xf numFmtId="9" fontId="8" fillId="10" borderId="18" xfId="0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6" borderId="17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13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5">
    <cellStyle name="Heading 4" xfId="2" builtinId="19"/>
    <cellStyle name="Normal" xfId="0" builtinId="0"/>
    <cellStyle name="Note" xfId="3" builtinId="10"/>
    <cellStyle name="Output" xfId="1" builtinId="21"/>
    <cellStyle name="Percent" xfId="4" builtinId="5"/>
  </cellStyles>
  <dxfs count="58">
    <dxf>
      <fill>
        <patternFill>
          <bgColor rgb="FFFFC7CE"/>
        </patternFill>
      </fill>
    </dxf>
    <dxf>
      <font>
        <b/>
      </font>
      <numFmt numFmtId="13" formatCode="0%"/>
      <alignment horizontal="center" vertical="center" textRotation="0" wrapText="0" indent="0" justifyLastLine="0" shrinkToFit="0" readingOrder="0"/>
    </dxf>
    <dxf>
      <font>
        <b/>
      </font>
      <numFmt numFmtId="13" formatCode="0%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numFmt numFmtId="13" formatCode="0%"/>
      <alignment horizontal="center" vertical="center" textRotation="0" wrapText="0" indent="0" justifyLastLine="0" shrinkToFit="0" readingOrder="0"/>
    </dxf>
    <dxf>
      <font>
        <b/>
      </font>
      <numFmt numFmtId="13" formatCode="0%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numFmt numFmtId="13" formatCode="0%"/>
      <alignment horizontal="center" vertical="center" textRotation="0" wrapText="0" indent="0" justifyLastLine="0" shrinkToFit="0" readingOrder="0"/>
    </dxf>
    <dxf>
      <font>
        <b/>
      </font>
      <numFmt numFmtId="13" formatCode="0%"/>
      <alignment horizontal="center" vertical="center" textRotation="0" wrapText="0" indent="0" justifyLastLine="0" shrinkToFit="0" readingOrder="0"/>
    </dxf>
    <dxf>
      <font>
        <b/>
      </font>
      <numFmt numFmtId="13" formatCode="0%"/>
      <alignment horizontal="center" vertical="center" textRotation="0" wrapText="0" indent="0" justifyLastLine="0" shrinkToFit="0" readingOrder="0"/>
    </dxf>
    <dxf>
      <font>
        <b/>
      </font>
      <numFmt numFmtId="13" formatCode="0%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numFmt numFmtId="13" formatCode="0%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numFmt numFmtId="13" formatCode="0%"/>
      <alignment horizontal="center" vertical="center" textRotation="0" wrapText="0" indent="0" justifyLastLine="0" shrinkToFit="0" readingOrder="0"/>
    </dxf>
    <dxf>
      <font>
        <b/>
      </font>
      <numFmt numFmtId="13" formatCode="0%"/>
      <alignment horizontal="center" vertical="center" textRotation="0" wrapText="0" indent="0" justifyLastLine="0" shrinkToFit="0" readingOrder="0"/>
    </dxf>
    <dxf>
      <font>
        <b/>
      </font>
      <numFmt numFmtId="13" formatCode="0%"/>
      <alignment horizontal="center" vertical="center" textRotation="0" wrapText="0" indent="0" justifyLastLine="0" shrinkToFit="0" readingOrder="0"/>
    </dxf>
    <dxf>
      <font>
        <b/>
      </font>
      <numFmt numFmtId="13" formatCode="0%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D147D8BE-F694-45AE-A184-6480A60F8A62}"/>
  </tableStyles>
  <colors>
    <mruColors>
      <color rgb="FFFF0000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Attacking Rating Correlation Plot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1992876674333339"/>
          <c:y val="5.5848581449695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chemeClr val="accent2">
                    <a:tint val="77000"/>
                  </a:schemeClr>
                </a:solidFill>
                <a:round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rightRoom" dir="t"/>
              </a:scene3d>
              <a:sp3d extrusionH="12700" contourW="25400" prstMaterial="flat">
                <a:bevelT w="63500" h="152400" prst="angle"/>
                <a:contourClr>
                  <a:scrgbClr r="0" g="0" b="0">
                    <a:shade val="30000"/>
                  </a:scrgbClr>
                </a:contourClr>
              </a:sp3d>
            </c:spPr>
          </c:marker>
          <c:trendline>
            <c:spPr>
              <a:ln w="19050" cap="rnd">
                <a:solidFill>
                  <a:schemeClr val="accent2">
                    <a:tint val="77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383207490122639"/>
                  <c:y val="-0.103456198990987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source!$N$3:$N$25</c:f>
              <c:numCache>
                <c:formatCode>General</c:formatCode>
                <c:ptCount val="23"/>
                <c:pt idx="0">
                  <c:v>52.5</c:v>
                </c:pt>
                <c:pt idx="1">
                  <c:v>57.3</c:v>
                </c:pt>
                <c:pt idx="2">
                  <c:v>49</c:v>
                </c:pt>
                <c:pt idx="3">
                  <c:v>52.7</c:v>
                </c:pt>
                <c:pt idx="4">
                  <c:v>64.8</c:v>
                </c:pt>
                <c:pt idx="5">
                  <c:v>58.8</c:v>
                </c:pt>
                <c:pt idx="6">
                  <c:v>41.3</c:v>
                </c:pt>
                <c:pt idx="7">
                  <c:v>50.5</c:v>
                </c:pt>
                <c:pt idx="8">
                  <c:v>53.8</c:v>
                </c:pt>
                <c:pt idx="9">
                  <c:v>55.8</c:v>
                </c:pt>
                <c:pt idx="10">
                  <c:v>48.2</c:v>
                </c:pt>
                <c:pt idx="11">
                  <c:v>49</c:v>
                </c:pt>
                <c:pt idx="12">
                  <c:v>41</c:v>
                </c:pt>
                <c:pt idx="13">
                  <c:v>51.3</c:v>
                </c:pt>
                <c:pt idx="14">
                  <c:v>41.3</c:v>
                </c:pt>
                <c:pt idx="15">
                  <c:v>52</c:v>
                </c:pt>
                <c:pt idx="16">
                  <c:v>53</c:v>
                </c:pt>
                <c:pt idx="17">
                  <c:v>46.3</c:v>
                </c:pt>
                <c:pt idx="18">
                  <c:v>40.799999999999997</c:v>
                </c:pt>
                <c:pt idx="19">
                  <c:v>47.5</c:v>
                </c:pt>
                <c:pt idx="20">
                  <c:v>38</c:v>
                </c:pt>
                <c:pt idx="21">
                  <c:v>35.5</c:v>
                </c:pt>
                <c:pt idx="22">
                  <c:v>38.799999999999997</c:v>
                </c:pt>
              </c:numCache>
            </c:numRef>
          </c:xVal>
          <c:yVal>
            <c:numRef>
              <c:f>source!$L$3:$L$25</c:f>
              <c:numCache>
                <c:formatCode>General</c:formatCode>
                <c:ptCount val="23"/>
                <c:pt idx="0">
                  <c:v>0.89624435094280808</c:v>
                </c:pt>
                <c:pt idx="1">
                  <c:v>1.1465333252027563</c:v>
                </c:pt>
                <c:pt idx="2">
                  <c:v>1.2445611402850714</c:v>
                </c:pt>
                <c:pt idx="3">
                  <c:v>1.2926601215521272</c:v>
                </c:pt>
                <c:pt idx="4">
                  <c:v>1.1136764124141403</c:v>
                </c:pt>
                <c:pt idx="5">
                  <c:v>1.0409315715656602</c:v>
                </c:pt>
                <c:pt idx="6">
                  <c:v>1.0061786892081424</c:v>
                </c:pt>
                <c:pt idx="7">
                  <c:v>0.98712227463980617</c:v>
                </c:pt>
                <c:pt idx="8">
                  <c:v>1.0928853754940713</c:v>
                </c:pt>
                <c:pt idx="9">
                  <c:v>1.0576310085426495</c:v>
                </c:pt>
                <c:pt idx="10">
                  <c:v>0.68941873149446775</c:v>
                </c:pt>
                <c:pt idx="11">
                  <c:v>0.60324139005765942</c:v>
                </c:pt>
                <c:pt idx="12">
                  <c:v>0.60939691444600286</c:v>
                </c:pt>
                <c:pt idx="13">
                  <c:v>1.2187938288920057</c:v>
                </c:pt>
                <c:pt idx="14">
                  <c:v>0.98712227463980617</c:v>
                </c:pt>
                <c:pt idx="15">
                  <c:v>0.56406987122274643</c:v>
                </c:pt>
                <c:pt idx="16">
                  <c:v>0.54291725105189337</c:v>
                </c:pt>
                <c:pt idx="17">
                  <c:v>0.46535764375876576</c:v>
                </c:pt>
                <c:pt idx="18">
                  <c:v>0.48474754558204769</c:v>
                </c:pt>
                <c:pt idx="19">
                  <c:v>0.55399719495091171</c:v>
                </c:pt>
                <c:pt idx="20">
                  <c:v>0.25853202431042543</c:v>
                </c:pt>
                <c:pt idx="21">
                  <c:v>1.0341280972417017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3-4457-AC75-30D34ADE22E6}"/>
            </c:ext>
          </c:extLst>
        </c:ser>
        <c:ser>
          <c:idx val="1"/>
          <c:order val="1"/>
          <c:tx>
            <c:v>Predicted 1.20227731051104</c:v>
          </c:tx>
          <c:spPr>
            <a:ln w="25400" cap="rnd">
              <a:noFill/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76000"/>
                    </a:schemeClr>
                  </a:gs>
                  <a:gs pos="90000">
                    <a:schemeClr val="accent2">
                      <a:shade val="76000"/>
                      <a:shade val="100000"/>
                    </a:schemeClr>
                  </a:gs>
                  <a:gs pos="100000">
                    <a:schemeClr val="accent2">
                      <a:shade val="76000"/>
                      <a:shade val="85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9525" cap="rnd">
                <a:solidFill>
                  <a:schemeClr val="accent2">
                    <a:shade val="76000"/>
                  </a:schemeClr>
                </a:solidFill>
                <a:round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rightRoom" dir="t"/>
              </a:scene3d>
              <a:sp3d extrusionH="12700" contourW="25400" prstMaterial="flat">
                <a:bevelT w="63500" h="152400" prst="angle"/>
                <a:contourClr>
                  <a:scrgbClr r="0" g="0" b="0">
                    <a:shade val="30000"/>
                  </a:scrgbClr>
                </a:contourClr>
              </a:sp3d>
            </c:spPr>
          </c:marker>
          <c:xVal>
            <c:numRef>
              <c:f>source!$N$3:$N$25</c:f>
              <c:numCache>
                <c:formatCode>General</c:formatCode>
                <c:ptCount val="23"/>
                <c:pt idx="0">
                  <c:v>52.5</c:v>
                </c:pt>
                <c:pt idx="1">
                  <c:v>57.3</c:v>
                </c:pt>
                <c:pt idx="2">
                  <c:v>49</c:v>
                </c:pt>
                <c:pt idx="3">
                  <c:v>52.7</c:v>
                </c:pt>
                <c:pt idx="4">
                  <c:v>64.8</c:v>
                </c:pt>
                <c:pt idx="5">
                  <c:v>58.8</c:v>
                </c:pt>
                <c:pt idx="6">
                  <c:v>41.3</c:v>
                </c:pt>
                <c:pt idx="7">
                  <c:v>50.5</c:v>
                </c:pt>
                <c:pt idx="8">
                  <c:v>53.8</c:v>
                </c:pt>
                <c:pt idx="9">
                  <c:v>55.8</c:v>
                </c:pt>
                <c:pt idx="10">
                  <c:v>48.2</c:v>
                </c:pt>
                <c:pt idx="11">
                  <c:v>49</c:v>
                </c:pt>
                <c:pt idx="12">
                  <c:v>41</c:v>
                </c:pt>
                <c:pt idx="13">
                  <c:v>51.3</c:v>
                </c:pt>
                <c:pt idx="14">
                  <c:v>41.3</c:v>
                </c:pt>
                <c:pt idx="15">
                  <c:v>52</c:v>
                </c:pt>
                <c:pt idx="16">
                  <c:v>53</c:v>
                </c:pt>
                <c:pt idx="17">
                  <c:v>46.3</c:v>
                </c:pt>
                <c:pt idx="18">
                  <c:v>40.799999999999997</c:v>
                </c:pt>
                <c:pt idx="19">
                  <c:v>47.5</c:v>
                </c:pt>
                <c:pt idx="20">
                  <c:v>38</c:v>
                </c:pt>
                <c:pt idx="21">
                  <c:v>35.5</c:v>
                </c:pt>
                <c:pt idx="22">
                  <c:v>38.799999999999997</c:v>
                </c:pt>
              </c:numCache>
            </c:numRef>
          </c:xVal>
          <c:yVal>
            <c:numRef>
              <c:f>'ATT Correlation'!$B$25:$B$48</c:f>
              <c:numCache>
                <c:formatCode>General</c:formatCode>
                <c:ptCount val="24"/>
                <c:pt idx="0">
                  <c:v>0.87544672039353277</c:v>
                </c:pt>
                <c:pt idx="1">
                  <c:v>0.91262303438899495</c:v>
                </c:pt>
                <c:pt idx="2">
                  <c:v>0.84833899143850822</c:v>
                </c:pt>
                <c:pt idx="3">
                  <c:v>0.87699573347667714</c:v>
                </c:pt>
                <c:pt idx="4">
                  <c:v>0.97071102500690465</c:v>
                </c:pt>
                <c:pt idx="5">
                  <c:v>0.92424063251257693</c:v>
                </c:pt>
                <c:pt idx="6">
                  <c:v>0.78870198773745426</c:v>
                </c:pt>
                <c:pt idx="7">
                  <c:v>0.46883078606816481</c:v>
                </c:pt>
                <c:pt idx="8">
                  <c:v>0.8599565895620902</c:v>
                </c:pt>
                <c:pt idx="9">
                  <c:v>0.88551530543397039</c:v>
                </c:pt>
                <c:pt idx="10">
                  <c:v>0.90100543626541296</c:v>
                </c:pt>
                <c:pt idx="11">
                  <c:v>0.84214293910593119</c:v>
                </c:pt>
                <c:pt idx="12">
                  <c:v>0.84833899143850822</c:v>
                </c:pt>
                <c:pt idx="13">
                  <c:v>0.78637846811273793</c:v>
                </c:pt>
                <c:pt idx="14">
                  <c:v>0.86615264189466723</c:v>
                </c:pt>
                <c:pt idx="15">
                  <c:v>0.78870198773745426</c:v>
                </c:pt>
                <c:pt idx="16">
                  <c:v>0.87157418768567219</c:v>
                </c:pt>
                <c:pt idx="17">
                  <c:v>0.87931925310139336</c:v>
                </c:pt>
                <c:pt idx="18">
                  <c:v>0.82742731481606069</c:v>
                </c:pt>
                <c:pt idx="19">
                  <c:v>0.78482945502959356</c:v>
                </c:pt>
                <c:pt idx="20">
                  <c:v>0.83672139331492623</c:v>
                </c:pt>
                <c:pt idx="21">
                  <c:v>0.76314327186557396</c:v>
                </c:pt>
                <c:pt idx="22">
                  <c:v>0.7437806083262708</c:v>
                </c:pt>
                <c:pt idx="23">
                  <c:v>0.76933932419815099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3-4457-AC75-30D34ADE2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966111"/>
        <c:axId val="1491953151"/>
      </c:scatterChart>
      <c:valAx>
        <c:axId val="149196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53151"/>
        <c:crosses val="autoZero"/>
        <c:crossBetween val="midCat"/>
      </c:valAx>
      <c:valAx>
        <c:axId val="14919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Att Rating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6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Defence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66913226755749"/>
          <c:y val="0.26263342082239721"/>
          <c:w val="0.721748273360028"/>
          <c:h val="0.514513108614232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76000"/>
                    </a:schemeClr>
                  </a:gs>
                  <a:gs pos="90000">
                    <a:schemeClr val="accent4">
                      <a:shade val="76000"/>
                      <a:shade val="100000"/>
                    </a:schemeClr>
                  </a:gs>
                  <a:gs pos="100000">
                    <a:schemeClr val="accent4">
                      <a:shade val="76000"/>
                      <a:shade val="85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9525" cap="rnd">
                <a:solidFill>
                  <a:schemeClr val="accent4">
                    <a:shade val="76000"/>
                  </a:schemeClr>
                </a:solidFill>
                <a:round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rightRoom" dir="t"/>
              </a:scene3d>
              <a:sp3d extrusionH="12700" contourW="25400" prstMaterial="flat">
                <a:bevelT w="63500" h="152400" prst="angle"/>
                <a:contourClr>
                  <a:scrgbClr r="0" g="0" b="0">
                    <a:shade val="30000"/>
                  </a:scrgbClr>
                </a:contourClr>
              </a:sp3d>
            </c:spPr>
          </c:marker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705366483127559"/>
                  <c:y val="-0.36064741907261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source!$N$3:$N$25</c:f>
              <c:numCache>
                <c:formatCode>General</c:formatCode>
                <c:ptCount val="23"/>
                <c:pt idx="0">
                  <c:v>52.5</c:v>
                </c:pt>
                <c:pt idx="1">
                  <c:v>57.3</c:v>
                </c:pt>
                <c:pt idx="2">
                  <c:v>49</c:v>
                </c:pt>
                <c:pt idx="3">
                  <c:v>52.7</c:v>
                </c:pt>
                <c:pt idx="4">
                  <c:v>64.8</c:v>
                </c:pt>
                <c:pt idx="5">
                  <c:v>58.8</c:v>
                </c:pt>
                <c:pt idx="6">
                  <c:v>41.3</c:v>
                </c:pt>
                <c:pt idx="7">
                  <c:v>50.5</c:v>
                </c:pt>
                <c:pt idx="8">
                  <c:v>53.8</c:v>
                </c:pt>
                <c:pt idx="9">
                  <c:v>55.8</c:v>
                </c:pt>
                <c:pt idx="10">
                  <c:v>48.2</c:v>
                </c:pt>
                <c:pt idx="11">
                  <c:v>49</c:v>
                </c:pt>
                <c:pt idx="12">
                  <c:v>41</c:v>
                </c:pt>
                <c:pt idx="13">
                  <c:v>51.3</c:v>
                </c:pt>
                <c:pt idx="14">
                  <c:v>41.3</c:v>
                </c:pt>
                <c:pt idx="15">
                  <c:v>52</c:v>
                </c:pt>
                <c:pt idx="16">
                  <c:v>53</c:v>
                </c:pt>
                <c:pt idx="17">
                  <c:v>46.3</c:v>
                </c:pt>
                <c:pt idx="18">
                  <c:v>40.799999999999997</c:v>
                </c:pt>
                <c:pt idx="19">
                  <c:v>47.5</c:v>
                </c:pt>
                <c:pt idx="20">
                  <c:v>38</c:v>
                </c:pt>
                <c:pt idx="21">
                  <c:v>35.5</c:v>
                </c:pt>
                <c:pt idx="22">
                  <c:v>38.799999999999997</c:v>
                </c:pt>
              </c:numCache>
            </c:numRef>
          </c:xVal>
          <c:yVal>
            <c:numRef>
              <c:f>source!$M$3:$M$25</c:f>
              <c:numCache>
                <c:formatCode>General</c:formatCode>
                <c:ptCount val="23"/>
                <c:pt idx="0">
                  <c:v>0.53429951690821254</c:v>
                </c:pt>
                <c:pt idx="1">
                  <c:v>0.70815293615464359</c:v>
                </c:pt>
                <c:pt idx="2">
                  <c:v>0.9018558987572981</c:v>
                </c:pt>
                <c:pt idx="3">
                  <c:v>0.81537023051749569</c:v>
                </c:pt>
                <c:pt idx="4">
                  <c:v>0.75570899413816661</c:v>
                </c:pt>
                <c:pt idx="5">
                  <c:v>0.75518564995940063</c:v>
                </c:pt>
                <c:pt idx="6">
                  <c:v>0.98521663318297259</c:v>
                </c:pt>
                <c:pt idx="7">
                  <c:v>1.1751455650473883</c:v>
                </c:pt>
                <c:pt idx="8">
                  <c:v>0.98712227463980617</c:v>
                </c:pt>
                <c:pt idx="9">
                  <c:v>0.98712227463980617</c:v>
                </c:pt>
                <c:pt idx="10">
                  <c:v>1.0341280972417017</c:v>
                </c:pt>
                <c:pt idx="11">
                  <c:v>1.2926601215521272</c:v>
                </c:pt>
                <c:pt idx="12">
                  <c:v>0.83099579242636745</c:v>
                </c:pt>
                <c:pt idx="13">
                  <c:v>2.1605890603085554</c:v>
                </c:pt>
                <c:pt idx="14">
                  <c:v>1.410174678056866</c:v>
                </c:pt>
                <c:pt idx="15">
                  <c:v>1.3396659441540228</c:v>
                </c:pt>
                <c:pt idx="16">
                  <c:v>0.93071528751753152</c:v>
                </c:pt>
                <c:pt idx="17">
                  <c:v>1.1633941093969145</c:v>
                </c:pt>
                <c:pt idx="18">
                  <c:v>1.0179698457223001</c:v>
                </c:pt>
                <c:pt idx="19">
                  <c:v>1.4403927068723703</c:v>
                </c:pt>
                <c:pt idx="20">
                  <c:v>0.7755960729312763</c:v>
                </c:pt>
                <c:pt idx="21">
                  <c:v>1.2926601215521272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C-41E0-BFB9-CED5EB956F53}"/>
            </c:ext>
          </c:extLst>
        </c:ser>
        <c:ser>
          <c:idx val="1"/>
          <c:order val="1"/>
          <c:tx>
            <c:v>Predicted 0.81117505287492</c:v>
          </c:tx>
          <c:spPr>
            <a:ln w="25400" cap="rnd">
              <a:noFill/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77000"/>
                    </a:schemeClr>
                  </a:gs>
                  <a:gs pos="90000">
                    <a:schemeClr val="accent4">
                      <a:tint val="77000"/>
                      <a:shade val="100000"/>
                    </a:schemeClr>
                  </a:gs>
                  <a:gs pos="100000">
                    <a:schemeClr val="accent4">
                      <a:tint val="77000"/>
                      <a:shade val="85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9525" cap="rnd">
                <a:solidFill>
                  <a:schemeClr val="accent4">
                    <a:tint val="77000"/>
                  </a:schemeClr>
                </a:solidFill>
                <a:round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rightRoom" dir="t"/>
              </a:scene3d>
              <a:sp3d extrusionH="12700" contourW="25400" prstMaterial="flat">
                <a:bevelT w="63500" h="152400" prst="angle"/>
                <a:contourClr>
                  <a:scrgbClr r="0" g="0" b="0">
                    <a:shade val="30000"/>
                  </a:scrgbClr>
                </a:contourClr>
              </a:sp3d>
            </c:spPr>
          </c:marker>
          <c:xVal>
            <c:numRef>
              <c:f>source!$N$3:$N$25</c:f>
              <c:numCache>
                <c:formatCode>General</c:formatCode>
                <c:ptCount val="23"/>
                <c:pt idx="0">
                  <c:v>52.5</c:v>
                </c:pt>
                <c:pt idx="1">
                  <c:v>57.3</c:v>
                </c:pt>
                <c:pt idx="2">
                  <c:v>49</c:v>
                </c:pt>
                <c:pt idx="3">
                  <c:v>52.7</c:v>
                </c:pt>
                <c:pt idx="4">
                  <c:v>64.8</c:v>
                </c:pt>
                <c:pt idx="5">
                  <c:v>58.8</c:v>
                </c:pt>
                <c:pt idx="6">
                  <c:v>41.3</c:v>
                </c:pt>
                <c:pt idx="7">
                  <c:v>50.5</c:v>
                </c:pt>
                <c:pt idx="8">
                  <c:v>53.8</c:v>
                </c:pt>
                <c:pt idx="9">
                  <c:v>55.8</c:v>
                </c:pt>
                <c:pt idx="10">
                  <c:v>48.2</c:v>
                </c:pt>
                <c:pt idx="11">
                  <c:v>49</c:v>
                </c:pt>
                <c:pt idx="12">
                  <c:v>41</c:v>
                </c:pt>
                <c:pt idx="13">
                  <c:v>51.3</c:v>
                </c:pt>
                <c:pt idx="14">
                  <c:v>41.3</c:v>
                </c:pt>
                <c:pt idx="15">
                  <c:v>52</c:v>
                </c:pt>
                <c:pt idx="16">
                  <c:v>53</c:v>
                </c:pt>
                <c:pt idx="17">
                  <c:v>46.3</c:v>
                </c:pt>
                <c:pt idx="18">
                  <c:v>40.799999999999997</c:v>
                </c:pt>
                <c:pt idx="19">
                  <c:v>47.5</c:v>
                </c:pt>
                <c:pt idx="20">
                  <c:v>38</c:v>
                </c:pt>
                <c:pt idx="21">
                  <c:v>35.5</c:v>
                </c:pt>
                <c:pt idx="22">
                  <c:v>38.799999999999997</c:v>
                </c:pt>
              </c:numCache>
            </c:numRef>
          </c:xVal>
          <c:yVal>
            <c:numRef>
              <c:f>'def Correlation'!$B$25:$B$48</c:f>
              <c:numCache>
                <c:formatCode>General</c:formatCode>
                <c:ptCount val="24"/>
                <c:pt idx="0">
                  <c:v>1.0146417027816677</c:v>
                </c:pt>
                <c:pt idx="1">
                  <c:v>1.0054014042969104</c:v>
                </c:pt>
                <c:pt idx="2">
                  <c:v>1.0213794204268034</c:v>
                </c:pt>
                <c:pt idx="3">
                  <c:v>1.0142566903448029</c:v>
                </c:pt>
                <c:pt idx="4">
                  <c:v>0.99096343791447694</c:v>
                </c:pt>
                <c:pt idx="5">
                  <c:v>1.0025138110204237</c:v>
                </c:pt>
                <c:pt idx="6">
                  <c:v>1.0362023992461016</c:v>
                </c:pt>
                <c:pt idx="7">
                  <c:v>1.1157074674587018</c:v>
                </c:pt>
                <c:pt idx="8">
                  <c:v>1.0184918271503167</c:v>
                </c:pt>
                <c:pt idx="9">
                  <c:v>1.0121391219420459</c:v>
                </c:pt>
                <c:pt idx="10">
                  <c:v>1.0082889975733971</c:v>
                </c:pt>
                <c:pt idx="11">
                  <c:v>1.022919470174263</c:v>
                </c:pt>
                <c:pt idx="12">
                  <c:v>1.0213794204268034</c:v>
                </c:pt>
                <c:pt idx="13">
                  <c:v>1.036779917901399</c:v>
                </c:pt>
                <c:pt idx="14">
                  <c:v>1.0169517774028571</c:v>
                </c:pt>
                <c:pt idx="15">
                  <c:v>1.0362023992461016</c:v>
                </c:pt>
                <c:pt idx="16">
                  <c:v>1.01560423387383</c:v>
                </c:pt>
                <c:pt idx="17">
                  <c:v>1.0136791716895055</c:v>
                </c:pt>
                <c:pt idx="18">
                  <c:v>1.0265770883244794</c:v>
                </c:pt>
                <c:pt idx="19">
                  <c:v>1.037164930338264</c:v>
                </c:pt>
                <c:pt idx="20">
                  <c:v>1.0242670137032901</c:v>
                </c:pt>
                <c:pt idx="21">
                  <c:v>1.0425551044543724</c:v>
                </c:pt>
                <c:pt idx="22">
                  <c:v>1.0473677599151836</c:v>
                </c:pt>
                <c:pt idx="23">
                  <c:v>1.0410150547069128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0C-41E0-BFB9-CED5EB956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833775"/>
        <c:axId val="1487848175"/>
      </c:scatterChart>
      <c:valAx>
        <c:axId val="148783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848175"/>
        <c:crosses val="autoZero"/>
        <c:crossBetween val="midCat"/>
      </c:valAx>
      <c:valAx>
        <c:axId val="14878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Def Rating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83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Probability of result </a:t>
            </a:r>
          </a:p>
        </c:rich>
      </c:tx>
      <c:layout>
        <c:manualLayout>
          <c:xMode val="edge"/>
          <c:yMode val="edge"/>
          <c:x val="0.22994504140021171"/>
          <c:y val="6.4317167105015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900423161390542"/>
          <c:y val="0.28056875196474051"/>
          <c:w val="0.43024452300605281"/>
          <c:h val="0.64495559034152661"/>
        </c:manualLayout>
      </c:layout>
      <c:doughnutChart>
        <c:varyColors val="1"/>
        <c:ser>
          <c:idx val="0"/>
          <c:order val="0"/>
          <c:tx>
            <c:strRef>
              <c:f>'predictive model'!$F$4:$H$4</c:f>
              <c:strCache>
                <c:ptCount val="3"/>
                <c:pt idx="0">
                  <c:v>Match predictor</c:v>
                </c:pt>
                <c:pt idx="2">
                  <c:v>probability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rightRoom" dir="t"/>
              </a:scene3d>
              <a:sp3d extrusionH="12700" contourW="25400" prstMaterial="flat">
                <a:bevelT w="63500" h="152400" prst="angle"/>
                <a:contourClr>
                  <a:scrgbClr r="0" g="0" b="0">
                    <a:shade val="3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D94-4073-B2DE-FCA57BB8B0C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rightRoom" dir="t"/>
              </a:scene3d>
              <a:sp3d extrusionH="12700" contourW="25400" prstMaterial="flat">
                <a:bevelT w="63500" h="152400" prst="angle"/>
                <a:contourClr>
                  <a:scrgbClr r="0" g="0" b="0">
                    <a:shade val="3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D94-4073-B2DE-FCA57BB8B0CD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rightRoom" dir="t"/>
              </a:scene3d>
              <a:sp3d extrusionH="12700" contourW="25400" prstMaterial="flat">
                <a:bevelT w="63500" h="152400" prst="angle"/>
                <a:contourClr>
                  <a:scrgbClr r="0" g="0" b="0">
                    <a:shade val="3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D94-4073-B2DE-FCA57BB8B0CD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'predictive model'!$I$3:$K$3</c:f>
              <c:strCache>
                <c:ptCount val="3"/>
                <c:pt idx="0">
                  <c:v>Team1 Win</c:v>
                </c:pt>
                <c:pt idx="1">
                  <c:v>Team2  win</c:v>
                </c:pt>
                <c:pt idx="2">
                  <c:v>draw</c:v>
                </c:pt>
              </c:strCache>
            </c:strRef>
          </c:cat>
          <c:val>
            <c:numRef>
              <c:f>'predictive model'!$I$4:$K$4</c:f>
              <c:numCache>
                <c:formatCode>0.00%</c:formatCode>
                <c:ptCount val="3"/>
                <c:pt idx="0">
                  <c:v>0.39230310733197005</c:v>
                </c:pt>
                <c:pt idx="1">
                  <c:v>0.30666903849216381</c:v>
                </c:pt>
                <c:pt idx="2">
                  <c:v>0.30102785417586619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4-4073-B2DE-FCA57BB8B0C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96408114731512"/>
          <c:y val="0.19095623200817155"/>
          <c:w val="0.69886067812951957"/>
          <c:h val="9.6542177231533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Teams goal scoring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'predictive model'!$C$10</c:f>
              <c:strCache>
                <c:ptCount val="1"/>
                <c:pt idx="0">
                  <c:v>Team1 Goals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'predictive model'!$B$11:$B$21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'predictive model'!$C$11:$C$21</c:f>
              <c:numCache>
                <c:formatCode>0.00%</c:formatCode>
                <c:ptCount val="11"/>
                <c:pt idx="0">
                  <c:v>0.32746916022519501</c:v>
                </c:pt>
                <c:pt idx="1">
                  <c:v>0.36557392872239047</c:v>
                </c:pt>
                <c:pt idx="2">
                  <c:v>0.2040563106303179</c:v>
                </c:pt>
                <c:pt idx="3">
                  <c:v>7.5933529238216155E-2</c:v>
                </c:pt>
                <c:pt idx="4">
                  <c:v>2.119231516815321E-2</c:v>
                </c:pt>
                <c:pt idx="5">
                  <c:v>4.7316565073896718E-3</c:v>
                </c:pt>
                <c:pt idx="6">
                  <c:v>8.8037311034204165E-4</c:v>
                </c:pt>
                <c:pt idx="7">
                  <c:v>1.4040207915760704E-4</c:v>
                </c:pt>
                <c:pt idx="8">
                  <c:v>1.9592432629053372E-5</c:v>
                </c:pt>
                <c:pt idx="9">
                  <c:v>2.4302483814239198E-6</c:v>
                </c:pt>
                <c:pt idx="10">
                  <c:v>2.7130354747219948E-7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A8-4EB0-BAA8-A2FF1EBC791E}"/>
            </c:ext>
          </c:extLst>
        </c:ser>
        <c:ser>
          <c:idx val="1"/>
          <c:order val="1"/>
          <c:tx>
            <c:strRef>
              <c:f>'predictive model'!$D$10</c:f>
              <c:strCache>
                <c:ptCount val="1"/>
                <c:pt idx="0">
                  <c:v>Team2 Goals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'predictive model'!$B$11:$B$21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'predictive model'!$D$11:$D$21</c:f>
              <c:numCache>
                <c:formatCode>0.00%</c:formatCode>
                <c:ptCount val="11"/>
                <c:pt idx="0">
                  <c:v>0.38658025663882117</c:v>
                </c:pt>
                <c:pt idx="1">
                  <c:v>0.36741197720284313</c:v>
                </c:pt>
                <c:pt idx="2">
                  <c:v>0.17459707094951829</c:v>
                </c:pt>
                <c:pt idx="3">
                  <c:v>5.5313270616508786E-2</c:v>
                </c:pt>
                <c:pt idx="4">
                  <c:v>1.3142651347139803E-2</c:v>
                </c:pt>
                <c:pt idx="5">
                  <c:v>2.4981966534580293E-3</c:v>
                </c:pt>
                <c:pt idx="6">
                  <c:v>3.9572092130323841E-4</c:v>
                </c:pt>
                <c:pt idx="7">
                  <c:v>5.3728487023511951E-5</c:v>
                </c:pt>
                <c:pt idx="8">
                  <c:v>6.383050256194643E-6</c:v>
                </c:pt>
                <c:pt idx="9">
                  <c:v>6.7406130060786964E-7</c:v>
                </c:pt>
                <c:pt idx="10">
                  <c:v>6.4063849862783398E-8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A8-4EB0-BAA8-A2FF1EBC7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09135"/>
        <c:axId val="104305871"/>
      </c:scatterChart>
      <c:valAx>
        <c:axId val="31310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No. of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05871"/>
        <c:crosses val="autoZero"/>
        <c:crossBetween val="midCat"/>
      </c:valAx>
      <c:valAx>
        <c:axId val="1043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Probabilities of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0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Attacking Rating Correlation Plot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19605002388718112"/>
          <c:y val="9.3080969082826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3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shade val="7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hade val="76000"/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shade val="76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383207490122639"/>
                  <c:y val="-0.103456198990987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source!$N$3:$N$25</c:f>
              <c:numCache>
                <c:formatCode>General</c:formatCode>
                <c:ptCount val="23"/>
                <c:pt idx="0">
                  <c:v>52.5</c:v>
                </c:pt>
                <c:pt idx="1">
                  <c:v>57.3</c:v>
                </c:pt>
                <c:pt idx="2">
                  <c:v>49</c:v>
                </c:pt>
                <c:pt idx="3">
                  <c:v>52.7</c:v>
                </c:pt>
                <c:pt idx="4">
                  <c:v>64.8</c:v>
                </c:pt>
                <c:pt idx="5">
                  <c:v>58.8</c:v>
                </c:pt>
                <c:pt idx="6">
                  <c:v>41.3</c:v>
                </c:pt>
                <c:pt idx="7">
                  <c:v>50.5</c:v>
                </c:pt>
                <c:pt idx="8">
                  <c:v>53.8</c:v>
                </c:pt>
                <c:pt idx="9">
                  <c:v>55.8</c:v>
                </c:pt>
                <c:pt idx="10">
                  <c:v>48.2</c:v>
                </c:pt>
                <c:pt idx="11">
                  <c:v>49</c:v>
                </c:pt>
                <c:pt idx="12">
                  <c:v>41</c:v>
                </c:pt>
                <c:pt idx="13">
                  <c:v>51.3</c:v>
                </c:pt>
                <c:pt idx="14">
                  <c:v>41.3</c:v>
                </c:pt>
                <c:pt idx="15">
                  <c:v>52</c:v>
                </c:pt>
                <c:pt idx="16">
                  <c:v>53</c:v>
                </c:pt>
                <c:pt idx="17">
                  <c:v>46.3</c:v>
                </c:pt>
                <c:pt idx="18">
                  <c:v>40.799999999999997</c:v>
                </c:pt>
                <c:pt idx="19">
                  <c:v>47.5</c:v>
                </c:pt>
                <c:pt idx="20">
                  <c:v>38</c:v>
                </c:pt>
                <c:pt idx="21">
                  <c:v>35.5</c:v>
                </c:pt>
                <c:pt idx="22">
                  <c:v>38.799999999999997</c:v>
                </c:pt>
              </c:numCache>
            </c:numRef>
          </c:xVal>
          <c:yVal>
            <c:numRef>
              <c:f>source!$L$3:$L$25</c:f>
              <c:numCache>
                <c:formatCode>General</c:formatCode>
                <c:ptCount val="23"/>
                <c:pt idx="0">
                  <c:v>0.89624435094280808</c:v>
                </c:pt>
                <c:pt idx="1">
                  <c:v>1.1465333252027563</c:v>
                </c:pt>
                <c:pt idx="2">
                  <c:v>1.2445611402850714</c:v>
                </c:pt>
                <c:pt idx="3">
                  <c:v>1.2926601215521272</c:v>
                </c:pt>
                <c:pt idx="4">
                  <c:v>1.1136764124141403</c:v>
                </c:pt>
                <c:pt idx="5">
                  <c:v>1.0409315715656602</c:v>
                </c:pt>
                <c:pt idx="6">
                  <c:v>1.0061786892081424</c:v>
                </c:pt>
                <c:pt idx="7">
                  <c:v>0.98712227463980617</c:v>
                </c:pt>
                <c:pt idx="8">
                  <c:v>1.0928853754940713</c:v>
                </c:pt>
                <c:pt idx="9">
                  <c:v>1.0576310085426495</c:v>
                </c:pt>
                <c:pt idx="10">
                  <c:v>0.68941873149446775</c:v>
                </c:pt>
                <c:pt idx="11">
                  <c:v>0.60324139005765942</c:v>
                </c:pt>
                <c:pt idx="12">
                  <c:v>0.60939691444600286</c:v>
                </c:pt>
                <c:pt idx="13">
                  <c:v>1.2187938288920057</c:v>
                </c:pt>
                <c:pt idx="14">
                  <c:v>0.98712227463980617</c:v>
                </c:pt>
                <c:pt idx="15">
                  <c:v>0.56406987122274643</c:v>
                </c:pt>
                <c:pt idx="16">
                  <c:v>0.54291725105189337</c:v>
                </c:pt>
                <c:pt idx="17">
                  <c:v>0.46535764375876576</c:v>
                </c:pt>
                <c:pt idx="18">
                  <c:v>0.48474754558204769</c:v>
                </c:pt>
                <c:pt idx="19">
                  <c:v>0.55399719495091171</c:v>
                </c:pt>
                <c:pt idx="20">
                  <c:v>0.25853202431042543</c:v>
                </c:pt>
                <c:pt idx="21">
                  <c:v>1.0341280972417017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AA-44E5-8402-22621BB3A0EC}"/>
            </c:ext>
          </c:extLst>
        </c:ser>
        <c:ser>
          <c:idx val="1"/>
          <c:order val="1"/>
          <c:tx>
            <c:v>Predicted 1.20227731051104</c:v>
          </c:tx>
          <c:spPr>
            <a:ln w="25400" cap="rnd">
              <a:noFill/>
            </a:ln>
            <a:effectLst>
              <a:glow rad="139700">
                <a:schemeClr val="accent3">
                  <a:tint val="77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tint val="7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tint val="77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source!$N$3:$N$25</c:f>
              <c:numCache>
                <c:formatCode>General</c:formatCode>
                <c:ptCount val="23"/>
                <c:pt idx="0">
                  <c:v>52.5</c:v>
                </c:pt>
                <c:pt idx="1">
                  <c:v>57.3</c:v>
                </c:pt>
                <c:pt idx="2">
                  <c:v>49</c:v>
                </c:pt>
                <c:pt idx="3">
                  <c:v>52.7</c:v>
                </c:pt>
                <c:pt idx="4">
                  <c:v>64.8</c:v>
                </c:pt>
                <c:pt idx="5">
                  <c:v>58.8</c:v>
                </c:pt>
                <c:pt idx="6">
                  <c:v>41.3</c:v>
                </c:pt>
                <c:pt idx="7">
                  <c:v>50.5</c:v>
                </c:pt>
                <c:pt idx="8">
                  <c:v>53.8</c:v>
                </c:pt>
                <c:pt idx="9">
                  <c:v>55.8</c:v>
                </c:pt>
                <c:pt idx="10">
                  <c:v>48.2</c:v>
                </c:pt>
                <c:pt idx="11">
                  <c:v>49</c:v>
                </c:pt>
                <c:pt idx="12">
                  <c:v>41</c:v>
                </c:pt>
                <c:pt idx="13">
                  <c:v>51.3</c:v>
                </c:pt>
                <c:pt idx="14">
                  <c:v>41.3</c:v>
                </c:pt>
                <c:pt idx="15">
                  <c:v>52</c:v>
                </c:pt>
                <c:pt idx="16">
                  <c:v>53</c:v>
                </c:pt>
                <c:pt idx="17">
                  <c:v>46.3</c:v>
                </c:pt>
                <c:pt idx="18">
                  <c:v>40.799999999999997</c:v>
                </c:pt>
                <c:pt idx="19">
                  <c:v>47.5</c:v>
                </c:pt>
                <c:pt idx="20">
                  <c:v>38</c:v>
                </c:pt>
                <c:pt idx="21">
                  <c:v>35.5</c:v>
                </c:pt>
                <c:pt idx="22">
                  <c:v>38.799999999999997</c:v>
                </c:pt>
              </c:numCache>
            </c:numRef>
          </c:xVal>
          <c:yVal>
            <c:numRef>
              <c:f>'ATT Correlation'!$B$25:$B$48</c:f>
              <c:numCache>
                <c:formatCode>General</c:formatCode>
                <c:ptCount val="24"/>
                <c:pt idx="0">
                  <c:v>0.87544672039353277</c:v>
                </c:pt>
                <c:pt idx="1">
                  <c:v>0.91262303438899495</c:v>
                </c:pt>
                <c:pt idx="2">
                  <c:v>0.84833899143850822</c:v>
                </c:pt>
                <c:pt idx="3">
                  <c:v>0.87699573347667714</c:v>
                </c:pt>
                <c:pt idx="4">
                  <c:v>0.97071102500690465</c:v>
                </c:pt>
                <c:pt idx="5">
                  <c:v>0.92424063251257693</c:v>
                </c:pt>
                <c:pt idx="6">
                  <c:v>0.78870198773745426</c:v>
                </c:pt>
                <c:pt idx="7">
                  <c:v>0.46883078606816481</c:v>
                </c:pt>
                <c:pt idx="8">
                  <c:v>0.8599565895620902</c:v>
                </c:pt>
                <c:pt idx="9">
                  <c:v>0.88551530543397039</c:v>
                </c:pt>
                <c:pt idx="10">
                  <c:v>0.90100543626541296</c:v>
                </c:pt>
                <c:pt idx="11">
                  <c:v>0.84214293910593119</c:v>
                </c:pt>
                <c:pt idx="12">
                  <c:v>0.84833899143850822</c:v>
                </c:pt>
                <c:pt idx="13">
                  <c:v>0.78637846811273793</c:v>
                </c:pt>
                <c:pt idx="14">
                  <c:v>0.86615264189466723</c:v>
                </c:pt>
                <c:pt idx="15">
                  <c:v>0.78870198773745426</c:v>
                </c:pt>
                <c:pt idx="16">
                  <c:v>0.87157418768567219</c:v>
                </c:pt>
                <c:pt idx="17">
                  <c:v>0.87931925310139336</c:v>
                </c:pt>
                <c:pt idx="18">
                  <c:v>0.82742731481606069</c:v>
                </c:pt>
                <c:pt idx="19">
                  <c:v>0.78482945502959356</c:v>
                </c:pt>
                <c:pt idx="20">
                  <c:v>0.83672139331492623</c:v>
                </c:pt>
                <c:pt idx="21">
                  <c:v>0.76314327186557396</c:v>
                </c:pt>
                <c:pt idx="22">
                  <c:v>0.7437806083262708</c:v>
                </c:pt>
                <c:pt idx="23">
                  <c:v>0.76933932419815099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AA-44E5-8402-22621BB3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966111"/>
        <c:axId val="1491953151"/>
      </c:scatterChart>
      <c:valAx>
        <c:axId val="149196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53151"/>
        <c:crosses val="autoZero"/>
        <c:crossBetween val="midCat"/>
      </c:valAx>
      <c:valAx>
        <c:axId val="14919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Att Rating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6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Defence</a:t>
            </a:r>
            <a:r>
              <a:rPr lang="en-IN" baseline="0"/>
              <a:t> Rating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66913226755749"/>
          <c:y val="0.26263342082239721"/>
          <c:w val="0.721748273360028"/>
          <c:h val="0.514513108614232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4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7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76000"/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shade val="76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70479068904266"/>
                  <c:y val="-0.27852181520788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source!$N$3:$N$25</c:f>
              <c:numCache>
                <c:formatCode>General</c:formatCode>
                <c:ptCount val="23"/>
                <c:pt idx="0">
                  <c:v>52.5</c:v>
                </c:pt>
                <c:pt idx="1">
                  <c:v>57.3</c:v>
                </c:pt>
                <c:pt idx="2">
                  <c:v>49</c:v>
                </c:pt>
                <c:pt idx="3">
                  <c:v>52.7</c:v>
                </c:pt>
                <c:pt idx="4">
                  <c:v>64.8</c:v>
                </c:pt>
                <c:pt idx="5">
                  <c:v>58.8</c:v>
                </c:pt>
                <c:pt idx="6">
                  <c:v>41.3</c:v>
                </c:pt>
                <c:pt idx="7">
                  <c:v>50.5</c:v>
                </c:pt>
                <c:pt idx="8">
                  <c:v>53.8</c:v>
                </c:pt>
                <c:pt idx="9">
                  <c:v>55.8</c:v>
                </c:pt>
                <c:pt idx="10">
                  <c:v>48.2</c:v>
                </c:pt>
                <c:pt idx="11">
                  <c:v>49</c:v>
                </c:pt>
                <c:pt idx="12">
                  <c:v>41</c:v>
                </c:pt>
                <c:pt idx="13">
                  <c:v>51.3</c:v>
                </c:pt>
                <c:pt idx="14">
                  <c:v>41.3</c:v>
                </c:pt>
                <c:pt idx="15">
                  <c:v>52</c:v>
                </c:pt>
                <c:pt idx="16">
                  <c:v>53</c:v>
                </c:pt>
                <c:pt idx="17">
                  <c:v>46.3</c:v>
                </c:pt>
                <c:pt idx="18">
                  <c:v>40.799999999999997</c:v>
                </c:pt>
                <c:pt idx="19">
                  <c:v>47.5</c:v>
                </c:pt>
                <c:pt idx="20">
                  <c:v>38</c:v>
                </c:pt>
                <c:pt idx="21">
                  <c:v>35.5</c:v>
                </c:pt>
                <c:pt idx="22">
                  <c:v>38.799999999999997</c:v>
                </c:pt>
              </c:numCache>
            </c:numRef>
          </c:xVal>
          <c:yVal>
            <c:numRef>
              <c:f>source!$M$3:$M$25</c:f>
              <c:numCache>
                <c:formatCode>General</c:formatCode>
                <c:ptCount val="23"/>
                <c:pt idx="0">
                  <c:v>0.53429951690821254</c:v>
                </c:pt>
                <c:pt idx="1">
                  <c:v>0.70815293615464359</c:v>
                </c:pt>
                <c:pt idx="2">
                  <c:v>0.9018558987572981</c:v>
                </c:pt>
                <c:pt idx="3">
                  <c:v>0.81537023051749569</c:v>
                </c:pt>
                <c:pt idx="4">
                  <c:v>0.75570899413816661</c:v>
                </c:pt>
                <c:pt idx="5">
                  <c:v>0.75518564995940063</c:v>
                </c:pt>
                <c:pt idx="6">
                  <c:v>0.98521663318297259</c:v>
                </c:pt>
                <c:pt idx="7">
                  <c:v>1.1751455650473883</c:v>
                </c:pt>
                <c:pt idx="8">
                  <c:v>0.98712227463980617</c:v>
                </c:pt>
                <c:pt idx="9">
                  <c:v>0.98712227463980617</c:v>
                </c:pt>
                <c:pt idx="10">
                  <c:v>1.0341280972417017</c:v>
                </c:pt>
                <c:pt idx="11">
                  <c:v>1.2926601215521272</c:v>
                </c:pt>
                <c:pt idx="12">
                  <c:v>0.83099579242636745</c:v>
                </c:pt>
                <c:pt idx="13">
                  <c:v>2.1605890603085554</c:v>
                </c:pt>
                <c:pt idx="14">
                  <c:v>1.410174678056866</c:v>
                </c:pt>
                <c:pt idx="15">
                  <c:v>1.3396659441540228</c:v>
                </c:pt>
                <c:pt idx="16">
                  <c:v>0.93071528751753152</c:v>
                </c:pt>
                <c:pt idx="17">
                  <c:v>1.1633941093969145</c:v>
                </c:pt>
                <c:pt idx="18">
                  <c:v>1.0179698457223001</c:v>
                </c:pt>
                <c:pt idx="19">
                  <c:v>1.4403927068723703</c:v>
                </c:pt>
                <c:pt idx="20">
                  <c:v>0.7755960729312763</c:v>
                </c:pt>
                <c:pt idx="21">
                  <c:v>1.2926601215521272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73-4937-92C0-08B22A977B50}"/>
            </c:ext>
          </c:extLst>
        </c:ser>
        <c:ser>
          <c:idx val="1"/>
          <c:order val="1"/>
          <c:tx>
            <c:v>Predicted 0.81117505287492</c:v>
          </c:tx>
          <c:spPr>
            <a:ln w="25400" cap="rnd">
              <a:noFill/>
            </a:ln>
            <a:effectLst>
              <a:glow rad="139700">
                <a:schemeClr val="accent4">
                  <a:tint val="77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7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77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source!$N$3:$N$25</c:f>
              <c:numCache>
                <c:formatCode>General</c:formatCode>
                <c:ptCount val="23"/>
                <c:pt idx="0">
                  <c:v>52.5</c:v>
                </c:pt>
                <c:pt idx="1">
                  <c:v>57.3</c:v>
                </c:pt>
                <c:pt idx="2">
                  <c:v>49</c:v>
                </c:pt>
                <c:pt idx="3">
                  <c:v>52.7</c:v>
                </c:pt>
                <c:pt idx="4">
                  <c:v>64.8</c:v>
                </c:pt>
                <c:pt idx="5">
                  <c:v>58.8</c:v>
                </c:pt>
                <c:pt idx="6">
                  <c:v>41.3</c:v>
                </c:pt>
                <c:pt idx="7">
                  <c:v>50.5</c:v>
                </c:pt>
                <c:pt idx="8">
                  <c:v>53.8</c:v>
                </c:pt>
                <c:pt idx="9">
                  <c:v>55.8</c:v>
                </c:pt>
                <c:pt idx="10">
                  <c:v>48.2</c:v>
                </c:pt>
                <c:pt idx="11">
                  <c:v>49</c:v>
                </c:pt>
                <c:pt idx="12">
                  <c:v>41</c:v>
                </c:pt>
                <c:pt idx="13">
                  <c:v>51.3</c:v>
                </c:pt>
                <c:pt idx="14">
                  <c:v>41.3</c:v>
                </c:pt>
                <c:pt idx="15">
                  <c:v>52</c:v>
                </c:pt>
                <c:pt idx="16">
                  <c:v>53</c:v>
                </c:pt>
                <c:pt idx="17">
                  <c:v>46.3</c:v>
                </c:pt>
                <c:pt idx="18">
                  <c:v>40.799999999999997</c:v>
                </c:pt>
                <c:pt idx="19">
                  <c:v>47.5</c:v>
                </c:pt>
                <c:pt idx="20">
                  <c:v>38</c:v>
                </c:pt>
                <c:pt idx="21">
                  <c:v>35.5</c:v>
                </c:pt>
                <c:pt idx="22">
                  <c:v>38.799999999999997</c:v>
                </c:pt>
              </c:numCache>
            </c:numRef>
          </c:xVal>
          <c:yVal>
            <c:numRef>
              <c:f>'def Correlation'!$B$25:$B$48</c:f>
              <c:numCache>
                <c:formatCode>General</c:formatCode>
                <c:ptCount val="24"/>
                <c:pt idx="0">
                  <c:v>1.0146417027816677</c:v>
                </c:pt>
                <c:pt idx="1">
                  <c:v>1.0054014042969104</c:v>
                </c:pt>
                <c:pt idx="2">
                  <c:v>1.0213794204268034</c:v>
                </c:pt>
                <c:pt idx="3">
                  <c:v>1.0142566903448029</c:v>
                </c:pt>
                <c:pt idx="4">
                  <c:v>0.99096343791447694</c:v>
                </c:pt>
                <c:pt idx="5">
                  <c:v>1.0025138110204237</c:v>
                </c:pt>
                <c:pt idx="6">
                  <c:v>1.0362023992461016</c:v>
                </c:pt>
                <c:pt idx="7">
                  <c:v>1.1157074674587018</c:v>
                </c:pt>
                <c:pt idx="8">
                  <c:v>1.0184918271503167</c:v>
                </c:pt>
                <c:pt idx="9">
                  <c:v>1.0121391219420459</c:v>
                </c:pt>
                <c:pt idx="10">
                  <c:v>1.0082889975733971</c:v>
                </c:pt>
                <c:pt idx="11">
                  <c:v>1.022919470174263</c:v>
                </c:pt>
                <c:pt idx="12">
                  <c:v>1.0213794204268034</c:v>
                </c:pt>
                <c:pt idx="13">
                  <c:v>1.036779917901399</c:v>
                </c:pt>
                <c:pt idx="14">
                  <c:v>1.0169517774028571</c:v>
                </c:pt>
                <c:pt idx="15">
                  <c:v>1.0362023992461016</c:v>
                </c:pt>
                <c:pt idx="16">
                  <c:v>1.01560423387383</c:v>
                </c:pt>
                <c:pt idx="17">
                  <c:v>1.0136791716895055</c:v>
                </c:pt>
                <c:pt idx="18">
                  <c:v>1.0265770883244794</c:v>
                </c:pt>
                <c:pt idx="19">
                  <c:v>1.037164930338264</c:v>
                </c:pt>
                <c:pt idx="20">
                  <c:v>1.0242670137032901</c:v>
                </c:pt>
                <c:pt idx="21">
                  <c:v>1.0425551044543724</c:v>
                </c:pt>
                <c:pt idx="22">
                  <c:v>1.0473677599151836</c:v>
                </c:pt>
                <c:pt idx="23">
                  <c:v>1.0410150547069128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73-4937-92C0-08B22A977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833775"/>
        <c:axId val="1487848175"/>
      </c:scatterChart>
      <c:valAx>
        <c:axId val="148783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848175"/>
        <c:crosses val="autoZero"/>
        <c:crossBetween val="midCat"/>
      </c:valAx>
      <c:valAx>
        <c:axId val="14878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Def Rating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83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0</xdr:row>
      <xdr:rowOff>133350</xdr:rowOff>
    </xdr:from>
    <xdr:to>
      <xdr:col>21</xdr:col>
      <xdr:colOff>179281</xdr:colOff>
      <xdr:row>14</xdr:row>
      <xdr:rowOff>147532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37A3E-6D0D-40BE-BAF5-DD286F32D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15</xdr:row>
      <xdr:rowOff>161925</xdr:rowOff>
    </xdr:from>
    <xdr:to>
      <xdr:col>21</xdr:col>
      <xdr:colOff>228599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043EA-1BE1-472E-828C-22F173C36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8</xdr:row>
      <xdr:rowOff>95250</xdr:rowOff>
    </xdr:from>
    <xdr:to>
      <xdr:col>16</xdr:col>
      <xdr:colOff>552450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4CB6C-251B-663A-D30E-D7D2096A4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8</xdr:row>
      <xdr:rowOff>85725</xdr:rowOff>
    </xdr:from>
    <xdr:to>
      <xdr:col>11</xdr:col>
      <xdr:colOff>57150</xdr:colOff>
      <xdr:row>21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B16839-C55C-ED9E-926C-DEFF20F66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82127</xdr:colOff>
      <xdr:row>0</xdr:row>
      <xdr:rowOff>22860</xdr:rowOff>
    </xdr:from>
    <xdr:to>
      <xdr:col>9</xdr:col>
      <xdr:colOff>194733</xdr:colOff>
      <xdr:row>14</xdr:row>
      <xdr:rowOff>110067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E3B384-F915-42AB-1761-454BB9A0D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0</xdr:row>
      <xdr:rowOff>0</xdr:rowOff>
    </xdr:from>
    <xdr:to>
      <xdr:col>13</xdr:col>
      <xdr:colOff>205740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B078A-84CB-4CB0-A806-B682A4457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C5D921-BCF7-4D5A-8D8F-366CE8E7A676}" name="Table1" displayName="Table1" ref="A20:G28" totalsRowShown="0" headerRowDxfId="57" dataDxfId="56" totalsRowDxfId="55">
  <autoFilter ref="A20:G28" xr:uid="{7DC5D921-BCF7-4D5A-8D8F-366CE8E7A67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C199DE7-666D-40DA-BA73-805F830CB0DA}" name="Teams" dataDxfId="54" totalsRowDxfId="53"/>
    <tableColumn id="2" xr3:uid="{C8521FF7-7CAD-4057-B926-931884ED8565}" name="Winner Prediction" dataDxfId="52" totalsRowDxfId="51"/>
    <tableColumn id="3" xr3:uid="{52F97491-5C1F-4D7C-A99E-3AE9526027CC}" name="Correct" dataDxfId="50" totalsRowDxfId="49"/>
    <tableColumn id="4" xr3:uid="{BFA8D7F3-EB04-433B-9C3E-CD030A63DC01}" name="Winner Percentage" dataDxfId="48" totalsRowDxfId="47"/>
    <tableColumn id="5" xr3:uid="{93EF77E6-ED1E-481B-A8F9-321D9D85787F}" name="Prediction percentage" dataDxfId="46" totalsRowDxfId="45"/>
    <tableColumn id="6" xr3:uid="{B7935FFB-BF72-4DB2-9E5C-6B593C85F56F}" name="predict scoreline" dataDxfId="44" totalsRowDxfId="43"/>
    <tableColumn id="7" xr3:uid="{0CBA6AAF-85F4-4B59-8835-46A040AF9716}" name="actual " dataDxfId="42" totalsRowDxfId="41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9E4F91-65ED-4484-A520-24642EEC8109}" name="Table3" displayName="Table3" ref="A1:G18" totalsRowShown="0" headerRowDxfId="40" dataDxfId="39">
  <autoFilter ref="A1:G18" xr:uid="{AD9E4F91-65ED-4484-A520-24642EEC810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A3F2D6-1419-4D42-A542-3A28BBC1AEE3}" name="match" dataDxfId="38"/>
    <tableColumn id="2" xr3:uid="{EB0949DA-AF70-4EB3-B420-C2DB756210B6}" name="winner prediction" dataDxfId="37"/>
    <tableColumn id="3" xr3:uid="{45EB2932-7674-4B49-8186-6B3BC53D1A51}" name="correct" dataDxfId="36"/>
    <tableColumn id="4" xr3:uid="{C73332DD-4227-40E2-AB39-5A6119C92407}" name="winner percentage" dataDxfId="35"/>
    <tableColumn id="5" xr3:uid="{4FBA0AF9-74A5-48DD-980A-21BCAFEF0EF3}" name="prediction percentage" dataDxfId="34"/>
    <tableColumn id="6" xr3:uid="{45D8BFE1-AEC0-4D41-8605-71C50E8BC0A8}" name="predict scoreline" dataDxfId="33"/>
    <tableColumn id="7" xr3:uid="{0B09417F-DE4A-453C-835A-3FEC2C57ED8C}" name="actual" dataDxfId="32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D28964-3199-4488-88A6-CFFACB61341F}" name="Table2" displayName="Table2" ref="I3:M7" totalsRowCount="1" headerRowDxfId="31" dataDxfId="30" totalsRowDxfId="29">
  <tableColumns count="5">
    <tableColumn id="1" xr3:uid="{C9012467-60FF-4229-8F1C-54353851629C}" name="match " dataDxfId="28" totalsRowDxfId="27"/>
    <tableColumn id="2" xr3:uid="{67586E8C-C89F-41F0-B4D9-CFE97C02DE57}" name="Winner Prediction" dataDxfId="26" totalsRowDxfId="25"/>
    <tableColumn id="3" xr3:uid="{9F1803BF-848A-44AE-BBC8-238B61DEC883}" name="correct" dataDxfId="24" totalsRowDxfId="23"/>
    <tableColumn id="4" xr3:uid="{89736276-8CD7-4FD0-B54C-8C710F6BD2B6}" name="winner Percentage " totalsRowFunction="custom" dataDxfId="22" totalsRowDxfId="21">
      <totalsRowFormula>AVERAGE(Table2[[winner Percentage ]])</totalsRowFormula>
    </tableColumn>
    <tableColumn id="5" xr3:uid="{3A2176D0-AD82-4391-B6B0-382B7F591DA8}" name="prediction" dataDxfId="20" totalsRowDxfId="19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43106E-B8F6-4B6D-AD57-5E738A874C9F}" name="Table25" displayName="Table25" ref="I9:M11" totalsRowShown="0" headerRowDxfId="18" dataDxfId="17">
  <autoFilter ref="I9:M11" xr:uid="{D043106E-B8F6-4B6D-AD57-5E738A874C9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919A96F-C0B9-4E7B-B828-8D4BB1FBE849}" name="match " dataDxfId="16"/>
    <tableColumn id="2" xr3:uid="{AE1E1AE7-457D-4221-8522-8889249E338E}" name="Winner Prediction" dataDxfId="15"/>
    <tableColumn id="3" xr3:uid="{D26B68AE-B3FD-43DA-BCE5-6894C8936B51}" name="correct" dataDxfId="14"/>
    <tableColumn id="4" xr3:uid="{7E9DDB07-DEB7-4CB4-B9C7-6C4F1315B110}" name="winner Percentage " dataDxfId="13"/>
    <tableColumn id="5" xr3:uid="{FA063878-1C32-4AA5-9380-8CE98AFC4F91}" name="prediction" dataDxfId="12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286850-F527-43EE-9798-47F8F1ED135E}" name="Table6" displayName="Table6" ref="I19:L25" totalsRowCount="1" headerRowDxfId="11" dataDxfId="10" totalsRowDxfId="9">
  <autoFilter ref="I19:L24" xr:uid="{32286850-F527-43EE-9798-47F8F1ED135E}">
    <filterColumn colId="0" hiddenButton="1"/>
    <filterColumn colId="1" hiddenButton="1"/>
    <filterColumn colId="2" hiddenButton="1"/>
    <filterColumn colId="3" hiddenButton="1"/>
  </autoFilter>
  <tableColumns count="4">
    <tableColumn id="1" xr3:uid="{6FD0368E-738F-46B4-B2CB-F62F54A9DC56}" name="Fixtures" totalsRowLabel="Total Matches" dataDxfId="8" totalsRowDxfId="7"/>
    <tableColumn id="2" xr3:uid="{E6FE6350-B4BD-4055-8D49-6C33B89CB326}" name="MATCHES THAT I PREDICT" totalsRowFunction="custom" dataDxfId="6" totalsRowDxfId="5">
      <totalsRowFormula>SUM(Table6[MATCHES THAT I PREDICT])</totalsRowFormula>
    </tableColumn>
    <tableColumn id="3" xr3:uid="{17810AF1-834D-4EF8-9641-458FAA8CF6FF}" name="CORRECT PREDICT" totalsRowFunction="custom" dataDxfId="4" totalsRowDxfId="3">
      <totalsRowFormula>SUM(K20:K23)</totalsRowFormula>
    </tableColumn>
    <tableColumn id="4" xr3:uid="{B8721E41-3983-4EA9-A905-1A4C371A6337}" name="AVG. PREDICTION %" totalsRowFunction="custom" dataDxfId="2" totalsRowDxfId="1">
      <totalsRowFormula>AVERAGE(Table6[AVG. PREDICTION %])</totalsRow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Quotabl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anded Edge">
      <a:fillStyleLst>
        <a:solidFill>
          <a:schemeClr val="phClr"/>
        </a:solidFill>
        <a:solidFill>
          <a:schemeClr val="phClr">
            <a:tint val="5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7779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  <wetp:taskpane dockstate="right" visibility="0" width="438" row="7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D9BF4891-D8D3-4FD9-89EC-96EB58515FCB}">
  <we:reference id="wa200005502" version="1.0.0.11" store="en-IN" storeType="OMEX"/>
  <we:alternateReferences>
    <we:reference id="WA200005502" version="1.0.0.11" store="WA200005502" storeType="OMEX"/>
  </we:alternateReferences>
  <we:properties>
    <we:property name="docId" value="&quot;4F8Af5Lm9aXssmOmUpsM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D45CD533-118E-41AB-80C6-3EF871EF01D4}">
  <we:reference id="wa104168603" version="1.0.0.6" store="en-US" storeType="OMEX"/>
  <we:alternateReferences>
    <we:reference id="WA104168603" version="1.0.0.6" store="WA10416860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Belgium_national_football_team" TargetMode="External"/><Relationship Id="rId13" Type="http://schemas.openxmlformats.org/officeDocument/2006/relationships/hyperlink" Target="https://en.wikipedia.org/wiki/Ukraine_national_football_team" TargetMode="External"/><Relationship Id="rId18" Type="http://schemas.openxmlformats.org/officeDocument/2006/relationships/hyperlink" Target="https://en.wikipedia.org/wiki/Slovenia_national_football_team" TargetMode="External"/><Relationship Id="rId3" Type="http://schemas.openxmlformats.org/officeDocument/2006/relationships/hyperlink" Target="https://en.wikipedia.org/wiki/Spain_national_football_tea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en.wikipedia.org/wiki/Turkey_national_football_team" TargetMode="External"/><Relationship Id="rId12" Type="http://schemas.openxmlformats.org/officeDocument/2006/relationships/hyperlink" Target="https://en.wikipedia.org/wiki/Hungary_national_football_team" TargetMode="External"/><Relationship Id="rId17" Type="http://schemas.openxmlformats.org/officeDocument/2006/relationships/hyperlink" Target="https://en.wikipedia.org/wiki/Austria_national_football_team" TargetMode="External"/><Relationship Id="rId2" Type="http://schemas.openxmlformats.org/officeDocument/2006/relationships/hyperlink" Target="https://en.wikipedia.org/wiki/Denmark_national_football_team" TargetMode="External"/><Relationship Id="rId16" Type="http://schemas.openxmlformats.org/officeDocument/2006/relationships/hyperlink" Target="https://en.wikipedia.org/wiki/Slovakia_national_football_team" TargetMode="External"/><Relationship Id="rId20" Type="http://schemas.openxmlformats.org/officeDocument/2006/relationships/hyperlink" Target="https://en.wikipedia.org/wiki/Portugal_national_football_team" TargetMode="External"/><Relationship Id="rId1" Type="http://schemas.openxmlformats.org/officeDocument/2006/relationships/hyperlink" Target="https://en.wikipedia.org/wiki/France_national_football_team" TargetMode="External"/><Relationship Id="rId6" Type="http://schemas.openxmlformats.org/officeDocument/2006/relationships/hyperlink" Target="https://en.wikipedia.org/wiki/Italy_national_football_team" TargetMode="External"/><Relationship Id="rId11" Type="http://schemas.openxmlformats.org/officeDocument/2006/relationships/hyperlink" Target="https://en.wikipedia.org/wiki/Romania_national_football_team" TargetMode="External"/><Relationship Id="rId5" Type="http://schemas.openxmlformats.org/officeDocument/2006/relationships/hyperlink" Target="https://en.wikipedia.org/wiki/England_national_football_team" TargetMode="External"/><Relationship Id="rId15" Type="http://schemas.openxmlformats.org/officeDocument/2006/relationships/hyperlink" Target="https://en.wikipedia.org/wiki/Scotland_national_football_team" TargetMode="External"/><Relationship Id="rId10" Type="http://schemas.openxmlformats.org/officeDocument/2006/relationships/hyperlink" Target="https://en.wikipedia.org/wiki/Switzerland_national_football_team" TargetMode="External"/><Relationship Id="rId19" Type="http://schemas.openxmlformats.org/officeDocument/2006/relationships/hyperlink" Target="https://en.wikipedia.org/wiki/Albania_national_football_team" TargetMode="External"/><Relationship Id="rId4" Type="http://schemas.openxmlformats.org/officeDocument/2006/relationships/hyperlink" Target="https://en.wikipedia.org/wiki/Netherlands_national_football_team" TargetMode="External"/><Relationship Id="rId9" Type="http://schemas.openxmlformats.org/officeDocument/2006/relationships/hyperlink" Target="https://en.wikipedia.org/wiki/Croatia_national_football_team" TargetMode="External"/><Relationship Id="rId14" Type="http://schemas.openxmlformats.org/officeDocument/2006/relationships/hyperlink" Target="https://en.wikipedia.org/wiki/Poland_national_football_team" TargetMode="External"/><Relationship Id="rId2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02F81-DA51-4B4E-9FC8-E9794640D44D}">
  <dimension ref="A1:N27"/>
  <sheetViews>
    <sheetView zoomScale="80" zoomScaleNormal="80" workbookViewId="0">
      <selection activeCell="I29" sqref="I29"/>
    </sheetView>
  </sheetViews>
  <sheetFormatPr defaultRowHeight="14.4" x14ac:dyDescent="0.3"/>
  <cols>
    <col min="2" max="2" width="20.88671875" customWidth="1"/>
    <col min="3" max="4" width="8.77734375" style="10" customWidth="1"/>
    <col min="5" max="5" width="16.109375" style="10" customWidth="1"/>
    <col min="6" max="6" width="13.33203125" style="10" customWidth="1"/>
    <col min="7" max="7" width="8.77734375" style="10" customWidth="1"/>
    <col min="8" max="8" width="15.33203125" style="10" customWidth="1"/>
    <col min="9" max="9" width="13" style="10" customWidth="1"/>
    <col min="10" max="10" width="12.77734375" style="9" customWidth="1"/>
    <col min="12" max="12" width="23.5546875" customWidth="1"/>
    <col min="13" max="13" width="17" customWidth="1"/>
    <col min="14" max="14" width="17.109375" customWidth="1"/>
  </cols>
  <sheetData>
    <row r="1" spans="1:14" ht="28.8" x14ac:dyDescent="0.3">
      <c r="A1" s="30" t="s">
        <v>0</v>
      </c>
      <c r="B1" s="20" t="s">
        <v>1</v>
      </c>
      <c r="C1" s="20" t="s">
        <v>59</v>
      </c>
      <c r="D1" s="20" t="s">
        <v>107</v>
      </c>
      <c r="E1" s="20" t="s">
        <v>53</v>
      </c>
      <c r="F1" s="20" t="s">
        <v>54</v>
      </c>
      <c r="G1" s="20" t="s">
        <v>55</v>
      </c>
      <c r="H1" s="20" t="s">
        <v>58</v>
      </c>
      <c r="I1" s="20" t="s">
        <v>57</v>
      </c>
      <c r="J1" s="20" t="s">
        <v>56</v>
      </c>
      <c r="K1" s="20" t="s">
        <v>106</v>
      </c>
      <c r="L1" s="20" t="s">
        <v>34</v>
      </c>
      <c r="M1" s="20" t="s">
        <v>35</v>
      </c>
      <c r="N1" s="20" t="s">
        <v>165</v>
      </c>
    </row>
    <row r="2" spans="1:14" x14ac:dyDescent="0.3">
      <c r="A2" s="1">
        <v>1</v>
      </c>
      <c r="B2" s="31" t="s">
        <v>36</v>
      </c>
      <c r="C2" s="32">
        <v>14</v>
      </c>
      <c r="D2" s="32">
        <v>54</v>
      </c>
      <c r="E2" s="32">
        <v>28</v>
      </c>
      <c r="F2" s="32">
        <v>13</v>
      </c>
      <c r="G2" s="32">
        <v>13</v>
      </c>
      <c r="H2" s="32">
        <v>83</v>
      </c>
      <c r="I2" s="32">
        <v>56</v>
      </c>
      <c r="J2" s="33">
        <v>27</v>
      </c>
      <c r="K2" s="34">
        <v>97</v>
      </c>
      <c r="L2" s="29">
        <f t="shared" ref="L2:L24" si="0">(H2/D2)/$F$27</f>
        <v>1.1921198898758505</v>
      </c>
      <c r="M2" s="29">
        <f t="shared" ref="M2:M24" si="1">(I2/D2)/$F$27</f>
        <v>0.80432185341021245</v>
      </c>
      <c r="N2" s="36">
        <v>59.2</v>
      </c>
    </row>
    <row r="3" spans="1:14" x14ac:dyDescent="0.3">
      <c r="A3" s="1">
        <v>2</v>
      </c>
      <c r="B3" s="31" t="s">
        <v>10</v>
      </c>
      <c r="C3" s="32">
        <v>10</v>
      </c>
      <c r="D3" s="32">
        <v>45</v>
      </c>
      <c r="E3" s="32">
        <v>21</v>
      </c>
      <c r="F3" s="32">
        <v>18</v>
      </c>
      <c r="G3" s="32">
        <v>6</v>
      </c>
      <c r="H3" s="32">
        <v>52</v>
      </c>
      <c r="I3" s="32">
        <v>31</v>
      </c>
      <c r="J3" s="33">
        <v>21</v>
      </c>
      <c r="K3" s="34">
        <v>81</v>
      </c>
      <c r="L3" s="29">
        <f t="shared" si="0"/>
        <v>0.89624435094280808</v>
      </c>
      <c r="M3" s="29">
        <f t="shared" si="1"/>
        <v>0.53429951690821254</v>
      </c>
      <c r="N3" s="36">
        <v>52.5</v>
      </c>
    </row>
    <row r="4" spans="1:14" x14ac:dyDescent="0.3">
      <c r="A4" s="1">
        <v>3</v>
      </c>
      <c r="B4" s="31" t="s">
        <v>5</v>
      </c>
      <c r="C4" s="32">
        <v>11</v>
      </c>
      <c r="D4" s="32">
        <v>46</v>
      </c>
      <c r="E4" s="32">
        <v>21</v>
      </c>
      <c r="F4" s="32">
        <v>15</v>
      </c>
      <c r="G4" s="32">
        <v>10</v>
      </c>
      <c r="H4" s="32">
        <v>68</v>
      </c>
      <c r="I4" s="32">
        <v>42</v>
      </c>
      <c r="J4" s="33">
        <v>26</v>
      </c>
      <c r="K4" s="34">
        <v>78</v>
      </c>
      <c r="L4" s="29">
        <f t="shared" si="0"/>
        <v>1.1465333252027563</v>
      </c>
      <c r="M4" s="29">
        <f t="shared" si="1"/>
        <v>0.70815293615464359</v>
      </c>
      <c r="N4" s="36">
        <v>57.3</v>
      </c>
    </row>
    <row r="5" spans="1:14" x14ac:dyDescent="0.3">
      <c r="A5" s="1">
        <v>4</v>
      </c>
      <c r="B5" s="31" t="s">
        <v>2</v>
      </c>
      <c r="C5" s="32">
        <v>10</v>
      </c>
      <c r="D5" s="32">
        <v>43</v>
      </c>
      <c r="E5" s="32">
        <v>21</v>
      </c>
      <c r="F5" s="32">
        <v>12</v>
      </c>
      <c r="G5" s="32">
        <v>10</v>
      </c>
      <c r="H5" s="32">
        <v>69</v>
      </c>
      <c r="I5" s="32">
        <v>50</v>
      </c>
      <c r="J5" s="33">
        <v>19</v>
      </c>
      <c r="K5" s="34">
        <v>75</v>
      </c>
      <c r="L5" s="29">
        <f t="shared" si="0"/>
        <v>1.2445611402850714</v>
      </c>
      <c r="M5" s="29">
        <f t="shared" si="1"/>
        <v>0.9018558987572981</v>
      </c>
      <c r="N5" s="36">
        <v>49</v>
      </c>
    </row>
    <row r="6" spans="1:14" x14ac:dyDescent="0.3">
      <c r="A6" s="1">
        <v>5</v>
      </c>
      <c r="B6" s="31" t="s">
        <v>6</v>
      </c>
      <c r="C6" s="32">
        <v>10</v>
      </c>
      <c r="D6" s="32">
        <v>39</v>
      </c>
      <c r="E6" s="32">
        <v>20</v>
      </c>
      <c r="F6" s="32">
        <v>8</v>
      </c>
      <c r="G6" s="32">
        <v>11</v>
      </c>
      <c r="H6" s="32">
        <v>65</v>
      </c>
      <c r="I6" s="32">
        <v>41</v>
      </c>
      <c r="J6" s="33">
        <v>24</v>
      </c>
      <c r="K6" s="34">
        <v>68</v>
      </c>
      <c r="L6" s="29">
        <f t="shared" si="0"/>
        <v>1.2926601215521272</v>
      </c>
      <c r="M6" s="29">
        <f t="shared" si="1"/>
        <v>0.81537023051749569</v>
      </c>
      <c r="N6" s="36">
        <v>52.7</v>
      </c>
    </row>
    <row r="7" spans="1:14" x14ac:dyDescent="0.3">
      <c r="A7" s="1">
        <v>6</v>
      </c>
      <c r="B7" s="31" t="s">
        <v>8</v>
      </c>
      <c r="C7" s="32">
        <v>8</v>
      </c>
      <c r="D7" s="32">
        <v>39</v>
      </c>
      <c r="E7" s="32">
        <v>19</v>
      </c>
      <c r="F7" s="32">
        <v>10</v>
      </c>
      <c r="G7" s="32">
        <v>10</v>
      </c>
      <c r="H7" s="32">
        <v>56</v>
      </c>
      <c r="I7" s="32">
        <v>38</v>
      </c>
      <c r="J7" s="33">
        <v>18</v>
      </c>
      <c r="K7" s="34">
        <v>67</v>
      </c>
      <c r="L7" s="29">
        <f t="shared" si="0"/>
        <v>1.1136764124141403</v>
      </c>
      <c r="M7" s="29">
        <f t="shared" si="1"/>
        <v>0.75570899413816661</v>
      </c>
      <c r="N7" s="36">
        <v>64.8</v>
      </c>
    </row>
    <row r="8" spans="1:14" x14ac:dyDescent="0.3">
      <c r="A8" s="1">
        <v>7</v>
      </c>
      <c r="B8" s="31" t="s">
        <v>9</v>
      </c>
      <c r="C8" s="32">
        <v>10</v>
      </c>
      <c r="D8" s="32">
        <v>38</v>
      </c>
      <c r="E8" s="32">
        <v>15</v>
      </c>
      <c r="F8" s="32">
        <v>13</v>
      </c>
      <c r="G8" s="32">
        <v>10</v>
      </c>
      <c r="H8" s="32">
        <v>51</v>
      </c>
      <c r="I8" s="32">
        <v>37</v>
      </c>
      <c r="J8" s="33">
        <v>14</v>
      </c>
      <c r="K8" s="34">
        <v>58</v>
      </c>
      <c r="L8" s="29">
        <f t="shared" si="0"/>
        <v>1.0409315715656602</v>
      </c>
      <c r="M8" s="29">
        <f t="shared" si="1"/>
        <v>0.75518564995940063</v>
      </c>
      <c r="N8" s="36">
        <v>58.8</v>
      </c>
    </row>
    <row r="9" spans="1:14" x14ac:dyDescent="0.3">
      <c r="A9" s="1">
        <v>8</v>
      </c>
      <c r="B9" s="31" t="s">
        <v>37</v>
      </c>
      <c r="C9" s="32">
        <v>10</v>
      </c>
      <c r="D9" s="32">
        <v>37</v>
      </c>
      <c r="E9" s="32">
        <v>15</v>
      </c>
      <c r="F9" s="32">
        <v>7</v>
      </c>
      <c r="G9" s="32">
        <v>15</v>
      </c>
      <c r="H9" s="32">
        <v>48</v>
      </c>
      <c r="I9" s="32">
        <v>47</v>
      </c>
      <c r="J9" s="33">
        <v>1</v>
      </c>
      <c r="K9" s="34">
        <v>52</v>
      </c>
      <c r="L9" s="29">
        <f t="shared" si="0"/>
        <v>1.0061786892081424</v>
      </c>
      <c r="M9" s="29">
        <f t="shared" si="1"/>
        <v>0.98521663318297259</v>
      </c>
      <c r="N9" s="36">
        <v>41.3</v>
      </c>
    </row>
    <row r="10" spans="1:14" x14ac:dyDescent="0.3">
      <c r="A10" s="1">
        <v>10</v>
      </c>
      <c r="B10" s="31" t="s">
        <v>3</v>
      </c>
      <c r="C10" s="32">
        <v>9</v>
      </c>
      <c r="D10" s="32">
        <v>33</v>
      </c>
      <c r="E10" s="32">
        <v>10</v>
      </c>
      <c r="F10" s="32">
        <v>6</v>
      </c>
      <c r="G10" s="32">
        <v>17</v>
      </c>
      <c r="H10" s="32">
        <v>42</v>
      </c>
      <c r="I10" s="32">
        <v>50</v>
      </c>
      <c r="J10" s="33" t="s">
        <v>4</v>
      </c>
      <c r="K10" s="34">
        <v>36</v>
      </c>
      <c r="L10" s="29">
        <f t="shared" si="0"/>
        <v>0.98712227463980617</v>
      </c>
      <c r="M10" s="29">
        <f t="shared" si="1"/>
        <v>1.1751455650473883</v>
      </c>
      <c r="N10" s="36">
        <v>50.5</v>
      </c>
    </row>
    <row r="11" spans="1:14" x14ac:dyDescent="0.3">
      <c r="A11" s="1">
        <v>11</v>
      </c>
      <c r="B11" s="31" t="s">
        <v>13</v>
      </c>
      <c r="C11" s="32">
        <v>6</v>
      </c>
      <c r="D11" s="32">
        <v>22</v>
      </c>
      <c r="E11" s="32">
        <v>11</v>
      </c>
      <c r="F11" s="32">
        <v>2</v>
      </c>
      <c r="G11" s="32">
        <v>9</v>
      </c>
      <c r="H11" s="32">
        <v>31</v>
      </c>
      <c r="I11" s="32">
        <v>28</v>
      </c>
      <c r="J11" s="33">
        <v>3</v>
      </c>
      <c r="K11" s="34">
        <v>35</v>
      </c>
      <c r="L11" s="29">
        <f t="shared" si="0"/>
        <v>1.0928853754940713</v>
      </c>
      <c r="M11" s="29">
        <f t="shared" si="1"/>
        <v>0.98712227463980617</v>
      </c>
      <c r="N11" s="36">
        <v>53.8</v>
      </c>
    </row>
    <row r="12" spans="1:14" x14ac:dyDescent="0.3">
      <c r="A12" s="1">
        <v>12</v>
      </c>
      <c r="B12" s="31" t="s">
        <v>14</v>
      </c>
      <c r="C12" s="32">
        <v>6</v>
      </c>
      <c r="D12" s="32">
        <v>22</v>
      </c>
      <c r="E12" s="32">
        <v>9</v>
      </c>
      <c r="F12" s="32">
        <v>6</v>
      </c>
      <c r="G12" s="32">
        <v>7</v>
      </c>
      <c r="H12" s="32">
        <v>30</v>
      </c>
      <c r="I12" s="32">
        <v>28</v>
      </c>
      <c r="J12" s="33">
        <v>2</v>
      </c>
      <c r="K12" s="34">
        <v>33</v>
      </c>
      <c r="L12" s="29">
        <f t="shared" si="0"/>
        <v>1.0576310085426495</v>
      </c>
      <c r="M12" s="29">
        <f t="shared" si="1"/>
        <v>0.98712227463980617</v>
      </c>
      <c r="N12" s="36">
        <v>55.8</v>
      </c>
    </row>
    <row r="13" spans="1:14" x14ac:dyDescent="0.3">
      <c r="A13" s="1">
        <v>15</v>
      </c>
      <c r="B13" s="31" t="s">
        <v>15</v>
      </c>
      <c r="C13" s="32">
        <v>5</v>
      </c>
      <c r="D13" s="32">
        <v>18</v>
      </c>
      <c r="E13" s="32">
        <v>3</v>
      </c>
      <c r="F13" s="32">
        <v>8</v>
      </c>
      <c r="G13" s="32">
        <v>7</v>
      </c>
      <c r="H13" s="32">
        <v>16</v>
      </c>
      <c r="I13" s="32">
        <v>24</v>
      </c>
      <c r="J13" s="33" t="s">
        <v>4</v>
      </c>
      <c r="K13" s="34">
        <v>17</v>
      </c>
      <c r="L13" s="29">
        <f t="shared" si="0"/>
        <v>0.68941873149446775</v>
      </c>
      <c r="M13" s="29">
        <f t="shared" si="1"/>
        <v>1.0341280972417017</v>
      </c>
      <c r="N13" s="36">
        <v>48.2</v>
      </c>
    </row>
    <row r="14" spans="1:14" x14ac:dyDescent="0.3">
      <c r="A14" s="1">
        <v>17</v>
      </c>
      <c r="B14" s="31" t="s">
        <v>11</v>
      </c>
      <c r="C14" s="32">
        <v>5</v>
      </c>
      <c r="D14" s="32">
        <v>18</v>
      </c>
      <c r="E14" s="32">
        <v>4</v>
      </c>
      <c r="F14" s="32">
        <v>2</v>
      </c>
      <c r="G14" s="32">
        <v>12</v>
      </c>
      <c r="H14" s="32">
        <v>14</v>
      </c>
      <c r="I14" s="32">
        <v>30</v>
      </c>
      <c r="J14" s="33" t="s">
        <v>12</v>
      </c>
      <c r="K14" s="34">
        <v>14</v>
      </c>
      <c r="L14" s="29">
        <f t="shared" si="0"/>
        <v>0.60324139005765942</v>
      </c>
      <c r="M14" s="29">
        <f t="shared" si="1"/>
        <v>1.2926601215521272</v>
      </c>
      <c r="N14" s="36">
        <v>49</v>
      </c>
    </row>
    <row r="15" spans="1:14" x14ac:dyDescent="0.3">
      <c r="A15" s="1">
        <v>18</v>
      </c>
      <c r="B15" s="31" t="s">
        <v>21</v>
      </c>
      <c r="C15" s="32">
        <v>4</v>
      </c>
      <c r="D15" s="32">
        <v>14</v>
      </c>
      <c r="E15" s="32">
        <v>2</v>
      </c>
      <c r="F15" s="32">
        <v>7</v>
      </c>
      <c r="G15" s="32">
        <v>5</v>
      </c>
      <c r="H15" s="32">
        <v>11</v>
      </c>
      <c r="I15" s="32">
        <v>15</v>
      </c>
      <c r="J15" s="33" t="s">
        <v>22</v>
      </c>
      <c r="K15" s="34">
        <v>13</v>
      </c>
      <c r="L15" s="29">
        <f t="shared" si="0"/>
        <v>0.60939691444600286</v>
      </c>
      <c r="M15" s="29">
        <f t="shared" si="1"/>
        <v>0.83099579242636745</v>
      </c>
      <c r="N15" s="36">
        <v>41</v>
      </c>
    </row>
    <row r="16" spans="1:14" x14ac:dyDescent="0.3">
      <c r="A16" s="1">
        <v>19</v>
      </c>
      <c r="B16" s="31" t="s">
        <v>62</v>
      </c>
      <c r="C16" s="32">
        <v>5</v>
      </c>
      <c r="D16" s="32">
        <v>14</v>
      </c>
      <c r="E16" s="32">
        <v>3</v>
      </c>
      <c r="F16" s="32">
        <v>2</v>
      </c>
      <c r="G16" s="32">
        <v>9</v>
      </c>
      <c r="H16" s="32">
        <v>22</v>
      </c>
      <c r="I16" s="32">
        <v>39</v>
      </c>
      <c r="J16" s="33" t="s">
        <v>7</v>
      </c>
      <c r="K16" s="34">
        <v>11</v>
      </c>
      <c r="L16" s="29">
        <f t="shared" si="0"/>
        <v>1.2187938288920057</v>
      </c>
      <c r="M16" s="29">
        <f t="shared" si="1"/>
        <v>2.1605890603085554</v>
      </c>
      <c r="N16" s="36">
        <v>51.3</v>
      </c>
    </row>
    <row r="17" spans="1:14" x14ac:dyDescent="0.3">
      <c r="A17" s="1">
        <v>20</v>
      </c>
      <c r="B17" s="31" t="s">
        <v>19</v>
      </c>
      <c r="C17" s="32">
        <v>4</v>
      </c>
      <c r="D17" s="32">
        <v>11</v>
      </c>
      <c r="E17" s="32">
        <v>2</v>
      </c>
      <c r="F17" s="32">
        <v>4</v>
      </c>
      <c r="G17" s="32">
        <v>5</v>
      </c>
      <c r="H17" s="32">
        <v>14</v>
      </c>
      <c r="I17" s="32">
        <v>20</v>
      </c>
      <c r="J17" s="33" t="s">
        <v>18</v>
      </c>
      <c r="K17" s="34">
        <v>10</v>
      </c>
      <c r="L17" s="29">
        <f t="shared" si="0"/>
        <v>0.98712227463980617</v>
      </c>
      <c r="M17" s="29">
        <f t="shared" si="1"/>
        <v>1.410174678056866</v>
      </c>
      <c r="N17" s="36">
        <v>41.3</v>
      </c>
    </row>
    <row r="18" spans="1:14" x14ac:dyDescent="0.3">
      <c r="A18" s="1">
        <v>21</v>
      </c>
      <c r="B18" s="31" t="s">
        <v>20</v>
      </c>
      <c r="C18" s="32">
        <v>3</v>
      </c>
      <c r="D18" s="32">
        <v>11</v>
      </c>
      <c r="E18" s="32">
        <v>3</v>
      </c>
      <c r="F18" s="32">
        <v>0</v>
      </c>
      <c r="G18" s="32">
        <v>8</v>
      </c>
      <c r="H18" s="32">
        <v>8</v>
      </c>
      <c r="I18" s="32">
        <v>19</v>
      </c>
      <c r="J18" s="33" t="s">
        <v>17</v>
      </c>
      <c r="K18" s="34">
        <v>9</v>
      </c>
      <c r="L18" s="29">
        <f t="shared" si="0"/>
        <v>0.56406987122274643</v>
      </c>
      <c r="M18" s="29">
        <f t="shared" si="1"/>
        <v>1.3396659441540228</v>
      </c>
      <c r="N18" s="36">
        <v>52</v>
      </c>
    </row>
    <row r="19" spans="1:14" x14ac:dyDescent="0.3">
      <c r="A19" s="1">
        <v>23</v>
      </c>
      <c r="B19" s="31" t="s">
        <v>26</v>
      </c>
      <c r="C19" s="32">
        <v>3</v>
      </c>
      <c r="D19" s="32">
        <v>10</v>
      </c>
      <c r="E19" s="32">
        <v>2</v>
      </c>
      <c r="F19" s="32">
        <v>2</v>
      </c>
      <c r="G19" s="32">
        <v>6</v>
      </c>
      <c r="H19" s="32">
        <v>7</v>
      </c>
      <c r="I19" s="32">
        <v>12</v>
      </c>
      <c r="J19" s="33" t="s">
        <v>27</v>
      </c>
      <c r="K19" s="34">
        <v>8</v>
      </c>
      <c r="L19" s="29">
        <f t="shared" si="0"/>
        <v>0.54291725105189337</v>
      </c>
      <c r="M19" s="29">
        <f t="shared" si="1"/>
        <v>0.93071528751753152</v>
      </c>
      <c r="N19" s="36">
        <v>53</v>
      </c>
    </row>
    <row r="20" spans="1:14" x14ac:dyDescent="0.3">
      <c r="A20" s="1">
        <v>24</v>
      </c>
      <c r="B20" s="31" t="s">
        <v>23</v>
      </c>
      <c r="C20" s="32">
        <v>4</v>
      </c>
      <c r="D20" s="32">
        <v>10</v>
      </c>
      <c r="E20" s="32">
        <v>2</v>
      </c>
      <c r="F20" s="32">
        <v>2</v>
      </c>
      <c r="G20" s="32">
        <v>6</v>
      </c>
      <c r="H20" s="32">
        <v>6</v>
      </c>
      <c r="I20" s="32">
        <v>15</v>
      </c>
      <c r="J20" s="33" t="s">
        <v>24</v>
      </c>
      <c r="K20" s="34">
        <v>8</v>
      </c>
      <c r="L20" s="29">
        <f t="shared" si="0"/>
        <v>0.46535764375876576</v>
      </c>
      <c r="M20" s="29">
        <f t="shared" si="1"/>
        <v>1.1633941093969145</v>
      </c>
      <c r="N20" s="36">
        <v>46.3</v>
      </c>
    </row>
    <row r="21" spans="1:14" x14ac:dyDescent="0.3">
      <c r="A21" s="1">
        <v>25</v>
      </c>
      <c r="B21" s="31" t="s">
        <v>16</v>
      </c>
      <c r="C21" s="32">
        <v>5</v>
      </c>
      <c r="D21" s="32">
        <v>16</v>
      </c>
      <c r="E21" s="32">
        <v>1</v>
      </c>
      <c r="F21" s="32">
        <v>5</v>
      </c>
      <c r="G21" s="32">
        <v>10</v>
      </c>
      <c r="H21" s="32">
        <v>10</v>
      </c>
      <c r="I21" s="32">
        <v>21</v>
      </c>
      <c r="J21" s="33" t="s">
        <v>17</v>
      </c>
      <c r="K21" s="34">
        <v>8</v>
      </c>
      <c r="L21" s="29">
        <f t="shared" si="0"/>
        <v>0.48474754558204769</v>
      </c>
      <c r="M21" s="29">
        <f t="shared" si="1"/>
        <v>1.0179698457223001</v>
      </c>
      <c r="N21" s="36">
        <v>40.799999999999997</v>
      </c>
    </row>
    <row r="22" spans="1:14" x14ac:dyDescent="0.3">
      <c r="A22" s="1">
        <v>27</v>
      </c>
      <c r="B22" s="31" t="s">
        <v>25</v>
      </c>
      <c r="C22" s="32">
        <v>2</v>
      </c>
      <c r="D22" s="32">
        <v>7</v>
      </c>
      <c r="E22" s="32">
        <v>2</v>
      </c>
      <c r="F22" s="32">
        <v>1</v>
      </c>
      <c r="G22" s="32">
        <v>4</v>
      </c>
      <c r="H22" s="32">
        <v>5</v>
      </c>
      <c r="I22" s="32">
        <v>13</v>
      </c>
      <c r="J22" s="33" t="s">
        <v>4</v>
      </c>
      <c r="K22" s="34">
        <v>7</v>
      </c>
      <c r="L22" s="29">
        <f t="shared" si="0"/>
        <v>0.55399719495091171</v>
      </c>
      <c r="M22" s="29">
        <f t="shared" si="1"/>
        <v>1.4403927068723703</v>
      </c>
      <c r="N22" s="36">
        <v>47.5</v>
      </c>
    </row>
    <row r="23" spans="1:14" x14ac:dyDescent="0.3">
      <c r="A23" s="1">
        <v>31</v>
      </c>
      <c r="B23" s="31" t="s">
        <v>30</v>
      </c>
      <c r="C23" s="32">
        <v>1</v>
      </c>
      <c r="D23" s="32">
        <v>3</v>
      </c>
      <c r="E23" s="32">
        <v>1</v>
      </c>
      <c r="F23" s="32">
        <v>0</v>
      </c>
      <c r="G23" s="32">
        <v>2</v>
      </c>
      <c r="H23" s="32">
        <v>1</v>
      </c>
      <c r="I23" s="32">
        <v>3</v>
      </c>
      <c r="J23" s="33" t="s">
        <v>31</v>
      </c>
      <c r="K23" s="34">
        <v>3</v>
      </c>
      <c r="L23" s="29">
        <f t="shared" si="0"/>
        <v>0.25853202431042543</v>
      </c>
      <c r="M23" s="29">
        <f t="shared" si="1"/>
        <v>0.7755960729312763</v>
      </c>
      <c r="N23" s="36">
        <v>38</v>
      </c>
    </row>
    <row r="24" spans="1:14" x14ac:dyDescent="0.3">
      <c r="A24" s="1">
        <v>33</v>
      </c>
      <c r="B24" s="31" t="s">
        <v>29</v>
      </c>
      <c r="C24" s="32">
        <v>1</v>
      </c>
      <c r="D24" s="32">
        <v>3</v>
      </c>
      <c r="E24" s="32">
        <v>0</v>
      </c>
      <c r="F24" s="32">
        <v>2</v>
      </c>
      <c r="G24" s="32">
        <v>1</v>
      </c>
      <c r="H24" s="32">
        <v>4</v>
      </c>
      <c r="I24" s="32">
        <v>5</v>
      </c>
      <c r="J24" s="33" t="s">
        <v>28</v>
      </c>
      <c r="K24" s="34">
        <v>2</v>
      </c>
      <c r="L24" s="29">
        <f t="shared" si="0"/>
        <v>1.0341280972417017</v>
      </c>
      <c r="M24" s="29">
        <f t="shared" si="1"/>
        <v>1.2926601215521272</v>
      </c>
      <c r="N24" s="36">
        <v>35.5</v>
      </c>
    </row>
    <row r="25" spans="1:14" x14ac:dyDescent="0.3">
      <c r="A25" s="1">
        <v>36</v>
      </c>
      <c r="B25" s="35" t="s">
        <v>32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3">
        <v>0</v>
      </c>
      <c r="K25" s="34">
        <v>0</v>
      </c>
      <c r="L25" s="29">
        <v>0</v>
      </c>
      <c r="M25" s="29">
        <v>0</v>
      </c>
      <c r="N25" s="36">
        <v>38.799999999999997</v>
      </c>
    </row>
    <row r="27" spans="1:14" x14ac:dyDescent="0.3">
      <c r="E27" s="11" t="s">
        <v>33</v>
      </c>
      <c r="F27" s="12">
        <f>SUM(H2:H25)/SUM(D2:D25)</f>
        <v>1.2893309222423146</v>
      </c>
    </row>
  </sheetData>
  <autoFilter ref="A1:A25" xr:uid="{47C02F81-DA51-4B4E-9FC8-E9794640D44D}">
    <sortState xmlns:xlrd2="http://schemas.microsoft.com/office/spreadsheetml/2017/richdata2" ref="A2:K25">
      <sortCondition ref="A1:A25"/>
    </sortState>
  </autoFilter>
  <conditionalFormatting sqref="H2:H1048576">
    <cfRule type="colorScale" priority="7">
      <colorScale>
        <cfvo type="min"/>
        <cfvo type="max"/>
        <color theme="4" tint="0.79998168889431442"/>
        <color rgb="FFFFC000"/>
      </colorScale>
    </cfRule>
  </conditionalFormatting>
  <conditionalFormatting sqref="I2:I1048576">
    <cfRule type="colorScale" priority="8">
      <colorScale>
        <cfvo type="min"/>
        <cfvo type="max"/>
        <color rgb="FF00B0F0"/>
        <color rgb="FFFFC000"/>
      </colorScale>
    </cfRule>
  </conditionalFormatting>
  <conditionalFormatting sqref="J2:J1048576">
    <cfRule type="cellIs" dxfId="0" priority="3" operator="lessThan">
      <formula>0</formula>
    </cfRule>
  </conditionalFormatting>
  <conditionalFormatting sqref="K2:K1048576">
    <cfRule type="colorScale" priority="14">
      <colorScale>
        <cfvo type="min"/>
        <cfvo type="max"/>
        <color rgb="FFFCFCFF"/>
        <color rgb="FFF8696B"/>
      </colorScale>
    </cfRule>
  </conditionalFormatting>
  <conditionalFormatting sqref="L2:L25">
    <cfRule type="colorScale" priority="241">
      <colorScale>
        <cfvo type="min"/>
        <cfvo type="max"/>
        <color rgb="FFFF7128"/>
        <color rgb="FF92D050"/>
      </colorScale>
    </cfRule>
    <cfRule type="colorScale" priority="242">
      <colorScale>
        <cfvo type="min"/>
        <cfvo type="max"/>
        <color rgb="FFFF7128"/>
        <color rgb="FFFFEF9C"/>
      </colorScale>
    </cfRule>
  </conditionalFormatting>
  <conditionalFormatting sqref="L2:L104857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104857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1">
      <colorScale>
        <cfvo type="min"/>
        <cfvo type="max"/>
        <color rgb="FFFFEF9C"/>
        <color rgb="FF63BE7B"/>
      </colorScale>
    </cfRule>
  </conditionalFormatting>
  <conditionalFormatting sqref="P12">
    <cfRule type="colorScale" priority="12">
      <colorScale>
        <cfvo type="min"/>
        <cfvo type="max"/>
        <color rgb="FFFF7128"/>
        <color rgb="FF92D050"/>
      </colorScale>
    </cfRule>
  </conditionalFormatting>
  <hyperlinks>
    <hyperlink ref="B5" r:id="rId1" tooltip="France national football team" display="https://en.wikipedia.org/wiki/France_national_football_team" xr:uid="{BCBFDD74-2316-4944-9082-5AA675BF6800}"/>
    <hyperlink ref="B10" r:id="rId2" tooltip="Denmark national football team" display="https://en.wikipedia.org/wiki/Denmark_national_football_team" xr:uid="{6B2A440D-AE37-47CF-83F8-7350BC105D0A}"/>
    <hyperlink ref="B4" r:id="rId3" tooltip="Spain national football team" display="https://en.wikipedia.org/wiki/Spain_national_football_team" xr:uid="{FD953217-9215-4766-997E-18811958E56B}"/>
    <hyperlink ref="B6" r:id="rId4" tooltip="Netherlands national football team" display="https://en.wikipedia.org/wiki/Netherlands_national_football_team" xr:uid="{05537975-15BC-4ACC-B880-5903718CC3FE}"/>
    <hyperlink ref="B8" r:id="rId5" tooltip="England national football team" display="https://en.wikipedia.org/wiki/England_national_football_team" xr:uid="{BB43B645-FABB-4280-BD46-2ECECC6C2789}"/>
    <hyperlink ref="B3" r:id="rId6" tooltip="Italy national football team" display="https://en.wikipedia.org/wiki/Italy_national_football_team" xr:uid="{988A0C7D-6336-4E36-B5A2-A28724EE03CD}"/>
    <hyperlink ref="B14" r:id="rId7" tooltip="Turkey national football team" display="https://en.wikipedia.org/wiki/Turkey_national_football_team" xr:uid="{C54CEB4E-B6F3-4D59-92D5-7F96393FF402}"/>
    <hyperlink ref="B11" r:id="rId8" tooltip="Belgium national football team" display="https://en.wikipedia.org/wiki/Belgium_national_football_team" xr:uid="{1ADF257E-1EF1-4A7E-8E21-0ED1B84F192D}"/>
    <hyperlink ref="B12" r:id="rId9" tooltip="Croatia national football team" display="https://en.wikipedia.org/wiki/Croatia_national_football_team" xr:uid="{48EEF8C2-B51E-488C-B7DF-ED27661B99C4}"/>
    <hyperlink ref="B13" r:id="rId10" tooltip="Switzerland national football team" display="https://en.wikipedia.org/wiki/Switzerland_national_football_team" xr:uid="{4AB6DE4E-703A-4B53-A237-B4FF36F2D298}"/>
    <hyperlink ref="B21" r:id="rId11" tooltip="Romania national football team" display="https://en.wikipedia.org/wiki/Romania_national_football_team" xr:uid="{D326328C-4064-44FB-8D4B-5CB95AA9C277}"/>
    <hyperlink ref="B17" r:id="rId12" tooltip="Hungary national football team" display="https://en.wikipedia.org/wiki/Hungary_national_football_team" xr:uid="{4D53F79F-54BD-4140-92BB-328B57E4BDAB}"/>
    <hyperlink ref="B18" r:id="rId13" tooltip="Ukraine national football team" display="https://en.wikipedia.org/wiki/Ukraine_national_football_team" xr:uid="{28064EBB-8D2B-460C-AB7F-EE362B3CA414}"/>
    <hyperlink ref="B15" r:id="rId14" tooltip="Poland national football team" display="https://en.wikipedia.org/wiki/Poland_national_football_team" xr:uid="{6780232F-8599-4874-A68D-3644C90E52AA}"/>
    <hyperlink ref="B20" r:id="rId15" tooltip="Scotland national football team" display="https://en.wikipedia.org/wiki/Scotland_national_football_team" xr:uid="{20EBE75B-365E-4FFB-AD0D-CE879F4E9407}"/>
    <hyperlink ref="B22" r:id="rId16" tooltip="Slovakia national football team" display="https://en.wikipedia.org/wiki/Slovakia_national_football_team" xr:uid="{F6C64302-30B3-46DA-868D-49D476840AD1}"/>
    <hyperlink ref="B19" r:id="rId17" tooltip="Austria national football team" display="https://en.wikipedia.org/wiki/Austria_national_football_team" xr:uid="{6AEA9561-73B1-4AFD-87C0-71F8D67BB5D3}"/>
    <hyperlink ref="B24" r:id="rId18" tooltip="Slovenia national football team" display="https://en.wikipedia.org/wiki/Slovenia_national_football_team" xr:uid="{F0D316D7-205F-4417-A739-9AD4D02CB797}"/>
    <hyperlink ref="B23" r:id="rId19" tooltip="Albania national football team" display="https://en.wikipedia.org/wiki/Albania_national_football_team" xr:uid="{8FC6A1AF-2C02-4CA5-8FF2-C9AA8CC00188}"/>
    <hyperlink ref="B7" r:id="rId20" tooltip="Portugal national football team" display="https://en.wikipedia.org/wiki/Portugal_national_football_team" xr:uid="{366F7189-FC1E-4BED-BFCF-782BD3D0C2C7}"/>
  </hyperlinks>
  <pageMargins left="0.7" right="0.7" top="0.75" bottom="0.75" header="0.3" footer="0.3"/>
  <pageSetup orientation="portrait" r:id="rId21"/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5430-15EA-40F6-A99A-74F061D7D7EA}">
  <dimension ref="A1:P35"/>
  <sheetViews>
    <sheetView tabSelected="1" zoomScale="70" zoomScaleNormal="70" zoomScaleSheetLayoutView="80" workbookViewId="0">
      <selection activeCell="C2" sqref="C2"/>
    </sheetView>
  </sheetViews>
  <sheetFormatPr defaultRowHeight="14.4" x14ac:dyDescent="0.3"/>
  <cols>
    <col min="1" max="1" width="31.33203125" customWidth="1"/>
    <col min="2" max="2" width="23.77734375" customWidth="1"/>
    <col min="3" max="3" width="39.5546875" customWidth="1"/>
    <col min="4" max="4" width="21" customWidth="1"/>
    <col min="5" max="5" width="15.44140625" customWidth="1"/>
    <col min="6" max="6" width="17.109375" customWidth="1"/>
    <col min="8" max="8" width="16.6640625" customWidth="1"/>
    <col min="9" max="9" width="12.33203125" customWidth="1"/>
    <col min="10" max="10" width="12" customWidth="1"/>
  </cols>
  <sheetData>
    <row r="1" spans="1:11" ht="15.6" x14ac:dyDescent="0.3">
      <c r="A1" s="5" t="s">
        <v>52</v>
      </c>
      <c r="B1" s="19" t="s">
        <v>41</v>
      </c>
      <c r="C1" s="19" t="s">
        <v>42</v>
      </c>
    </row>
    <row r="2" spans="1:11" x14ac:dyDescent="0.3">
      <c r="A2" s="6" t="s">
        <v>50</v>
      </c>
      <c r="B2" s="13" t="s">
        <v>5</v>
      </c>
      <c r="C2" s="7" t="s">
        <v>9</v>
      </c>
    </row>
    <row r="3" spans="1:11" ht="15.6" x14ac:dyDescent="0.3">
      <c r="A3" s="7" t="s">
        <v>51</v>
      </c>
      <c r="B3" s="7">
        <f>_xlfn.XLOOKUP(B2,Teams,att)*_xlfn.XLOOKUP(C2,Teams,def)*avg</f>
        <v>1.1163613955921574</v>
      </c>
      <c r="C3" s="7">
        <f>_xlfn.XLOOKUP(C2,Teams,att)*_xlfn.XLOOKUP(B2,Teams,def)*avg</f>
        <v>0.95041578273386362</v>
      </c>
      <c r="F3" s="48" t="s">
        <v>90</v>
      </c>
      <c r="G3" s="49"/>
      <c r="H3" s="18" t="s">
        <v>52</v>
      </c>
      <c r="I3" s="18" t="s">
        <v>47</v>
      </c>
      <c r="J3" s="18" t="s">
        <v>48</v>
      </c>
      <c r="K3" s="17" t="s">
        <v>40</v>
      </c>
    </row>
    <row r="4" spans="1:11" ht="13.95" customHeight="1" x14ac:dyDescent="0.3">
      <c r="F4" s="50"/>
      <c r="G4" s="51"/>
      <c r="H4" s="15" t="s">
        <v>39</v>
      </c>
      <c r="I4" s="16">
        <f>SUM(E12:E21)</f>
        <v>0.39230310733197005</v>
      </c>
      <c r="J4" s="16">
        <f>SUM(F12:F21)</f>
        <v>0.30666903849216381</v>
      </c>
      <c r="K4" s="16">
        <f>1-SUM(I4:J4)</f>
        <v>0.30102785417586619</v>
      </c>
    </row>
    <row r="5" spans="1:11" x14ac:dyDescent="0.3">
      <c r="F5" s="52"/>
      <c r="G5" s="53"/>
      <c r="H5" s="14" t="s">
        <v>61</v>
      </c>
      <c r="I5" s="2">
        <f>1/I4</f>
        <v>2.5490493990754755</v>
      </c>
      <c r="J5" s="2">
        <f>1/J4</f>
        <v>3.2608443451507823</v>
      </c>
      <c r="K5" s="2">
        <f>1/K4</f>
        <v>3.3219517268185457</v>
      </c>
    </row>
    <row r="9" spans="1:11" ht="23.4" x14ac:dyDescent="0.45">
      <c r="A9" s="54" t="s">
        <v>89</v>
      </c>
      <c r="B9" s="58" t="s">
        <v>60</v>
      </c>
      <c r="C9" s="58"/>
      <c r="D9" s="58"/>
      <c r="E9" s="58"/>
      <c r="F9" s="58"/>
    </row>
    <row r="10" spans="1:11" ht="15.6" customHeight="1" x14ac:dyDescent="0.3">
      <c r="A10" s="54"/>
      <c r="B10" s="19" t="s">
        <v>38</v>
      </c>
      <c r="C10" s="19" t="s">
        <v>43</v>
      </c>
      <c r="D10" s="19" t="s">
        <v>44</v>
      </c>
      <c r="E10" s="19" t="s">
        <v>45</v>
      </c>
      <c r="F10" s="19" t="s">
        <v>46</v>
      </c>
    </row>
    <row r="11" spans="1:11" ht="14.4" customHeight="1" x14ac:dyDescent="0.3">
      <c r="A11" s="54"/>
      <c r="B11" s="7">
        <v>0</v>
      </c>
      <c r="C11" s="8">
        <f t="shared" ref="C11:C21" si="0">_xlfn.POISSON.DIST(B11,$B$3,FALSE)</f>
        <v>0.32746916022519501</v>
      </c>
      <c r="D11" s="8">
        <f t="shared" ref="D11:D21" si="1">_xlfn.POISSON.DIST(B11,$C$3,FALSE)</f>
        <v>0.38658025663882117</v>
      </c>
      <c r="E11" s="8"/>
      <c r="F11" s="7"/>
    </row>
    <row r="12" spans="1:11" ht="14.4" customHeight="1" x14ac:dyDescent="0.3">
      <c r="A12" s="54"/>
      <c r="B12" s="7">
        <v>1</v>
      </c>
      <c r="C12" s="8">
        <f t="shared" si="0"/>
        <v>0.36557392872239047</v>
      </c>
      <c r="D12" s="8">
        <f t="shared" si="1"/>
        <v>0.36741197720284313</v>
      </c>
      <c r="E12" s="8">
        <f>C12*SUM(D11:$D$11)</f>
        <v>0.14132366318596382</v>
      </c>
      <c r="F12" s="8">
        <f>D12*SUM(C11:$C$11)</f>
        <v>0.12031609163129353</v>
      </c>
    </row>
    <row r="13" spans="1:11" ht="14.4" customHeight="1" x14ac:dyDescent="0.3">
      <c r="A13" s="54"/>
      <c r="B13" s="7">
        <v>2</v>
      </c>
      <c r="C13" s="8">
        <f t="shared" si="0"/>
        <v>0.2040563106303179</v>
      </c>
      <c r="D13" s="8">
        <f t="shared" si="1"/>
        <v>0.17459707094951829</v>
      </c>
      <c r="E13" s="8">
        <f>C13*SUM(D$11:$D12)</f>
        <v>0.15385687348164193</v>
      </c>
      <c r="F13" s="8">
        <f>D13*SUM(C$11:$C12)</f>
        <v>0.1210032933720549</v>
      </c>
    </row>
    <row r="14" spans="1:11" ht="14.4" customHeight="1" x14ac:dyDescent="0.3">
      <c r="A14" s="54"/>
      <c r="B14" s="7">
        <v>3</v>
      </c>
      <c r="C14" s="8">
        <f t="shared" si="0"/>
        <v>7.5933529238216155E-2</v>
      </c>
      <c r="D14" s="8">
        <f t="shared" si="1"/>
        <v>5.5313270616508786E-2</v>
      </c>
      <c r="E14" s="8">
        <f>C14*SUM(D$11:$D13)</f>
        <v>7.0511063125656068E-2</v>
      </c>
      <c r="F14" s="8">
        <f>D14*SUM(C$11:$C13)</f>
        <v>4.9621501858760117E-2</v>
      </c>
    </row>
    <row r="15" spans="1:11" ht="14.4" customHeight="1" x14ac:dyDescent="0.3">
      <c r="A15" s="54"/>
      <c r="B15" s="7">
        <v>4</v>
      </c>
      <c r="C15" s="8">
        <f t="shared" si="0"/>
        <v>2.119231516815321E-2</v>
      </c>
      <c r="D15" s="8">
        <f t="shared" si="1"/>
        <v>1.3142651347139803E-2</v>
      </c>
      <c r="E15" s="8">
        <f>C15*SUM(D$11:$D14)</f>
        <v>2.0851173472797423E-2</v>
      </c>
      <c r="F15" s="8">
        <f>D15*SUM(C$11:$C14)</f>
        <v>1.2788232532716562E-2</v>
      </c>
    </row>
    <row r="16" spans="1:11" ht="14.4" customHeight="1" x14ac:dyDescent="0.3">
      <c r="A16" s="54"/>
      <c r="B16" s="7">
        <v>5</v>
      </c>
      <c r="C16" s="8">
        <f t="shared" si="0"/>
        <v>4.7316565073896718E-3</v>
      </c>
      <c r="D16" s="8">
        <f t="shared" si="1"/>
        <v>2.4981966534580293E-3</v>
      </c>
      <c r="E16" s="8">
        <f>C16*SUM(D$11:$D15)</f>
        <v>4.7176755353363076E-3</v>
      </c>
      <c r="F16" s="8">
        <f>D16*SUM(C$11:$C15)</f>
        <v>2.4837701773050029E-3</v>
      </c>
    </row>
    <row r="17" spans="1:16" ht="14.4" customHeight="1" x14ac:dyDescent="0.3">
      <c r="A17" s="54"/>
      <c r="B17" s="7">
        <v>6</v>
      </c>
      <c r="C17" s="8">
        <f t="shared" si="0"/>
        <v>8.8037311034204165E-4</v>
      </c>
      <c r="D17" s="8">
        <f t="shared" si="1"/>
        <v>3.9572092130323841E-4</v>
      </c>
      <c r="E17" s="8">
        <f>C17*SUM(D$11:$D16)</f>
        <v>8.7997115258788786E-4</v>
      </c>
      <c r="F17" s="8">
        <f>D17*SUM(C$11:$C16)</f>
        <v>3.9530814500478816E-4</v>
      </c>
    </row>
    <row r="18" spans="1:16" ht="14.4" customHeight="1" x14ac:dyDescent="0.3">
      <c r="A18" s="54"/>
      <c r="B18" s="7">
        <v>7</v>
      </c>
      <c r="C18" s="8">
        <f t="shared" si="0"/>
        <v>1.4040207915760704E-4</v>
      </c>
      <c r="D18" s="8">
        <f t="shared" si="1"/>
        <v>5.3728487023511951E-5</v>
      </c>
      <c r="E18" s="8">
        <f>C18*SUM(D$11:$D17)</f>
        <v>1.4039353489495328E-4</v>
      </c>
      <c r="F18" s="8">
        <f>D18*SUM(C$11:$C17)</f>
        <v>5.371974398034887E-5</v>
      </c>
    </row>
    <row r="19" spans="1:16" ht="14.4" customHeight="1" x14ac:dyDescent="0.3">
      <c r="A19" s="54"/>
      <c r="B19" s="7">
        <v>8</v>
      </c>
      <c r="C19" s="8">
        <f t="shared" si="0"/>
        <v>1.9592432629053372E-5</v>
      </c>
      <c r="D19" s="8">
        <f t="shared" si="1"/>
        <v>6.383050256194643E-6</v>
      </c>
      <c r="E19" s="8">
        <f>C19*SUM(D$11:$D18)</f>
        <v>1.9592292990193086E-5</v>
      </c>
      <c r="F19" s="8">
        <f>D19*SUM(C$11:$C18)</f>
        <v>6.3829077589455656E-6</v>
      </c>
    </row>
    <row r="20" spans="1:16" ht="14.4" customHeight="1" x14ac:dyDescent="0.3">
      <c r="A20" s="54"/>
      <c r="B20" s="7">
        <v>9</v>
      </c>
      <c r="C20" s="8">
        <f t="shared" si="0"/>
        <v>2.4302483814239198E-6</v>
      </c>
      <c r="D20" s="8">
        <f t="shared" si="1"/>
        <v>6.7406130060786964E-7</v>
      </c>
      <c r="E20" s="8">
        <f>C20*SUM(D$11:$D19)</f>
        <v>2.4302465729955902E-6</v>
      </c>
      <c r="F20" s="8">
        <f>D20*SUM(C$11:$C19)</f>
        <v>6.7405945914909859E-7</v>
      </c>
    </row>
    <row r="21" spans="1:16" ht="14.4" customHeight="1" x14ac:dyDescent="0.3">
      <c r="A21" s="54"/>
      <c r="B21" s="7">
        <v>10</v>
      </c>
      <c r="C21" s="8">
        <f t="shared" si="0"/>
        <v>2.7130354747219948E-7</v>
      </c>
      <c r="D21" s="8">
        <f t="shared" si="1"/>
        <v>6.4063849862783398E-8</v>
      </c>
      <c r="E21" s="8">
        <f>C21*SUM(D$11:$D20)</f>
        <v>2.7130352846146417E-7</v>
      </c>
      <c r="F21" s="8">
        <f>D21*SUM(C$11:$C20)</f>
        <v>6.4063830538702912E-8</v>
      </c>
    </row>
    <row r="23" spans="1:16" ht="15.6" x14ac:dyDescent="0.3">
      <c r="C23" s="62" t="s">
        <v>49</v>
      </c>
      <c r="D23" s="57" t="s">
        <v>42</v>
      </c>
      <c r="E23" s="55" t="s">
        <v>38</v>
      </c>
      <c r="F23" s="59" t="s">
        <v>41</v>
      </c>
      <c r="G23" s="60"/>
      <c r="H23" s="60"/>
      <c r="I23" s="60"/>
      <c r="J23" s="60"/>
      <c r="K23" s="60"/>
      <c r="L23" s="60"/>
      <c r="M23" s="60"/>
      <c r="N23" s="60"/>
      <c r="O23" s="61"/>
      <c r="P23" s="4"/>
    </row>
    <row r="24" spans="1:16" ht="15.6" customHeight="1" x14ac:dyDescent="0.3">
      <c r="C24" s="62"/>
      <c r="D24" s="57"/>
      <c r="E24" s="56"/>
      <c r="F24" s="2">
        <v>0</v>
      </c>
      <c r="G24" s="2">
        <v>1</v>
      </c>
      <c r="H24" s="2">
        <v>2</v>
      </c>
      <c r="I24" s="2">
        <v>3</v>
      </c>
      <c r="J24" s="2">
        <v>4</v>
      </c>
      <c r="K24" s="2">
        <v>5</v>
      </c>
      <c r="L24" s="2">
        <v>6</v>
      </c>
      <c r="M24" s="2">
        <v>7</v>
      </c>
      <c r="N24" s="2">
        <v>8</v>
      </c>
      <c r="O24" s="2">
        <v>9</v>
      </c>
      <c r="P24" s="2">
        <v>10</v>
      </c>
    </row>
    <row r="25" spans="1:16" ht="13.95" customHeight="1" x14ac:dyDescent="0.3">
      <c r="C25" s="62"/>
      <c r="D25" s="57"/>
      <c r="E25" s="2">
        <v>0</v>
      </c>
      <c r="F25" s="3">
        <f t="shared" ref="F25:P35" si="2">_xlfn.XLOOKUP(F$24,$B$11:$B$21,$C$11:$C$21)*_xlfn.XLOOKUP($E25,$B$11:$B$21,$D$11:$D$21)</f>
        <v>0.12659311200115514</v>
      </c>
      <c r="G25" s="3">
        <f t="shared" si="2"/>
        <v>0.14132366318596382</v>
      </c>
      <c r="H25" s="3">
        <f t="shared" si="2"/>
        <v>7.8884140932239305E-2</v>
      </c>
      <c r="I25" s="3">
        <f t="shared" si="2"/>
        <v>2.9354403220401032E-2</v>
      </c>
      <c r="J25" s="3">
        <f t="shared" si="2"/>
        <v>8.1925306364754504E-3</v>
      </c>
      <c r="K25" s="3">
        <f t="shared" si="2"/>
        <v>1.8291649869534477E-3</v>
      </c>
      <c r="L25" s="3">
        <f t="shared" si="2"/>
        <v>3.4033486293394367E-4</v>
      </c>
      <c r="M25" s="3">
        <f t="shared" si="2"/>
        <v>5.4276671793371813E-5</v>
      </c>
      <c r="N25" s="3">
        <f t="shared" si="2"/>
        <v>7.574047633918266E-6</v>
      </c>
      <c r="O25" s="3">
        <f t="shared" si="2"/>
        <v>9.394860429869387E-7</v>
      </c>
      <c r="P25" s="3">
        <f t="shared" si="2"/>
        <v>1.0488059500882549E-7</v>
      </c>
    </row>
    <row r="26" spans="1:16" ht="13.95" customHeight="1" x14ac:dyDescent="0.3">
      <c r="C26" s="62"/>
      <c r="D26" s="57"/>
      <c r="E26" s="2">
        <v>1</v>
      </c>
      <c r="F26" s="3">
        <f t="shared" si="2"/>
        <v>0.12031609163129353</v>
      </c>
      <c r="G26" s="3">
        <f t="shared" si="2"/>
        <v>0.13431623996570474</v>
      </c>
      <c r="H26" s="3">
        <f t="shared" si="2"/>
        <v>7.4972732549402635E-2</v>
      </c>
      <c r="I26" s="3">
        <f t="shared" si="2"/>
        <v>2.7898888113402895E-2</v>
      </c>
      <c r="J26" s="3">
        <f t="shared" si="2"/>
        <v>7.7863104174369742E-3</v>
      </c>
      <c r="K26" s="3">
        <f t="shared" si="2"/>
        <v>1.7384672728247385E-3</v>
      </c>
      <c r="L26" s="3">
        <f t="shared" si="2"/>
        <v>3.2345962514698632E-4</v>
      </c>
      <c r="M26" s="3">
        <f t="shared" si="2"/>
        <v>5.1585405506686492E-5</v>
      </c>
      <c r="N26" s="3">
        <f t="shared" si="2"/>
        <v>7.1984944104539974E-6</v>
      </c>
      <c r="O26" s="3">
        <f t="shared" si="2"/>
        <v>8.9290236291297166E-7</v>
      </c>
      <c r="P26" s="3">
        <f t="shared" si="2"/>
        <v>9.9680172798906221E-8</v>
      </c>
    </row>
    <row r="27" spans="1:16" ht="13.95" customHeight="1" x14ac:dyDescent="0.3">
      <c r="C27" s="62"/>
      <c r="D27" s="57"/>
      <c r="E27" s="2">
        <v>2</v>
      </c>
      <c r="F27" s="3">
        <f t="shared" si="2"/>
        <v>5.7175156201617547E-2</v>
      </c>
      <c r="G27" s="3">
        <f t="shared" si="2"/>
        <v>6.3828137170437352E-2</v>
      </c>
      <c r="H27" s="3">
        <f t="shared" si="2"/>
        <v>3.5627634144818558E-2</v>
      </c>
      <c r="I27" s="3">
        <f t="shared" si="2"/>
        <v>1.3257771791852148E-2</v>
      </c>
      <c r="J27" s="3">
        <f t="shared" si="2"/>
        <v>3.7001161549985984E-3</v>
      </c>
      <c r="K27" s="3">
        <f t="shared" si="2"/>
        <v>8.2613336692946441E-4</v>
      </c>
      <c r="L27" s="3">
        <f t="shared" si="2"/>
        <v>1.5371056640843753E-4</v>
      </c>
      <c r="M27" s="3">
        <f t="shared" si="2"/>
        <v>2.45137917761406E-5</v>
      </c>
      <c r="N27" s="3">
        <f t="shared" si="2"/>
        <v>3.4207813498084886E-6</v>
      </c>
      <c r="O27" s="3">
        <f t="shared" si="2"/>
        <v>4.243142490764241E-7</v>
      </c>
      <c r="P27" s="3">
        <f t="shared" si="2"/>
        <v>4.7368804726859614E-8</v>
      </c>
    </row>
    <row r="28" spans="1:16" ht="13.95" customHeight="1" x14ac:dyDescent="0.3">
      <c r="C28" s="62"/>
      <c r="D28" s="57"/>
      <c r="E28" s="2">
        <v>3</v>
      </c>
      <c r="F28" s="3">
        <f t="shared" si="2"/>
        <v>1.8113390278097087E-2</v>
      </c>
      <c r="G28" s="3">
        <f t="shared" si="2"/>
        <v>2.0221089649761877E-2</v>
      </c>
      <c r="H28" s="3">
        <f t="shared" si="2"/>
        <v>1.1287021930901153E-2</v>
      </c>
      <c r="I28" s="3">
        <f t="shared" si="2"/>
        <v>4.2001318516200325E-3</v>
      </c>
      <c r="J28" s="3">
        <f t="shared" si="2"/>
        <v>1.1722162638864023E-3</v>
      </c>
      <c r="K28" s="3">
        <f t="shared" si="2"/>
        <v>2.6172339685760971E-4</v>
      </c>
      <c r="L28" s="3">
        <f t="shared" si="2"/>
        <v>4.8696316095846901E-5</v>
      </c>
      <c r="M28" s="3">
        <f t="shared" si="2"/>
        <v>7.7660981995652056E-6</v>
      </c>
      <c r="N28" s="3">
        <f t="shared" si="2"/>
        <v>1.0837215280465458E-6</v>
      </c>
      <c r="O28" s="3">
        <f t="shared" si="2"/>
        <v>1.3442498638703375E-7</v>
      </c>
      <c r="P28" s="3">
        <f t="shared" si="2"/>
        <v>1.500668654054861E-8</v>
      </c>
    </row>
    <row r="29" spans="1:16" ht="13.95" customHeight="1" x14ac:dyDescent="0.3">
      <c r="C29" s="62"/>
      <c r="D29" s="57"/>
      <c r="E29" s="2">
        <v>4</v>
      </c>
      <c r="F29" s="3">
        <f t="shared" si="2"/>
        <v>4.3038129997803988E-3</v>
      </c>
      <c r="G29" s="3">
        <f t="shared" si="2"/>
        <v>4.8046106868025159E-3</v>
      </c>
      <c r="H29" s="3">
        <f t="shared" si="2"/>
        <v>2.6818409457979257E-3</v>
      </c>
      <c r="I29" s="3">
        <f t="shared" si="2"/>
        <v>9.9796790033572112E-4</v>
      </c>
      <c r="J29" s="3">
        <f t="shared" si="2"/>
        <v>2.7852320949374004E-4</v>
      </c>
      <c r="K29" s="3">
        <f t="shared" si="2"/>
        <v>6.218651177104769E-5</v>
      </c>
      <c r="L29" s="3">
        <f t="shared" si="2"/>
        <v>1.1570436844622492E-5</v>
      </c>
      <c r="M29" s="3">
        <f t="shared" si="2"/>
        <v>1.8452555747819534E-6</v>
      </c>
      <c r="N29" s="3">
        <f t="shared" si="2"/>
        <v>2.5749651108597413E-7</v>
      </c>
      <c r="O29" s="3">
        <f t="shared" si="2"/>
        <v>3.1939907164005405E-8</v>
      </c>
      <c r="P29" s="3">
        <f t="shared" si="2"/>
        <v>3.56564793366931E-9</v>
      </c>
    </row>
    <row r="30" spans="1:16" ht="13.95" customHeight="1" x14ac:dyDescent="0.3">
      <c r="C30" s="62"/>
      <c r="D30" s="57"/>
      <c r="E30" s="2">
        <v>5</v>
      </c>
      <c r="F30" s="3">
        <f t="shared" si="2"/>
        <v>8.1808236018529341E-4</v>
      </c>
      <c r="G30" s="3">
        <f t="shared" si="2"/>
        <v>9.1327556532577996E-4</v>
      </c>
      <c r="H30" s="3">
        <f t="shared" si="2"/>
        <v>5.0977279233365227E-4</v>
      </c>
      <c r="I30" s="3">
        <f t="shared" si="2"/>
        <v>1.8969688862816901E-4</v>
      </c>
      <c r="J30" s="3">
        <f t="shared" si="2"/>
        <v>5.2942570832108181E-5</v>
      </c>
      <c r="K30" s="3">
        <f t="shared" si="2"/>
        <v>1.1820608452073785E-5</v>
      </c>
      <c r="L30" s="3">
        <f t="shared" si="2"/>
        <v>2.1993451580509249E-6</v>
      </c>
      <c r="M30" s="3">
        <f t="shared" si="2"/>
        <v>3.5075200429008322E-7</v>
      </c>
      <c r="N30" s="3">
        <f t="shared" si="2"/>
        <v>4.8945749627003033E-8</v>
      </c>
      <c r="O30" s="3">
        <f t="shared" si="2"/>
        <v>6.0712383735450287E-9</v>
      </c>
      <c r="P30" s="3">
        <f t="shared" si="2"/>
        <v>6.7776961436634033E-10</v>
      </c>
    </row>
    <row r="31" spans="1:16" ht="13.95" customHeight="1" x14ac:dyDescent="0.3">
      <c r="C31" s="62"/>
      <c r="D31" s="57"/>
      <c r="E31" s="2">
        <v>6</v>
      </c>
      <c r="F31" s="3">
        <f t="shared" si="2"/>
        <v>1.2958639778271196E-4</v>
      </c>
      <c r="G31" s="3">
        <f t="shared" si="2"/>
        <v>1.4466525187846878E-4</v>
      </c>
      <c r="H31" s="3">
        <f t="shared" si="2"/>
        <v>8.0749351240369196E-5</v>
      </c>
      <c r="I31" s="3">
        <f t="shared" si="2"/>
        <v>3.0048486147953288E-5</v>
      </c>
      <c r="J31" s="3">
        <f t="shared" si="2"/>
        <v>8.3862424828901825E-6</v>
      </c>
      <c r="K31" s="3">
        <f t="shared" si="2"/>
        <v>1.8724154723947043E-6</v>
      </c>
      <c r="L31" s="3">
        <f t="shared" si="2"/>
        <v>3.4838205831515031E-7</v>
      </c>
      <c r="M31" s="3">
        <f t="shared" si="2"/>
        <v>5.5560040117138465E-8</v>
      </c>
      <c r="N31" s="3">
        <f t="shared" si="2"/>
        <v>7.7531354905406291E-9</v>
      </c>
      <c r="O31" s="3">
        <f t="shared" si="2"/>
        <v>9.6170012849277752E-10</v>
      </c>
      <c r="P31" s="3">
        <f t="shared" si="2"/>
        <v>1.0736048975853566E-10</v>
      </c>
    </row>
    <row r="32" spans="1:16" ht="13.95" customHeight="1" x14ac:dyDescent="0.3">
      <c r="C32" s="62"/>
      <c r="D32" s="57"/>
      <c r="E32" s="2">
        <v>7</v>
      </c>
      <c r="F32" s="3">
        <f t="shared" si="2"/>
        <v>1.7594422525759746E-5</v>
      </c>
      <c r="G32" s="3">
        <f t="shared" si="2"/>
        <v>1.9641734085495238E-5</v>
      </c>
      <c r="H32" s="3">
        <f t="shared" si="2"/>
        <v>1.0963636837766759E-5</v>
      </c>
      <c r="I32" s="3">
        <f t="shared" si="2"/>
        <v>4.0797936403249618E-6</v>
      </c>
      <c r="J32" s="3">
        <f t="shared" si="2"/>
        <v>1.1386310305102953E-6</v>
      </c>
      <c r="K32" s="3">
        <f t="shared" si="2"/>
        <v>2.5422474525700188E-7</v>
      </c>
      <c r="L32" s="3">
        <f t="shared" si="2"/>
        <v>4.7301115234861241E-8</v>
      </c>
      <c r="M32" s="3">
        <f t="shared" si="2"/>
        <v>7.5435912880935871E-9</v>
      </c>
      <c r="N32" s="3">
        <f t="shared" si="2"/>
        <v>1.0526717622691262E-9</v>
      </c>
      <c r="O32" s="3">
        <f t="shared" si="2"/>
        <v>1.3057356862524599E-10</v>
      </c>
      <c r="P32" s="3">
        <f t="shared" si="2"/>
        <v>1.4576729129792828E-11</v>
      </c>
    </row>
    <row r="33" spans="3:16" ht="13.95" customHeight="1" x14ac:dyDescent="0.3">
      <c r="C33" s="62"/>
      <c r="D33" s="57"/>
      <c r="E33" s="2">
        <v>8</v>
      </c>
      <c r="F33" s="3">
        <f t="shared" si="2"/>
        <v>2.0902521070712754E-6</v>
      </c>
      <c r="G33" s="3">
        <f t="shared" si="2"/>
        <v>2.3334767593895367E-6</v>
      </c>
      <c r="H33" s="3">
        <f t="shared" si="2"/>
        <v>1.3025016858469843E-6</v>
      </c>
      <c r="I33" s="3">
        <f t="shared" si="2"/>
        <v>4.8468753325775909E-7</v>
      </c>
      <c r="J33" s="3">
        <f t="shared" si="2"/>
        <v>1.3527161276343796E-7</v>
      </c>
      <c r="K33" s="3">
        <f t="shared" si="2"/>
        <v>3.0202401281718692E-8</v>
      </c>
      <c r="L33" s="3">
        <f t="shared" si="2"/>
        <v>5.6194658075156432E-9</v>
      </c>
      <c r="M33" s="3">
        <f t="shared" si="2"/>
        <v>8.9619352733722412E-10</v>
      </c>
      <c r="N33" s="3">
        <f t="shared" si="2"/>
        <v>1.250594821123554E-10</v>
      </c>
      <c r="O33" s="3">
        <f t="shared" si="2"/>
        <v>1.5512397553664568E-11</v>
      </c>
      <c r="P33" s="3">
        <f t="shared" si="2"/>
        <v>1.7317441781989385E-12</v>
      </c>
    </row>
    <row r="34" spans="3:16" ht="13.95" customHeight="1" x14ac:dyDescent="0.3">
      <c r="C34" s="62"/>
      <c r="D34" s="57"/>
      <c r="E34" s="2">
        <v>9</v>
      </c>
      <c r="F34" s="3">
        <f t="shared" si="2"/>
        <v>2.2073428805036181E-7</v>
      </c>
      <c r="G34" s="3">
        <f t="shared" si="2"/>
        <v>2.4641923786294313E-7</v>
      </c>
      <c r="H34" s="3">
        <f t="shared" si="2"/>
        <v>1.3754646214071553E-7</v>
      </c>
      <c r="I34" s="3">
        <f t="shared" si="2"/>
        <v>5.1183853478057679E-8</v>
      </c>
      <c r="J34" s="3">
        <f t="shared" si="2"/>
        <v>1.4284919525137236E-8</v>
      </c>
      <c r="K34" s="3">
        <f t="shared" si="2"/>
        <v>3.1894265394007723E-9</v>
      </c>
      <c r="L34" s="3">
        <f t="shared" si="2"/>
        <v>5.9342544377735216E-10</v>
      </c>
      <c r="M34" s="3">
        <f t="shared" si="2"/>
        <v>9.4639608085025665E-11</v>
      </c>
      <c r="N34" s="3">
        <f t="shared" si="2"/>
        <v>1.3206500620011778E-11</v>
      </c>
      <c r="O34" s="3">
        <f t="shared" si="2"/>
        <v>1.6381363847827774E-12</v>
      </c>
      <c r="P34" s="3">
        <f t="shared" si="2"/>
        <v>1.828752220686397E-13</v>
      </c>
    </row>
    <row r="35" spans="3:16" ht="13.95" customHeight="1" x14ac:dyDescent="0.3">
      <c r="C35" s="62"/>
      <c r="D35" s="57"/>
      <c r="E35" s="2">
        <v>10</v>
      </c>
      <c r="F35" s="3">
        <f t="shared" si="2"/>
        <v>2.0978935115358652E-8</v>
      </c>
      <c r="G35" s="3">
        <f t="shared" si="2"/>
        <v>2.3420073283419104E-8</v>
      </c>
      <c r="H35" s="3">
        <f t="shared" si="2"/>
        <v>1.3072632847774178E-8</v>
      </c>
      <c r="I35" s="3">
        <f t="shared" si="2"/>
        <v>4.8645942166683533E-9</v>
      </c>
      <c r="J35" s="3">
        <f t="shared" si="2"/>
        <v>1.3576612971773546E-9</v>
      </c>
      <c r="K35" s="3">
        <f t="shared" si="2"/>
        <v>3.03128132091674E-10</v>
      </c>
      <c r="L35" s="3">
        <f t="shared" si="2"/>
        <v>5.6400090764184199E-11</v>
      </c>
      <c r="M35" s="3">
        <f t="shared" si="2"/>
        <v>8.9946977195755672E-12</v>
      </c>
      <c r="N35" s="3">
        <f t="shared" si="2"/>
        <v>1.2551666623943738E-12</v>
      </c>
      <c r="O35" s="3">
        <f t="shared" si="2"/>
        <v>1.5569106743681435E-13</v>
      </c>
      <c r="P35" s="3">
        <f t="shared" si="2"/>
        <v>1.7380749732499515E-14</v>
      </c>
    </row>
  </sheetData>
  <mergeCells count="7">
    <mergeCell ref="F3:G5"/>
    <mergeCell ref="A9:A21"/>
    <mergeCell ref="E23:E24"/>
    <mergeCell ref="D23:D35"/>
    <mergeCell ref="B9:F9"/>
    <mergeCell ref="F23:O23"/>
    <mergeCell ref="C23:C35"/>
  </mergeCells>
  <phoneticPr fontId="9" type="noConversion"/>
  <conditionalFormatting sqref="B3:C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F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P35">
    <cfRule type="colorScale" priority="6">
      <colorScale>
        <cfvo type="min"/>
        <cfvo type="max"/>
        <color rgb="FFFCFCFF"/>
        <color rgb="FFF8696B"/>
      </colorScale>
    </cfRule>
  </conditionalFormatting>
  <conditionalFormatting sqref="I4:K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2:C2" xr:uid="{13100EDD-5A1F-40FE-993B-429F4E84190F}">
      <formula1>Teams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282F-08EA-4810-A99C-2DE75BE08D24}">
  <dimension ref="A1:M29"/>
  <sheetViews>
    <sheetView zoomScale="80" zoomScaleNormal="80" workbookViewId="0">
      <selection activeCell="D30" sqref="D30"/>
    </sheetView>
  </sheetViews>
  <sheetFormatPr defaultRowHeight="14.4" x14ac:dyDescent="0.3"/>
  <cols>
    <col min="1" max="1" width="10.33203125" style="21" customWidth="1"/>
    <col min="2" max="2" width="21.33203125" style="21" customWidth="1"/>
    <col min="3" max="3" width="10.109375" style="21" customWidth="1"/>
    <col min="4" max="4" width="18" style="21" customWidth="1"/>
    <col min="5" max="5" width="23" style="21" customWidth="1"/>
    <col min="6" max="6" width="20.5546875" style="21" customWidth="1"/>
    <col min="7" max="7" width="16.21875" style="21" customWidth="1"/>
    <col min="8" max="8" width="8.88671875" customWidth="1"/>
    <col min="9" max="9" width="23.5546875" style="21" customWidth="1"/>
    <col min="10" max="10" width="31.33203125" style="21" customWidth="1"/>
    <col min="11" max="11" width="22.88671875" style="21" customWidth="1"/>
    <col min="12" max="12" width="20" style="21" customWidth="1"/>
    <col min="13" max="13" width="22.109375" style="21" customWidth="1"/>
  </cols>
  <sheetData>
    <row r="1" spans="1:13" x14ac:dyDescent="0.3">
      <c r="A1" s="41" t="s">
        <v>63</v>
      </c>
      <c r="B1" s="41" t="s">
        <v>86</v>
      </c>
      <c r="C1" s="41" t="s">
        <v>76</v>
      </c>
      <c r="D1" s="42" t="s">
        <v>87</v>
      </c>
      <c r="E1" s="41" t="s">
        <v>75</v>
      </c>
      <c r="F1" s="41" t="s">
        <v>77</v>
      </c>
      <c r="G1" s="41" t="s">
        <v>82</v>
      </c>
      <c r="H1" s="44"/>
      <c r="I1" s="38"/>
      <c r="J1" s="38"/>
      <c r="K1" s="38"/>
      <c r="L1" s="38"/>
      <c r="M1" s="38"/>
    </row>
    <row r="2" spans="1:13" ht="23.4" x14ac:dyDescent="0.3">
      <c r="A2" s="38" t="s">
        <v>64</v>
      </c>
      <c r="B2" s="38" t="s">
        <v>70</v>
      </c>
      <c r="C2" s="38" t="s">
        <v>70</v>
      </c>
      <c r="D2" s="39">
        <v>1</v>
      </c>
      <c r="E2" s="40">
        <v>0.66669999999999996</v>
      </c>
      <c r="F2" s="38" t="s">
        <v>78</v>
      </c>
      <c r="G2" s="38" t="s">
        <v>80</v>
      </c>
      <c r="H2" s="45"/>
      <c r="I2" s="63" t="s">
        <v>143</v>
      </c>
      <c r="J2" s="64"/>
      <c r="K2" s="64"/>
      <c r="L2" s="64"/>
      <c r="M2" s="64"/>
    </row>
    <row r="3" spans="1:13" x14ac:dyDescent="0.3">
      <c r="A3" s="38" t="s">
        <v>65</v>
      </c>
      <c r="B3" s="38" t="s">
        <v>74</v>
      </c>
      <c r="C3" s="38" t="s">
        <v>74</v>
      </c>
      <c r="D3" s="39">
        <v>1</v>
      </c>
      <c r="E3" s="40">
        <v>0.66669999999999996</v>
      </c>
      <c r="F3" s="38" t="s">
        <v>79</v>
      </c>
      <c r="G3" s="38" t="s">
        <v>83</v>
      </c>
      <c r="H3" s="45"/>
      <c r="I3" s="38" t="s">
        <v>149</v>
      </c>
      <c r="J3" s="38" t="s">
        <v>137</v>
      </c>
      <c r="K3" s="38" t="s">
        <v>76</v>
      </c>
      <c r="L3" s="38" t="s">
        <v>150</v>
      </c>
      <c r="M3" s="38" t="s">
        <v>148</v>
      </c>
    </row>
    <row r="4" spans="1:13" x14ac:dyDescent="0.3">
      <c r="A4" s="38" t="s">
        <v>66</v>
      </c>
      <c r="B4" s="38" t="s">
        <v>71</v>
      </c>
      <c r="C4" s="38" t="s">
        <v>71</v>
      </c>
      <c r="D4" s="39">
        <v>1</v>
      </c>
      <c r="E4" s="40">
        <v>0.33329999999999999</v>
      </c>
      <c r="F4" s="38" t="s">
        <v>79</v>
      </c>
      <c r="G4" s="38" t="s">
        <v>84</v>
      </c>
      <c r="H4" s="45"/>
      <c r="I4" s="38" t="s">
        <v>144</v>
      </c>
      <c r="J4" s="38" t="s">
        <v>70</v>
      </c>
      <c r="K4" s="38" t="s">
        <v>71</v>
      </c>
      <c r="L4" s="39">
        <v>1</v>
      </c>
      <c r="M4" s="39">
        <v>1</v>
      </c>
    </row>
    <row r="5" spans="1:13" x14ac:dyDescent="0.3">
      <c r="A5" s="38" t="s">
        <v>67</v>
      </c>
      <c r="B5" s="38" t="s">
        <v>72</v>
      </c>
      <c r="C5" s="38" t="s">
        <v>72</v>
      </c>
      <c r="D5" s="39">
        <v>1</v>
      </c>
      <c r="E5" s="40">
        <v>0.66669999999999996</v>
      </c>
      <c r="F5" s="43" t="s">
        <v>81</v>
      </c>
      <c r="G5" s="38" t="s">
        <v>83</v>
      </c>
      <c r="H5" s="45"/>
      <c r="I5" s="38" t="s">
        <v>145</v>
      </c>
      <c r="J5" s="38" t="s">
        <v>147</v>
      </c>
      <c r="K5" s="38" t="s">
        <v>147</v>
      </c>
      <c r="L5" s="39">
        <v>1</v>
      </c>
      <c r="M5" s="39">
        <v>1</v>
      </c>
    </row>
    <row r="6" spans="1:13" x14ac:dyDescent="0.3">
      <c r="A6" s="38" t="s">
        <v>68</v>
      </c>
      <c r="B6" s="38" t="s">
        <v>73</v>
      </c>
      <c r="C6" s="38" t="s">
        <v>73</v>
      </c>
      <c r="D6" s="39">
        <v>1</v>
      </c>
      <c r="E6" s="40">
        <v>0.33329999999999999</v>
      </c>
      <c r="F6" s="38" t="s">
        <v>81</v>
      </c>
      <c r="G6" s="38" t="s">
        <v>78</v>
      </c>
      <c r="H6" s="45"/>
      <c r="I6" s="38" t="s">
        <v>146</v>
      </c>
      <c r="J6" s="38" t="s">
        <v>126</v>
      </c>
      <c r="K6" s="38" t="s">
        <v>73</v>
      </c>
      <c r="L6" s="39">
        <v>0</v>
      </c>
      <c r="M6" s="39">
        <v>0</v>
      </c>
    </row>
    <row r="7" spans="1:13" x14ac:dyDescent="0.3">
      <c r="A7" s="38" t="s">
        <v>69</v>
      </c>
      <c r="B7" s="38" t="s">
        <v>40</v>
      </c>
      <c r="C7" s="38" t="s">
        <v>40</v>
      </c>
      <c r="D7" s="39">
        <v>1</v>
      </c>
      <c r="E7" s="39">
        <v>1</v>
      </c>
      <c r="F7" s="38" t="s">
        <v>85</v>
      </c>
      <c r="G7" s="38" t="s">
        <v>85</v>
      </c>
      <c r="H7" s="45"/>
      <c r="I7" s="38"/>
      <c r="J7" s="38"/>
      <c r="K7" s="38"/>
      <c r="L7" s="39">
        <f>AVERAGE(Table2[[winner Percentage ]])</f>
        <v>0.66666666666666663</v>
      </c>
      <c r="M7" s="39"/>
    </row>
    <row r="8" spans="1:13" ht="23.4" x14ac:dyDescent="0.3">
      <c r="A8" s="38" t="s">
        <v>88</v>
      </c>
      <c r="B8" s="38" t="s">
        <v>91</v>
      </c>
      <c r="C8" s="38" t="s">
        <v>91</v>
      </c>
      <c r="D8" s="39">
        <v>1</v>
      </c>
      <c r="E8" s="40">
        <v>0.33329999999999999</v>
      </c>
      <c r="F8" s="43" t="s">
        <v>83</v>
      </c>
      <c r="G8" s="38" t="s">
        <v>92</v>
      </c>
      <c r="H8" s="45"/>
      <c r="I8" s="63" t="s">
        <v>151</v>
      </c>
      <c r="J8" s="64"/>
      <c r="K8" s="64"/>
      <c r="L8" s="64"/>
      <c r="M8" s="64"/>
    </row>
    <row r="9" spans="1:13" x14ac:dyDescent="0.3">
      <c r="A9" s="38" t="s">
        <v>114</v>
      </c>
      <c r="B9" s="38" t="s">
        <v>93</v>
      </c>
      <c r="C9" s="38" t="s">
        <v>94</v>
      </c>
      <c r="D9" s="39">
        <v>0</v>
      </c>
      <c r="E9" s="39">
        <v>0</v>
      </c>
      <c r="F9" s="38" t="s">
        <v>83</v>
      </c>
      <c r="G9" s="38" t="s">
        <v>95</v>
      </c>
      <c r="H9" s="45"/>
      <c r="I9" s="38" t="s">
        <v>149</v>
      </c>
      <c r="J9" s="38" t="s">
        <v>137</v>
      </c>
      <c r="K9" s="38" t="s">
        <v>76</v>
      </c>
      <c r="L9" s="38" t="s">
        <v>150</v>
      </c>
      <c r="M9" s="38" t="s">
        <v>148</v>
      </c>
    </row>
    <row r="10" spans="1:13" x14ac:dyDescent="0.3">
      <c r="A10" s="38" t="s">
        <v>96</v>
      </c>
      <c r="B10" s="38" t="s">
        <v>97</v>
      </c>
      <c r="C10" s="38" t="s">
        <v>98</v>
      </c>
      <c r="D10" s="39">
        <v>0</v>
      </c>
      <c r="E10" s="37">
        <v>0</v>
      </c>
      <c r="F10" s="38" t="s">
        <v>99</v>
      </c>
      <c r="G10" s="38" t="s">
        <v>100</v>
      </c>
      <c r="H10" s="45"/>
      <c r="I10" s="38" t="s">
        <v>152</v>
      </c>
      <c r="J10" s="38" t="s">
        <v>70</v>
      </c>
      <c r="K10" s="38" t="s">
        <v>70</v>
      </c>
      <c r="L10" s="39">
        <v>1</v>
      </c>
      <c r="M10" s="39">
        <v>1</v>
      </c>
    </row>
    <row r="11" spans="1:13" x14ac:dyDescent="0.3">
      <c r="A11" s="38" t="s">
        <v>120</v>
      </c>
      <c r="B11" s="38" t="s">
        <v>101</v>
      </c>
      <c r="C11" s="38" t="s">
        <v>101</v>
      </c>
      <c r="D11" s="39">
        <v>1</v>
      </c>
      <c r="E11" s="40">
        <v>0.33329999999999999</v>
      </c>
      <c r="F11" s="38" t="s">
        <v>78</v>
      </c>
      <c r="G11" s="38" t="s">
        <v>83</v>
      </c>
      <c r="H11" s="45"/>
      <c r="I11" s="38" t="s">
        <v>153</v>
      </c>
      <c r="J11" s="38" t="s">
        <v>72</v>
      </c>
      <c r="K11" s="38" t="s">
        <v>73</v>
      </c>
      <c r="L11" s="39">
        <v>0</v>
      </c>
      <c r="M11" s="39">
        <v>0</v>
      </c>
    </row>
    <row r="12" spans="1:13" x14ac:dyDescent="0.3">
      <c r="A12" s="38" t="s">
        <v>102</v>
      </c>
      <c r="B12" s="38" t="s">
        <v>103</v>
      </c>
      <c r="C12" s="38" t="s">
        <v>103</v>
      </c>
      <c r="D12" s="39">
        <v>1</v>
      </c>
      <c r="E12" s="40">
        <v>0.33329999999999999</v>
      </c>
      <c r="F12" s="38" t="s">
        <v>104</v>
      </c>
      <c r="G12" s="38" t="s">
        <v>105</v>
      </c>
      <c r="H12" s="45"/>
      <c r="I12" s="38"/>
      <c r="J12" s="38"/>
      <c r="K12" s="38"/>
      <c r="L12" s="38"/>
      <c r="M12" s="38"/>
    </row>
    <row r="13" spans="1:13" ht="23.4" x14ac:dyDescent="0.3">
      <c r="A13" s="38" t="s">
        <v>108</v>
      </c>
      <c r="B13" s="38" t="s">
        <v>109</v>
      </c>
      <c r="C13" s="38" t="s">
        <v>40</v>
      </c>
      <c r="D13" s="39">
        <v>0</v>
      </c>
      <c r="E13" s="40">
        <v>0.33329999999999999</v>
      </c>
      <c r="F13" s="38" t="s">
        <v>110</v>
      </c>
      <c r="G13" s="38" t="s">
        <v>112</v>
      </c>
      <c r="H13" s="45"/>
      <c r="I13" s="63" t="s">
        <v>154</v>
      </c>
      <c r="J13" s="63"/>
      <c r="K13" s="63"/>
      <c r="L13" s="63"/>
      <c r="M13" s="63"/>
    </row>
    <row r="14" spans="1:13" ht="15" thickBot="1" x14ac:dyDescent="0.35">
      <c r="A14" s="38" t="s">
        <v>111</v>
      </c>
      <c r="B14" s="38" t="s">
        <v>71</v>
      </c>
      <c r="C14" s="38" t="s">
        <v>71</v>
      </c>
      <c r="D14" s="39">
        <v>1</v>
      </c>
      <c r="E14" s="40">
        <v>0.66669999999999996</v>
      </c>
      <c r="F14" s="38" t="s">
        <v>81</v>
      </c>
      <c r="G14" s="38" t="s">
        <v>79</v>
      </c>
      <c r="H14" s="45"/>
      <c r="I14" s="22" t="s">
        <v>149</v>
      </c>
      <c r="J14" s="22" t="s">
        <v>137</v>
      </c>
      <c r="K14" s="22" t="s">
        <v>76</v>
      </c>
      <c r="L14" s="22" t="s">
        <v>150</v>
      </c>
      <c r="M14" s="22" t="s">
        <v>148</v>
      </c>
    </row>
    <row r="15" spans="1:13" x14ac:dyDescent="0.3">
      <c r="A15" s="38" t="s">
        <v>113</v>
      </c>
      <c r="B15" s="38" t="s">
        <v>40</v>
      </c>
      <c r="C15" s="38" t="s">
        <v>40</v>
      </c>
      <c r="D15" s="39">
        <v>1</v>
      </c>
      <c r="E15" s="39">
        <v>1</v>
      </c>
      <c r="F15" s="38" t="s">
        <v>85</v>
      </c>
      <c r="G15" s="38" t="s">
        <v>85</v>
      </c>
      <c r="H15" s="45"/>
      <c r="I15" s="46" t="s">
        <v>155</v>
      </c>
      <c r="J15" s="46" t="s">
        <v>70</v>
      </c>
      <c r="K15" s="46" t="s">
        <v>70</v>
      </c>
      <c r="L15" s="47">
        <v>1</v>
      </c>
      <c r="M15" s="47">
        <v>1</v>
      </c>
    </row>
    <row r="16" spans="1:13" x14ac:dyDescent="0.3">
      <c r="A16" s="38" t="s">
        <v>115</v>
      </c>
      <c r="B16" s="38" t="s">
        <v>40</v>
      </c>
      <c r="C16" s="38" t="s">
        <v>117</v>
      </c>
      <c r="D16" s="39">
        <v>0</v>
      </c>
      <c r="E16" s="39">
        <v>0</v>
      </c>
      <c r="F16" s="38" t="s">
        <v>85</v>
      </c>
      <c r="G16" s="38" t="s">
        <v>105</v>
      </c>
      <c r="H16" s="45"/>
      <c r="I16" s="38"/>
      <c r="J16" s="38"/>
      <c r="K16" s="38"/>
      <c r="L16" s="38"/>
      <c r="M16" s="38"/>
    </row>
    <row r="17" spans="1:13" x14ac:dyDescent="0.3">
      <c r="A17" s="38" t="s">
        <v>116</v>
      </c>
      <c r="B17" s="38" t="s">
        <v>40</v>
      </c>
      <c r="C17" s="38" t="s">
        <v>40</v>
      </c>
      <c r="D17" s="39">
        <v>1</v>
      </c>
      <c r="E17" s="40">
        <v>0.33329999999999999</v>
      </c>
      <c r="F17" s="38" t="s">
        <v>112</v>
      </c>
      <c r="G17" s="38" t="s">
        <v>118</v>
      </c>
      <c r="H17" s="45"/>
      <c r="I17" s="63" t="s">
        <v>164</v>
      </c>
      <c r="J17" s="64"/>
      <c r="K17" s="64"/>
      <c r="L17" s="64"/>
      <c r="M17" s="38"/>
    </row>
    <row r="18" spans="1:13" x14ac:dyDescent="0.3">
      <c r="A18" s="38" t="s">
        <v>119</v>
      </c>
      <c r="B18" s="38" t="s">
        <v>101</v>
      </c>
      <c r="C18" s="38" t="s">
        <v>101</v>
      </c>
      <c r="D18" s="39">
        <v>1</v>
      </c>
      <c r="E18" s="40">
        <v>0.33329999999999999</v>
      </c>
      <c r="F18" s="38" t="s">
        <v>83</v>
      </c>
      <c r="G18" s="38" t="s">
        <v>100</v>
      </c>
      <c r="H18" s="45"/>
      <c r="I18" s="64"/>
      <c r="J18" s="64"/>
      <c r="K18" s="64"/>
      <c r="L18" s="64"/>
      <c r="M18" s="38"/>
    </row>
    <row r="19" spans="1:13" ht="23.4" x14ac:dyDescent="0.3">
      <c r="A19" s="63" t="s">
        <v>142</v>
      </c>
      <c r="B19" s="63"/>
      <c r="C19" s="63"/>
      <c r="D19" s="63"/>
      <c r="E19" s="63"/>
      <c r="F19" s="63"/>
      <c r="G19" s="63"/>
      <c r="H19" s="45"/>
      <c r="I19" s="37" t="s">
        <v>156</v>
      </c>
      <c r="J19" s="38" t="s">
        <v>161</v>
      </c>
      <c r="K19" s="38" t="s">
        <v>162</v>
      </c>
      <c r="L19" s="38" t="s">
        <v>163</v>
      </c>
      <c r="M19" s="38"/>
    </row>
    <row r="20" spans="1:13" x14ac:dyDescent="0.3">
      <c r="A20" s="38" t="s">
        <v>136</v>
      </c>
      <c r="B20" s="38" t="s">
        <v>137</v>
      </c>
      <c r="C20" s="38" t="s">
        <v>138</v>
      </c>
      <c r="D20" s="38" t="s">
        <v>139</v>
      </c>
      <c r="E20" s="38" t="s">
        <v>140</v>
      </c>
      <c r="F20" s="38" t="s">
        <v>77</v>
      </c>
      <c r="G20" s="38" t="s">
        <v>141</v>
      </c>
      <c r="H20" s="45"/>
      <c r="I20" s="38" t="s">
        <v>157</v>
      </c>
      <c r="J20" s="38">
        <v>21</v>
      </c>
      <c r="K20" s="38">
        <v>16</v>
      </c>
      <c r="L20" s="39">
        <v>0.76</v>
      </c>
      <c r="M20" s="38"/>
    </row>
    <row r="21" spans="1:13" x14ac:dyDescent="0.3">
      <c r="A21" s="38" t="s">
        <v>121</v>
      </c>
      <c r="B21" s="38" t="s">
        <v>135</v>
      </c>
      <c r="C21" s="38" t="s">
        <v>70</v>
      </c>
      <c r="D21" s="39">
        <v>1</v>
      </c>
      <c r="E21" s="39">
        <v>0.67</v>
      </c>
      <c r="F21" s="38" t="s">
        <v>81</v>
      </c>
      <c r="G21" s="38" t="s">
        <v>133</v>
      </c>
      <c r="H21" s="45"/>
      <c r="I21" s="38" t="s">
        <v>158</v>
      </c>
      <c r="J21" s="38">
        <v>8</v>
      </c>
      <c r="K21" s="38">
        <v>7</v>
      </c>
      <c r="L21" s="40">
        <v>0.875</v>
      </c>
      <c r="M21" s="38"/>
    </row>
    <row r="22" spans="1:13" x14ac:dyDescent="0.3">
      <c r="A22" s="38" t="s">
        <v>122</v>
      </c>
      <c r="B22" s="38" t="s">
        <v>71</v>
      </c>
      <c r="C22" s="38" t="s">
        <v>71</v>
      </c>
      <c r="D22" s="39">
        <v>1</v>
      </c>
      <c r="E22" s="39">
        <v>0.66669999999999996</v>
      </c>
      <c r="F22" s="38" t="s">
        <v>83</v>
      </c>
      <c r="G22" s="38" t="s">
        <v>128</v>
      </c>
      <c r="H22" s="45"/>
      <c r="I22" s="38" t="s">
        <v>159</v>
      </c>
      <c r="J22" s="38">
        <v>3</v>
      </c>
      <c r="K22" s="38">
        <v>2</v>
      </c>
      <c r="L22" s="39">
        <v>0.67</v>
      </c>
      <c r="M22" s="38"/>
    </row>
    <row r="23" spans="1:13" x14ac:dyDescent="0.3">
      <c r="A23" s="38" t="s">
        <v>123</v>
      </c>
      <c r="B23" s="38" t="s">
        <v>101</v>
      </c>
      <c r="C23" s="38" t="s">
        <v>101</v>
      </c>
      <c r="D23" s="39">
        <v>1</v>
      </c>
      <c r="E23" s="39">
        <v>0</v>
      </c>
      <c r="F23" s="38" t="s">
        <v>83</v>
      </c>
      <c r="G23" s="38" t="s">
        <v>118</v>
      </c>
      <c r="H23" s="45"/>
      <c r="I23" s="38" t="s">
        <v>151</v>
      </c>
      <c r="J23" s="38">
        <v>2</v>
      </c>
      <c r="K23" s="38">
        <v>1</v>
      </c>
      <c r="L23" s="39">
        <v>0.5</v>
      </c>
      <c r="M23" s="38"/>
    </row>
    <row r="24" spans="1:13" x14ac:dyDescent="0.3">
      <c r="A24" s="38" t="s">
        <v>124</v>
      </c>
      <c r="B24" s="38" t="s">
        <v>132</v>
      </c>
      <c r="C24" s="38" t="s">
        <v>91</v>
      </c>
      <c r="D24" s="39">
        <v>1</v>
      </c>
      <c r="E24" s="39">
        <v>0.67</v>
      </c>
      <c r="F24" s="38" t="s">
        <v>79</v>
      </c>
      <c r="G24" s="38" t="s">
        <v>78</v>
      </c>
      <c r="H24" s="45"/>
      <c r="I24" s="38" t="s">
        <v>160</v>
      </c>
      <c r="J24" s="38">
        <v>1</v>
      </c>
      <c r="K24" s="38">
        <v>1</v>
      </c>
      <c r="L24" s="39">
        <v>1</v>
      </c>
      <c r="M24" s="38"/>
    </row>
    <row r="25" spans="1:13" x14ac:dyDescent="0.3">
      <c r="A25" s="38" t="s">
        <v>125</v>
      </c>
      <c r="B25" s="38" t="s">
        <v>126</v>
      </c>
      <c r="C25" s="38" t="s">
        <v>126</v>
      </c>
      <c r="D25" s="39">
        <v>1</v>
      </c>
      <c r="E25" s="40">
        <v>0.66700000000000004</v>
      </c>
      <c r="F25" s="38" t="s">
        <v>110</v>
      </c>
      <c r="G25" s="38" t="s">
        <v>127</v>
      </c>
      <c r="H25" s="45"/>
      <c r="I25" s="38" t="s">
        <v>196</v>
      </c>
      <c r="J25" s="38">
        <f>SUM(Table6[MATCHES THAT I PREDICT])</f>
        <v>35</v>
      </c>
      <c r="K25" s="38">
        <f>SUM(K20:K23)</f>
        <v>26</v>
      </c>
      <c r="L25" s="39">
        <f>AVERAGE(Table6[AVG. PREDICTION %])</f>
        <v>0.76100000000000001</v>
      </c>
      <c r="M25" s="38"/>
    </row>
    <row r="26" spans="1:13" x14ac:dyDescent="0.3">
      <c r="A26" s="38" t="s">
        <v>129</v>
      </c>
      <c r="B26" s="38" t="s">
        <v>117</v>
      </c>
      <c r="C26" s="38" t="s">
        <v>103</v>
      </c>
      <c r="D26" s="39">
        <v>0</v>
      </c>
      <c r="E26" s="39">
        <v>0</v>
      </c>
      <c r="F26" s="38" t="s">
        <v>79</v>
      </c>
      <c r="G26" s="38" t="s">
        <v>110</v>
      </c>
      <c r="H26" s="45"/>
      <c r="I26" s="38"/>
      <c r="J26" s="38"/>
      <c r="K26" s="38"/>
      <c r="L26" s="38"/>
      <c r="M26" s="38"/>
    </row>
    <row r="27" spans="1:13" x14ac:dyDescent="0.3">
      <c r="A27" s="38" t="s">
        <v>130</v>
      </c>
      <c r="B27" s="38" t="s">
        <v>134</v>
      </c>
      <c r="C27" s="38" t="s">
        <v>73</v>
      </c>
      <c r="D27" s="39">
        <v>1</v>
      </c>
      <c r="E27" s="39">
        <v>1</v>
      </c>
      <c r="F27" s="38" t="s">
        <v>83</v>
      </c>
      <c r="G27" s="38" t="s">
        <v>83</v>
      </c>
    </row>
    <row r="28" spans="1:13" x14ac:dyDescent="0.3">
      <c r="A28" s="38" t="s">
        <v>131</v>
      </c>
      <c r="B28" s="38" t="s">
        <v>72</v>
      </c>
      <c r="C28" s="38" t="s">
        <v>72</v>
      </c>
      <c r="D28" s="39">
        <v>1</v>
      </c>
      <c r="E28" s="39">
        <v>0.66669999999999996</v>
      </c>
      <c r="F28" s="38" t="s">
        <v>78</v>
      </c>
      <c r="G28" s="38" t="s">
        <v>80</v>
      </c>
    </row>
    <row r="29" spans="1:13" x14ac:dyDescent="0.3">
      <c r="D29" s="23"/>
    </row>
  </sheetData>
  <mergeCells count="5">
    <mergeCell ref="A19:G19"/>
    <mergeCell ref="I8:M8"/>
    <mergeCell ref="I2:M2"/>
    <mergeCell ref="I13:M13"/>
    <mergeCell ref="I17:L18"/>
  </mergeCells>
  <conditionalFormatting sqref="E2:E1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{35A22CD6-3DF8-4F83-AF23-BC7023C56C54}</x14:id>
        </ext>
      </extLst>
    </cfRule>
  </conditionalFormatting>
  <conditionalFormatting sqref="E21:E2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{B56F089D-B945-497B-BC3B-FE792EFD471B}</x14:id>
        </ext>
      </extLst>
    </cfRule>
  </conditionalFormatting>
  <conditionalFormatting sqref="L20:L2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{090081D9-6212-43A8-A890-3CBC295AF6D5}</x14:id>
        </ext>
      </extLst>
    </cfRule>
  </conditionalFormatting>
  <conditionalFormatting sqref="L20:L2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{0833B991-633F-4E4C-AB39-24467B77DD24}</x14:id>
        </ext>
      </extLst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A22CD6-3DF8-4F83-AF23-BC7023C56C5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E2:E18</xm:sqref>
        </x14:conditionalFormatting>
        <x14:conditionalFormatting xmlns:xm="http://schemas.microsoft.com/office/excel/2006/main">
          <x14:cfRule type="dataBar" id="{B56F089D-B945-497B-BC3B-FE792EFD47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E21:E28</xm:sqref>
        </x14:conditionalFormatting>
        <x14:conditionalFormatting xmlns:xm="http://schemas.microsoft.com/office/excel/2006/main">
          <x14:cfRule type="dataBar" id="{090081D9-6212-43A8-A890-3CBC295AF6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L20:L23</xm:sqref>
        </x14:conditionalFormatting>
        <x14:conditionalFormatting xmlns:xm="http://schemas.microsoft.com/office/excel/2006/main">
          <x14:cfRule type="dataBar" id="{0833B991-633F-4E4C-AB39-24467B77DD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L20:L24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F88BD-CFBB-44A1-B197-83FB5DA8C0E9}">
  <dimension ref="A1:I48"/>
  <sheetViews>
    <sheetView zoomScale="90" zoomScaleNormal="90" workbookViewId="0">
      <selection activeCell="K16" sqref="K16"/>
    </sheetView>
  </sheetViews>
  <sheetFormatPr defaultRowHeight="14.4" x14ac:dyDescent="0.3"/>
  <cols>
    <col min="1" max="1" width="13.6640625" customWidth="1"/>
    <col min="2" max="2" width="26.77734375" customWidth="1"/>
    <col min="3" max="3" width="8.88671875" customWidth="1"/>
    <col min="6" max="6" width="16.33203125" customWidth="1"/>
    <col min="7" max="7" width="23.21875" customWidth="1"/>
    <col min="8" max="8" width="12.21875" customWidth="1"/>
    <col min="9" max="9" width="20.109375" customWidth="1"/>
  </cols>
  <sheetData>
    <row r="1" spans="1:9" x14ac:dyDescent="0.3">
      <c r="A1" t="s">
        <v>166</v>
      </c>
    </row>
    <row r="2" spans="1:9" ht="15" thickBot="1" x14ac:dyDescent="0.35"/>
    <row r="3" spans="1:9" x14ac:dyDescent="0.3">
      <c r="A3" s="26" t="s">
        <v>167</v>
      </c>
      <c r="B3" s="26"/>
    </row>
    <row r="4" spans="1:9" x14ac:dyDescent="0.3">
      <c r="A4" t="s">
        <v>168</v>
      </c>
      <c r="B4">
        <v>0.27939805064461315</v>
      </c>
    </row>
    <row r="5" spans="1:9" x14ac:dyDescent="0.3">
      <c r="A5" t="s">
        <v>169</v>
      </c>
      <c r="B5" s="27">
        <v>7.8063270704009799E-2</v>
      </c>
    </row>
    <row r="6" spans="1:9" x14ac:dyDescent="0.3">
      <c r="A6" t="s">
        <v>170</v>
      </c>
      <c r="B6">
        <v>3.6157055736010246E-2</v>
      </c>
    </row>
    <row r="7" spans="1:9" x14ac:dyDescent="0.3">
      <c r="A7" t="s">
        <v>171</v>
      </c>
      <c r="B7">
        <v>0.33457454644616436</v>
      </c>
    </row>
    <row r="8" spans="1:9" ht="15" thickBot="1" x14ac:dyDescent="0.35">
      <c r="A8" s="24" t="s">
        <v>172</v>
      </c>
      <c r="B8" s="24">
        <v>24</v>
      </c>
    </row>
    <row r="10" spans="1:9" ht="15" thickBot="1" x14ac:dyDescent="0.35">
      <c r="A10" t="s">
        <v>173</v>
      </c>
    </row>
    <row r="11" spans="1:9" x14ac:dyDescent="0.3">
      <c r="A11" s="25"/>
      <c r="B11" s="25" t="s">
        <v>178</v>
      </c>
      <c r="C11" s="25" t="s">
        <v>179</v>
      </c>
      <c r="D11" s="25" t="s">
        <v>180</v>
      </c>
      <c r="E11" s="25" t="s">
        <v>181</v>
      </c>
      <c r="F11" s="25" t="s">
        <v>182</v>
      </c>
    </row>
    <row r="12" spans="1:9" x14ac:dyDescent="0.3">
      <c r="A12" t="s">
        <v>174</v>
      </c>
      <c r="B12">
        <v>1</v>
      </c>
      <c r="C12">
        <v>0.20852306640999396</v>
      </c>
      <c r="D12">
        <v>0.20852306640999396</v>
      </c>
      <c r="E12">
        <v>1.8628089118432796</v>
      </c>
      <c r="F12" s="27">
        <v>0.18609832491033329</v>
      </c>
    </row>
    <row r="13" spans="1:9" x14ac:dyDescent="0.3">
      <c r="A13" t="s">
        <v>175</v>
      </c>
      <c r="B13">
        <v>22</v>
      </c>
      <c r="C13">
        <v>2.462682796852445</v>
      </c>
      <c r="D13">
        <v>0.11194012712965659</v>
      </c>
    </row>
    <row r="14" spans="1:9" ht="15" thickBot="1" x14ac:dyDescent="0.35">
      <c r="A14" s="24" t="s">
        <v>176</v>
      </c>
      <c r="B14" s="24">
        <v>23</v>
      </c>
      <c r="C14" s="24">
        <v>2.6712058632624389</v>
      </c>
      <c r="D14" s="24"/>
      <c r="E14" s="24"/>
      <c r="F14" s="24"/>
    </row>
    <row r="15" spans="1:9" ht="15" thickBot="1" x14ac:dyDescent="0.35"/>
    <row r="16" spans="1:9" x14ac:dyDescent="0.3">
      <c r="A16" s="25"/>
      <c r="B16" s="25" t="s">
        <v>183</v>
      </c>
      <c r="C16" s="25" t="s">
        <v>171</v>
      </c>
      <c r="D16" s="25" t="s">
        <v>184</v>
      </c>
      <c r="E16" s="25" t="s">
        <v>185</v>
      </c>
      <c r="F16" s="25" t="s">
        <v>186</v>
      </c>
      <c r="G16" s="25" t="s">
        <v>187</v>
      </c>
      <c r="H16" s="25" t="s">
        <v>188</v>
      </c>
      <c r="I16" s="25" t="s">
        <v>189</v>
      </c>
    </row>
    <row r="17" spans="1:9" x14ac:dyDescent="0.3">
      <c r="A17" t="s">
        <v>177</v>
      </c>
      <c r="B17">
        <v>0.46883078606816481</v>
      </c>
      <c r="C17">
        <v>0.27329959198142206</v>
      </c>
      <c r="D17">
        <v>1.7154463446840209</v>
      </c>
      <c r="E17" s="27">
        <v>0.10031576817457133</v>
      </c>
      <c r="F17">
        <v>-9.7957877211265421E-2</v>
      </c>
      <c r="G17">
        <v>1.035619449347595</v>
      </c>
      <c r="H17">
        <v>-9.7957877211265421E-2</v>
      </c>
      <c r="I17">
        <v>1.035619449347595</v>
      </c>
    </row>
    <row r="18" spans="1:9" ht="15" thickBot="1" x14ac:dyDescent="0.35">
      <c r="A18" s="24" t="s">
        <v>194</v>
      </c>
      <c r="B18" s="24">
        <v>7.7450654157212948E-3</v>
      </c>
      <c r="C18" s="24">
        <v>5.6746742560631804E-3</v>
      </c>
      <c r="D18" s="24">
        <v>1.364847578245743</v>
      </c>
      <c r="E18" s="28">
        <v>0.1860983249103341</v>
      </c>
      <c r="F18" s="24">
        <v>-4.0234886930564477E-3</v>
      </c>
      <c r="G18" s="24">
        <v>1.9513619524499037E-2</v>
      </c>
      <c r="H18" s="24">
        <v>-4.0234886930564477E-3</v>
      </c>
      <c r="I18" s="24">
        <v>1.9513619524499037E-2</v>
      </c>
    </row>
    <row r="22" spans="1:9" x14ac:dyDescent="0.3">
      <c r="A22" t="s">
        <v>190</v>
      </c>
    </row>
    <row r="23" spans="1:9" ht="15" thickBot="1" x14ac:dyDescent="0.35"/>
    <row r="24" spans="1:9" x14ac:dyDescent="0.3">
      <c r="A24" s="25" t="s">
        <v>191</v>
      </c>
      <c r="B24" s="25" t="s">
        <v>192</v>
      </c>
      <c r="C24" s="25" t="s">
        <v>193</v>
      </c>
    </row>
    <row r="25" spans="1:9" x14ac:dyDescent="0.3">
      <c r="A25">
        <v>1</v>
      </c>
      <c r="B25">
        <v>0.87544672039353277</v>
      </c>
      <c r="C25">
        <v>2.8434052809949484E-2</v>
      </c>
    </row>
    <row r="26" spans="1:9" x14ac:dyDescent="0.3">
      <c r="A26">
        <v>2</v>
      </c>
      <c r="B26">
        <v>0.91262303438899495</v>
      </c>
      <c r="C26">
        <v>0.24367929253519227</v>
      </c>
    </row>
    <row r="27" spans="1:9" x14ac:dyDescent="0.3">
      <c r="A27">
        <v>3</v>
      </c>
      <c r="B27">
        <v>0.84833899143850822</v>
      </c>
      <c r="C27">
        <v>0.4068263935332328</v>
      </c>
    </row>
    <row r="28" spans="1:9" x14ac:dyDescent="0.3">
      <c r="A28">
        <v>4</v>
      </c>
      <c r="B28">
        <v>0.87699573347667714</v>
      </c>
      <c r="C28">
        <v>0.42667845864373022</v>
      </c>
    </row>
    <row r="29" spans="1:9" x14ac:dyDescent="0.3">
      <c r="A29">
        <v>5</v>
      </c>
      <c r="B29">
        <v>0.97071102500690465</v>
      </c>
      <c r="C29">
        <v>0.15245443281990778</v>
      </c>
    </row>
    <row r="30" spans="1:9" x14ac:dyDescent="0.3">
      <c r="A30">
        <v>6</v>
      </c>
      <c r="B30">
        <v>0.92424063251257693</v>
      </c>
      <c r="C30">
        <v>0.12556016430017203</v>
      </c>
    </row>
    <row r="31" spans="1:9" x14ac:dyDescent="0.3">
      <c r="A31">
        <v>7</v>
      </c>
      <c r="B31">
        <v>0.78870198773745426</v>
      </c>
      <c r="C31">
        <v>0.22604981585897088</v>
      </c>
    </row>
    <row r="32" spans="1:9" x14ac:dyDescent="0.3">
      <c r="A32">
        <v>8</v>
      </c>
      <c r="B32">
        <v>0.46883078606816481</v>
      </c>
      <c r="C32">
        <v>0.4002853420121068</v>
      </c>
    </row>
    <row r="33" spans="1:3" x14ac:dyDescent="0.3">
      <c r="A33">
        <v>9</v>
      </c>
      <c r="B33">
        <v>0.8599565895620902</v>
      </c>
      <c r="C33">
        <v>0.13557642987531171</v>
      </c>
    </row>
    <row r="34" spans="1:3" x14ac:dyDescent="0.3">
      <c r="A34">
        <v>10</v>
      </c>
      <c r="B34">
        <v>0.88551530543397039</v>
      </c>
      <c r="C34">
        <v>0.21668196608601042</v>
      </c>
    </row>
    <row r="35" spans="1:3" x14ac:dyDescent="0.3">
      <c r="A35">
        <v>11</v>
      </c>
      <c r="B35">
        <v>0.90100543626541296</v>
      </c>
      <c r="C35">
        <v>0.16563708456037474</v>
      </c>
    </row>
    <row r="36" spans="1:3" x14ac:dyDescent="0.3">
      <c r="A36">
        <v>12</v>
      </c>
      <c r="B36">
        <v>0.84214293910593119</v>
      </c>
      <c r="C36">
        <v>-0.14685003664171403</v>
      </c>
    </row>
    <row r="37" spans="1:3" x14ac:dyDescent="0.3">
      <c r="A37">
        <v>13</v>
      </c>
      <c r="B37">
        <v>0.84833899143850822</v>
      </c>
      <c r="C37">
        <v>-0.23995770178231812</v>
      </c>
    </row>
    <row r="38" spans="1:3" x14ac:dyDescent="0.3">
      <c r="A38">
        <v>14</v>
      </c>
      <c r="B38">
        <v>0.78637846811273793</v>
      </c>
      <c r="C38">
        <v>-0.17178920611311732</v>
      </c>
    </row>
    <row r="39" spans="1:3" x14ac:dyDescent="0.3">
      <c r="A39">
        <v>15</v>
      </c>
      <c r="B39">
        <v>0.86615264189466723</v>
      </c>
      <c r="C39">
        <v>0.36302588210457398</v>
      </c>
    </row>
    <row r="40" spans="1:3" x14ac:dyDescent="0.3">
      <c r="A40">
        <v>16</v>
      </c>
      <c r="B40">
        <v>0.78870198773745426</v>
      </c>
      <c r="C40">
        <v>0.20683103169994765</v>
      </c>
    </row>
    <row r="41" spans="1:3" x14ac:dyDescent="0.3">
      <c r="A41">
        <v>17</v>
      </c>
      <c r="B41">
        <v>0.87157418768567219</v>
      </c>
      <c r="C41">
        <v>-0.30269817657858533</v>
      </c>
    </row>
    <row r="42" spans="1:3" x14ac:dyDescent="0.3">
      <c r="A42">
        <v>18</v>
      </c>
      <c r="B42">
        <v>0.87931925310139336</v>
      </c>
      <c r="C42">
        <v>-0.33177609241082229</v>
      </c>
    </row>
    <row r="43" spans="1:3" x14ac:dyDescent="0.3">
      <c r="A43">
        <v>19</v>
      </c>
      <c r="B43">
        <v>0.82742731481606069</v>
      </c>
      <c r="C43">
        <v>-0.35810460565271407</v>
      </c>
    </row>
    <row r="44" spans="1:3" x14ac:dyDescent="0.3">
      <c r="A44">
        <v>20</v>
      </c>
      <c r="B44">
        <v>0.78482945502959356</v>
      </c>
      <c r="C44">
        <v>-0.29595163298444083</v>
      </c>
    </row>
    <row r="45" spans="1:3" x14ac:dyDescent="0.3">
      <c r="A45">
        <v>21</v>
      </c>
      <c r="B45">
        <v>0.83672139331492623</v>
      </c>
      <c r="C45">
        <v>-0.27800388240618024</v>
      </c>
    </row>
    <row r="46" spans="1:3" x14ac:dyDescent="0.3">
      <c r="A46">
        <v>22</v>
      </c>
      <c r="B46">
        <v>0.76314327186557396</v>
      </c>
      <c r="C46">
        <v>-0.50240843344149244</v>
      </c>
    </row>
    <row r="47" spans="1:3" x14ac:dyDescent="0.3">
      <c r="A47">
        <v>23</v>
      </c>
      <c r="B47">
        <v>0.7437806083262708</v>
      </c>
      <c r="C47">
        <v>0.29915874537005505</v>
      </c>
    </row>
    <row r="48" spans="1:3" ht="15" thickBot="1" x14ac:dyDescent="0.35">
      <c r="A48" s="24">
        <v>24</v>
      </c>
      <c r="B48" s="24">
        <v>0.76933932419815099</v>
      </c>
      <c r="C48" s="24">
        <v>-0.76933932419815099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B15FB-FC25-40C1-9DE0-ADE5991D82FD}">
  <dimension ref="A1:I48"/>
  <sheetViews>
    <sheetView workbookViewId="0">
      <selection activeCell="N10" sqref="N10"/>
    </sheetView>
  </sheetViews>
  <sheetFormatPr defaultRowHeight="14.4" x14ac:dyDescent="0.3"/>
  <cols>
    <col min="2" max="2" width="10.44140625" customWidth="1"/>
    <col min="3" max="3" width="14" customWidth="1"/>
    <col min="6" max="6" width="22.5546875" customWidth="1"/>
  </cols>
  <sheetData>
    <row r="1" spans="1:9" x14ac:dyDescent="0.3">
      <c r="A1" t="s">
        <v>166</v>
      </c>
    </row>
    <row r="2" spans="1:9" ht="15" thickBot="1" x14ac:dyDescent="0.35"/>
    <row r="3" spans="1:9" x14ac:dyDescent="0.3">
      <c r="A3" s="26" t="s">
        <v>167</v>
      </c>
      <c r="B3" s="26"/>
    </row>
    <row r="4" spans="1:9" x14ac:dyDescent="0.3">
      <c r="A4" t="s">
        <v>168</v>
      </c>
      <c r="B4">
        <v>5.9218647258189691E-2</v>
      </c>
    </row>
    <row r="5" spans="1:9" x14ac:dyDescent="0.3">
      <c r="A5" t="s">
        <v>169</v>
      </c>
      <c r="B5">
        <v>3.5068481830898978E-3</v>
      </c>
    </row>
    <row r="6" spans="1:9" x14ac:dyDescent="0.3">
      <c r="A6" t="s">
        <v>170</v>
      </c>
      <c r="B6">
        <v>-4.1788295081315104E-2</v>
      </c>
    </row>
    <row r="7" spans="1:9" x14ac:dyDescent="0.3">
      <c r="A7" t="s">
        <v>171</v>
      </c>
      <c r="B7">
        <v>0.40790972581813467</v>
      </c>
    </row>
    <row r="8" spans="1:9" ht="15" thickBot="1" x14ac:dyDescent="0.35">
      <c r="A8" s="24" t="s">
        <v>172</v>
      </c>
      <c r="B8" s="24">
        <v>24</v>
      </c>
    </row>
    <row r="10" spans="1:9" ht="15" thickBot="1" x14ac:dyDescent="0.35">
      <c r="A10" t="s">
        <v>173</v>
      </c>
    </row>
    <row r="11" spans="1:9" x14ac:dyDescent="0.3">
      <c r="A11" s="25"/>
      <c r="B11" s="25" t="s">
        <v>178</v>
      </c>
      <c r="C11" s="25" t="s">
        <v>179</v>
      </c>
      <c r="D11" s="25" t="s">
        <v>180</v>
      </c>
      <c r="E11" s="25" t="s">
        <v>181</v>
      </c>
      <c r="F11" s="25" t="s">
        <v>182</v>
      </c>
    </row>
    <row r="12" spans="1:9" x14ac:dyDescent="0.3">
      <c r="A12" t="s">
        <v>174</v>
      </c>
      <c r="B12">
        <v>1</v>
      </c>
      <c r="C12">
        <v>1.2882301168502863E-2</v>
      </c>
      <c r="D12">
        <v>1.2882301168502863E-2</v>
      </c>
      <c r="E12">
        <v>7.742216781651598E-2</v>
      </c>
      <c r="F12" s="27">
        <v>0.78342010531351414</v>
      </c>
    </row>
    <row r="13" spans="1:9" x14ac:dyDescent="0.3">
      <c r="A13" t="s">
        <v>175</v>
      </c>
      <c r="B13">
        <v>22</v>
      </c>
      <c r="C13">
        <v>3.6605875771745673</v>
      </c>
      <c r="D13">
        <v>0.1663903444170258</v>
      </c>
    </row>
    <row r="14" spans="1:9" ht="15" thickBot="1" x14ac:dyDescent="0.35">
      <c r="A14" s="24" t="s">
        <v>176</v>
      </c>
      <c r="B14" s="24">
        <v>23</v>
      </c>
      <c r="C14" s="24">
        <v>3.6734698783430701</v>
      </c>
      <c r="D14" s="24"/>
      <c r="E14" s="24"/>
      <c r="F14" s="24"/>
    </row>
    <row r="15" spans="1:9" ht="15" thickBot="1" x14ac:dyDescent="0.35"/>
    <row r="16" spans="1:9" x14ac:dyDescent="0.3">
      <c r="A16" s="25"/>
      <c r="B16" s="25" t="s">
        <v>183</v>
      </c>
      <c r="C16" s="25" t="s">
        <v>171</v>
      </c>
      <c r="D16" s="25" t="s">
        <v>184</v>
      </c>
      <c r="E16" s="25" t="s">
        <v>185</v>
      </c>
      <c r="F16" s="25" t="s">
        <v>186</v>
      </c>
      <c r="G16" s="25" t="s">
        <v>187</v>
      </c>
      <c r="H16" s="25" t="s">
        <v>188</v>
      </c>
      <c r="I16" s="25" t="s">
        <v>189</v>
      </c>
    </row>
    <row r="17" spans="1:9" x14ac:dyDescent="0.3">
      <c r="A17" t="s">
        <v>177</v>
      </c>
      <c r="B17">
        <v>1.1157074674587018</v>
      </c>
      <c r="C17">
        <v>0.33320395354488869</v>
      </c>
      <c r="D17">
        <v>3.3484220567880971</v>
      </c>
      <c r="E17" s="27">
        <v>2.9075881226906285E-3</v>
      </c>
      <c r="F17">
        <v>0.42468476208281292</v>
      </c>
      <c r="G17">
        <v>1.8067301728345906</v>
      </c>
      <c r="H17">
        <v>0.42468476208281292</v>
      </c>
      <c r="I17">
        <v>1.8067301728345906</v>
      </c>
    </row>
    <row r="18" spans="1:9" ht="15" thickBot="1" x14ac:dyDescent="0.35">
      <c r="A18" s="24">
        <v>59.2</v>
      </c>
      <c r="B18" s="24">
        <v>-1.9250621843244578E-3</v>
      </c>
      <c r="C18" s="24">
        <v>6.918502451800891E-3</v>
      </c>
      <c r="D18" s="24">
        <v>-0.27824839229815734</v>
      </c>
      <c r="E18" s="28">
        <v>0.78342010531352335</v>
      </c>
      <c r="F18" s="24">
        <v>-1.6273158089342297E-2</v>
      </c>
      <c r="G18" s="24">
        <v>1.242303372069338E-2</v>
      </c>
      <c r="H18" s="24">
        <v>-1.6273158089342297E-2</v>
      </c>
      <c r="I18" s="24">
        <v>1.242303372069338E-2</v>
      </c>
    </row>
    <row r="22" spans="1:9" x14ac:dyDescent="0.3">
      <c r="A22" t="s">
        <v>190</v>
      </c>
    </row>
    <row r="23" spans="1:9" ht="15" thickBot="1" x14ac:dyDescent="0.35"/>
    <row r="24" spans="1:9" x14ac:dyDescent="0.3">
      <c r="A24" s="25" t="s">
        <v>191</v>
      </c>
      <c r="B24" s="25" t="s">
        <v>195</v>
      </c>
      <c r="C24" s="25" t="s">
        <v>193</v>
      </c>
    </row>
    <row r="25" spans="1:9" x14ac:dyDescent="0.3">
      <c r="A25">
        <v>1</v>
      </c>
      <c r="B25">
        <v>1.0146417027816677</v>
      </c>
      <c r="C25">
        <v>-0.4757897033718993</v>
      </c>
    </row>
    <row r="26" spans="1:9" x14ac:dyDescent="0.3">
      <c r="A26">
        <v>2</v>
      </c>
      <c r="B26">
        <v>1.0054014042969104</v>
      </c>
      <c r="C26">
        <v>-0.29121467296138293</v>
      </c>
    </row>
    <row r="27" spans="1:9" x14ac:dyDescent="0.3">
      <c r="A27">
        <v>3</v>
      </c>
      <c r="B27">
        <v>1.0213794204268034</v>
      </c>
      <c r="C27">
        <v>-0.11183928638930984</v>
      </c>
    </row>
    <row r="28" spans="1:9" x14ac:dyDescent="0.3">
      <c r="A28">
        <v>4</v>
      </c>
      <c r="B28">
        <v>1.0142566903448029</v>
      </c>
      <c r="C28">
        <v>-0.19193912300731519</v>
      </c>
    </row>
    <row r="29" spans="1:9" x14ac:dyDescent="0.3">
      <c r="A29">
        <v>5</v>
      </c>
      <c r="B29">
        <v>0.99096343791447694</v>
      </c>
      <c r="C29">
        <v>-0.22881544867485426</v>
      </c>
    </row>
    <row r="30" spans="1:9" x14ac:dyDescent="0.3">
      <c r="A30">
        <v>6</v>
      </c>
      <c r="B30">
        <v>1.0025138110204237</v>
      </c>
      <c r="C30">
        <v>-0.24089362509744894</v>
      </c>
    </row>
    <row r="31" spans="1:9" x14ac:dyDescent="0.3">
      <c r="A31">
        <v>7</v>
      </c>
      <c r="B31">
        <v>1.0362023992461016</v>
      </c>
      <c r="C31">
        <v>-4.259125822460208E-2</v>
      </c>
    </row>
    <row r="32" spans="1:9" x14ac:dyDescent="0.3">
      <c r="A32">
        <v>8</v>
      </c>
      <c r="B32">
        <v>1.1157074674587018</v>
      </c>
      <c r="C32">
        <v>1.4143499045651264E-2</v>
      </c>
    </row>
    <row r="33" spans="1:3" x14ac:dyDescent="0.3">
      <c r="A33">
        <v>9</v>
      </c>
      <c r="B33">
        <v>1.0184918271503167</v>
      </c>
      <c r="C33">
        <v>0.16666652932278092</v>
      </c>
    </row>
    <row r="34" spans="1:3" x14ac:dyDescent="0.3">
      <c r="A34">
        <v>10</v>
      </c>
      <c r="B34">
        <v>1.0121391219420459</v>
      </c>
      <c r="C34">
        <v>-1.6606102504644005E-2</v>
      </c>
    </row>
    <row r="35" spans="1:3" x14ac:dyDescent="0.3">
      <c r="A35">
        <v>11</v>
      </c>
      <c r="B35">
        <v>1.0082889975733971</v>
      </c>
      <c r="C35">
        <v>-1.2755978135995161E-2</v>
      </c>
    </row>
    <row r="36" spans="1:3" x14ac:dyDescent="0.3">
      <c r="A36">
        <v>12</v>
      </c>
      <c r="B36">
        <v>1.022919470174263</v>
      </c>
      <c r="C36">
        <v>2.0019883522062853E-2</v>
      </c>
    </row>
    <row r="37" spans="1:3" x14ac:dyDescent="0.3">
      <c r="A37">
        <v>13</v>
      </c>
      <c r="B37">
        <v>1.0213794204268034</v>
      </c>
      <c r="C37">
        <v>0.28229477169360395</v>
      </c>
    </row>
    <row r="38" spans="1:3" x14ac:dyDescent="0.3">
      <c r="A38">
        <v>14</v>
      </c>
      <c r="B38">
        <v>1.036779917901399</v>
      </c>
      <c r="C38">
        <v>-0.19870365153828007</v>
      </c>
    </row>
    <row r="39" spans="1:3" x14ac:dyDescent="0.3">
      <c r="A39">
        <v>15</v>
      </c>
      <c r="B39">
        <v>1.0169517774028571</v>
      </c>
      <c r="C39">
        <v>1.1620465151412522</v>
      </c>
    </row>
    <row r="40" spans="1:3" x14ac:dyDescent="0.3">
      <c r="A40">
        <v>16</v>
      </c>
      <c r="B40">
        <v>1.0362023992461016</v>
      </c>
      <c r="C40">
        <v>0.3859876285216155</v>
      </c>
    </row>
    <row r="41" spans="1:3" x14ac:dyDescent="0.3">
      <c r="A41">
        <v>17</v>
      </c>
      <c r="B41">
        <v>1.01560423387383</v>
      </c>
      <c r="C41">
        <v>0.33547629250550126</v>
      </c>
    </row>
    <row r="42" spans="1:3" x14ac:dyDescent="0.3">
      <c r="A42">
        <v>18</v>
      </c>
      <c r="B42">
        <v>1.0136791716895055</v>
      </c>
      <c r="C42">
        <v>-7.5033753362812261E-2</v>
      </c>
    </row>
    <row r="43" spans="1:3" x14ac:dyDescent="0.3">
      <c r="A43">
        <v>19</v>
      </c>
      <c r="B43">
        <v>1.0265770883244794</v>
      </c>
      <c r="C43">
        <v>0.14672968458388724</v>
      </c>
    </row>
    <row r="44" spans="1:3" x14ac:dyDescent="0.3">
      <c r="A44">
        <v>20</v>
      </c>
      <c r="B44">
        <v>1.037164930338264</v>
      </c>
      <c r="C44">
        <v>-1.0521504043443208E-2</v>
      </c>
    </row>
    <row r="45" spans="1:3" x14ac:dyDescent="0.3">
      <c r="A45">
        <v>21</v>
      </c>
      <c r="B45">
        <v>1.0242670137032901</v>
      </c>
      <c r="C45">
        <v>0.42839851465944956</v>
      </c>
    </row>
    <row r="46" spans="1:3" x14ac:dyDescent="0.3">
      <c r="A46">
        <v>22</v>
      </c>
      <c r="B46">
        <v>1.0425551044543724</v>
      </c>
      <c r="C46">
        <v>-0.26035058918212806</v>
      </c>
    </row>
    <row r="47" spans="1:3" x14ac:dyDescent="0.3">
      <c r="A47">
        <v>23</v>
      </c>
      <c r="B47">
        <v>1.0473677599151836</v>
      </c>
      <c r="C47">
        <v>0.25630643220522376</v>
      </c>
    </row>
    <row r="48" spans="1:3" ht="15" thickBot="1" x14ac:dyDescent="0.35">
      <c r="A48" s="24">
        <v>24</v>
      </c>
      <c r="B48" s="24">
        <v>1.0410150547069128</v>
      </c>
      <c r="C48" s="24">
        <v>-1.0410150547069128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F n r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E x Z 6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W e t Y K I p H u A 4 A A A A R A A A A E w A c A E Z v c m 1 1 b G F z L 1 N l Y 3 R p b 2 4 x L m 0 g o h g A K K A U A A A A A A A A A A A A A A A A A A A A A A A A A A A A K 0 5 N L s n M z 1 M I h t C G 1 g B Q S w E C L Q A U A A I A C A B M W e t Y u 2 P I V K U A A A D 2 A A A A E g A A A A A A A A A A A A A A A A A A A A A A Q 2 9 u Z m l n L 1 B h Y 2 t h Z 2 U u e G 1 s U E s B A i 0 A F A A C A A g A T F n r W A / K 6 a u k A A A A 6 Q A A A B M A A A A A A A A A A A A A A A A A 8 Q A A A F t D b 2 5 0 Z W 5 0 X 1 R 5 c G V z X S 5 4 b W x Q S w E C L Q A U A A I A C A B M W e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2 d Y S z D y j k K u F x J w 7 h 8 c q g A A A A A C A A A A A A A Q Z g A A A A E A A C A A A A C D R B G I E f w / x B i f R z q I I G y v G y p r q 1 4 g t Y l / U S 1 3 X J d v c Q A A A A A O g A A A A A I A A C A A A A A u K c Q a r R r m p a O k D 0 3 S E j J j h 0 e 7 p Y 1 C 1 Z C G Y 7 5 7 p q k n K l A A A A A c 8 e 6 O c Y z N U f I h u N M C 6 m i z 7 j i J X x Z H y D E f i s + S L A u 3 k x U J 9 R Y R h x G u J P k B E j z j g K o S G J 7 z n u 4 M e Q v m 6 C y l s j W F N x O L I N h 1 y e 4 W y F 5 g 3 q 6 I r k A A A A B 8 C V f y g u e R G K y F b U o v w T o F 5 I S 1 w k E B v 3 J K K f s W g Q R + n s O X n S T I y G 6 l 6 + T g R 3 I W t z 9 V D 9 t t I P f V s k a X y y N F 7 X v g < / D a t a M a s h u p > 
</file>

<file path=customXml/itemProps1.xml><?xml version="1.0" encoding="utf-8"?>
<ds:datastoreItem xmlns:ds="http://schemas.openxmlformats.org/officeDocument/2006/customXml" ds:itemID="{F1B4AACE-2761-4E09-AB95-FD610A9861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source</vt:lpstr>
      <vt:lpstr>predictive model</vt:lpstr>
      <vt:lpstr>result analysis</vt:lpstr>
      <vt:lpstr>ATT Correlation</vt:lpstr>
      <vt:lpstr>def Correlation</vt:lpstr>
      <vt:lpstr>att</vt:lpstr>
      <vt:lpstr>avg</vt:lpstr>
      <vt:lpstr>def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Sett</dc:creator>
  <cp:lastModifiedBy>Sanket Sett</cp:lastModifiedBy>
  <cp:lastPrinted>2024-07-15T09:07:00Z</cp:lastPrinted>
  <dcterms:created xsi:type="dcterms:W3CDTF">2024-06-15T15:15:35Z</dcterms:created>
  <dcterms:modified xsi:type="dcterms:W3CDTF">2024-07-15T09:11:21Z</dcterms:modified>
</cp:coreProperties>
</file>