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5"/>
  <workbookPr/>
  <mc:AlternateContent xmlns:mc="http://schemas.openxmlformats.org/markup-compatibility/2006">
    <mc:Choice Requires="x15">
      <x15ac:absPath xmlns:x15ac="http://schemas.microsoft.com/office/spreadsheetml/2010/11/ac" url="I:\LME\PROJETOS\2022_Desafio Transformação Digital\"/>
    </mc:Choice>
  </mc:AlternateContent>
  <xr:revisionPtr revIDLastSave="196" documentId="11_44A1285AF0D46C23F33B92803838B3B5428AD512" xr6:coauthVersionLast="47" xr6:coauthVersionMax="47" xr10:uidLastSave="{099642A8-2D41-4244-BF73-90C6541CCDFE}"/>
  <bookViews>
    <workbookView xWindow="0" yWindow="0" windowWidth="9555" windowHeight="9180" xr2:uid="{00000000-000D-0000-FFFF-FFFF00000000}"/>
  </bookViews>
  <sheets>
    <sheet name="DadosLabs" sheetId="2" r:id="rId1"/>
    <sheet name="linksPrediosRotas" sheetId="4" r:id="rId2"/>
  </sheets>
  <definedNames>
    <definedName name="_xlnm._FilterDatabase" localSheetId="0" hidden="1">DadosLabs!$D$2:$P$67</definedName>
    <definedName name="_xlnm._FilterDatabase" localSheetId="1" hidden="1">linksPrediosRotas!$B$2:$C$2</definedName>
    <definedName name="a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3" i="2"/>
  <c r="A66" i="2"/>
  <c r="A67" i="2"/>
  <c r="A68" i="2"/>
  <c r="A69" i="2"/>
  <c r="A70" i="2"/>
  <c r="A71" i="2"/>
  <c r="A72" i="2"/>
  <c r="A73" i="2"/>
  <c r="A74" i="2"/>
  <c r="A75" i="2"/>
  <c r="A76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4" i="2"/>
  <c r="F46" i="2"/>
  <c r="F47" i="2"/>
  <c r="F48" i="2"/>
  <c r="F49" i="2"/>
  <c r="F50" i="2"/>
  <c r="F51" i="2"/>
  <c r="F54" i="2"/>
  <c r="F55" i="2"/>
  <c r="F56" i="2"/>
  <c r="F57" i="2"/>
  <c r="F53" i="2"/>
  <c r="F59" i="2"/>
  <c r="F60" i="2"/>
  <c r="F61" i="2"/>
  <c r="F62" i="2"/>
  <c r="F63" i="2"/>
  <c r="F64" i="2"/>
  <c r="F65" i="2"/>
  <c r="F66" i="2"/>
  <c r="F67" i="2"/>
  <c r="F68" i="2"/>
  <c r="F71" i="2"/>
  <c r="F72" i="2"/>
  <c r="F73" i="2"/>
  <c r="F75" i="2"/>
  <c r="F76" i="2"/>
  <c r="F52" i="2"/>
  <c r="F29" i="2"/>
  <c r="F74" i="2"/>
  <c r="F43" i="2"/>
  <c r="F69" i="2"/>
  <c r="F58" i="2"/>
  <c r="F45" i="2"/>
  <c r="F70" i="2"/>
  <c r="F23" i="2"/>
  <c r="F3" i="2"/>
  <c r="R68" i="2"/>
  <c r="S68" i="2"/>
  <c r="T68" i="2"/>
  <c r="U68" i="2"/>
  <c r="V68" i="2"/>
  <c r="AA68" i="2"/>
  <c r="R69" i="2"/>
  <c r="S69" i="2"/>
  <c r="T69" i="2"/>
  <c r="U69" i="2"/>
  <c r="V69" i="2"/>
  <c r="AA69" i="2"/>
  <c r="R70" i="2"/>
  <c r="S70" i="2"/>
  <c r="T70" i="2"/>
  <c r="U70" i="2"/>
  <c r="V70" i="2"/>
  <c r="AA70" i="2"/>
  <c r="R71" i="2"/>
  <c r="S71" i="2"/>
  <c r="T71" i="2"/>
  <c r="U71" i="2"/>
  <c r="V71" i="2"/>
  <c r="AA71" i="2"/>
  <c r="R72" i="2"/>
  <c r="S72" i="2"/>
  <c r="T72" i="2"/>
  <c r="U72" i="2"/>
  <c r="V72" i="2"/>
  <c r="AA72" i="2"/>
  <c r="R73" i="2"/>
  <c r="S73" i="2"/>
  <c r="T73" i="2"/>
  <c r="U73" i="2"/>
  <c r="V73" i="2"/>
  <c r="AA73" i="2"/>
  <c r="R74" i="2"/>
  <c r="S74" i="2"/>
  <c r="T74" i="2"/>
  <c r="U74" i="2"/>
  <c r="V74" i="2"/>
  <c r="AA74" i="2"/>
  <c r="R75" i="2"/>
  <c r="S75" i="2"/>
  <c r="T75" i="2"/>
  <c r="U75" i="2"/>
  <c r="V75" i="2"/>
  <c r="AA75" i="2"/>
  <c r="R76" i="2"/>
  <c r="S76" i="2"/>
  <c r="T76" i="2"/>
  <c r="U76" i="2"/>
  <c r="V76" i="2"/>
  <c r="AA76" i="2"/>
  <c r="C67" i="2"/>
  <c r="C68" i="2"/>
  <c r="C69" i="2"/>
  <c r="C70" i="2"/>
  <c r="D74" i="2"/>
  <c r="C71" i="2"/>
  <c r="C72" i="2"/>
  <c r="D69" i="2"/>
  <c r="C73" i="2"/>
  <c r="C74" i="2"/>
  <c r="C75" i="2"/>
  <c r="D70" i="2"/>
  <c r="C76" i="2"/>
  <c r="V67" i="2"/>
  <c r="U67" i="2"/>
  <c r="T67" i="2"/>
  <c r="S67" i="2"/>
  <c r="R67" i="2"/>
  <c r="C11" i="2"/>
  <c r="A3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A67" i="2" l="1"/>
  <c r="D76" i="2"/>
  <c r="R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3" i="2"/>
  <c r="C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V66" i="2" l="1"/>
  <c r="U66" i="2"/>
  <c r="T66" i="2"/>
  <c r="R66" i="2"/>
  <c r="V65" i="2"/>
  <c r="U65" i="2"/>
  <c r="T65" i="2"/>
  <c r="R65" i="2"/>
  <c r="V64" i="2"/>
  <c r="U64" i="2"/>
  <c r="T64" i="2"/>
  <c r="R64" i="2"/>
  <c r="V63" i="2"/>
  <c r="U63" i="2"/>
  <c r="T63" i="2"/>
  <c r="R63" i="2"/>
  <c r="V62" i="2"/>
  <c r="U62" i="2"/>
  <c r="T62" i="2"/>
  <c r="R62" i="2"/>
  <c r="V61" i="2"/>
  <c r="U61" i="2"/>
  <c r="T61" i="2"/>
  <c r="R61" i="2"/>
  <c r="V60" i="2"/>
  <c r="U60" i="2"/>
  <c r="T60" i="2"/>
  <c r="R60" i="2"/>
  <c r="V59" i="2"/>
  <c r="U59" i="2"/>
  <c r="T59" i="2"/>
  <c r="R59" i="2"/>
  <c r="V58" i="2"/>
  <c r="U58" i="2"/>
  <c r="T58" i="2"/>
  <c r="R58" i="2"/>
  <c r="V57" i="2"/>
  <c r="U57" i="2"/>
  <c r="T57" i="2"/>
  <c r="R57" i="2"/>
  <c r="V56" i="2"/>
  <c r="U56" i="2"/>
  <c r="T56" i="2"/>
  <c r="R56" i="2"/>
  <c r="V55" i="2"/>
  <c r="U55" i="2"/>
  <c r="T55" i="2"/>
  <c r="R55" i="2"/>
  <c r="V54" i="2"/>
  <c r="U54" i="2"/>
  <c r="T54" i="2"/>
  <c r="R54" i="2"/>
  <c r="V53" i="2"/>
  <c r="U53" i="2"/>
  <c r="T53" i="2"/>
  <c r="R53" i="2"/>
  <c r="V52" i="2"/>
  <c r="U52" i="2"/>
  <c r="T52" i="2"/>
  <c r="R52" i="2"/>
  <c r="V51" i="2"/>
  <c r="U51" i="2"/>
  <c r="T51" i="2"/>
  <c r="R51" i="2"/>
  <c r="V50" i="2"/>
  <c r="U50" i="2"/>
  <c r="T50" i="2"/>
  <c r="R50" i="2"/>
  <c r="V49" i="2"/>
  <c r="U49" i="2"/>
  <c r="T49" i="2"/>
  <c r="R49" i="2"/>
  <c r="V48" i="2"/>
  <c r="U48" i="2"/>
  <c r="T48" i="2"/>
  <c r="R48" i="2"/>
  <c r="V47" i="2"/>
  <c r="U47" i="2"/>
  <c r="T47" i="2"/>
  <c r="R47" i="2"/>
  <c r="V46" i="2"/>
  <c r="U46" i="2"/>
  <c r="T46" i="2"/>
  <c r="R46" i="2"/>
  <c r="V45" i="2"/>
  <c r="U45" i="2"/>
  <c r="T45" i="2"/>
  <c r="R45" i="2"/>
  <c r="V44" i="2"/>
  <c r="U44" i="2"/>
  <c r="T44" i="2"/>
  <c r="R44" i="2"/>
  <c r="V43" i="2"/>
  <c r="U43" i="2"/>
  <c r="T43" i="2"/>
  <c r="R43" i="2"/>
  <c r="V42" i="2"/>
  <c r="U42" i="2"/>
  <c r="T42" i="2"/>
  <c r="R42" i="2"/>
  <c r="V41" i="2"/>
  <c r="U41" i="2"/>
  <c r="T41" i="2"/>
  <c r="R41" i="2"/>
  <c r="V40" i="2"/>
  <c r="U40" i="2"/>
  <c r="T40" i="2"/>
  <c r="R40" i="2"/>
  <c r="V39" i="2"/>
  <c r="U39" i="2"/>
  <c r="T39" i="2"/>
  <c r="R39" i="2"/>
  <c r="V38" i="2"/>
  <c r="U38" i="2"/>
  <c r="T38" i="2"/>
  <c r="R38" i="2"/>
  <c r="V37" i="2"/>
  <c r="U37" i="2"/>
  <c r="T37" i="2"/>
  <c r="R37" i="2"/>
  <c r="V36" i="2"/>
  <c r="U36" i="2"/>
  <c r="T36" i="2"/>
  <c r="R36" i="2"/>
  <c r="V35" i="2"/>
  <c r="U35" i="2"/>
  <c r="T35" i="2"/>
  <c r="R35" i="2"/>
  <c r="V34" i="2"/>
  <c r="U34" i="2"/>
  <c r="T34" i="2"/>
  <c r="R34" i="2"/>
  <c r="V33" i="2"/>
  <c r="U33" i="2"/>
  <c r="T33" i="2"/>
  <c r="R33" i="2"/>
  <c r="V32" i="2"/>
  <c r="U32" i="2"/>
  <c r="T32" i="2"/>
  <c r="R32" i="2"/>
  <c r="V31" i="2"/>
  <c r="U31" i="2"/>
  <c r="T31" i="2"/>
  <c r="R31" i="2"/>
  <c r="V30" i="2"/>
  <c r="U30" i="2"/>
  <c r="T30" i="2"/>
  <c r="R30" i="2"/>
  <c r="V29" i="2"/>
  <c r="U29" i="2"/>
  <c r="T29" i="2"/>
  <c r="R29" i="2"/>
  <c r="V28" i="2"/>
  <c r="U28" i="2"/>
  <c r="T28" i="2"/>
  <c r="R28" i="2"/>
  <c r="V27" i="2"/>
  <c r="U27" i="2"/>
  <c r="T27" i="2"/>
  <c r="R27" i="2"/>
  <c r="V26" i="2"/>
  <c r="U26" i="2"/>
  <c r="T26" i="2"/>
  <c r="R26" i="2"/>
  <c r="V25" i="2"/>
  <c r="U25" i="2"/>
  <c r="T25" i="2"/>
  <c r="R25" i="2"/>
  <c r="V24" i="2"/>
  <c r="U24" i="2"/>
  <c r="T24" i="2"/>
  <c r="R24" i="2"/>
  <c r="V23" i="2"/>
  <c r="U23" i="2"/>
  <c r="T23" i="2"/>
  <c r="R23" i="2"/>
  <c r="V22" i="2"/>
  <c r="U22" i="2"/>
  <c r="T22" i="2"/>
  <c r="R22" i="2"/>
  <c r="V21" i="2"/>
  <c r="U21" i="2"/>
  <c r="T21" i="2"/>
  <c r="R21" i="2"/>
  <c r="V20" i="2"/>
  <c r="U20" i="2"/>
  <c r="T20" i="2"/>
  <c r="R20" i="2"/>
  <c r="V19" i="2"/>
  <c r="U19" i="2"/>
  <c r="T19" i="2"/>
  <c r="R19" i="2"/>
  <c r="V18" i="2"/>
  <c r="U18" i="2"/>
  <c r="T18" i="2"/>
  <c r="R18" i="2"/>
  <c r="V17" i="2"/>
  <c r="U17" i="2"/>
  <c r="T17" i="2"/>
  <c r="R17" i="2"/>
  <c r="V16" i="2"/>
  <c r="U16" i="2"/>
  <c r="T16" i="2"/>
  <c r="R16" i="2"/>
  <c r="V15" i="2"/>
  <c r="U15" i="2"/>
  <c r="T15" i="2"/>
  <c r="R15" i="2"/>
  <c r="V14" i="2"/>
  <c r="U14" i="2"/>
  <c r="T14" i="2"/>
  <c r="R14" i="2"/>
  <c r="V13" i="2"/>
  <c r="U13" i="2"/>
  <c r="T13" i="2"/>
  <c r="R13" i="2"/>
  <c r="V12" i="2"/>
  <c r="U12" i="2"/>
  <c r="T12" i="2"/>
  <c r="R12" i="2"/>
  <c r="V11" i="2"/>
  <c r="U11" i="2"/>
  <c r="T11" i="2"/>
  <c r="R11" i="2"/>
  <c r="V10" i="2"/>
  <c r="U10" i="2"/>
  <c r="T10" i="2"/>
  <c r="R10" i="2"/>
  <c r="V9" i="2"/>
  <c r="U9" i="2"/>
  <c r="T9" i="2"/>
  <c r="R9" i="2"/>
  <c r="Z8" i="2"/>
  <c r="Y8" i="2"/>
  <c r="X8" i="2"/>
  <c r="V8" i="2"/>
  <c r="U8" i="2"/>
  <c r="T8" i="2"/>
  <c r="R8" i="2"/>
  <c r="Z7" i="2"/>
  <c r="Y7" i="2"/>
  <c r="X7" i="2"/>
  <c r="V7" i="2"/>
  <c r="U7" i="2"/>
  <c r="T7" i="2"/>
  <c r="R7" i="2"/>
  <c r="Z6" i="2"/>
  <c r="Y6" i="2"/>
  <c r="X6" i="2"/>
  <c r="V6" i="2"/>
  <c r="U6" i="2"/>
  <c r="T6" i="2"/>
  <c r="R6" i="2"/>
  <c r="V5" i="2"/>
  <c r="U5" i="2"/>
  <c r="T5" i="2"/>
  <c r="R5" i="2"/>
  <c r="V4" i="2"/>
  <c r="U4" i="2"/>
  <c r="T4" i="2"/>
  <c r="R4" i="2"/>
  <c r="V3" i="2"/>
  <c r="U3" i="2"/>
  <c r="T3" i="2"/>
  <c r="AA3" i="2" l="1"/>
  <c r="AA5" i="2"/>
  <c r="AA6" i="2"/>
  <c r="AA7" i="2"/>
  <c r="AA8" i="2"/>
  <c r="AA9" i="2"/>
  <c r="AA11" i="2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A43" i="2"/>
  <c r="AA45" i="2"/>
  <c r="AA47" i="2"/>
  <c r="AA49" i="2"/>
  <c r="AA51" i="2"/>
  <c r="AA53" i="2"/>
  <c r="AA55" i="2"/>
  <c r="AA57" i="2"/>
  <c r="AA59" i="2"/>
  <c r="AA61" i="2"/>
  <c r="AA63" i="2"/>
  <c r="AA65" i="2"/>
  <c r="AA4" i="2"/>
  <c r="AA10" i="2"/>
  <c r="AA12" i="2"/>
  <c r="AA14" i="2"/>
  <c r="AA16" i="2"/>
  <c r="AA18" i="2"/>
  <c r="AA20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62" i="2"/>
  <c r="AA64" i="2"/>
  <c r="AA66" i="2"/>
  <c r="D45" i="2" l="1"/>
  <c r="D23" i="2"/>
  <c r="D3" i="2"/>
  <c r="B3" i="2"/>
  <c r="D72" i="2"/>
  <c r="D48" i="2"/>
  <c r="D32" i="2"/>
  <c r="D27" i="2"/>
  <c r="D22" i="2"/>
  <c r="D18" i="2"/>
  <c r="D14" i="2"/>
  <c r="D10" i="2"/>
  <c r="D6" i="2"/>
  <c r="D75" i="2"/>
  <c r="D68" i="2"/>
  <c r="D60" i="2"/>
  <c r="D56" i="2"/>
  <c r="D50" i="2"/>
  <c r="D46" i="2"/>
  <c r="D40" i="2"/>
  <c r="D36" i="2"/>
  <c r="D30" i="2"/>
  <c r="D20" i="2"/>
  <c r="D16" i="2"/>
  <c r="D12" i="2"/>
  <c r="D4" i="2"/>
  <c r="D71" i="2"/>
  <c r="D65" i="2"/>
  <c r="D61" i="2"/>
  <c r="D57" i="2"/>
  <c r="D51" i="2"/>
  <c r="D41" i="2"/>
  <c r="D37" i="2"/>
  <c r="D33" i="2"/>
  <c r="D26" i="2"/>
  <c r="D21" i="2"/>
  <c r="D17" i="2"/>
  <c r="D13" i="2"/>
  <c r="D9" i="2"/>
  <c r="D7" i="2"/>
  <c r="D5" i="2"/>
  <c r="D73" i="2"/>
  <c r="D67" i="2"/>
  <c r="D63" i="2"/>
  <c r="D59" i="2"/>
  <c r="D55" i="2"/>
  <c r="D49" i="2"/>
  <c r="D44" i="2"/>
  <c r="D39" i="2"/>
  <c r="D35" i="2"/>
  <c r="D28" i="2"/>
  <c r="D24" i="2"/>
  <c r="D19" i="2"/>
  <c r="D15" i="2"/>
  <c r="D11" i="2"/>
  <c r="D8" i="2"/>
  <c r="D31" i="2" l="1"/>
  <c r="D29" i="2"/>
  <c r="D47" i="2"/>
  <c r="D43" i="2"/>
  <c r="D25" i="2"/>
  <c r="D64" i="2"/>
  <c r="D58" i="2"/>
  <c r="D34" i="2"/>
  <c r="D38" i="2"/>
  <c r="D42" i="2"/>
  <c r="D54" i="2"/>
  <c r="D53" i="2"/>
  <c r="D52" i="2"/>
  <c r="D62" i="2"/>
  <c r="D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tc={2B34ABA9-39F8-4FCB-BBD4-375446094DF7}</author>
    <author>tc={20AA747F-66C3-4315-A108-CB8FE4B639E9}</author>
    <author>tc={744A768D-5667-4D32-B2ED-6B99586C3B68}</author>
    <author>tc={4C0A94A4-08A4-4144-8351-B976BD34CC2B}</author>
  </authors>
  <commentList>
    <comment ref="I40" authorId="0" shapeId="0" xr:uid="{2B34ABA9-39F8-4FCB-BBD4-375446094D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LCA.
Prédio 36 / 1º andar / Marcelo Aquilino
Prédio 25/ Henrique Lima
Prédio 29 / Douglas Messina
Prédio 31 / Simone Nakamoto
Prédio 47 / Sérgio Ferraz
</t>
      </text>
    </comment>
    <comment ref="I53" authorId="1" shapeId="0" xr:uid="{20AA747F-66C3-4315-A108-CB8FE4B639E9}">
      <text>
        <t>[Threaded comment]
Your version of Excel allows you to read this threaded comment; however, any edits to it will get removed if the file is opened in a newer version of Excel. Learn more: https://go.microsoft.com/fwlink/?linkid=870924
Comment:
    Prédio 48 Térreo - Marcelo Sussumu
Prédio 31 1º andar - Ricardo Augusto</t>
      </text>
    </comment>
    <comment ref="I61" authorId="2" shapeId="0" xr:uid="{744A768D-5667-4D32-B2ED-6B99586C3B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Prédio 35 Térreo - Marcello D. Garcia
</t>
      </text>
    </comment>
    <comment ref="I75" authorId="3" shapeId="0" xr:uid="{4C0A94A4-08A4-4144-8351-B976BD34CC2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Antigo LEL - Prédio 31 Térreo - Gibran
Antigo LEA - Prédio 53 Subsolo e 62 1º andar - D'Elia </t>
      </text>
    </comment>
  </commentList>
</comments>
</file>

<file path=xl/sharedStrings.xml><?xml version="1.0" encoding="utf-8"?>
<sst xmlns="http://schemas.openxmlformats.org/spreadsheetml/2006/main" count="446" uniqueCount="350">
  <si>
    <t>códigos</t>
  </si>
  <si>
    <t>prédio antes</t>
  </si>
  <si>
    <t>prédios</t>
  </si>
  <si>
    <t>prédio depois</t>
  </si>
  <si>
    <t>labs</t>
  </si>
  <si>
    <t>link rota</t>
  </si>
  <si>
    <t>palavras chave busca</t>
  </si>
  <si>
    <t>Laboratório</t>
  </si>
  <si>
    <t>predio</t>
  </si>
  <si>
    <t>Andar</t>
  </si>
  <si>
    <t>Nome Contato 1</t>
  </si>
  <si>
    <t>email contato 1</t>
  </si>
  <si>
    <t>ramal contato 1</t>
  </si>
  <si>
    <t>Nome Contato 2</t>
  </si>
  <si>
    <t>email contato 2</t>
  </si>
  <si>
    <t>ramal contato 2</t>
  </si>
  <si>
    <t xml:space="preserve"> </t>
  </si>
  <si>
    <t>espaço</t>
  </si>
  <si>
    <t>pro predio</t>
  </si>
  <si>
    <t>individual</t>
  </si>
  <si>
    <t>.</t>
  </si>
  <si>
    <t>Documentos Técnicos; Norma técnica; Procedimento; Monitoramento de norma; Controle de documento;</t>
  </si>
  <si>
    <t>Departamento de Acervo e Informação Tecnológica - DAIT</t>
  </si>
  <si>
    <t>2º</t>
  </si>
  <si>
    <t>Rosangela Zanforlin de Almeida</t>
  </si>
  <si>
    <t>zanfor@ipt.br</t>
  </si>
  <si>
    <t>Maria Solange de Oliveira Pereira Fierro</t>
  </si>
  <si>
    <t>solange@ipt.br</t>
  </si>
  <si>
    <t>Central de Relacionamento com Clientes - CRC</t>
  </si>
  <si>
    <t>Andrea Pinheiro Felix</t>
  </si>
  <si>
    <t>apinheiro@ipt.br</t>
  </si>
  <si>
    <t>Tratamento de Dados Pessoais - TR</t>
  </si>
  <si>
    <t>Silvana Bentlei Murbak Cerqueira</t>
  </si>
  <si>
    <t>silvana@ipt.br</t>
  </si>
  <si>
    <t>Departamento de Análise de Mercados e Parcerias</t>
  </si>
  <si>
    <t>Yuri Basile Tukoff Guimaraes</t>
  </si>
  <si>
    <t>ytukoff@ipt.br</t>
  </si>
  <si>
    <t>Departamento de Gestão da Inovação e Propriedade Intelectual</t>
  </si>
  <si>
    <t>2ª</t>
  </si>
  <si>
    <t>Nereide de Oliveira</t>
  </si>
  <si>
    <t>nereide@ipt.br</t>
  </si>
  <si>
    <t>Coordenadoria de Relações Institucionais - CRI</t>
  </si>
  <si>
    <t>Alex Fedozzi Vallone</t>
  </si>
  <si>
    <t>avallone@ipt.br</t>
  </si>
  <si>
    <t>Plataforma IPT Pró Municípios</t>
  </si>
  <si>
    <t>Luiz Carlos Tanno</t>
  </si>
  <si>
    <t>tanno@ipt.br</t>
  </si>
  <si>
    <t>Área da Memória Histórica</t>
  </si>
  <si>
    <t>Mirian Cruxen Barros de Oliveira</t>
  </si>
  <si>
    <t>miriancr@ipt.br</t>
  </si>
  <si>
    <t>Assessoria de Comunicação Corporativa - ACC</t>
  </si>
  <si>
    <t>Augusto Max Colin</t>
  </si>
  <si>
    <t>augustomc@ipt.br</t>
  </si>
  <si>
    <t>Luciana Omia Mishima</t>
  </si>
  <si>
    <t>lomia@ipt.br</t>
  </si>
  <si>
    <t>Laboratório de Processos Metalúrgicos - LPM</t>
  </si>
  <si>
    <t>1º</t>
  </si>
  <si>
    <t>Andre Luiz Nunis da Silva</t>
  </si>
  <si>
    <t>alnunis@ipt.br</t>
  </si>
  <si>
    <t>4198 / 4045</t>
  </si>
  <si>
    <t>Moyses Leite de Lima</t>
  </si>
  <si>
    <t>mllima@ipt.br</t>
  </si>
  <si>
    <t>Gerência de Conformidade, Gestão de Riscos e Controle Interno - GECON</t>
  </si>
  <si>
    <t>Gisele Sayuri Hashida</t>
  </si>
  <si>
    <t>giseleh@ipt.br</t>
  </si>
  <si>
    <t>Leodinilson de Faria</t>
  </si>
  <si>
    <t>nilsonf@ipt.br</t>
  </si>
  <si>
    <t>Ouvidoria</t>
  </si>
  <si>
    <t>Térreo</t>
  </si>
  <si>
    <t>Mauricio Iocca</t>
  </si>
  <si>
    <t>iocca@ipt.br</t>
  </si>
  <si>
    <t>Secretaria de Governança Corporativa</t>
  </si>
  <si>
    <t>Flavia Gutierrez Motta</t>
  </si>
  <si>
    <t>fgmotta@ipt.br</t>
  </si>
  <si>
    <t>Assessoria Jurídica - AJ</t>
  </si>
  <si>
    <t>Thatiana Ghenis Viana</t>
  </si>
  <si>
    <t>thatianagv@ipt.br</t>
  </si>
  <si>
    <t>Ana Kelly de Lima Matos Natali</t>
  </si>
  <si>
    <t>anakelly@ipt.br</t>
  </si>
  <si>
    <t>Departamento de Gestão de Contratos - DGC</t>
  </si>
  <si>
    <t>Frederico Antonio Borges Soares de Abreu</t>
  </si>
  <si>
    <t>fredabreu@ipt.br</t>
  </si>
  <si>
    <t>Departamento de Aquisição, Contratação e Estoque - DACE</t>
  </si>
  <si>
    <t>Marcelino Ferreira do Nascimento</t>
  </si>
  <si>
    <t>marcelino@ipt.br</t>
  </si>
  <si>
    <t>Departamento de Segurança, Saúde e  Meio Ambiente - DESMT</t>
  </si>
  <si>
    <t>Luidimar Guilherme da Silva</t>
  </si>
  <si>
    <t>luidimar@ipt.br</t>
  </si>
  <si>
    <t>Departamento de Pessoal, Empregos e Benefícios - DPEB</t>
  </si>
  <si>
    <t>Hector David Rubilar La Vega</t>
  </si>
  <si>
    <t>hector@ipt.br</t>
  </si>
  <si>
    <t>Departamento de Desenvolvimento Organizacional e Talentos - DOT</t>
  </si>
  <si>
    <t>Patricia das Gracas Gomes Pedroso</t>
  </si>
  <si>
    <t>patricia@ipt.br</t>
  </si>
  <si>
    <t>Licitações e Importação</t>
  </si>
  <si>
    <t>Jorge Carlos da Silva</t>
  </si>
  <si>
    <t>jorgecar@ipt.br</t>
  </si>
  <si>
    <t>Núcleo de Tecnologias Avançadas para Bem-estar e Saúde aplicados às Ciências da Vida - NUTABES</t>
  </si>
  <si>
    <t>Adriano Marim de Oliveira</t>
  </si>
  <si>
    <t>amarim@ipt.br</t>
  </si>
  <si>
    <t>Departamento de Informação Gerencial</t>
  </si>
  <si>
    <t>Rodrigo Pereira Castelani</t>
  </si>
  <si>
    <t>caste@ipt.br</t>
  </si>
  <si>
    <t>Departamento de Contabilidade</t>
  </si>
  <si>
    <t>Francisco Souto Outeda</t>
  </si>
  <si>
    <t>fsouto@ipt.br</t>
  </si>
  <si>
    <t>Departamento de Gestão Financeira</t>
  </si>
  <si>
    <t>Reginaldo da Silva Carvalho</t>
  </si>
  <si>
    <t>carvalho@ipt.br</t>
  </si>
  <si>
    <t>Departamento de Contratos e Convênios</t>
  </si>
  <si>
    <t>Mirthes Loureiro de M Arroa</t>
  </si>
  <si>
    <t>mirthes@ipt.br</t>
  </si>
  <si>
    <t>Departamento de Ativo Imobilizado</t>
  </si>
  <si>
    <t>Administração - Unidade de negócios Materiais Avançados - MA</t>
  </si>
  <si>
    <t>Diraldo Nunes Pereira</t>
  </si>
  <si>
    <t>ddinupe@ipt.br</t>
  </si>
  <si>
    <t>Sandra Lúcia de Moraes</t>
  </si>
  <si>
    <t>sandralm@ipt.br</t>
  </si>
  <si>
    <t>DLs e Estoque</t>
  </si>
  <si>
    <t>Marcelo Oliveira do Nascimento</t>
  </si>
  <si>
    <t>marcelon@ipt.br</t>
  </si>
  <si>
    <t>Controladoria</t>
  </si>
  <si>
    <t>Wanderlei de Sa Azevedo</t>
  </si>
  <si>
    <t>wander@ipt.br</t>
  </si>
  <si>
    <t>Departamento Fiscal</t>
  </si>
  <si>
    <t>Juliana Rize da Silva</t>
  </si>
  <si>
    <t>julianarize@ipt.br</t>
  </si>
  <si>
    <t>Departamento de Gestão do Orçamento Público</t>
  </si>
  <si>
    <t>Flavia Maria Abrao Villas Boas</t>
  </si>
  <si>
    <t>flaviaa@ipt.br</t>
  </si>
  <si>
    <t>Departamento de Administração de Serviços - DAS</t>
  </si>
  <si>
    <t>Claudia dos Santos</t>
  </si>
  <si>
    <t>claudias@ipt.br</t>
  </si>
  <si>
    <t>Departamento de Mobilidade Integrada - DEMI</t>
  </si>
  <si>
    <t>Departamento de Engenharia e Modernização da Infraestrutura</t>
  </si>
  <si>
    <t>Anai Ravanelli Minelli</t>
  </si>
  <si>
    <t>anai@ipt.br</t>
  </si>
  <si>
    <t>Departamento de Manutenção Predial e de Equipamentos</t>
  </si>
  <si>
    <t>Sergio Ikuo Akao Yamashita</t>
  </si>
  <si>
    <t>sergioy@ipt.br</t>
  </si>
  <si>
    <t>Laboratório de Bioenergia e Eficiência Energética - LBE</t>
  </si>
  <si>
    <t>2º andar</t>
  </si>
  <si>
    <t>Adriana Garcia</t>
  </si>
  <si>
    <t>adrianag@ipt.br</t>
  </si>
  <si>
    <t>Pamela Coelho Tambani</t>
  </si>
  <si>
    <t>ptambani@ipt.br</t>
  </si>
  <si>
    <t>Laboratório de Referências Metrológicas - LRM</t>
  </si>
  <si>
    <t>Ricardo Rezende Zucchini</t>
  </si>
  <si>
    <t>zucchini@ipt.br</t>
  </si>
  <si>
    <t>Patricia Hama</t>
  </si>
  <si>
    <t>phama@ipt.br</t>
  </si>
  <si>
    <t>conforto acústico; isolamento acústico; redução de ruído</t>
  </si>
  <si>
    <t>Laboratório de Conforto Ambiental, Eficiência Energética e Instalações Prediais - LCAP</t>
  </si>
  <si>
    <t xml:space="preserve">1º </t>
  </si>
  <si>
    <t>Marcelo de Mello Aquilino</t>
  </si>
  <si>
    <t>aquilino@ipt.br</t>
  </si>
  <si>
    <t>Douglas Messina</t>
  </si>
  <si>
    <t>dmessina@ipt.br</t>
  </si>
  <si>
    <t>4814/4964</t>
  </si>
  <si>
    <t>Laboratório de Tecnologia e Desempenho de Sistemas Construtivos - LTDC</t>
  </si>
  <si>
    <t>Luciana Alves de Oliveira</t>
  </si>
  <si>
    <t>luciana@ipt.br</t>
  </si>
  <si>
    <t>4164/4670</t>
  </si>
  <si>
    <t>Maria Jose de Andrade Casimiro Miranda</t>
  </si>
  <si>
    <t>mmiranda@ipt.br</t>
  </si>
  <si>
    <t>comportamento dos materiais; reação ao fogo; material de revestimento; edificações; segurança contra incêndio</t>
  </si>
  <si>
    <t>Laboratório de Segurança ao Fogo e a Explosões - LSFEx</t>
  </si>
  <si>
    <t>Antonio Fernando Berto</t>
  </si>
  <si>
    <t>afberto@ipt.br</t>
  </si>
  <si>
    <t>Carlos Roberto Metzker de Oliveira</t>
  </si>
  <si>
    <t>carlosmo@ipt.br</t>
  </si>
  <si>
    <t>Administração - Unidade de negócios Habitação e Edificações - HE</t>
  </si>
  <si>
    <t>Silvio Paes Lopes</t>
  </si>
  <si>
    <t>silviopl@ipt.br</t>
  </si>
  <si>
    <t>Fúlvio Vittorino</t>
  </si>
  <si>
    <t>fulviov@ipt.br</t>
  </si>
  <si>
    <t>Laboratório de Vazão - LV</t>
  </si>
  <si>
    <t>Rui Gomez Teixeira de Almeida</t>
  </si>
  <si>
    <t>ruigta@ipt.br</t>
  </si>
  <si>
    <t>Rubens Silva Telles</t>
  </si>
  <si>
    <t>rtelles@ipt.br</t>
  </si>
  <si>
    <t>Administração - Unidade de negócios Tecnologias Regulatórias e Metrológicas - TRM</t>
  </si>
  <si>
    <t>Djair Rodrigues Magalhães</t>
  </si>
  <si>
    <t>djair@ipt.br</t>
  </si>
  <si>
    <t>Nilson Massami Taira</t>
  </si>
  <si>
    <t>nmtaira@ipt.br</t>
  </si>
  <si>
    <t>celula de carga; balança; macaco hidraulico; dinamometro; manometro; termometro</t>
  </si>
  <si>
    <t>Laboratório de Metrologia Mecânica - LMM</t>
  </si>
  <si>
    <t>Manuel Antonio P Castanho</t>
  </si>
  <si>
    <t>manet@ipt.br</t>
  </si>
  <si>
    <t>Carlos Alberto Fabricio Junior</t>
  </si>
  <si>
    <t>carlosjr@ipt.br</t>
  </si>
  <si>
    <t>Departamento de Segurança da Informação</t>
  </si>
  <si>
    <t>Denis Bruno Virissimo</t>
  </si>
  <si>
    <t>denisbv@ipt.br</t>
  </si>
  <si>
    <t>Departamento de Redes</t>
  </si>
  <si>
    <t>Salvador Giaquinto</t>
  </si>
  <si>
    <t>salvador@ipt.br</t>
  </si>
  <si>
    <t>Departamento de Servidores</t>
  </si>
  <si>
    <t>Juty Chen</t>
  </si>
  <si>
    <t>juty@ipt.br</t>
  </si>
  <si>
    <t>Departamento de Service Desk</t>
  </si>
  <si>
    <t>Carlos Alberto Correa Filho</t>
  </si>
  <si>
    <t>cfilho@ipt.br</t>
  </si>
  <si>
    <t>Departamento de Sistemas</t>
  </si>
  <si>
    <t>Erico de Paula Cunha</t>
  </si>
  <si>
    <t>cunhaep@ipt.br</t>
  </si>
  <si>
    <t>Administração - Unidade de negócios Energia - EN</t>
  </si>
  <si>
    <t>Lilian Regina de Andrade</t>
  </si>
  <si>
    <t>lilianre@ipt.br</t>
  </si>
  <si>
    <t>João Carlos Sávio Cordeiro</t>
  </si>
  <si>
    <t>cordeiro@ipt.br</t>
  </si>
  <si>
    <t>Laboratório de Química e Manufaturados - LQM</t>
  </si>
  <si>
    <t>Fernando Soares de Lima</t>
  </si>
  <si>
    <t>nandosl@ipt.br</t>
  </si>
  <si>
    <t>4727/4551</t>
  </si>
  <si>
    <t>Sandra Souza de Oliveira</t>
  </si>
  <si>
    <t>sansouza@ipt.br</t>
  </si>
  <si>
    <t>Bactérias; amostras de resíduo; amostras de resíduo; amostras aquosas</t>
  </si>
  <si>
    <t>Laboratório de Biotecnologia Industrial - LBI</t>
  </si>
  <si>
    <t>Patricia Leo</t>
  </si>
  <si>
    <t>patrileo@ipt.br</t>
  </si>
  <si>
    <t>Microscopia; Perfilometria</t>
  </si>
  <si>
    <t>Laboratório de Micromanufatura - LMI</t>
  </si>
  <si>
    <t>Bruno Marinaro Verona</t>
  </si>
  <si>
    <t>brunoverona@ipt.br</t>
  </si>
  <si>
    <t>Partícula; Amostra</t>
  </si>
  <si>
    <t>Laboratório de Processos Químicos e Tecnologia de Partículas - LPP</t>
  </si>
  <si>
    <t>3º</t>
  </si>
  <si>
    <t>Kleber Lanigra Guimaraes</t>
  </si>
  <si>
    <t>kleberlg@ipt.br</t>
  </si>
  <si>
    <t>Departamento de ERP</t>
  </si>
  <si>
    <t>Sidney Francisco de Almeida</t>
  </si>
  <si>
    <t>sidney@ipt.br</t>
  </si>
  <si>
    <t>4631 / 4697</t>
  </si>
  <si>
    <t>Administração - Unidade de negócios Bionanomanufatura - BIONANO</t>
  </si>
  <si>
    <t>Gicelma de Lima Silva</t>
  </si>
  <si>
    <t>glima@ipt.br</t>
  </si>
  <si>
    <t>Natália Neto Pereira Cerize</t>
  </si>
  <si>
    <t>ncerize@ipt.br</t>
  </si>
  <si>
    <t>Laboratório de Corrosão e Proteção - LCP</t>
  </si>
  <si>
    <t>Neusvaldo Lira de Almeida</t>
  </si>
  <si>
    <t>neusval@ipt.br</t>
  </si>
  <si>
    <t>Anna Ramus Moreira</t>
  </si>
  <si>
    <t>anna@ipt.br</t>
  </si>
  <si>
    <t>Laboratório de Infraestrutura em Energia - LInE </t>
  </si>
  <si>
    <t>Terreo</t>
  </si>
  <si>
    <t>Sergio Francisco Dela Antonio</t>
  </si>
  <si>
    <t>sfda@ipt.br</t>
  </si>
  <si>
    <t>Rynaldo Zanotele Hemerly de Almeida</t>
  </si>
  <si>
    <t>rynaldo@ipt.br</t>
  </si>
  <si>
    <t>Seção de Obras Civis - SOC</t>
  </si>
  <si>
    <t>Diego Lapolli Bressan</t>
  </si>
  <si>
    <t>bressan@ipt.br</t>
  </si>
  <si>
    <t>Fabio Ioveni Lavandoscki</t>
  </si>
  <si>
    <t>fabioil@ipt.br</t>
  </si>
  <si>
    <t>Escritório de Projetos - EP</t>
  </si>
  <si>
    <t>Bruna Bazzoni</t>
  </si>
  <si>
    <t>bbazzoni@ipt.br</t>
  </si>
  <si>
    <t>Laboratório de Usos Finais e Gestão de Energia - LGE</t>
  </si>
  <si>
    <t>1º subsolo</t>
  </si>
  <si>
    <t>Antonio Francisco Gentil Ferreira Junior</t>
  </si>
  <si>
    <t>agentil@ipt.br</t>
  </si>
  <si>
    <t>Mônica Felix da Cunha Rodrigues</t>
  </si>
  <si>
    <t>monicafc@ipt.br</t>
  </si>
  <si>
    <t>multimetro; osciloscopio; gaussimetro</t>
  </si>
  <si>
    <t>Laboratório de Metrologia Elétrica - LME</t>
  </si>
  <si>
    <t>2º subsolo</t>
  </si>
  <si>
    <t>Nelson Andrade</t>
  </si>
  <si>
    <t>nandrade@ipt.br</t>
  </si>
  <si>
    <t>Tomie Yokoji</t>
  </si>
  <si>
    <t>tomiey@ipt.br</t>
  </si>
  <si>
    <t>Seção de Internet das Coisas e Sistemas Embarcados - SICE</t>
  </si>
  <si>
    <t>Leandro Avanco</t>
  </si>
  <si>
    <t>lavanco@ipt.br</t>
  </si>
  <si>
    <t>Mauro Kendi Noda</t>
  </si>
  <si>
    <t>mknoda@ipt.br</t>
  </si>
  <si>
    <t>Seção de Engenharia de Software e Transportes Inteligentes - SESTI</t>
  </si>
  <si>
    <t>Douglas Bellomo Cavalcante</t>
  </si>
  <si>
    <t>dcavalca@ipt.br</t>
  </si>
  <si>
    <t>Ely Bernardi</t>
  </si>
  <si>
    <t>ely@ipt.br</t>
  </si>
  <si>
    <t>Seção de Inteligência Artificial e Analytics - SIAA</t>
  </si>
  <si>
    <t>Adriano Galindo Leal</t>
  </si>
  <si>
    <t>leal@ipt.br</t>
  </si>
  <si>
    <t>Luciana Andrea Mori Faria de Moraes</t>
  </si>
  <si>
    <t>lmoraes@ipt.br</t>
  </si>
  <si>
    <t>Grupo de Gestão da Qualidade - GGQ</t>
  </si>
  <si>
    <t>Rima Yehia</t>
  </si>
  <si>
    <t>rima@ipt.br</t>
  </si>
  <si>
    <t>Administração - Unidade de negócios Tecnologias Digitais - TD</t>
  </si>
  <si>
    <t>Alais Antônio Telles</t>
  </si>
  <si>
    <t>telles@ipt.br</t>
  </si>
  <si>
    <t>Maria Cristina Machado Domingues</t>
  </si>
  <si>
    <t>cmachado@ipt.br</t>
  </si>
  <si>
    <t>Ensino Tecnológico - ET</t>
  </si>
  <si>
    <t>Eduardo Luiz Machado</t>
  </si>
  <si>
    <t>edumach@ipt.br</t>
  </si>
  <si>
    <t>Seção de Planejamento Territorial, Recursos Hídricos, Saneamento e Florestas - SPRSF</t>
  </si>
  <si>
    <t>Sofia Julia Alves M Campos</t>
  </si>
  <si>
    <t>scampos@ipt.br</t>
  </si>
  <si>
    <t>Priscila Ikematsu</t>
  </si>
  <si>
    <t>priscilai@ipt.br</t>
  </si>
  <si>
    <t>Seção de Investigações, Riscos e Gerenciamento Ambiental - SIRGA</t>
  </si>
  <si>
    <t>Larissa Felicidade Werkhauser Demarco</t>
  </si>
  <si>
    <t>larissaf@ipt.br</t>
  </si>
  <si>
    <t>Camila Camolesi Guimaraes</t>
  </si>
  <si>
    <t>camilacg@ipt.br</t>
  </si>
  <si>
    <t>revestimento sintético texturizado; desempenho dos materiais; argamassa decorativa; material de revestimento; espectrofotometria de absorção atômica; metal em água</t>
  </si>
  <si>
    <t>Laboratório de Materiais para Produtos de Construção - LMPC</t>
  </si>
  <si>
    <t>Fabiano Ferreira Chotoli</t>
  </si>
  <si>
    <t>fchotoli@ipt.br</t>
  </si>
  <si>
    <t>Osmar Hamilton Becere</t>
  </si>
  <si>
    <t>becere@ipt.br</t>
  </si>
  <si>
    <t>Administração - Unidade de negócios Cidades, Infraestrutura e Meio Ambiente - CIMA</t>
  </si>
  <si>
    <t>Susi Ferreira</t>
  </si>
  <si>
    <t>sufer@ipt.br</t>
  </si>
  <si>
    <t>Fabricio Araújo Mirandola</t>
  </si>
  <si>
    <t>fabricio@ipt.br</t>
  </si>
  <si>
    <t>Laboratório de Celulose, Papel e Embalagem  - LCPE</t>
  </si>
  <si>
    <t>Patricia Kaji Yasumura Sasaki</t>
  </si>
  <si>
    <t>pkaji@ipt.br</t>
  </si>
  <si>
    <t>Marcia Barreto Cardoso</t>
  </si>
  <si>
    <t>marciabc@ipt.br</t>
  </si>
  <si>
    <t>Coordenadoria de Programas - CP</t>
  </si>
  <si>
    <t>Mari Tomita Katayama</t>
  </si>
  <si>
    <t>katayama@ipt.br</t>
  </si>
  <si>
    <t>Prédio</t>
  </si>
  <si>
    <t>Link</t>
  </si>
  <si>
    <t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</si>
  <si>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-23.5545155,-46.7337982/@-23.5565832,-46.7357722,742m/data=!3m1!1e3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</si>
  <si>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-23.5561517,-46.7342338/@-23.5588162,-46.7350565,833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</si>
  <si>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t>
  </si>
  <si>
    <t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</si>
  <si>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-23.5554921,-46.7349495/@-23.5585487,-46.7352429,17z/data=!3m1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</si>
  <si>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</si>
  <si>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</si>
  <si>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</si>
  <si>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</si>
  <si>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</si>
  <si>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</t>
  </si>
  <si>
    <t>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</t>
  </si>
  <si>
    <t>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</si>
  <si>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</si>
  <si>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</si>
  <si>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</si>
  <si>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</si>
  <si>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</si>
  <si>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-23.5576249,-46.7409148/@-23.5586898,-46.7402333,1667m/data=!3m2!1e3!4b1!4m9!4m8!1m5!1m1!1s0x94ce56111f23979f:0x4efc1ff99667559c!2m2!1d-46.7347373!2d-23.5568084!1m0!3e0</t>
  </si>
  <si>
    <t>https://www.google.com.br/maps/dir/IPT+-+Instituto+de+Pesquisas+Tecnol%C3%B3gicas,+Av.+Prof.+Almeida+Prado,+532+-+Butant%C3%A3,+S%C3%A3o+Paulo+-+SP,+05508-901/-23.5582795,-46.7416122/@-23.5586898,-46.7406517,1667m/data=!3m2!1e3!4b1!4m9!4m8!1m5!1m1!1s0x94ce56111f23979f:0x4efc1ff99667559c!2m2!1d-46.7347373!2d-23.5568084!1m0!3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</si>
</sst>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000000"/>
      <name val="Consolas"/>
      <family val="3"/>
    </font>
    <font>
      <sz val="11"/>
      <color rgb="FF3398DB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7" fillId="2" borderId="5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3" fillId="0" borderId="0" xfId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9" xfId="0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4" xfId="0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Pinheiro Felix" id="{0FB3027B-96D1-4332-8382-A922F43E4E9D}" userId="S::apinheiro@ipt.br::6a14893b-bd28-4c0e-b363-cad1c5dcdfa9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0" dT="2022-06-21T13:59:28.27" personId="{0FB3027B-96D1-4332-8382-A922F43E4E9D}" id="{2B34ABA9-39F8-4FCB-BBD4-375446094DF7}">
    <text xml:space="preserve">LCA.
Prédio 36 / 1º andar / Marcelo Aquilino
Prédio 25/ Henrique Lima
Prédio 29 / Douglas Messina
Prédio 31 / Simone Nakamoto
Prédio 47 / Sérgio Ferraz
</text>
  </threadedComment>
  <threadedComment ref="I53" dT="2022-06-21T14:33:13.56" personId="{0FB3027B-96D1-4332-8382-A922F43E4E9D}" id="{20AA747F-66C3-4315-A108-CB8FE4B639E9}">
    <text>Prédio 48 Térreo - Marcelo Sussumu
Prédio 31 1º andar - Ricardo Augusto</text>
  </threadedComment>
  <threadedComment ref="I61" dT="2022-06-21T14:36:22.57" personId="{0FB3027B-96D1-4332-8382-A922F43E4E9D}" id="{744A768D-5667-4D32-B2ED-6B99586C3B68}">
    <text xml:space="preserve">Prédio 35 Térreo - Marcello D. Garcia
</text>
  </threadedComment>
  <threadedComment ref="I75" dT="2022-06-21T14:02:57.42" personId="{0FB3027B-96D1-4332-8382-A922F43E4E9D}" id="{4C0A94A4-08A4-4144-8351-B976BD34CC2B}">
    <text xml:space="preserve">Antigo LEL - Prédio 31 Térreo - Gibran
Antigo LEA - Prédio 53 Subsolo e 62 1º andar - D'Elia 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orgecar@ipt.br" TargetMode="External"/><Relationship Id="rId21" Type="http://schemas.openxmlformats.org/officeDocument/2006/relationships/hyperlink" Target="mailto:fredabreu@ipt.br" TargetMode="External"/><Relationship Id="rId42" Type="http://schemas.openxmlformats.org/officeDocument/2006/relationships/hyperlink" Target="mailto:ptambani@ipt.br" TargetMode="External"/><Relationship Id="rId47" Type="http://schemas.openxmlformats.org/officeDocument/2006/relationships/hyperlink" Target="mailto:luciana@ipt.br" TargetMode="External"/><Relationship Id="rId63" Type="http://schemas.openxmlformats.org/officeDocument/2006/relationships/hyperlink" Target="mailto:sidney@ipt.br" TargetMode="External"/><Relationship Id="rId68" Type="http://schemas.openxmlformats.org/officeDocument/2006/relationships/hyperlink" Target="mailto:sfda@ipt.br" TargetMode="External"/><Relationship Id="rId84" Type="http://schemas.openxmlformats.org/officeDocument/2006/relationships/hyperlink" Target="mailto:scampos@ipt.br" TargetMode="External"/><Relationship Id="rId89" Type="http://schemas.openxmlformats.org/officeDocument/2006/relationships/hyperlink" Target="mailto:becere@ipt.br" TargetMode="External"/><Relationship Id="rId112" Type="http://schemas.microsoft.com/office/2017/10/relationships/threadedComment" Target="../threadedComments/threadedComment1.xml"/><Relationship Id="rId16" Type="http://schemas.openxmlformats.org/officeDocument/2006/relationships/hyperlink" Target="mailto:iocca@ipt.br" TargetMode="External"/><Relationship Id="rId107" Type="http://schemas.openxmlformats.org/officeDocument/2006/relationships/hyperlink" Target="mailto:edumach@ipt.br" TargetMode="External"/><Relationship Id="rId11" Type="http://schemas.openxmlformats.org/officeDocument/2006/relationships/hyperlink" Target="mailto:lomia@ipt.br" TargetMode="External"/><Relationship Id="rId32" Type="http://schemas.openxmlformats.org/officeDocument/2006/relationships/hyperlink" Target="mailto:marcelon@ipt.br" TargetMode="External"/><Relationship Id="rId37" Type="http://schemas.openxmlformats.org/officeDocument/2006/relationships/hyperlink" Target="mailto:claudias@ipt.br" TargetMode="External"/><Relationship Id="rId53" Type="http://schemas.openxmlformats.org/officeDocument/2006/relationships/hyperlink" Target="mailto:manet@ipt.br" TargetMode="External"/><Relationship Id="rId58" Type="http://schemas.openxmlformats.org/officeDocument/2006/relationships/hyperlink" Target="mailto:cfilho@ipt.br" TargetMode="External"/><Relationship Id="rId74" Type="http://schemas.openxmlformats.org/officeDocument/2006/relationships/hyperlink" Target="mailto:monicafc@ipt.br" TargetMode="External"/><Relationship Id="rId79" Type="http://schemas.openxmlformats.org/officeDocument/2006/relationships/hyperlink" Target="mailto:dcavalca@ipt.br" TargetMode="External"/><Relationship Id="rId102" Type="http://schemas.openxmlformats.org/officeDocument/2006/relationships/hyperlink" Target="mailto:cmachado@ipt.br" TargetMode="External"/><Relationship Id="rId5" Type="http://schemas.openxmlformats.org/officeDocument/2006/relationships/hyperlink" Target="mailto:ytukoff@ipt.br" TargetMode="External"/><Relationship Id="rId90" Type="http://schemas.openxmlformats.org/officeDocument/2006/relationships/hyperlink" Target="mailto:pkaji@ipt.br" TargetMode="External"/><Relationship Id="rId95" Type="http://schemas.openxmlformats.org/officeDocument/2006/relationships/hyperlink" Target="mailto:ddinupe@ipt.br" TargetMode="External"/><Relationship Id="rId22" Type="http://schemas.openxmlformats.org/officeDocument/2006/relationships/hyperlink" Target="mailto:marcelino@ipt.br" TargetMode="External"/><Relationship Id="rId27" Type="http://schemas.openxmlformats.org/officeDocument/2006/relationships/hyperlink" Target="mailto:caste@ipt.br" TargetMode="External"/><Relationship Id="rId43" Type="http://schemas.openxmlformats.org/officeDocument/2006/relationships/hyperlink" Target="mailto:zucchini@ipt.br" TargetMode="External"/><Relationship Id="rId48" Type="http://schemas.openxmlformats.org/officeDocument/2006/relationships/hyperlink" Target="mailto:mmiranda@ipt.br" TargetMode="External"/><Relationship Id="rId64" Type="http://schemas.openxmlformats.org/officeDocument/2006/relationships/hyperlink" Target="mailto:nandosl@ipt.br" TargetMode="External"/><Relationship Id="rId69" Type="http://schemas.openxmlformats.org/officeDocument/2006/relationships/hyperlink" Target="mailto:rynaldo@ipt.br" TargetMode="External"/><Relationship Id="rId80" Type="http://schemas.openxmlformats.org/officeDocument/2006/relationships/hyperlink" Target="mailto:ely@ipt.br" TargetMode="External"/><Relationship Id="rId85" Type="http://schemas.openxmlformats.org/officeDocument/2006/relationships/hyperlink" Target="mailto:priscilai@ipt.br" TargetMode="External"/><Relationship Id="rId12" Type="http://schemas.openxmlformats.org/officeDocument/2006/relationships/hyperlink" Target="mailto:alnunis@ipt.br" TargetMode="External"/><Relationship Id="rId17" Type="http://schemas.openxmlformats.org/officeDocument/2006/relationships/hyperlink" Target="mailto:silvana@ipt.br" TargetMode="External"/><Relationship Id="rId33" Type="http://schemas.openxmlformats.org/officeDocument/2006/relationships/hyperlink" Target="mailto:wander@ipt.br" TargetMode="External"/><Relationship Id="rId38" Type="http://schemas.openxmlformats.org/officeDocument/2006/relationships/hyperlink" Target="mailto:claudias@ipt.br" TargetMode="External"/><Relationship Id="rId59" Type="http://schemas.openxmlformats.org/officeDocument/2006/relationships/hyperlink" Target="mailto:cunhaep@ipt.br" TargetMode="External"/><Relationship Id="rId103" Type="http://schemas.openxmlformats.org/officeDocument/2006/relationships/hyperlink" Target="mailto:glima@ipt.br" TargetMode="External"/><Relationship Id="rId108" Type="http://schemas.openxmlformats.org/officeDocument/2006/relationships/hyperlink" Target="mailto:amarim@ipt.br" TargetMode="External"/><Relationship Id="rId54" Type="http://schemas.openxmlformats.org/officeDocument/2006/relationships/hyperlink" Target="mailto:carlosjr@ipt.br" TargetMode="External"/><Relationship Id="rId70" Type="http://schemas.openxmlformats.org/officeDocument/2006/relationships/hyperlink" Target="mailto:bressan@ipt.br" TargetMode="External"/><Relationship Id="rId75" Type="http://schemas.openxmlformats.org/officeDocument/2006/relationships/hyperlink" Target="mailto:nandrade@ipt.br" TargetMode="External"/><Relationship Id="rId91" Type="http://schemas.openxmlformats.org/officeDocument/2006/relationships/hyperlink" Target="mailto:marciabc@ipt.br" TargetMode="External"/><Relationship Id="rId96" Type="http://schemas.openxmlformats.org/officeDocument/2006/relationships/hyperlink" Target="mailto:sandralm@ipt.br" TargetMode="External"/><Relationship Id="rId1" Type="http://schemas.openxmlformats.org/officeDocument/2006/relationships/hyperlink" Target="mailto:zanfor@ipt.br" TargetMode="External"/><Relationship Id="rId6" Type="http://schemas.openxmlformats.org/officeDocument/2006/relationships/hyperlink" Target="mailto:nereide@ipt.br" TargetMode="External"/><Relationship Id="rId15" Type="http://schemas.openxmlformats.org/officeDocument/2006/relationships/hyperlink" Target="mailto:nilsonf@ipt.br" TargetMode="External"/><Relationship Id="rId23" Type="http://schemas.openxmlformats.org/officeDocument/2006/relationships/hyperlink" Target="mailto:luidimar@ipt.br" TargetMode="External"/><Relationship Id="rId28" Type="http://schemas.openxmlformats.org/officeDocument/2006/relationships/hyperlink" Target="mailto:fsouto@ipt.br" TargetMode="External"/><Relationship Id="rId36" Type="http://schemas.openxmlformats.org/officeDocument/2006/relationships/hyperlink" Target="mailto:flaviaa@ipt.br" TargetMode="External"/><Relationship Id="rId49" Type="http://schemas.openxmlformats.org/officeDocument/2006/relationships/hyperlink" Target="mailto:afberto@ipt.br" TargetMode="External"/><Relationship Id="rId57" Type="http://schemas.openxmlformats.org/officeDocument/2006/relationships/hyperlink" Target="mailto:juty@ipt.br" TargetMode="External"/><Relationship Id="rId106" Type="http://schemas.openxmlformats.org/officeDocument/2006/relationships/hyperlink" Target="mailto:nmtaira@ipt.br" TargetMode="External"/><Relationship Id="rId10" Type="http://schemas.openxmlformats.org/officeDocument/2006/relationships/hyperlink" Target="mailto:augustomc@ipt.br" TargetMode="External"/><Relationship Id="rId31" Type="http://schemas.openxmlformats.org/officeDocument/2006/relationships/hyperlink" Target="mailto:fsouto@ipt.br" TargetMode="External"/><Relationship Id="rId44" Type="http://schemas.openxmlformats.org/officeDocument/2006/relationships/hyperlink" Target="mailto:phama@ipt.br" TargetMode="External"/><Relationship Id="rId52" Type="http://schemas.openxmlformats.org/officeDocument/2006/relationships/hyperlink" Target="mailto:rtelles@ipt.br" TargetMode="External"/><Relationship Id="rId60" Type="http://schemas.openxmlformats.org/officeDocument/2006/relationships/hyperlink" Target="mailto:patrileo@ipt.br" TargetMode="External"/><Relationship Id="rId65" Type="http://schemas.openxmlformats.org/officeDocument/2006/relationships/hyperlink" Target="mailto:sansouza@ipt.br" TargetMode="External"/><Relationship Id="rId73" Type="http://schemas.openxmlformats.org/officeDocument/2006/relationships/hyperlink" Target="mailto:agentil@ipt.br" TargetMode="External"/><Relationship Id="rId78" Type="http://schemas.openxmlformats.org/officeDocument/2006/relationships/hyperlink" Target="mailto:mknoda@ipt.br" TargetMode="External"/><Relationship Id="rId81" Type="http://schemas.openxmlformats.org/officeDocument/2006/relationships/hyperlink" Target="mailto:leal@ipt.br" TargetMode="External"/><Relationship Id="rId86" Type="http://schemas.openxmlformats.org/officeDocument/2006/relationships/hyperlink" Target="mailto:larissaf@ipt.br" TargetMode="External"/><Relationship Id="rId94" Type="http://schemas.openxmlformats.org/officeDocument/2006/relationships/hyperlink" Target="mailto:cordeiro@ipt.br" TargetMode="External"/><Relationship Id="rId99" Type="http://schemas.openxmlformats.org/officeDocument/2006/relationships/hyperlink" Target="mailto:silviopl@ipt.br" TargetMode="External"/><Relationship Id="rId101" Type="http://schemas.openxmlformats.org/officeDocument/2006/relationships/hyperlink" Target="mailto:telles@ipt.br" TargetMode="External"/><Relationship Id="rId4" Type="http://schemas.openxmlformats.org/officeDocument/2006/relationships/hyperlink" Target="mailto:silvana@ipt.br" TargetMode="External"/><Relationship Id="rId9" Type="http://schemas.openxmlformats.org/officeDocument/2006/relationships/hyperlink" Target="mailto:miriancr@ipt.br" TargetMode="External"/><Relationship Id="rId13" Type="http://schemas.openxmlformats.org/officeDocument/2006/relationships/hyperlink" Target="mailto:mllima@ipt.br" TargetMode="External"/><Relationship Id="rId18" Type="http://schemas.openxmlformats.org/officeDocument/2006/relationships/hyperlink" Target="mailto:fgmotta@ipt.br" TargetMode="External"/><Relationship Id="rId39" Type="http://schemas.openxmlformats.org/officeDocument/2006/relationships/hyperlink" Target="mailto:anai@ipt.br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carvalho@ipt.br" TargetMode="External"/><Relationship Id="rId50" Type="http://schemas.openxmlformats.org/officeDocument/2006/relationships/hyperlink" Target="mailto:carlosmo@ipt.br" TargetMode="External"/><Relationship Id="rId55" Type="http://schemas.openxmlformats.org/officeDocument/2006/relationships/hyperlink" Target="mailto:denisbv@ipt.br" TargetMode="External"/><Relationship Id="rId76" Type="http://schemas.openxmlformats.org/officeDocument/2006/relationships/hyperlink" Target="mailto:tomiey@ipt.br" TargetMode="External"/><Relationship Id="rId97" Type="http://schemas.openxmlformats.org/officeDocument/2006/relationships/hyperlink" Target="mailto:sufer@ipt.br" TargetMode="External"/><Relationship Id="rId104" Type="http://schemas.openxmlformats.org/officeDocument/2006/relationships/hyperlink" Target="mailto:ncerize@ipt.br" TargetMode="External"/><Relationship Id="rId7" Type="http://schemas.openxmlformats.org/officeDocument/2006/relationships/hyperlink" Target="mailto:avallone@ipt.br" TargetMode="External"/><Relationship Id="rId71" Type="http://schemas.openxmlformats.org/officeDocument/2006/relationships/hyperlink" Target="mailto:fabioil@ipt.br" TargetMode="External"/><Relationship Id="rId92" Type="http://schemas.openxmlformats.org/officeDocument/2006/relationships/hyperlink" Target="mailto:katayama@ipt.br" TargetMode="External"/><Relationship Id="rId2" Type="http://schemas.openxmlformats.org/officeDocument/2006/relationships/hyperlink" Target="mailto:solange@ipt.br" TargetMode="External"/><Relationship Id="rId29" Type="http://schemas.openxmlformats.org/officeDocument/2006/relationships/hyperlink" Target="mailto:carvalho@ipt.br" TargetMode="External"/><Relationship Id="rId24" Type="http://schemas.openxmlformats.org/officeDocument/2006/relationships/hyperlink" Target="mailto:hector@ipt.br" TargetMode="External"/><Relationship Id="rId40" Type="http://schemas.openxmlformats.org/officeDocument/2006/relationships/hyperlink" Target="mailto:sergioy@ipt.br" TargetMode="External"/><Relationship Id="rId45" Type="http://schemas.openxmlformats.org/officeDocument/2006/relationships/hyperlink" Target="mailto:aquilino@ipt.br" TargetMode="External"/><Relationship Id="rId66" Type="http://schemas.openxmlformats.org/officeDocument/2006/relationships/hyperlink" Target="mailto:neusval@ipt.br" TargetMode="External"/><Relationship Id="rId87" Type="http://schemas.openxmlformats.org/officeDocument/2006/relationships/hyperlink" Target="mailto:camilacg@ipt.br" TargetMode="External"/><Relationship Id="rId110" Type="http://schemas.openxmlformats.org/officeDocument/2006/relationships/vmlDrawing" Target="../drawings/vmlDrawing1.vml"/><Relationship Id="rId61" Type="http://schemas.openxmlformats.org/officeDocument/2006/relationships/hyperlink" Target="mailto:brunoverona@ipt.br" TargetMode="External"/><Relationship Id="rId82" Type="http://schemas.openxmlformats.org/officeDocument/2006/relationships/hyperlink" Target="mailto:lmoraes@ipt.br" TargetMode="External"/><Relationship Id="rId19" Type="http://schemas.openxmlformats.org/officeDocument/2006/relationships/hyperlink" Target="mailto:thatianagv@ipt.br" TargetMode="External"/><Relationship Id="rId14" Type="http://schemas.openxmlformats.org/officeDocument/2006/relationships/hyperlink" Target="mailto:giseleh@ipt.br" TargetMode="External"/><Relationship Id="rId30" Type="http://schemas.openxmlformats.org/officeDocument/2006/relationships/hyperlink" Target="mailto:mirthes@ipt.br" TargetMode="External"/><Relationship Id="rId35" Type="http://schemas.openxmlformats.org/officeDocument/2006/relationships/hyperlink" Target="mailto:julianarize@ipt.br" TargetMode="External"/><Relationship Id="rId56" Type="http://schemas.openxmlformats.org/officeDocument/2006/relationships/hyperlink" Target="mailto:salvador@ipt.br" TargetMode="External"/><Relationship Id="rId77" Type="http://schemas.openxmlformats.org/officeDocument/2006/relationships/hyperlink" Target="mailto:lavanco@ipt.br" TargetMode="External"/><Relationship Id="rId100" Type="http://schemas.openxmlformats.org/officeDocument/2006/relationships/hyperlink" Target="mailto:fulviov@ipt.br" TargetMode="External"/><Relationship Id="rId105" Type="http://schemas.openxmlformats.org/officeDocument/2006/relationships/hyperlink" Target="mailto:djair@ipt.br" TargetMode="External"/><Relationship Id="rId8" Type="http://schemas.openxmlformats.org/officeDocument/2006/relationships/hyperlink" Target="mailto:tanno@ipt.br" TargetMode="External"/><Relationship Id="rId51" Type="http://schemas.openxmlformats.org/officeDocument/2006/relationships/hyperlink" Target="mailto:ruigta@ipt.br" TargetMode="External"/><Relationship Id="rId72" Type="http://schemas.openxmlformats.org/officeDocument/2006/relationships/hyperlink" Target="mailto:bbazzoni@ipt.br" TargetMode="External"/><Relationship Id="rId93" Type="http://schemas.openxmlformats.org/officeDocument/2006/relationships/hyperlink" Target="mailto:lilianre@ipt.br" TargetMode="External"/><Relationship Id="rId98" Type="http://schemas.openxmlformats.org/officeDocument/2006/relationships/hyperlink" Target="mailto:fabricio@ipt.br" TargetMode="External"/><Relationship Id="rId3" Type="http://schemas.openxmlformats.org/officeDocument/2006/relationships/hyperlink" Target="mailto:apinheiro@ipt.br" TargetMode="External"/><Relationship Id="rId25" Type="http://schemas.openxmlformats.org/officeDocument/2006/relationships/hyperlink" Target="mailto:patricia@ipt.br" TargetMode="External"/><Relationship Id="rId46" Type="http://schemas.openxmlformats.org/officeDocument/2006/relationships/hyperlink" Target="mailto:dmessina@ipt.br" TargetMode="External"/><Relationship Id="rId67" Type="http://schemas.openxmlformats.org/officeDocument/2006/relationships/hyperlink" Target="mailto:anna@ipt.br" TargetMode="External"/><Relationship Id="rId20" Type="http://schemas.openxmlformats.org/officeDocument/2006/relationships/hyperlink" Target="mailto:anakelly@ipt.br" TargetMode="External"/><Relationship Id="rId41" Type="http://schemas.openxmlformats.org/officeDocument/2006/relationships/hyperlink" Target="mailto:adrianag@ipt.br" TargetMode="External"/><Relationship Id="rId62" Type="http://schemas.openxmlformats.org/officeDocument/2006/relationships/hyperlink" Target="mailto:kleberlg@ipt.br" TargetMode="External"/><Relationship Id="rId83" Type="http://schemas.openxmlformats.org/officeDocument/2006/relationships/hyperlink" Target="mailto:rima@ipt.br" TargetMode="External"/><Relationship Id="rId88" Type="http://schemas.openxmlformats.org/officeDocument/2006/relationships/hyperlink" Target="mailto:fchotoli@ipt.br" TargetMode="External"/><Relationship Id="rId11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" TargetMode="External"/><Relationship Id="rId1" Type="http://schemas.openxmlformats.org/officeDocument/2006/relationships/hyperlink" Target="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N88"/>
  <sheetViews>
    <sheetView tabSelected="1" topLeftCell="B1" zoomScaleNormal="100" workbookViewId="0">
      <selection activeCell="G11" sqref="G11"/>
    </sheetView>
  </sheetViews>
  <sheetFormatPr defaultColWidth="9.140625" defaultRowHeight="15"/>
  <cols>
    <col min="1" max="1" width="13.140625" style="16" hidden="1" customWidth="1"/>
    <col min="2" max="2" width="13.140625" style="16" customWidth="1"/>
    <col min="3" max="3" width="13.140625" style="16" hidden="1" customWidth="1"/>
    <col min="4" max="4" width="14.7109375" style="16" customWidth="1"/>
    <col min="5" max="5" width="4" style="16" customWidth="1"/>
    <col min="6" max="6" width="12.140625" style="16" customWidth="1"/>
    <col min="7" max="7" width="46.140625" style="30" customWidth="1"/>
    <col min="8" max="8" width="79" style="16" bestFit="1" customWidth="1"/>
    <col min="9" max="9" width="10" style="30" bestFit="1" customWidth="1"/>
    <col min="10" max="10" width="10.140625" style="30" bestFit="1" customWidth="1"/>
    <col min="11" max="11" width="39.28515625" style="16" bestFit="1" customWidth="1"/>
    <col min="12" max="12" width="19.42578125" style="16" bestFit="1" customWidth="1"/>
    <col min="13" max="13" width="16.28515625" style="16" bestFit="1" customWidth="1"/>
    <col min="14" max="14" width="37.7109375" style="16" bestFit="1" customWidth="1"/>
    <col min="15" max="15" width="16.85546875" style="16" bestFit="1" customWidth="1"/>
    <col min="16" max="16" width="16.28515625" style="16" bestFit="1" customWidth="1"/>
    <col min="17" max="17" width="3" style="16" customWidth="1"/>
    <col min="18" max="26" width="9.140625" style="16" customWidth="1"/>
    <col min="27" max="27" width="10.7109375" style="16" customWidth="1"/>
    <col min="28" max="29" width="9.140625" style="16" customWidth="1"/>
    <col min="30" max="34" width="8.85546875" style="16" customWidth="1"/>
    <col min="35" max="35" width="9.140625" style="16" customWidth="1"/>
    <col min="36" max="16384" width="9.140625" style="16"/>
  </cols>
  <sheetData>
    <row r="1" spans="1:40">
      <c r="A1" s="31" t="s">
        <v>0</v>
      </c>
      <c r="B1" s="31"/>
      <c r="C1" s="31"/>
      <c r="D1" s="31"/>
      <c r="E1" s="11"/>
      <c r="F1" s="11"/>
      <c r="G1" s="11"/>
      <c r="H1" s="12"/>
      <c r="I1" s="11"/>
      <c r="J1" s="11"/>
      <c r="K1" s="12"/>
      <c r="L1" s="12"/>
      <c r="M1" s="12"/>
      <c r="N1" s="12"/>
      <c r="O1" s="12"/>
      <c r="P1" s="12"/>
      <c r="Q1" s="12"/>
      <c r="R1" s="13"/>
      <c r="S1" s="14"/>
      <c r="T1" s="14"/>
      <c r="U1" s="14"/>
      <c r="V1" s="15"/>
      <c r="W1" s="14"/>
      <c r="X1" s="14"/>
      <c r="Y1" s="14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>
      <c r="A2" s="12" t="s">
        <v>1</v>
      </c>
      <c r="B2" s="17" t="s">
        <v>2</v>
      </c>
      <c r="C2" s="12" t="s">
        <v>3</v>
      </c>
      <c r="D2" s="11" t="s">
        <v>4</v>
      </c>
      <c r="E2" s="11"/>
      <c r="F2" s="9" t="s">
        <v>5</v>
      </c>
      <c r="G2" s="2" t="s">
        <v>6</v>
      </c>
      <c r="H2" s="1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9" t="s">
        <v>16</v>
      </c>
      <c r="R2" s="18">
        <v>1</v>
      </c>
      <c r="S2" s="11">
        <v>2</v>
      </c>
      <c r="T2" s="11">
        <v>3</v>
      </c>
      <c r="U2" s="11">
        <v>4</v>
      </c>
      <c r="V2" s="19">
        <v>5</v>
      </c>
      <c r="W2" s="16" t="s">
        <v>17</v>
      </c>
      <c r="X2" s="16" t="s">
        <v>17</v>
      </c>
      <c r="Z2" s="12"/>
      <c r="AA2" s="12" t="s">
        <v>18</v>
      </c>
      <c r="AB2" s="12" t="s">
        <v>19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</row>
    <row r="3" spans="1:40">
      <c r="A3" s="20" t="str">
        <f>IF(I3=I2,"","&lt;!-- prédio "&amp;IF(I3&lt;10,"0"&amp;I3,I3)&amp;"--&gt;&lt;li style='display:none'&gt;&lt;a href='"&amp;F3&amp;"'&gt;&lt;img src='p"&amp;IF(I3&lt;10,"0"&amp;I3,I3)&amp;".png'&gt;&lt;div class='estiloListaPredios'&gt;Prédio "&amp;IF(I3&lt;10,"0"&amp;I3,I3)&amp;"&lt;/div&gt;&lt;div style='display:none'&gt;&lt;!-- palavras chave para busca --&gt;&lt;/div&gt;")</f>
        <v>&lt;!-- prédio 01--&gt;&lt;li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src='p01.png'&gt;&lt;div class='estiloListaPredios'&gt;Prédio 01&lt;/div&gt;&lt;div style='display:none'&gt;&lt;!-- palavras chave para busca --&gt;&lt;/div&gt;</v>
      </c>
      <c r="B3" s="21" t="str">
        <f>A3&amp;AA3&amp;IF(I3=I4,"","&lt;/a&gt;&lt;hr&gt;&lt;/li&gt;")</f>
        <v>&lt;!-- prédio 01--&gt;&lt;li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src='p01.png'&gt;&lt;div class='estiloListaPredios'&gt;Prédio 01&lt;/div&gt;&lt;div style='display:none'&gt;&lt;!-- palavras chave para busca --&gt;&lt;/div&gt;&lt;div class='estiloListaLabs'&gt; Departamento de Acervo e Informação Tecnológica - DAIT&lt;/div&gt;&lt;div style='display:none'&gt;&lt;!-- palavras chave para busca --&gt;Documentos Técnicos; Norma técnica; Procedimento; Monitoramento de norma; Controle de documento;&lt;/div&gt; &lt;div class='estiloListaPessoas'&gt; Rosangela Zanforlin de Almeida - zanfor@ipt.br | 3767-4907&lt;br&gt; Maria Solange de Oliveira Pereira Fierro - solange@ipt.br | 3767-4228&lt;/div&gt;</v>
      </c>
      <c r="C3" s="20" t="str">
        <f>IF(I3=I4,"","&lt;hr&gt;&lt;/li&gt;")</f>
        <v/>
      </c>
      <c r="D3" s="22" t="str">
        <f>"&lt;!-- "&amp;H3&amp;"--&gt;"&amp;AB3</f>
        <v>&lt;!-- Departamento de Acervo e Informação Tecnológica - DAIT--&gt;&lt;li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--&gt;Documentos Técnicos; Norma técnica; Procedimento; Monitoramento de norma; Controle de documento;&lt;/div&gt;&lt;divclass='estiloListaLabs'&gt; &lt;div class='estiloListaLabs'&gt; Departamento de Acervo e Informação Tecnológica - DAIT&lt;/div&gt;&lt;div style='display:none'&gt;&lt;!-- palavras chave para busca --&gt;Documentos Técnicos; Norma técnica; Procedimento; Monitoramento de norma; Controle de documento;&lt;/div&gt; &lt;div class='estiloListaPessoas'&gt; Rosangela Zanforlin de Almeida - zanfor@ipt.br | 3767-4907&lt;br&gt; Maria Solange de Oliveira Pereira Fierro - solange@ipt.br | 3767-4228&lt;/div&gt;&lt;/a&gt;&lt;div class='estiloLabsLocalizaco'&gt; Prédio 01, 2º&lt;/div&gt;&lt;hr&gt;&lt;/li&gt;</v>
      </c>
      <c r="E3" s="8" t="s">
        <v>20</v>
      </c>
      <c r="F3" s="10" t="str">
        <f>VLOOKUP(I3,linksPrediosRotas!$B$3:$C$24,2,FALSE)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3" s="3" t="s">
        <v>21</v>
      </c>
      <c r="H3" s="7" t="s">
        <v>22</v>
      </c>
      <c r="I3" s="3">
        <v>1</v>
      </c>
      <c r="J3" s="3" t="s">
        <v>23</v>
      </c>
      <c r="K3" s="7" t="s">
        <v>24</v>
      </c>
      <c r="L3" s="23" t="s">
        <v>25</v>
      </c>
      <c r="M3" s="3">
        <v>4907</v>
      </c>
      <c r="N3" s="7" t="s">
        <v>26</v>
      </c>
      <c r="O3" s="23" t="s">
        <v>27</v>
      </c>
      <c r="P3" s="3">
        <v>4228</v>
      </c>
      <c r="Q3" s="24"/>
      <c r="R3" s="25" t="str">
        <f t="shared" ref="R3:R65" si="0">"&lt;div class='estiloListaLabs'&gt;"</f>
        <v>&lt;div class='estiloListaLabs'&gt;</v>
      </c>
      <c r="S3" s="12" t="str">
        <f>H3&amp;"&lt;/div&gt;&lt;div style='display:none'&gt;&lt;!-- palavras chave para busca --&gt;"&amp;G3&amp;"&lt;/div&gt;"</f>
        <v>Departamento de Acervo e Informação Tecnológica - DAIT&lt;/div&gt;&lt;div style='display:none'&gt;&lt;!-- palavras chave para busca --&gt;Documentos Técnicos; Norma técnica; Procedimento; Monitoramento de norma; Controle de documento;&lt;/div&gt;</v>
      </c>
      <c r="T3" s="12" t="str">
        <f>"&lt;div class='estiloListaPessoas'&gt;"</f>
        <v>&lt;div class='estiloListaPessoas'&gt;</v>
      </c>
      <c r="U3" s="12" t="str">
        <f>K3&amp;" - "&amp;L3&amp;" | 3767-"&amp;M3&amp;IF(N3="","&lt;/div&gt;","&lt;br&gt;")</f>
        <v>Rosangela Zanforlin de Almeida - zanfor@ipt.br | 3767-4907&lt;br&gt;</v>
      </c>
      <c r="V3" s="12" t="str">
        <f>IF(N3="","",N3&amp;" - "&amp;O3&amp;" | 3767-"&amp;P3&amp;"&lt;/div&gt;")</f>
        <v>Maria Solange de Oliveira Pereira Fierro - solange@ipt.br | 3767-4228&lt;/div&gt;</v>
      </c>
      <c r="W3" s="12"/>
      <c r="X3" s="12"/>
      <c r="Y3" s="12"/>
      <c r="Z3" s="12"/>
      <c r="AA3" s="12" t="str">
        <f>R3&amp;" "&amp;S3&amp;" "&amp;T3&amp;" "&amp;U3&amp;" "&amp;V3</f>
        <v>&lt;div class='estiloListaLabs'&gt; Departamento de Acervo e Informação Tecnológica - DAIT&lt;/div&gt;&lt;div style='display:none'&gt;&lt;!-- palavras chave para busca --&gt;Documentos Técnicos; Norma técnica; Procedimento; Monitoramento de norma; Controle de documento;&lt;/div&gt; &lt;div class='estiloListaPessoas'&gt; Rosangela Zanforlin de Almeida - zanfor@ipt.br | 3767-4907&lt;br&gt; Maria Solange de Oliveira Pereira Fierro - solange@ipt.br | 3767-4228&lt;/div&gt;</v>
      </c>
      <c r="AB3" s="6" t="str">
        <f>"&lt;li style='display:none'&gt;&lt;a href='"&amp;F3&amp;"'&gt;&lt;img src='qrcodes\p"&amp;IF(I3&lt;10,"0"&amp;I3,I3)&amp;".png'&gt;&lt;div style='display:none'&gt;&lt;!-- palavras chave para busca --&gt;"&amp;G3&amp;"&lt;/div&gt;&lt;divclass='estiloListaLabs'&gt; "&amp;AA3&amp;"&lt;/a&gt;&lt;div class='estiloLabsLocalizaco'&gt; Prédio "&amp;IF(I3&lt;10,"0"&amp;I3,I3)&amp;IF(J3="","",", "&amp;J3)&amp;"&lt;/div&gt;&lt;hr&gt;&lt;/li&gt;"</f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--&gt;Documentos Técnicos; Norma técnica; Procedimento; Monitoramento de norma; Controle de documento;&lt;/div&gt;&lt;divclass='estiloListaLabs'&gt; &lt;div class='estiloListaLabs'&gt; Departamento de Acervo e Informação Tecnológica - DAIT&lt;/div&gt;&lt;div style='display:none'&gt;&lt;!-- palavras chave para busca --&gt;Documentos Técnicos; Norma técnica; Procedimento; Monitoramento de norma; Controle de documento;&lt;/div&gt; &lt;div class='estiloListaPessoas'&gt; Rosangela Zanforlin de Almeida - zanfor@ipt.br | 3767-4907&lt;br&gt; Maria Solange de Oliveira Pereira Fierro - solange@ipt.br | 3767-4228&lt;/div&gt;&lt;/a&gt;&lt;div class='estiloLabsLocalizaco'&gt; Prédio 01, 2º&lt;/div&gt;&lt;hr&gt;&lt;/li&gt;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</row>
    <row r="4" spans="1:40">
      <c r="A4" s="20" t="str">
        <f>IF(I4=I3,"","&lt;!-- prédio "&amp;IF(I4&lt;10,"0"&amp;I4,I4)&amp;"--&gt;&lt;li style='display:none'&gt;&lt;a href='"&amp;F4&amp;"'&gt;&lt;img src='p"&amp;IF(I4&lt;10,"0"&amp;I4,I4)&amp;".png'&gt;&lt;div class='estiloListaPredios'&gt;Prédio "&amp;IF(I4&lt;10,"0"&amp;I4,I4)&amp;"&lt;/div&gt;&lt;div style='display:none'&gt;&lt;!-- palavras chave para busca --&gt;&lt;/div&gt;")</f>
        <v/>
      </c>
      <c r="B4" s="21" t="str">
        <f t="shared" ref="B4:B67" si="1">A4&amp;AA4&amp;IF(I4=I5,"","&lt;/a&gt;&lt;hr&gt;&lt;/li&gt;")</f>
        <v xml:space="preserve">&lt;div class='estiloListaLabs'&gt; Central de Relacionamento com Clientes - CRC&lt;/div&gt;&lt;div style='display:none'&gt;&lt;!-- palavras chave para busca --&gt;&lt;/div&gt; &lt;div class='estiloListaPessoas'&gt; Andrea Pinheiro Felix - apinheiro@ipt.br | 3767-4091&lt;/div&gt; </v>
      </c>
      <c r="C4" s="20" t="str">
        <f>IF(I4=I5,"","&lt;/a&gt;&lt;hr&gt;&lt;/li&gt;")</f>
        <v/>
      </c>
      <c r="D4" s="26" t="str">
        <f>"&lt;!-- "&amp;H4&amp;"--&gt;"&amp;AB4</f>
        <v>&lt;!-- Central de Relacionamento com Clientes - CRC--&gt;&lt;li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Central de Relacionamento com Clientes - CRC&lt;/div&gt;&lt;div style='display:none'&gt;&lt;!-- palavras chave para busca --&gt;&lt;/div&gt; &lt;div class='estiloListaPessoas'&gt; Andrea Pinheiro Felix - apinheiro@ipt.br | 3767-4091&lt;/div&gt; &lt;/a&gt;&lt;div class='estiloLabsLocalizaco'&gt; Prédio 01, 2º&lt;/div&gt;&lt;hr&gt;&lt;/li&gt;</v>
      </c>
      <c r="E4" s="8" t="s">
        <v>20</v>
      </c>
      <c r="F4" s="10" t="str">
        <f>VLOOKUP(I4,linksPrediosRotas!$B$3:$C$24,2,FALSE)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4" s="3"/>
      <c r="H4" s="7" t="s">
        <v>28</v>
      </c>
      <c r="I4" s="3">
        <v>1</v>
      </c>
      <c r="J4" s="3" t="s">
        <v>23</v>
      </c>
      <c r="K4" s="7" t="s">
        <v>29</v>
      </c>
      <c r="L4" s="23" t="s">
        <v>30</v>
      </c>
      <c r="M4" s="3">
        <v>4091</v>
      </c>
      <c r="N4" s="7"/>
      <c r="O4" s="7"/>
      <c r="P4" s="3"/>
      <c r="Q4" s="24"/>
      <c r="R4" s="25" t="str">
        <f t="shared" si="0"/>
        <v>&lt;div class='estiloListaLabs'&gt;</v>
      </c>
      <c r="S4" s="12" t="str">
        <f>H4&amp;"&lt;/div&gt;&lt;div style='display:none'&gt;&lt;!-- palavras chave para busca --&gt;"&amp;G4&amp;"&lt;/div&gt;"</f>
        <v>Central de Relacionamento com Clientes - CRC&lt;/div&gt;&lt;div style='display:none'&gt;&lt;!-- palavras chave para busca --&gt;&lt;/div&gt;</v>
      </c>
      <c r="T4" s="12" t="str">
        <f t="shared" ref="T4:T65" si="2">"&lt;div class='estiloListaPessoas'&gt;"</f>
        <v>&lt;div class='estiloListaPessoas'&gt;</v>
      </c>
      <c r="U4" s="12" t="str">
        <f>K4&amp;" - "&amp;L4&amp;" | 3767-"&amp;M4&amp;IF(N4="","&lt;/div&gt;","&lt;br&gt;")</f>
        <v>Andrea Pinheiro Felix - apinheiro@ipt.br | 3767-4091&lt;/div&gt;</v>
      </c>
      <c r="V4" s="12" t="str">
        <f>IF(N4="","",N4&amp;" - "&amp;O4&amp;" | 3767-"&amp;P4&amp;"&lt;/div&gt;")</f>
        <v/>
      </c>
      <c r="W4" s="12"/>
      <c r="X4" s="12"/>
      <c r="Y4" s="12"/>
      <c r="Z4" s="12"/>
      <c r="AA4" s="12" t="str">
        <f t="shared" ref="AA4:AA65" si="3">R4&amp;" "&amp;S4&amp;" "&amp;T4&amp;" "&amp;U4&amp;" "&amp;V4</f>
        <v xml:space="preserve">&lt;div class='estiloListaLabs'&gt; Central de Relacionamento com Clientes - CRC&lt;/div&gt;&lt;div style='display:none'&gt;&lt;!-- palavras chave para busca --&gt;&lt;/div&gt; &lt;div class='estiloListaPessoas'&gt; Andrea Pinheiro Felix - apinheiro@ipt.br | 3767-4091&lt;/div&gt; </v>
      </c>
      <c r="AB4" s="6" t="str">
        <f t="shared" ref="AB4:AB67" si="4">"&lt;li style='display:none'&gt;&lt;a href='"&amp;F4&amp;"'&gt;&lt;img src='qrcodes\p"&amp;IF(I4&lt;10,"0"&amp;I4,I4)&amp;".png'&gt;&lt;div style='display:none'&gt;&lt;!-- palavras chave para busca --&gt;"&amp;G4&amp;"&lt;/div&gt;&lt;divclass='estiloListaLabs'&gt; "&amp;AA4&amp;"&lt;/a&gt;&lt;div class='estiloLabsLocalizaco'&gt; Prédio "&amp;IF(I4&lt;10,"0"&amp;I4,I4)&amp;IF(J4="","",", "&amp;J4)&amp;"&lt;/div&gt;&lt;hr&gt;&lt;/li&gt;"</f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Central de Relacionamento com Clientes - CRC&lt;/div&gt;&lt;div style='display:none'&gt;&lt;!-- palavras chave para busca --&gt;&lt;/div&gt; &lt;div class='estiloListaPessoas'&gt; Andrea Pinheiro Felix - apinheiro@ipt.br | 3767-4091&lt;/div&gt; &lt;/a&gt;&lt;div class='estiloLabsLocalizaco'&gt; Prédio 01, 2º&lt;/div&gt;&lt;hr&gt;&lt;/li&gt;</v>
      </c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</row>
    <row r="5" spans="1:40">
      <c r="A5" s="20" t="str">
        <f>IF(I5=I4,"","&lt;!-- prédio "&amp;IF(I5&lt;10,"0"&amp;I5,I5)&amp;"--&gt;&lt;li style='display:none'&gt;&lt;a href='"&amp;F5&amp;"'&gt;&lt;img src='p"&amp;IF(I5&lt;10,"0"&amp;I5,I5)&amp;".png'&gt;&lt;div class='estiloListaPredios'&gt;Prédio "&amp;IF(I5&lt;10,"0"&amp;I5,I5)&amp;"&lt;/div&gt;&lt;div style='display:none'&gt;&lt;!-- palavras chave para busca --&gt;&lt;/div&gt;")</f>
        <v/>
      </c>
      <c r="B5" s="21" t="str">
        <f t="shared" si="1"/>
        <v xml:space="preserve">&lt;div class='estiloListaLabs'&gt; Tratamento de Dados Pessoais - TR&lt;/div&gt;&lt;div style='display:none'&gt;&lt;!-- palavras chave para busca --&gt;&lt;/div&gt; &lt;div class='estiloListaPessoas'&gt; Silvana Bentlei Murbak Cerqueira - silvana@ipt.br | 3767-4013&lt;/div&gt; </v>
      </c>
      <c r="C5" s="20" t="str">
        <f>IF(I5=I6,"","&lt;/a&gt;&lt;hr&gt;&lt;/li&gt;")</f>
        <v/>
      </c>
      <c r="D5" s="26" t="str">
        <f>"&lt;!-- "&amp;H5&amp;"--&gt;"&amp;AB5</f>
        <v>&lt;!-- Tratamento de Dados Pessoais - TR--&gt;&lt;li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Tratamento de Dados Pessoais - TR&lt;/div&gt;&lt;div style='display:none'&gt;&lt;!-- palavras chave para busca --&gt;&lt;/div&gt; &lt;div class='estiloListaPessoas'&gt; Silvana Bentlei Murbak Cerqueira - silvana@ipt.br | 3767-4013&lt;/div&gt; &lt;/a&gt;&lt;div class='estiloLabsLocalizaco'&gt; Prédio 01&lt;/div&gt;&lt;hr&gt;&lt;/li&gt;</v>
      </c>
      <c r="E5" s="8" t="s">
        <v>20</v>
      </c>
      <c r="F5" s="10" t="str">
        <f>VLOOKUP(I5,linksPrediosRotas!$B$3:$C$24,2,FALSE)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5" s="3"/>
      <c r="H5" s="7" t="s">
        <v>31</v>
      </c>
      <c r="I5" s="3">
        <v>1</v>
      </c>
      <c r="J5" s="3"/>
      <c r="K5" s="7" t="s">
        <v>32</v>
      </c>
      <c r="L5" s="23" t="s">
        <v>33</v>
      </c>
      <c r="M5" s="3">
        <v>4013</v>
      </c>
      <c r="N5" s="7"/>
      <c r="O5" s="7"/>
      <c r="P5" s="3"/>
      <c r="Q5" s="24"/>
      <c r="R5" s="25" t="str">
        <f t="shared" si="0"/>
        <v>&lt;div class='estiloListaLabs'&gt;</v>
      </c>
      <c r="S5" s="12" t="str">
        <f>H5&amp;"&lt;/div&gt;&lt;div style='display:none'&gt;&lt;!-- palavras chave para busca --&gt;"&amp;G5&amp;"&lt;/div&gt;"</f>
        <v>Tratamento de Dados Pessoais - TR&lt;/div&gt;&lt;div style='display:none'&gt;&lt;!-- palavras chave para busca --&gt;&lt;/div&gt;</v>
      </c>
      <c r="T5" s="12" t="str">
        <f t="shared" si="2"/>
        <v>&lt;div class='estiloListaPessoas'&gt;</v>
      </c>
      <c r="U5" s="12" t="str">
        <f>K5&amp;" - "&amp;L5&amp;" | 3767-"&amp;M5&amp;IF(N5="","&lt;/div&gt;","&lt;br&gt;")</f>
        <v>Silvana Bentlei Murbak Cerqueira - silvana@ipt.br | 3767-4013&lt;/div&gt;</v>
      </c>
      <c r="V5" s="12" t="str">
        <f>IF(N5="","",N5&amp;" - "&amp;O5&amp;" | 3767-"&amp;P5&amp;"&lt;/div&gt;")</f>
        <v/>
      </c>
      <c r="W5" s="12"/>
      <c r="X5" s="12"/>
      <c r="Y5" s="12"/>
      <c r="Z5" s="12"/>
      <c r="AA5" s="12" t="str">
        <f t="shared" si="3"/>
        <v xml:space="preserve">&lt;div class='estiloListaLabs'&gt; Tratamento de Dados Pessoais - TR&lt;/div&gt;&lt;div style='display:none'&gt;&lt;!-- palavras chave para busca --&gt;&lt;/div&gt; &lt;div class='estiloListaPessoas'&gt; Silvana Bentlei Murbak Cerqueira - silvana@ipt.br | 3767-4013&lt;/div&gt; </v>
      </c>
      <c r="AB5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Tratamento de Dados Pessoais - TR&lt;/div&gt;&lt;div style='display:none'&gt;&lt;!-- palavras chave para busca --&gt;&lt;/div&gt; &lt;div class='estiloListaPessoas'&gt; Silvana Bentlei Murbak Cerqueira - silvana@ipt.br | 3767-4013&lt;/div&gt; &lt;/a&gt;&lt;div class='estiloLabsLocalizaco'&gt; Prédio 01&lt;/div&gt;&lt;hr&gt;&lt;/li&gt;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spans="1:40">
      <c r="A6" s="20" t="str">
        <f>IF(I6=I5,"","&lt;!-- prédio "&amp;IF(I6&lt;10,"0"&amp;I6,I6)&amp;"--&gt;&lt;li style='display:none'&gt;&lt;a href='"&amp;F6&amp;"'&gt;&lt;img src='p"&amp;IF(I6&lt;10,"0"&amp;I6,I6)&amp;".png'&gt;&lt;div class='estiloListaPredios'&gt;Prédio "&amp;IF(I6&lt;10,"0"&amp;I6,I6)&amp;"&lt;/div&gt;&lt;div style='display:none'&gt;&lt;!-- palavras chave para busca --&gt;&lt;/div&gt;")</f>
        <v/>
      </c>
      <c r="B6" s="21" t="str">
        <f t="shared" si="1"/>
        <v xml:space="preserve">&lt;div class='estiloListaLabs'&gt; Departamento de Análise de Mercados e Parcerias&lt;/div&gt;&lt;div style='display:none'&gt;&lt;!-- palavras chave para busca --&gt;&lt;/div&gt; &lt;div class='estiloListaPessoas'&gt; Yuri Basile Tukoff Guimaraes - ytukoff@ipt.br | 3767-4118&lt;/div&gt; </v>
      </c>
      <c r="C6" s="20" t="str">
        <f>IF(I6=I7,"","&lt;/a&gt;&lt;hr&gt;&lt;/li&gt;")</f>
        <v/>
      </c>
      <c r="D6" s="26" t="str">
        <f>"&lt;!-- "&amp;H6&amp;"--&gt;"&amp;AB6</f>
        <v>&lt;!-- Departamento de Análise de Mercados e Parcerias--&gt;&lt;li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Departamento de Análise de Mercados e Parcerias&lt;/div&gt;&lt;div style='display:none'&gt;&lt;!-- palavras chave para busca --&gt;&lt;/div&gt; &lt;div class='estiloListaPessoas'&gt; Yuri Basile Tukoff Guimaraes - ytukoff@ipt.br | 3767-4118&lt;/div&gt; &lt;/a&gt;&lt;div class='estiloLabsLocalizaco'&gt; Prédio 01, 2º&lt;/div&gt;&lt;hr&gt;&lt;/li&gt;</v>
      </c>
      <c r="E6" s="8" t="s">
        <v>20</v>
      </c>
      <c r="F6" s="10" t="str">
        <f>VLOOKUP(I6,linksPrediosRotas!$B$3:$C$24,2,FALSE)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6" s="3"/>
      <c r="H6" s="7" t="s">
        <v>34</v>
      </c>
      <c r="I6" s="3">
        <v>1</v>
      </c>
      <c r="J6" s="3" t="s">
        <v>23</v>
      </c>
      <c r="K6" s="7" t="s">
        <v>35</v>
      </c>
      <c r="L6" s="23" t="s">
        <v>36</v>
      </c>
      <c r="M6" s="3">
        <v>4118</v>
      </c>
      <c r="N6" s="7"/>
      <c r="O6" s="7"/>
      <c r="P6" s="3"/>
      <c r="Q6" s="24"/>
      <c r="R6" s="25" t="str">
        <f t="shared" si="0"/>
        <v>&lt;div class='estiloListaLabs'&gt;</v>
      </c>
      <c r="S6" s="12" t="str">
        <f>H6&amp;"&lt;/div&gt;&lt;div style='display:none'&gt;&lt;!-- palavras chave para busca --&gt;"&amp;G6&amp;"&lt;/div&gt;"</f>
        <v>Departamento de Análise de Mercados e Parcerias&lt;/div&gt;&lt;div style='display:none'&gt;&lt;!-- palavras chave para busca --&gt;&lt;/div&gt;</v>
      </c>
      <c r="T6" s="12" t="str">
        <f t="shared" si="2"/>
        <v>&lt;div class='estiloListaPessoas'&gt;</v>
      </c>
      <c r="U6" s="12" t="str">
        <f>K6&amp;" - "&amp;L6&amp;" | 3767-"&amp;M6&amp;IF(N6="","&lt;/div&gt;","&lt;br&gt;")</f>
        <v>Yuri Basile Tukoff Guimaraes - ytukoff@ipt.br | 3767-4118&lt;/div&gt;</v>
      </c>
      <c r="V6" s="12" t="str">
        <f>IF(N6="","",N6&amp;" - "&amp;O6&amp;" | 3767-"&amp;P6&amp;"&lt;/div&gt;")</f>
        <v/>
      </c>
      <c r="W6" s="27"/>
      <c r="X6" s="27" t="str">
        <f t="shared" ref="X6:Z8" si="5">IF(N6="","",N6)</f>
        <v/>
      </c>
      <c r="Y6" s="27" t="str">
        <f t="shared" si="5"/>
        <v/>
      </c>
      <c r="Z6" s="27" t="str">
        <f t="shared" si="5"/>
        <v/>
      </c>
      <c r="AA6" s="12" t="str">
        <f t="shared" si="3"/>
        <v xml:space="preserve">&lt;div class='estiloListaLabs'&gt; Departamento de Análise de Mercados e Parcerias&lt;/div&gt;&lt;div style='display:none'&gt;&lt;!-- palavras chave para busca --&gt;&lt;/div&gt; &lt;div class='estiloListaPessoas'&gt; Yuri Basile Tukoff Guimaraes - ytukoff@ipt.br | 3767-4118&lt;/div&gt; </v>
      </c>
      <c r="AB6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Departamento de Análise de Mercados e Parcerias&lt;/div&gt;&lt;div style='display:none'&gt;&lt;!-- palavras chave para busca --&gt;&lt;/div&gt; &lt;div class='estiloListaPessoas'&gt; Yuri Basile Tukoff Guimaraes - ytukoff@ipt.br | 3767-4118&lt;/div&gt; &lt;/a&gt;&lt;div class='estiloLabsLocalizaco'&gt; Prédio 01, 2º&lt;/div&gt;&lt;hr&gt;&lt;/li&gt;</v>
      </c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</row>
    <row r="7" spans="1:40">
      <c r="A7" s="20" t="str">
        <f>IF(I7=I6,"","&lt;!-- prédio "&amp;IF(I7&lt;10,"0"&amp;I7,I7)&amp;"--&gt;&lt;li style='display:none'&gt;&lt;a href='"&amp;F7&amp;"'&gt;&lt;img src='p"&amp;IF(I7&lt;10,"0"&amp;I7,I7)&amp;".png'&gt;&lt;div class='estiloListaPredios'&gt;Prédio "&amp;IF(I7&lt;10,"0"&amp;I7,I7)&amp;"&lt;/div&gt;&lt;div style='display:none'&gt;&lt;!-- palavras chave para busca --&gt;&lt;/div&gt;")</f>
        <v/>
      </c>
      <c r="B7" s="21" t="str">
        <f t="shared" si="1"/>
        <v xml:space="preserve">&lt;div class='estiloListaLabs'&gt; Departamento de Gestão da Inovação e Propriedade Intelectual&lt;/div&gt;&lt;div style='display:none'&gt;&lt;!-- palavras chave para busca --&gt;&lt;/div&gt; &lt;div class='estiloListaPessoas'&gt; Nereide de Oliveira - nereide@ipt.br | 3767-4138&lt;/div&gt; </v>
      </c>
      <c r="C7" s="20" t="str">
        <f>IF(I7=I8,"","&lt;/a&gt;&lt;hr&gt;&lt;/li&gt;")</f>
        <v/>
      </c>
      <c r="D7" s="26" t="str">
        <f>"&lt;!-- "&amp;H7&amp;"--&gt;"&amp;AB7</f>
        <v>&lt;!-- Departamento de Gestão da Inovação e Propriedade Intelectual--&gt;&lt;li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Departamento de Gestão da Inovação e Propriedade Intelectual&lt;/div&gt;&lt;div style='display:none'&gt;&lt;!-- palavras chave para busca --&gt;&lt;/div&gt; &lt;div class='estiloListaPessoas'&gt; Nereide de Oliveira - nereide@ipt.br | 3767-4138&lt;/div&gt; &lt;/a&gt;&lt;div class='estiloLabsLocalizaco'&gt; Prédio 01, 2ª&lt;/div&gt;&lt;hr&gt;&lt;/li&gt;</v>
      </c>
      <c r="E7" s="8" t="s">
        <v>20</v>
      </c>
      <c r="F7" s="10" t="str">
        <f>VLOOKUP(I7,linksPrediosRotas!$B$3:$C$24,2,FALSE)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7" s="3"/>
      <c r="H7" s="7" t="s">
        <v>37</v>
      </c>
      <c r="I7" s="3">
        <v>1</v>
      </c>
      <c r="J7" s="3" t="s">
        <v>38</v>
      </c>
      <c r="K7" s="7" t="s">
        <v>39</v>
      </c>
      <c r="L7" s="23" t="s">
        <v>40</v>
      </c>
      <c r="M7" s="3">
        <v>4138</v>
      </c>
      <c r="N7" s="7"/>
      <c r="O7" s="7"/>
      <c r="P7" s="3"/>
      <c r="Q7" s="24"/>
      <c r="R7" s="25" t="str">
        <f t="shared" si="0"/>
        <v>&lt;div class='estiloListaLabs'&gt;</v>
      </c>
      <c r="S7" s="12" t="str">
        <f>H7&amp;"&lt;/div&gt;&lt;div style='display:none'&gt;&lt;!-- palavras chave para busca --&gt;"&amp;G7&amp;"&lt;/div&gt;"</f>
        <v>Departamento de Gestão da Inovação e Propriedade Intelectual&lt;/div&gt;&lt;div style='display:none'&gt;&lt;!-- palavras chave para busca --&gt;&lt;/div&gt;</v>
      </c>
      <c r="T7" s="12" t="str">
        <f t="shared" si="2"/>
        <v>&lt;div class='estiloListaPessoas'&gt;</v>
      </c>
      <c r="U7" s="12" t="str">
        <f>K7&amp;" - "&amp;L7&amp;" | 3767-"&amp;M7&amp;IF(N7="","&lt;/div&gt;","&lt;br&gt;")</f>
        <v>Nereide de Oliveira - nereide@ipt.br | 3767-4138&lt;/div&gt;</v>
      </c>
      <c r="V7" s="12" t="str">
        <f>IF(N7="","",N7&amp;" - "&amp;O7&amp;" | 3767-"&amp;P7&amp;"&lt;/div&gt;")</f>
        <v/>
      </c>
      <c r="W7" s="27"/>
      <c r="X7" s="27" t="str">
        <f t="shared" si="5"/>
        <v/>
      </c>
      <c r="Y7" s="27" t="str">
        <f t="shared" si="5"/>
        <v/>
      </c>
      <c r="Z7" s="27" t="str">
        <f t="shared" si="5"/>
        <v/>
      </c>
      <c r="AA7" s="12" t="str">
        <f t="shared" si="3"/>
        <v xml:space="preserve">&lt;div class='estiloListaLabs'&gt; Departamento de Gestão da Inovação e Propriedade Intelectual&lt;/div&gt;&lt;div style='display:none'&gt;&lt;!-- palavras chave para busca --&gt;&lt;/div&gt; &lt;div class='estiloListaPessoas'&gt; Nereide de Oliveira - nereide@ipt.br | 3767-4138&lt;/div&gt; </v>
      </c>
      <c r="AB7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Departamento de Gestão da Inovação e Propriedade Intelectual&lt;/div&gt;&lt;div style='display:none'&gt;&lt;!-- palavras chave para busca --&gt;&lt;/div&gt; &lt;div class='estiloListaPessoas'&gt; Nereide de Oliveira - nereide@ipt.br | 3767-4138&lt;/div&gt; &lt;/a&gt;&lt;div class='estiloLabsLocalizaco'&gt; Prédio 01, 2ª&lt;/div&gt;&lt;hr&gt;&lt;/li&gt;</v>
      </c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</row>
    <row r="8" spans="1:40">
      <c r="A8" s="20" t="str">
        <f>IF(I8=I7,"","&lt;!-- prédio "&amp;IF(I8&lt;10,"0"&amp;I8,I8)&amp;"--&gt;&lt;li style='display:none'&gt;&lt;a href='"&amp;F8&amp;"'&gt;&lt;img src='p"&amp;IF(I8&lt;10,"0"&amp;I8,I8)&amp;".png'&gt;&lt;div class='estiloListaPredios'&gt;Prédio "&amp;IF(I8&lt;10,"0"&amp;I8,I8)&amp;"&lt;/div&gt;&lt;div style='display:none'&gt;&lt;!-- palavras chave para busca --&gt;&lt;/div&gt;")</f>
        <v/>
      </c>
      <c r="B8" s="21" t="str">
        <f t="shared" si="1"/>
        <v xml:space="preserve">&lt;div class='estiloListaLabs'&gt; Coordenadoria de Relações Institucionais - CRI&lt;/div&gt;&lt;div style='display:none'&gt;&lt;!-- palavras chave para busca --&gt;&lt;/div&gt; &lt;div class='estiloListaPessoas'&gt; Alex Fedozzi Vallone - avallone@ipt.br | 3767-4254&lt;/div&gt; </v>
      </c>
      <c r="C8" s="20" t="str">
        <f>IF(I8=I9,"","&lt;/a&gt;&lt;hr&gt;&lt;/li&gt;")</f>
        <v/>
      </c>
      <c r="D8" s="26" t="str">
        <f>"&lt;!-- "&amp;H8&amp;"--&gt;"&amp;AB8</f>
        <v>&lt;!-- Coordenadoria de Relações Institucionais - CRI--&gt;&lt;li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Coordenadoria de Relações Institucionais - CRI&lt;/div&gt;&lt;div style='display:none'&gt;&lt;!-- palavras chave para busca --&gt;&lt;/div&gt; &lt;div class='estiloListaPessoas'&gt; Alex Fedozzi Vallone - avallone@ipt.br | 3767-4254&lt;/div&gt; &lt;/a&gt;&lt;div class='estiloLabsLocalizaco'&gt; Prédio 01, 2º&lt;/div&gt;&lt;hr&gt;&lt;/li&gt;</v>
      </c>
      <c r="E8" s="8" t="s">
        <v>20</v>
      </c>
      <c r="F8" s="10" t="str">
        <f>VLOOKUP(I8,linksPrediosRotas!$B$3:$C$24,2,FALSE)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8" s="3"/>
      <c r="H8" s="7" t="s">
        <v>41</v>
      </c>
      <c r="I8" s="3">
        <v>1</v>
      </c>
      <c r="J8" s="3" t="s">
        <v>23</v>
      </c>
      <c r="K8" s="7" t="s">
        <v>42</v>
      </c>
      <c r="L8" s="23" t="s">
        <v>43</v>
      </c>
      <c r="M8" s="3">
        <v>4254</v>
      </c>
      <c r="N8" s="7"/>
      <c r="O8" s="7"/>
      <c r="P8" s="3"/>
      <c r="Q8" s="24"/>
      <c r="R8" s="25" t="str">
        <f t="shared" si="0"/>
        <v>&lt;div class='estiloListaLabs'&gt;</v>
      </c>
      <c r="S8" s="12" t="str">
        <f>H8&amp;"&lt;/div&gt;&lt;div style='display:none'&gt;&lt;!-- palavras chave para busca --&gt;"&amp;G8&amp;"&lt;/div&gt;"</f>
        <v>Coordenadoria de Relações Institucionais - CRI&lt;/div&gt;&lt;div style='display:none'&gt;&lt;!-- palavras chave para busca --&gt;&lt;/div&gt;</v>
      </c>
      <c r="T8" s="12" t="str">
        <f t="shared" si="2"/>
        <v>&lt;div class='estiloListaPessoas'&gt;</v>
      </c>
      <c r="U8" s="12" t="str">
        <f>K8&amp;" - "&amp;L8&amp;" | 3767-"&amp;M8&amp;IF(N8="","&lt;/div&gt;","&lt;br&gt;")</f>
        <v>Alex Fedozzi Vallone - avallone@ipt.br | 3767-4254&lt;/div&gt;</v>
      </c>
      <c r="V8" s="12" t="str">
        <f>IF(N8="","",N8&amp;" - "&amp;O8&amp;" | 3767-"&amp;P8&amp;"&lt;/div&gt;")</f>
        <v/>
      </c>
      <c r="W8" s="27"/>
      <c r="X8" s="27" t="str">
        <f t="shared" si="5"/>
        <v/>
      </c>
      <c r="Y8" s="27" t="str">
        <f t="shared" si="5"/>
        <v/>
      </c>
      <c r="Z8" s="27" t="str">
        <f t="shared" si="5"/>
        <v/>
      </c>
      <c r="AA8" s="12" t="str">
        <f t="shared" si="3"/>
        <v xml:space="preserve">&lt;div class='estiloListaLabs'&gt; Coordenadoria de Relações Institucionais - CRI&lt;/div&gt;&lt;div style='display:none'&gt;&lt;!-- palavras chave para busca --&gt;&lt;/div&gt; &lt;div class='estiloListaPessoas'&gt; Alex Fedozzi Vallone - avallone@ipt.br | 3767-4254&lt;/div&gt; </v>
      </c>
      <c r="AB8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Coordenadoria de Relações Institucionais - CRI&lt;/div&gt;&lt;div style='display:none'&gt;&lt;!-- palavras chave para busca --&gt;&lt;/div&gt; &lt;div class='estiloListaPessoas'&gt; Alex Fedozzi Vallone - avallone@ipt.br | 3767-4254&lt;/div&gt; &lt;/a&gt;&lt;div class='estiloLabsLocalizaco'&gt; Prédio 01, 2º&lt;/div&gt;&lt;hr&gt;&lt;/li&gt;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>
      <c r="A9" s="20" t="str">
        <f>IF(I9=I8,"","&lt;!-- prédio "&amp;IF(I9&lt;10,"0"&amp;I9,I9)&amp;"--&gt;&lt;li style='display:none'&gt;&lt;a href='"&amp;F9&amp;"'&gt;&lt;img src='p"&amp;IF(I9&lt;10,"0"&amp;I9,I9)&amp;".png'&gt;&lt;div class='estiloListaPredios'&gt;Prédio "&amp;IF(I9&lt;10,"0"&amp;I9,I9)&amp;"&lt;/div&gt;&lt;div style='display:none'&gt;&lt;!-- palavras chave para busca --&gt;&lt;/div&gt;")</f>
        <v/>
      </c>
      <c r="B9" s="21" t="str">
        <f t="shared" si="1"/>
        <v xml:space="preserve">&lt;div class='estiloListaLabs'&gt; Plataforma IPT Pró Municípios&lt;/div&gt;&lt;div style='display:none'&gt;&lt;!-- palavras chave para busca --&gt;&lt;/div&gt; &lt;div class='estiloListaPessoas'&gt; Luiz Carlos Tanno - tanno@ipt.br | 3767-4774&lt;/div&gt; </v>
      </c>
      <c r="C9" s="20" t="str">
        <f>IF(I9=I10,"","&lt;/a&gt;&lt;hr&gt;&lt;/li&gt;")</f>
        <v/>
      </c>
      <c r="D9" s="26" t="str">
        <f>"&lt;!-- "&amp;H9&amp;"--&gt;"&amp;AB9</f>
        <v>&lt;!-- Plataforma IPT Pró Municípios--&gt;&lt;li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Plataforma IPT Pró Municípios&lt;/div&gt;&lt;div style='display:none'&gt;&lt;!-- palavras chave para busca --&gt;&lt;/div&gt; &lt;div class='estiloListaPessoas'&gt; Luiz Carlos Tanno - tanno@ipt.br | 3767-4774&lt;/div&gt; &lt;/a&gt;&lt;div class='estiloLabsLocalizaco'&gt; Prédio 01&lt;/div&gt;&lt;hr&gt;&lt;/li&gt;</v>
      </c>
      <c r="E9" s="8" t="s">
        <v>20</v>
      </c>
      <c r="F9" s="10" t="str">
        <f>VLOOKUP(I9,linksPrediosRotas!$B$3:$C$24,2,FALSE)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9" s="3"/>
      <c r="H9" s="7" t="s">
        <v>44</v>
      </c>
      <c r="I9" s="3">
        <v>1</v>
      </c>
      <c r="J9" s="3"/>
      <c r="K9" s="7" t="s">
        <v>45</v>
      </c>
      <c r="L9" s="23" t="s">
        <v>46</v>
      </c>
      <c r="M9" s="3">
        <v>4774</v>
      </c>
      <c r="N9" s="7"/>
      <c r="O9" s="7"/>
      <c r="P9" s="3"/>
      <c r="Q9" s="24"/>
      <c r="R9" s="25" t="str">
        <f t="shared" si="0"/>
        <v>&lt;div class='estiloListaLabs'&gt;</v>
      </c>
      <c r="S9" s="12" t="str">
        <f>H9&amp;"&lt;/div&gt;&lt;div style='display:none'&gt;&lt;!-- palavras chave para busca --&gt;"&amp;G9&amp;"&lt;/div&gt;"</f>
        <v>Plataforma IPT Pró Municípios&lt;/div&gt;&lt;div style='display:none'&gt;&lt;!-- palavras chave para busca --&gt;&lt;/div&gt;</v>
      </c>
      <c r="T9" s="12" t="str">
        <f t="shared" si="2"/>
        <v>&lt;div class='estiloListaPessoas'&gt;</v>
      </c>
      <c r="U9" s="12" t="str">
        <f>K9&amp;" - "&amp;L9&amp;" | 3767-"&amp;M9&amp;IF(N9="","&lt;/div&gt;","&lt;br&gt;")</f>
        <v>Luiz Carlos Tanno - tanno@ipt.br | 3767-4774&lt;/div&gt;</v>
      </c>
      <c r="V9" s="12" t="str">
        <f>IF(N9="","",N9&amp;" - "&amp;O9&amp;" | 3767-"&amp;P9&amp;"&lt;/div&gt;")</f>
        <v/>
      </c>
      <c r="W9" s="12"/>
      <c r="X9" s="12"/>
      <c r="Y9" s="12"/>
      <c r="Z9" s="12"/>
      <c r="AA9" s="12" t="str">
        <f t="shared" si="3"/>
        <v xml:space="preserve">&lt;div class='estiloListaLabs'&gt; Plataforma IPT Pró Municípios&lt;/div&gt;&lt;div style='display:none'&gt;&lt;!-- palavras chave para busca --&gt;&lt;/div&gt; &lt;div class='estiloListaPessoas'&gt; Luiz Carlos Tanno - tanno@ipt.br | 3767-4774&lt;/div&gt; </v>
      </c>
      <c r="AB9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Plataforma IPT Pró Municípios&lt;/div&gt;&lt;div style='display:none'&gt;&lt;!-- palavras chave para busca --&gt;&lt;/div&gt; &lt;div class='estiloListaPessoas'&gt; Luiz Carlos Tanno - tanno@ipt.br | 3767-4774&lt;/div&gt; &lt;/a&gt;&lt;div class='estiloLabsLocalizaco'&gt; Prédio 01&lt;/div&gt;&lt;hr&gt;&lt;/li&gt;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>
      <c r="A10" s="20" t="str">
        <f>IF(I10=I9,"","&lt;!-- prédio "&amp;IF(I10&lt;10,"0"&amp;I10,I10)&amp;"--&gt;&lt;li style='display:none'&gt;&lt;a href='"&amp;F10&amp;"'&gt;&lt;img src='p"&amp;IF(I10&lt;10,"0"&amp;I10,I10)&amp;".png'&gt;&lt;div class='estiloListaPredios'&gt;Prédio "&amp;IF(I10&lt;10,"0"&amp;I10,I10)&amp;"&lt;/div&gt;&lt;div style='display:none'&gt;&lt;!-- palavras chave para busca --&gt;&lt;/div&gt;")</f>
        <v/>
      </c>
      <c r="B10" s="21" t="str">
        <f t="shared" si="1"/>
        <v xml:space="preserve">&lt;div class='estiloListaLabs'&gt; Área da Memória Histórica&lt;/div&gt;&lt;div style='display:none'&gt;&lt;!-- palavras chave para busca --&gt;&lt;/div&gt; &lt;div class='estiloListaPessoas'&gt; Mirian Cruxen Barros de Oliveira - miriancr@ipt.br | 3767-4167&lt;/div&gt; </v>
      </c>
      <c r="C10" s="20" t="str">
        <f>IF(I10=I11,"","&lt;/a&gt;&lt;hr&gt;&lt;/li&gt;")</f>
        <v/>
      </c>
      <c r="D10" s="26" t="str">
        <f>"&lt;!-- "&amp;H10&amp;"--&gt;"&amp;AB10</f>
        <v>&lt;!-- Área da Memória Histórica--&gt;&lt;li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Área da Memória Histórica&lt;/div&gt;&lt;div style='display:none'&gt;&lt;!-- palavras chave para busca --&gt;&lt;/div&gt; &lt;div class='estiloListaPessoas'&gt; Mirian Cruxen Barros de Oliveira - miriancr@ipt.br | 3767-4167&lt;/div&gt; &lt;/a&gt;&lt;div class='estiloLabsLocalizaco'&gt; Prédio 01&lt;/div&gt;&lt;hr&gt;&lt;/li&gt;</v>
      </c>
      <c r="E10" s="8" t="s">
        <v>20</v>
      </c>
      <c r="F10" s="10" t="str">
        <f>VLOOKUP(I10,linksPrediosRotas!$B$3:$C$24,2,FALSE)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10" s="3"/>
      <c r="H10" s="7" t="s">
        <v>47</v>
      </c>
      <c r="I10" s="3">
        <v>1</v>
      </c>
      <c r="J10" s="3"/>
      <c r="K10" s="7" t="s">
        <v>48</v>
      </c>
      <c r="L10" s="23" t="s">
        <v>49</v>
      </c>
      <c r="M10" s="3">
        <v>4167</v>
      </c>
      <c r="N10" s="7"/>
      <c r="O10" s="7"/>
      <c r="P10" s="3"/>
      <c r="Q10" s="24"/>
      <c r="R10" s="25" t="str">
        <f t="shared" si="0"/>
        <v>&lt;div class='estiloListaLabs'&gt;</v>
      </c>
      <c r="S10" s="12" t="str">
        <f>H10&amp;"&lt;/div&gt;&lt;div style='display:none'&gt;&lt;!-- palavras chave para busca --&gt;"&amp;G10&amp;"&lt;/div&gt;"</f>
        <v>Área da Memória Histórica&lt;/div&gt;&lt;div style='display:none'&gt;&lt;!-- palavras chave para busca --&gt;&lt;/div&gt;</v>
      </c>
      <c r="T10" s="12" t="str">
        <f t="shared" si="2"/>
        <v>&lt;div class='estiloListaPessoas'&gt;</v>
      </c>
      <c r="U10" s="12" t="str">
        <f>K10&amp;" - "&amp;L10&amp;" | 3767-"&amp;M10&amp;IF(N10="","&lt;/div&gt;","&lt;br&gt;")</f>
        <v>Mirian Cruxen Barros de Oliveira - miriancr@ipt.br | 3767-4167&lt;/div&gt;</v>
      </c>
      <c r="V10" s="12" t="str">
        <f>IF(N10="","",N10&amp;" - "&amp;O10&amp;" | 3767-"&amp;P10&amp;"&lt;/div&gt;")</f>
        <v/>
      </c>
      <c r="W10" s="12"/>
      <c r="X10" s="12"/>
      <c r="Y10" s="12"/>
      <c r="Z10" s="12"/>
      <c r="AA10" s="12" t="str">
        <f t="shared" si="3"/>
        <v xml:space="preserve">&lt;div class='estiloListaLabs'&gt; Área da Memória Histórica&lt;/div&gt;&lt;div style='display:none'&gt;&lt;!-- palavras chave para busca --&gt;&lt;/div&gt; &lt;div class='estiloListaPessoas'&gt; Mirian Cruxen Barros de Oliveira - miriancr@ipt.br | 3767-4167&lt;/div&gt; </v>
      </c>
      <c r="AB10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Área da Memória Histórica&lt;/div&gt;&lt;div style='display:none'&gt;&lt;!-- palavras chave para busca --&gt;&lt;/div&gt; &lt;div class='estiloListaPessoas'&gt; Mirian Cruxen Barros de Oliveira - miriancr@ipt.br | 3767-4167&lt;/div&gt; &lt;/a&gt;&lt;div class='estiloLabsLocalizaco'&gt; Prédio 01&lt;/div&gt;&lt;hr&gt;&lt;/li&gt;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>
      <c r="A11" s="20" t="str">
        <f>IF(I11=I10,"","&lt;!-- prédio "&amp;IF(I11&lt;10,"0"&amp;I11,I11)&amp;"--&gt;&lt;li style='display:none'&gt;&lt;a href='"&amp;F11&amp;"'&gt;&lt;img src='p"&amp;IF(I11&lt;10,"0"&amp;I11,I11)&amp;".png'&gt;&lt;div class='estiloListaPredios'&gt;Prédio "&amp;IF(I11&lt;10,"0"&amp;I11,I11)&amp;"&lt;/div&gt;&lt;div style='display:none'&gt;&lt;!-- palavras chave para busca --&gt;&lt;/div&gt;")</f>
        <v/>
      </c>
      <c r="B11" s="21" t="str">
        <f t="shared" si="1"/>
        <v>&lt;div class='estiloListaLabs'&gt; Assessoria de Comunicação Corporativa - ACC&lt;/div&gt;&lt;div style='display:none'&gt;&lt;!-- palavras chave para busca --&gt;&lt;/div&gt; &lt;div class='estiloListaPessoas'&gt; Augusto Max Colin - augustomc@ipt.br | 3767-4778&lt;br&gt; Luciana Omia Mishima - lomia@ipt.br | 3767-4918&lt;/div&gt;&lt;/a&gt;&lt;hr&gt;&lt;/li&gt;</v>
      </c>
      <c r="C11" s="20" t="str">
        <f>IF(I11=I12,"","&lt;/a&gt;&lt;hr&gt;&lt;/li&gt;")</f>
        <v>&lt;/a&gt;&lt;hr&gt;&lt;/li&gt;</v>
      </c>
      <c r="D11" s="26" t="str">
        <f>"&lt;!-- "&amp;H11&amp;"--&gt;"&amp;AB11</f>
        <v>&lt;!-- Assessoria de Comunicação Corporativa - ACC--&gt;&lt;li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Assessoria de Comunicação Corporativa - ACC&lt;/div&gt;&lt;div style='display:none'&gt;&lt;!-- palavras chave para busca --&gt;&lt;/div&gt; &lt;div class='estiloListaPessoas'&gt; Augusto Max Colin - augustomc@ipt.br | 3767-4778&lt;br&gt; Luciana Omia Mishima - lomia@ipt.br | 3767-4918&lt;/div&gt;&lt;/a&gt;&lt;div class='estiloLabsLocalizaco'&gt; Prédio 01&lt;/div&gt;&lt;hr&gt;&lt;/li&gt;</v>
      </c>
      <c r="E11" s="8" t="s">
        <v>20</v>
      </c>
      <c r="F11" s="10" t="str">
        <f>VLOOKUP(I11,linksPrediosRotas!$B$3:$C$24,2,FALSE)</f>
        <v>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</v>
      </c>
      <c r="G11" s="3"/>
      <c r="H11" s="7" t="s">
        <v>50</v>
      </c>
      <c r="I11" s="3">
        <v>1</v>
      </c>
      <c r="J11" s="3"/>
      <c r="K11" s="7" t="s">
        <v>51</v>
      </c>
      <c r="L11" s="23" t="s">
        <v>52</v>
      </c>
      <c r="M11" s="3">
        <v>4778</v>
      </c>
      <c r="N11" s="7" t="s">
        <v>53</v>
      </c>
      <c r="O11" s="23" t="s">
        <v>54</v>
      </c>
      <c r="P11" s="3">
        <v>4918</v>
      </c>
      <c r="Q11" s="24"/>
      <c r="R11" s="25" t="str">
        <f t="shared" si="0"/>
        <v>&lt;div class='estiloListaLabs'&gt;</v>
      </c>
      <c r="S11" s="12" t="str">
        <f>H11&amp;"&lt;/div&gt;&lt;div style='display:none'&gt;&lt;!-- palavras chave para busca --&gt;"&amp;G11&amp;"&lt;/div&gt;"</f>
        <v>Assessoria de Comunicação Corporativa - ACC&lt;/div&gt;&lt;div style='display:none'&gt;&lt;!-- palavras chave para busca --&gt;&lt;/div&gt;</v>
      </c>
      <c r="T11" s="12" t="str">
        <f t="shared" si="2"/>
        <v>&lt;div class='estiloListaPessoas'&gt;</v>
      </c>
      <c r="U11" s="12" t="str">
        <f>K11&amp;" - "&amp;L11&amp;" | 3767-"&amp;M11&amp;IF(N11="","&lt;/div&gt;","&lt;br&gt;")</f>
        <v>Augusto Max Colin - augustomc@ipt.br | 3767-4778&lt;br&gt;</v>
      </c>
      <c r="V11" s="12" t="str">
        <f>IF(N11="","",N11&amp;" - "&amp;O11&amp;" | 3767-"&amp;P11&amp;"&lt;/div&gt;")</f>
        <v>Luciana Omia Mishima - lomia@ipt.br | 3767-4918&lt;/div&gt;</v>
      </c>
      <c r="W11" s="12"/>
      <c r="X11" s="12"/>
      <c r="Y11" s="12"/>
      <c r="Z11" s="12"/>
      <c r="AA11" s="12" t="str">
        <f t="shared" si="3"/>
        <v>&lt;div class='estiloListaLabs'&gt; Assessoria de Comunicação Corporativa - ACC&lt;/div&gt;&lt;div style='display:none'&gt;&lt;!-- palavras chave para busca --&gt;&lt;/div&gt; &lt;div class='estiloListaPessoas'&gt; Augusto Max Colin - augustomc@ipt.br | 3767-4778&lt;br&gt; Luciana Omia Mishima - lomia@ipt.br | 3767-4918&lt;/div&gt;</v>
      </c>
      <c r="AB11" s="6" t="str">
        <f t="shared" si="4"/>
        <v>&lt;li style='display:none'&gt;&lt;a href='https://www.google.com.br/maps/dir/IPT+-+Instituto+de+Pesquisas+Tecnol%C3%B3gicas,+Av.+Prof.+Almeida+Prado,+532+-+Butant%C3%A3,+S%C3%A3o+Paulo+-+SP,+05508-901/-23.5544323,-46.7335794/@-23.5555837,-46.736493,17z/data=!3m1!4b1!4m9!4m8!1m5!1m1!1s0x94ce56111f23979f:0x4efc1ff99667559c!2m2!1d-46.7347373!2d-23.5568084!1m0!3e0'&gt;&lt;img src='qrcodes\p01.png'&gt;&lt;div style='display:none'&gt;&lt;!-- palavras chave para busca --&gt;&lt;/div&gt;&lt;divclass='estiloListaLabs'&gt; &lt;div class='estiloListaLabs'&gt; Assessoria de Comunicação Corporativa - ACC&lt;/div&gt;&lt;div style='display:none'&gt;&lt;!-- palavras chave para busca --&gt;&lt;/div&gt; &lt;div class='estiloListaPessoas'&gt; Augusto Max Colin - augustomc@ipt.br | 3767-4778&lt;br&gt; Luciana Omia Mishima - lomia@ipt.br | 3767-4918&lt;/div&gt;&lt;/a&gt;&lt;div class='estiloLabsLocalizaco'&gt; Prédio 01&lt;/div&gt;&lt;hr&gt;&lt;/li&gt;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>
      <c r="A12" s="20" t="str">
        <f>IF(I12=I11,"","&lt;!-- prédio "&amp;IF(I12&lt;10,"0"&amp;I12,I12)&amp;"--&gt;&lt;li style='display:none'&gt;&lt;a href='"&amp;F12&amp;"'&gt;&lt;img src='p"&amp;IF(I12&lt;10,"0"&amp;I12,I12)&amp;".png'&gt;&lt;div class='estiloListaPredios'&gt;Prédio "&amp;IF(I12&lt;10,"0"&amp;I12,I12)&amp;"&lt;/div&gt;&lt;div style='display:none'&gt;&lt;!-- palavras chave para busca --&gt;&lt;/div&gt;")</f>
        <v>&lt;!-- prédio 02--&gt;&lt;li style='display:none'&gt;&lt;a href='https://www.google.com.br/maps/dir/IPT+-+Instituto+de+Pesquisas+Tecnol%C3%B3gicas,+Av.+Prof.+Almeida+Prado,+532+-+Butant%C3%A3,+S%C3%A3o+Paulo+-+SP,+05508-901/-23.5545155,-46.7337982/@-23.5565832,-46.7357722,742m/data=!3m1!1e3!4m9!4m8!1m5!1m1!1s0x94ce56111f23979f:0x4efc1ff99667559c!2m2!1d-46.7347373!2d-23.5568084!1m0!3e0'&gt;&lt;img src='p02.png'&gt;&lt;div class='estiloListaPredios'&gt;Prédio 02&lt;/div&gt;&lt;div style='display:none'&gt;&lt;!-- palavras chave para busca --&gt;&lt;/div&gt;</v>
      </c>
      <c r="B12" s="21" t="str">
        <f t="shared" si="1"/>
        <v>&lt;!-- prédio 02--&gt;&lt;li style='display:none'&gt;&lt;a href='https://www.google.com.br/maps/dir/IPT+-+Instituto+de+Pesquisas+Tecnol%C3%B3gicas,+Av.+Prof.+Almeida+Prado,+532+-+Butant%C3%A3,+S%C3%A3o+Paulo+-+SP,+05508-901/-23.5545155,-46.7337982/@-23.5565832,-46.7357722,742m/data=!3m1!1e3!4m9!4m8!1m5!1m1!1s0x94ce56111f23979f:0x4efc1ff99667559c!2m2!1d-46.7347373!2d-23.5568084!1m0!3e0'&gt;&lt;img src='p02.png'&gt;&lt;div class='estiloListaPredios'&gt;Prédio 02&lt;/div&gt;&lt;div style='display:none'&gt;&lt;!-- palavras chave para busca --&gt;&lt;/div&gt;&lt;div class='estiloListaLabs'&gt; Laboratório de Processos Metalúrgicos - LPM&lt;/div&gt;&lt;div style='display:none'&gt;&lt;!-- palavras chave para busca --&gt;&lt;/div&gt; &lt;div class='estiloListaPessoas'&gt; Andre Luiz Nunis da Silva - alnunis@ipt.br | 3767-4198 / 4045&lt;br&gt; Moyses Leite de Lima - mllima@ipt.br | 3767-4474&lt;/div&gt;&lt;/a&gt;&lt;hr&gt;&lt;/li&gt;</v>
      </c>
      <c r="C12" s="20" t="str">
        <f>IF(I12=I13,"","&lt;/a&gt;&lt;hr&gt;&lt;/li&gt;")</f>
        <v>&lt;/a&gt;&lt;hr&gt;&lt;/li&gt;</v>
      </c>
      <c r="D12" s="26" t="str">
        <f>"&lt;!-- "&amp;H12&amp;"--&gt;"&amp;AB12</f>
        <v>&lt;!-- Laboratório de Processos Metalúrgicos - LPM--&gt;&lt;li style='display:none'&gt;&lt;a href='https://www.google.com.br/maps/dir/IPT+-+Instituto+de+Pesquisas+Tecnol%C3%B3gicas,+Av.+Prof.+Almeida+Prado,+532+-+Butant%C3%A3,+S%C3%A3o+Paulo+-+SP,+05508-901/-23.5545155,-46.7337982/@-23.5565832,-46.7357722,742m/data=!3m1!1e3!4m9!4m8!1m5!1m1!1s0x94ce56111f23979f:0x4efc1ff99667559c!2m2!1d-46.7347373!2d-23.5568084!1m0!3e0'&gt;&lt;img src='qrcodes\p02.png'&gt;&lt;div style='display:none'&gt;&lt;!-- palavras chave para busca --&gt;&lt;/div&gt;&lt;divclass='estiloListaLabs'&gt; &lt;div class='estiloListaLabs'&gt; Laboratório de Processos Metalúrgicos - LPM&lt;/div&gt;&lt;div style='display:none'&gt;&lt;!-- palavras chave para busca --&gt;&lt;/div&gt; &lt;div class='estiloListaPessoas'&gt; Andre Luiz Nunis da Silva - alnunis@ipt.br | 3767-4198 / 4045&lt;br&gt; Moyses Leite de Lima - mllima@ipt.br | 3767-4474&lt;/div&gt;&lt;/a&gt;&lt;div class='estiloLabsLocalizaco'&gt; Prédio 02, 1º&lt;/div&gt;&lt;hr&gt;&lt;/li&gt;</v>
      </c>
      <c r="E12" s="8" t="s">
        <v>20</v>
      </c>
      <c r="F12" s="10" t="str">
        <f>VLOOKUP(I12,linksPrediosRotas!$B$3:$C$24,2,FALSE)</f>
        <v>https://www.google.com.br/maps/dir/IPT+-+Instituto+de+Pesquisas+Tecnol%C3%B3gicas,+Av.+Prof.+Almeida+Prado,+532+-+Butant%C3%A3,+S%C3%A3o+Paulo+-+SP,+05508-901/-23.5545155,-46.7337982/@-23.5565832,-46.7357722,742m/data=!3m1!1e3!4m9!4m8!1m5!1m1!1s0x94ce56111f23979f:0x4efc1ff99667559c!2m2!1d-46.7347373!2d-23.5568084!1m0!3e0</v>
      </c>
      <c r="G12" s="3"/>
      <c r="H12" s="7" t="s">
        <v>55</v>
      </c>
      <c r="I12" s="3">
        <v>2</v>
      </c>
      <c r="J12" s="3" t="s">
        <v>56</v>
      </c>
      <c r="K12" s="7" t="s">
        <v>57</v>
      </c>
      <c r="L12" s="23" t="s">
        <v>58</v>
      </c>
      <c r="M12" s="3" t="s">
        <v>59</v>
      </c>
      <c r="N12" s="7" t="s">
        <v>60</v>
      </c>
      <c r="O12" s="23" t="s">
        <v>61</v>
      </c>
      <c r="P12" s="3">
        <v>4474</v>
      </c>
      <c r="Q12" s="24"/>
      <c r="R12" s="25" t="str">
        <f t="shared" si="0"/>
        <v>&lt;div class='estiloListaLabs'&gt;</v>
      </c>
      <c r="S12" s="12" t="str">
        <f>H12&amp;"&lt;/div&gt;&lt;div style='display:none'&gt;&lt;!-- palavras chave para busca --&gt;"&amp;G12&amp;"&lt;/div&gt;"</f>
        <v>Laboratório de Processos Metalúrgicos - LPM&lt;/div&gt;&lt;div style='display:none'&gt;&lt;!-- palavras chave para busca --&gt;&lt;/div&gt;</v>
      </c>
      <c r="T12" s="12" t="str">
        <f t="shared" si="2"/>
        <v>&lt;div class='estiloListaPessoas'&gt;</v>
      </c>
      <c r="U12" s="12" t="str">
        <f>K12&amp;" - "&amp;L12&amp;" | 3767-"&amp;M12&amp;IF(N12="","&lt;/div&gt;","&lt;br&gt;")</f>
        <v>Andre Luiz Nunis da Silva - alnunis@ipt.br | 3767-4198 / 4045&lt;br&gt;</v>
      </c>
      <c r="V12" s="12" t="str">
        <f>IF(N12="","",N12&amp;" - "&amp;O12&amp;" | 3767-"&amp;P12&amp;"&lt;/div&gt;")</f>
        <v>Moyses Leite de Lima - mllima@ipt.br | 3767-4474&lt;/div&gt;</v>
      </c>
      <c r="W12" s="12"/>
      <c r="X12" s="12"/>
      <c r="Y12" s="12"/>
      <c r="Z12" s="12"/>
      <c r="AA12" s="12" t="str">
        <f t="shared" si="3"/>
        <v>&lt;div class='estiloListaLabs'&gt; Laboratório de Processos Metalúrgicos - LPM&lt;/div&gt;&lt;div style='display:none'&gt;&lt;!-- palavras chave para busca --&gt;&lt;/div&gt; &lt;div class='estiloListaPessoas'&gt; Andre Luiz Nunis da Silva - alnunis@ipt.br | 3767-4198 / 4045&lt;br&gt; Moyses Leite de Lima - mllima@ipt.br | 3767-4474&lt;/div&gt;</v>
      </c>
      <c r="AB12" s="6" t="str">
        <f t="shared" si="4"/>
        <v>&lt;li style='display:none'&gt;&lt;a href='https://www.google.com.br/maps/dir/IPT+-+Instituto+de+Pesquisas+Tecnol%C3%B3gicas,+Av.+Prof.+Almeida+Prado,+532+-+Butant%C3%A3,+S%C3%A3o+Paulo+-+SP,+05508-901/-23.5545155,-46.7337982/@-23.5565832,-46.7357722,742m/data=!3m1!1e3!4m9!4m8!1m5!1m1!1s0x94ce56111f23979f:0x4efc1ff99667559c!2m2!1d-46.7347373!2d-23.5568084!1m0!3e0'&gt;&lt;img src='qrcodes\p02.png'&gt;&lt;div style='display:none'&gt;&lt;!-- palavras chave para busca --&gt;&lt;/div&gt;&lt;divclass='estiloListaLabs'&gt; &lt;div class='estiloListaLabs'&gt; Laboratório de Processos Metalúrgicos - LPM&lt;/div&gt;&lt;div style='display:none'&gt;&lt;!-- palavras chave para busca --&gt;&lt;/div&gt; &lt;div class='estiloListaPessoas'&gt; Andre Luiz Nunis da Silva - alnunis@ipt.br | 3767-4198 / 4045&lt;br&gt; Moyses Leite de Lima - mllima@ipt.br | 3767-4474&lt;/div&gt;&lt;/a&gt;&lt;div class='estiloLabsLocalizaco'&gt; Prédio 02, 1º&lt;/div&gt;&lt;hr&gt;&lt;/li&gt;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>
      <c r="A13" s="20" t="str">
        <f>IF(I13=I12,"","&lt;!-- prédio "&amp;IF(I13&lt;10,"0"&amp;I13,I13)&amp;"--&gt;&lt;li style='display:none'&gt;&lt;a href='"&amp;F13&amp;"'&gt;&lt;img src='p"&amp;IF(I13&lt;10,"0"&amp;I13,I13)&amp;".png'&gt;&lt;div class='estiloListaPredios'&gt;Prédio "&amp;IF(I13&lt;10,"0"&amp;I13,I13)&amp;"&lt;/div&gt;&lt;div style='display:none'&gt;&lt;!-- palavras chave para busca --&gt;&lt;/div&gt;")</f>
        <v>&lt;!-- prédio 11--&gt;&lt;li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src='p11.png'&gt;&lt;div class='estiloListaPredios'&gt;Prédio 11&lt;/div&gt;&lt;div style='display:none'&gt;&lt;!-- palavras chave para busca --&gt;&lt;/div&gt;</v>
      </c>
      <c r="B13" s="21" t="str">
        <f t="shared" si="1"/>
        <v>&lt;!-- prédio 11--&gt;&lt;li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src='p11.png'&gt;&lt;div class='estiloListaPredios'&gt;Prédio 11&lt;/div&gt;&lt;div style='display:none'&gt;&lt;!-- palavras chave para busca --&gt;&lt;/div&gt;&lt;div class='estiloListaLabs'&gt; Gerência de Conformidade, Gestão de Riscos e Controle Interno - GECON&lt;/div&gt;&lt;div style='display:none'&gt;&lt;!-- palavras chave para busca --&gt;&lt;/div&gt; &lt;div class='estiloListaPessoas'&gt; Gisele Sayuri Hashida - giseleh@ipt.br | 3767-4108&lt;br&gt; Leodinilson de Faria - nilsonf@ipt.br | 3767-4054&lt;/div&gt;</v>
      </c>
      <c r="C13" s="20" t="str">
        <f>IF(I13=I14,"","&lt;/a&gt;&lt;hr&gt;&lt;/li&gt;")</f>
        <v/>
      </c>
      <c r="D13" s="26" t="str">
        <f>"&lt;!-- "&amp;H13&amp;"--&gt;"&amp;AB13</f>
        <v>&lt;!-- Gerência de Conformidade, Gestão de Riscos e Controle Interno - GECON--&gt;&lt;li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Gerência de Conformidade, Gestão de Riscos e Controle Interno - GECON&lt;/div&gt;&lt;div style='display:none'&gt;&lt;!-- palavras chave para busca --&gt;&lt;/div&gt; &lt;div class='estiloListaPessoas'&gt; Gisele Sayuri Hashida - giseleh@ipt.br | 3767-4108&lt;br&gt; Leodinilson de Faria - nilsonf@ipt.br | 3767-4054&lt;/div&gt;&lt;/a&gt;&lt;div class='estiloLabsLocalizaco'&gt; Prédio 11&lt;/div&gt;&lt;hr&gt;&lt;/li&gt;</v>
      </c>
      <c r="E13" s="8" t="s">
        <v>20</v>
      </c>
      <c r="F13" s="10" t="str">
        <f>VLOOKUP(I13,linksPrediosRotas!$B$3:$C$24,2,FALSE)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3" s="3"/>
      <c r="H13" s="7" t="s">
        <v>62</v>
      </c>
      <c r="I13" s="3">
        <v>11</v>
      </c>
      <c r="J13" s="3"/>
      <c r="K13" s="7" t="s">
        <v>63</v>
      </c>
      <c r="L13" s="23" t="s">
        <v>64</v>
      </c>
      <c r="M13" s="3">
        <v>4108</v>
      </c>
      <c r="N13" s="7" t="s">
        <v>65</v>
      </c>
      <c r="O13" s="23" t="s">
        <v>66</v>
      </c>
      <c r="P13" s="3">
        <v>4054</v>
      </c>
      <c r="Q13" s="24"/>
      <c r="R13" s="25" t="str">
        <f t="shared" si="0"/>
        <v>&lt;div class='estiloListaLabs'&gt;</v>
      </c>
      <c r="S13" s="12" t="str">
        <f>H13&amp;"&lt;/div&gt;&lt;div style='display:none'&gt;&lt;!-- palavras chave para busca --&gt;"&amp;G13&amp;"&lt;/div&gt;"</f>
        <v>Gerência de Conformidade, Gestão de Riscos e Controle Interno - GECON&lt;/div&gt;&lt;div style='display:none'&gt;&lt;!-- palavras chave para busca --&gt;&lt;/div&gt;</v>
      </c>
      <c r="T13" s="12" t="str">
        <f t="shared" si="2"/>
        <v>&lt;div class='estiloListaPessoas'&gt;</v>
      </c>
      <c r="U13" s="12" t="str">
        <f>K13&amp;" - "&amp;L13&amp;" | 3767-"&amp;M13&amp;IF(N13="","&lt;/div&gt;","&lt;br&gt;")</f>
        <v>Gisele Sayuri Hashida - giseleh@ipt.br | 3767-4108&lt;br&gt;</v>
      </c>
      <c r="V13" s="28" t="str">
        <f>IF(N13="","",N13&amp;" - "&amp;O13&amp;" | 3767-"&amp;P13&amp;"&lt;/div&gt;")</f>
        <v>Leodinilson de Faria - nilsonf@ipt.br | 3767-4054&lt;/div&gt;</v>
      </c>
      <c r="W13" s="12"/>
      <c r="X13" s="12"/>
      <c r="Y13" s="12"/>
      <c r="Z13" s="12"/>
      <c r="AA13" s="12" t="str">
        <f t="shared" si="3"/>
        <v>&lt;div class='estiloListaLabs'&gt; Gerência de Conformidade, Gestão de Riscos e Controle Interno - GECON&lt;/div&gt;&lt;div style='display:none'&gt;&lt;!-- palavras chave para busca --&gt;&lt;/div&gt; &lt;div class='estiloListaPessoas'&gt; Gisele Sayuri Hashida - giseleh@ipt.br | 3767-4108&lt;br&gt; Leodinilson de Faria - nilsonf@ipt.br | 3767-4054&lt;/div&gt;</v>
      </c>
      <c r="AB13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Gerência de Conformidade, Gestão de Riscos e Controle Interno - GECON&lt;/div&gt;&lt;div style='display:none'&gt;&lt;!-- palavras chave para busca --&gt;&lt;/div&gt; &lt;div class='estiloListaPessoas'&gt; Gisele Sayuri Hashida - giseleh@ipt.br | 3767-4108&lt;br&gt; Leodinilson de Faria - nilsonf@ipt.br | 3767-4054&lt;/div&gt;&lt;/a&gt;&lt;div class='estiloLabsLocalizaco'&gt; Prédio 11&lt;/div&gt;&lt;hr&gt;&lt;/li&gt;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>
      <c r="A14" s="20" t="str">
        <f>IF(I14=I13,"","&lt;!-- prédio "&amp;IF(I14&lt;10,"0"&amp;I14,I14)&amp;"--&gt;&lt;li style='display:none'&gt;&lt;a href='"&amp;F14&amp;"'&gt;&lt;img src='p"&amp;IF(I14&lt;10,"0"&amp;I14,I14)&amp;".png'&gt;&lt;div class='estiloListaPredios'&gt;Prédio "&amp;IF(I14&lt;10,"0"&amp;I14,I14)&amp;"&lt;/div&gt;&lt;div style='display:none'&gt;&lt;!-- palavras chave para busca --&gt;&lt;/div&gt;")</f>
        <v/>
      </c>
      <c r="B14" s="21" t="str">
        <f t="shared" si="1"/>
        <v>&lt;div class='estiloListaLabs'&gt; Ouvidoria&lt;/div&gt;&lt;div style='display:none'&gt;&lt;!-- palavras chave para busca --&gt;&lt;/div&gt; &lt;div class='estiloListaPessoas'&gt; Mauricio Iocca - iocca@ipt.br | 3767-4443&lt;br&gt; Silvana Bentlei Murbak Cerqueira - silvana@ipt.br | 3767-4013&lt;/div&gt;</v>
      </c>
      <c r="C14" s="20" t="str">
        <f>IF(I14=I15,"","&lt;/a&gt;&lt;hr&gt;&lt;/li&gt;")</f>
        <v/>
      </c>
      <c r="D14" s="26" t="str">
        <f>"&lt;!-- "&amp;H14&amp;"--&gt;"&amp;AB14</f>
        <v>&lt;!-- Ouvidoria--&gt;&lt;li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Ouvidoria&lt;/div&gt;&lt;div style='display:none'&gt;&lt;!-- palavras chave para busca --&gt;&lt;/div&gt; &lt;div class='estiloListaPessoas'&gt; Mauricio Iocca - iocca@ipt.br | 3767-4443&lt;br&gt; Silvana Bentlei Murbak Cerqueira - silvana@ipt.br | 3767-4013&lt;/div&gt;&lt;/a&gt;&lt;div class='estiloLabsLocalizaco'&gt; Prédio 11, Térreo&lt;/div&gt;&lt;hr&gt;&lt;/li&gt;</v>
      </c>
      <c r="E14" s="8" t="s">
        <v>20</v>
      </c>
      <c r="F14" s="10" t="str">
        <f>VLOOKUP(I14,linksPrediosRotas!$B$3:$C$24,2,FALSE)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4" s="3"/>
      <c r="H14" s="7" t="s">
        <v>67</v>
      </c>
      <c r="I14" s="3">
        <v>11</v>
      </c>
      <c r="J14" s="3" t="s">
        <v>68</v>
      </c>
      <c r="K14" s="7" t="s">
        <v>69</v>
      </c>
      <c r="L14" s="23" t="s">
        <v>70</v>
      </c>
      <c r="M14" s="3">
        <v>4443</v>
      </c>
      <c r="N14" s="7" t="s">
        <v>32</v>
      </c>
      <c r="O14" s="23" t="s">
        <v>33</v>
      </c>
      <c r="P14" s="3">
        <v>4013</v>
      </c>
      <c r="Q14" s="24"/>
      <c r="R14" s="25" t="str">
        <f t="shared" si="0"/>
        <v>&lt;div class='estiloListaLabs'&gt;</v>
      </c>
      <c r="S14" s="12" t="str">
        <f>H14&amp;"&lt;/div&gt;&lt;div style='display:none'&gt;&lt;!-- palavras chave para busca --&gt;"&amp;G14&amp;"&lt;/div&gt;"</f>
        <v>Ouvidoria&lt;/div&gt;&lt;div style='display:none'&gt;&lt;!-- palavras chave para busca --&gt;&lt;/div&gt;</v>
      </c>
      <c r="T14" s="12" t="str">
        <f t="shared" si="2"/>
        <v>&lt;div class='estiloListaPessoas'&gt;</v>
      </c>
      <c r="U14" s="12" t="str">
        <f>K14&amp;" - "&amp;L14&amp;" | 3767-"&amp;M14&amp;IF(N14="","&lt;/div&gt;","&lt;br&gt;")</f>
        <v>Mauricio Iocca - iocca@ipt.br | 3767-4443&lt;br&gt;</v>
      </c>
      <c r="V14" s="28" t="str">
        <f>IF(N14="","",N14&amp;" - "&amp;O14&amp;" | 3767-"&amp;P14&amp;"&lt;/div&gt;")</f>
        <v>Silvana Bentlei Murbak Cerqueira - silvana@ipt.br | 3767-4013&lt;/div&gt;</v>
      </c>
      <c r="W14" s="12"/>
      <c r="X14" s="12"/>
      <c r="Y14" s="12"/>
      <c r="Z14" s="12"/>
      <c r="AA14" s="12" t="str">
        <f t="shared" si="3"/>
        <v>&lt;div class='estiloListaLabs'&gt; Ouvidoria&lt;/div&gt;&lt;div style='display:none'&gt;&lt;!-- palavras chave para busca --&gt;&lt;/div&gt; &lt;div class='estiloListaPessoas'&gt; Mauricio Iocca - iocca@ipt.br | 3767-4443&lt;br&gt; Silvana Bentlei Murbak Cerqueira - silvana@ipt.br | 3767-4013&lt;/div&gt;</v>
      </c>
      <c r="AB14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Ouvidoria&lt;/div&gt;&lt;div style='display:none'&gt;&lt;!-- palavras chave para busca --&gt;&lt;/div&gt; &lt;div class='estiloListaPessoas'&gt; Mauricio Iocca - iocca@ipt.br | 3767-4443&lt;br&gt; Silvana Bentlei Murbak Cerqueira - silvana@ipt.br | 3767-4013&lt;/div&gt;&lt;/a&gt;&lt;div class='estiloLabsLocalizaco'&gt; Prédio 11, Térreo&lt;/div&gt;&lt;hr&gt;&lt;/li&gt;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>
      <c r="A15" s="20" t="str">
        <f>IF(I15=I14,"","&lt;!-- prédio "&amp;IF(I15&lt;10,"0"&amp;I15,I15)&amp;"--&gt;&lt;li style='display:none'&gt;&lt;a href='"&amp;F15&amp;"'&gt;&lt;img src='p"&amp;IF(I15&lt;10,"0"&amp;I15,I15)&amp;".png'&gt;&lt;div class='estiloListaPredios'&gt;Prédio "&amp;IF(I15&lt;10,"0"&amp;I15,I15)&amp;"&lt;/div&gt;&lt;div style='display:none'&gt;&lt;!-- palavras chave para busca --&gt;&lt;/div&gt;")</f>
        <v/>
      </c>
      <c r="B15" s="21" t="str">
        <f t="shared" si="1"/>
        <v xml:space="preserve">&lt;div class='estiloListaLabs'&gt; Secretaria de Governança Corporativa&lt;/div&gt;&lt;div style='display:none'&gt;&lt;!-- palavras chave para busca --&gt;&lt;/div&gt; &lt;div class='estiloListaPessoas'&gt; Flavia Gutierrez Motta - fgmotta@ipt.br | 3767-4488&lt;/div&gt; </v>
      </c>
      <c r="C15" s="20" t="str">
        <f>IF(I15=I16,"","&lt;/a&gt;&lt;hr&gt;&lt;/li&gt;")</f>
        <v/>
      </c>
      <c r="D15" s="26" t="str">
        <f>"&lt;!-- "&amp;H15&amp;"--&gt;"&amp;AB15</f>
        <v>&lt;!-- Secretaria de Governança Corporativa--&gt;&lt;li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Secretaria de Governança Corporativa&lt;/div&gt;&lt;div style='display:none'&gt;&lt;!-- palavras chave para busca --&gt;&lt;/div&gt; &lt;div class='estiloListaPessoas'&gt; Flavia Gutierrez Motta - fgmotta@ipt.br | 3767-4488&lt;/div&gt; &lt;/a&gt;&lt;div class='estiloLabsLocalizaco'&gt; Prédio 11, 1º&lt;/div&gt;&lt;hr&gt;&lt;/li&gt;</v>
      </c>
      <c r="E15" s="8" t="s">
        <v>20</v>
      </c>
      <c r="F15" s="10" t="str">
        <f>VLOOKUP(I15,linksPrediosRotas!$B$3:$C$24,2,FALSE)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5" s="3"/>
      <c r="H15" s="7" t="s">
        <v>71</v>
      </c>
      <c r="I15" s="3">
        <v>11</v>
      </c>
      <c r="J15" s="3" t="s">
        <v>56</v>
      </c>
      <c r="K15" s="7" t="s">
        <v>72</v>
      </c>
      <c r="L15" s="23" t="s">
        <v>73</v>
      </c>
      <c r="M15" s="3">
        <v>4488</v>
      </c>
      <c r="N15" s="7"/>
      <c r="O15" s="7"/>
      <c r="P15" s="3"/>
      <c r="Q15" s="24"/>
      <c r="R15" s="25" t="str">
        <f t="shared" si="0"/>
        <v>&lt;div class='estiloListaLabs'&gt;</v>
      </c>
      <c r="S15" s="12" t="str">
        <f>H15&amp;"&lt;/div&gt;&lt;div style='display:none'&gt;&lt;!-- palavras chave para busca --&gt;"&amp;G15&amp;"&lt;/div&gt;"</f>
        <v>Secretaria de Governança Corporativa&lt;/div&gt;&lt;div style='display:none'&gt;&lt;!-- palavras chave para busca --&gt;&lt;/div&gt;</v>
      </c>
      <c r="T15" s="12" t="str">
        <f t="shared" si="2"/>
        <v>&lt;div class='estiloListaPessoas'&gt;</v>
      </c>
      <c r="U15" s="12" t="str">
        <f>K15&amp;" - "&amp;L15&amp;" | 3767-"&amp;M15&amp;IF(N15="","&lt;/div&gt;","&lt;br&gt;")</f>
        <v>Flavia Gutierrez Motta - fgmotta@ipt.br | 3767-4488&lt;/div&gt;</v>
      </c>
      <c r="V15" s="28" t="str">
        <f>IF(N15="","",N15&amp;" - "&amp;O15&amp;" | 3767-"&amp;P15&amp;"&lt;/div&gt;")</f>
        <v/>
      </c>
      <c r="W15" s="12"/>
      <c r="X15" s="12"/>
      <c r="Y15" s="12"/>
      <c r="Z15" s="12"/>
      <c r="AA15" s="12" t="str">
        <f t="shared" si="3"/>
        <v xml:space="preserve">&lt;div class='estiloListaLabs'&gt; Secretaria de Governança Corporativa&lt;/div&gt;&lt;div style='display:none'&gt;&lt;!-- palavras chave para busca --&gt;&lt;/div&gt; &lt;div class='estiloListaPessoas'&gt; Flavia Gutierrez Motta - fgmotta@ipt.br | 3767-4488&lt;/div&gt; </v>
      </c>
      <c r="AB15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Secretaria de Governança Corporativa&lt;/div&gt;&lt;div style='display:none'&gt;&lt;!-- palavras chave para busca --&gt;&lt;/div&gt; &lt;div class='estiloListaPessoas'&gt; Flavia Gutierrez Motta - fgmotta@ipt.br | 3767-4488&lt;/div&gt; &lt;/a&gt;&lt;div class='estiloLabsLocalizaco'&gt; Prédio 11, 1º&lt;/div&gt;&lt;hr&gt;&lt;/li&gt;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>
      <c r="A16" s="20" t="str">
        <f>IF(I16=I15,"","&lt;!-- prédio "&amp;IF(I16&lt;10,"0"&amp;I16,I16)&amp;"--&gt;&lt;li style='display:none'&gt;&lt;a href='"&amp;F16&amp;"'&gt;&lt;img src='p"&amp;IF(I16&lt;10,"0"&amp;I16,I16)&amp;".png'&gt;&lt;div class='estiloListaPredios'&gt;Prédio "&amp;IF(I16&lt;10,"0"&amp;I16,I16)&amp;"&lt;/div&gt;&lt;div style='display:none'&gt;&lt;!-- palavras chave para busca --&gt;&lt;/div&gt;")</f>
        <v/>
      </c>
      <c r="B16" s="21" t="str">
        <f t="shared" si="1"/>
        <v>&lt;div class='estiloListaLabs'&gt; Assessoria Jurídica - AJ&lt;/div&gt;&lt;div style='display:none'&gt;&lt;!-- palavras chave para busca --&gt;&lt;/div&gt; &lt;div class='estiloListaPessoas'&gt; Thatiana Ghenis Viana - thatianagv@ipt.br | 3767-&lt;br&gt; Ana Kelly de Lima Matos Natali - anakelly@ipt.br | 3767-4008&lt;/div&gt;</v>
      </c>
      <c r="C16" s="20" t="str">
        <f>IF(I16=I17,"","&lt;/a&gt;&lt;hr&gt;&lt;/li&gt;")</f>
        <v/>
      </c>
      <c r="D16" s="26" t="str">
        <f>"&lt;!-- "&amp;H16&amp;"--&gt;"&amp;AB16</f>
        <v>&lt;!-- Assessoria Jurídica - AJ--&gt;&lt;li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Assessoria Jurídica - AJ&lt;/div&gt;&lt;div style='display:none'&gt;&lt;!-- palavras chave para busca --&gt;&lt;/div&gt; &lt;div class='estiloListaPessoas'&gt; Thatiana Ghenis Viana - thatianagv@ipt.br | 3767-&lt;br&gt; Ana Kelly de Lima Matos Natali - anakelly@ipt.br | 3767-4008&lt;/div&gt;&lt;/a&gt;&lt;div class='estiloLabsLocalizaco'&gt; Prédio 11&lt;/div&gt;&lt;hr&gt;&lt;/li&gt;</v>
      </c>
      <c r="E16" s="8" t="s">
        <v>20</v>
      </c>
      <c r="F16" s="10" t="str">
        <f>VLOOKUP(I16,linksPrediosRotas!$B$3:$C$24,2,FALSE)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6" s="3"/>
      <c r="H16" s="7" t="s">
        <v>74</v>
      </c>
      <c r="I16" s="3">
        <v>11</v>
      </c>
      <c r="J16" s="3"/>
      <c r="K16" s="7" t="s">
        <v>75</v>
      </c>
      <c r="L16" s="23" t="s">
        <v>76</v>
      </c>
      <c r="M16" s="3"/>
      <c r="N16" s="7" t="s">
        <v>77</v>
      </c>
      <c r="O16" s="23" t="s">
        <v>78</v>
      </c>
      <c r="P16" s="3">
        <v>4008</v>
      </c>
      <c r="Q16" s="24"/>
      <c r="R16" s="25" t="str">
        <f t="shared" si="0"/>
        <v>&lt;div class='estiloListaLabs'&gt;</v>
      </c>
      <c r="S16" s="12" t="str">
        <f>H16&amp;"&lt;/div&gt;&lt;div style='display:none'&gt;&lt;!-- palavras chave para busca --&gt;"&amp;G16&amp;"&lt;/div&gt;"</f>
        <v>Assessoria Jurídica - AJ&lt;/div&gt;&lt;div style='display:none'&gt;&lt;!-- palavras chave para busca --&gt;&lt;/div&gt;</v>
      </c>
      <c r="T16" s="12" t="str">
        <f t="shared" si="2"/>
        <v>&lt;div class='estiloListaPessoas'&gt;</v>
      </c>
      <c r="U16" s="12" t="str">
        <f>K16&amp;" - "&amp;L16&amp;" | 3767-"&amp;M16&amp;IF(N16="","&lt;/div&gt;","&lt;br&gt;")</f>
        <v>Thatiana Ghenis Viana - thatianagv@ipt.br | 3767-&lt;br&gt;</v>
      </c>
      <c r="V16" s="28" t="str">
        <f>IF(N16="","",N16&amp;" - "&amp;O16&amp;" | 3767-"&amp;P16&amp;"&lt;/div&gt;")</f>
        <v>Ana Kelly de Lima Matos Natali - anakelly@ipt.br | 3767-4008&lt;/div&gt;</v>
      </c>
      <c r="W16" s="12"/>
      <c r="X16" s="12"/>
      <c r="Y16" s="12"/>
      <c r="Z16" s="12"/>
      <c r="AA16" s="12" t="str">
        <f t="shared" si="3"/>
        <v>&lt;div class='estiloListaLabs'&gt; Assessoria Jurídica - AJ&lt;/div&gt;&lt;div style='display:none'&gt;&lt;!-- palavras chave para busca --&gt;&lt;/div&gt; &lt;div class='estiloListaPessoas'&gt; Thatiana Ghenis Viana - thatianagv@ipt.br | 3767-&lt;br&gt; Ana Kelly de Lima Matos Natali - anakelly@ipt.br | 3767-4008&lt;/div&gt;</v>
      </c>
      <c r="AB16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Assessoria Jurídica - AJ&lt;/div&gt;&lt;div style='display:none'&gt;&lt;!-- palavras chave para busca --&gt;&lt;/div&gt; &lt;div class='estiloListaPessoas'&gt; Thatiana Ghenis Viana - thatianagv@ipt.br | 3767-&lt;br&gt; Ana Kelly de Lima Matos Natali - anakelly@ipt.br | 3767-4008&lt;/div&gt;&lt;/a&gt;&lt;div class='estiloLabsLocalizaco'&gt; Prédio 11&lt;/div&gt;&lt;hr&gt;&lt;/li&gt;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>
      <c r="A17" s="20" t="str">
        <f>IF(I17=I16,"","&lt;!-- prédio "&amp;IF(I17&lt;10,"0"&amp;I17,I17)&amp;"--&gt;&lt;li style='display:none'&gt;&lt;a href='"&amp;F17&amp;"'&gt;&lt;img src='p"&amp;IF(I17&lt;10,"0"&amp;I17,I17)&amp;".png'&gt;&lt;div class='estiloListaPredios'&gt;Prédio "&amp;IF(I17&lt;10,"0"&amp;I17,I17)&amp;"&lt;/div&gt;&lt;div style='display:none'&gt;&lt;!-- palavras chave para busca --&gt;&lt;/div&gt;")</f>
        <v/>
      </c>
      <c r="B17" s="21" t="str">
        <f t="shared" si="1"/>
        <v xml:space="preserve">&lt;div class='estiloListaLabs'&gt; Departamento de Gestão de Contratos - DGC&lt;/div&gt;&lt;div style='display:none'&gt;&lt;!-- palavras chave para busca --&gt;&lt;/div&gt; &lt;div class='estiloListaPessoas'&gt; Frederico Antonio Borges Soares de Abreu - fredabreu@ipt.br | 3767-4777&lt;/div&gt; </v>
      </c>
      <c r="C17" s="20" t="str">
        <f>IF(I17=I18,"","&lt;/a&gt;&lt;hr&gt;&lt;/li&gt;")</f>
        <v/>
      </c>
      <c r="D17" s="26" t="str">
        <f>"&lt;!-- "&amp;H17&amp;"--&gt;"&amp;AB17</f>
        <v>&lt;!-- Departamento de Gestão de Contratos - DGC--&gt;&lt;li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 Gestão de Contratos - DGC&lt;/div&gt;&lt;div style='display:none'&gt;&lt;!-- palavras chave para busca --&gt;&lt;/div&gt; &lt;div class='estiloListaPessoas'&gt; Frederico Antonio Borges Soares de Abreu - fredabreu@ipt.br | 3767-4777&lt;/div&gt; &lt;/a&gt;&lt;div class='estiloLabsLocalizaco'&gt; Prédio 11&lt;/div&gt;&lt;hr&gt;&lt;/li&gt;</v>
      </c>
      <c r="E17" s="8" t="s">
        <v>20</v>
      </c>
      <c r="F17" s="10" t="str">
        <f>VLOOKUP(I17,linksPrediosRotas!$B$3:$C$24,2,FALSE)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7" s="3"/>
      <c r="H17" s="7" t="s">
        <v>79</v>
      </c>
      <c r="I17" s="3">
        <v>11</v>
      </c>
      <c r="J17" s="3"/>
      <c r="K17" s="7" t="s">
        <v>80</v>
      </c>
      <c r="L17" s="23" t="s">
        <v>81</v>
      </c>
      <c r="M17" s="3">
        <v>4777</v>
      </c>
      <c r="N17" s="7"/>
      <c r="O17" s="7"/>
      <c r="P17" s="3"/>
      <c r="Q17" s="24"/>
      <c r="R17" s="25" t="str">
        <f t="shared" si="0"/>
        <v>&lt;div class='estiloListaLabs'&gt;</v>
      </c>
      <c r="S17" s="12" t="str">
        <f>H17&amp;"&lt;/div&gt;&lt;div style='display:none'&gt;&lt;!-- palavras chave para busca --&gt;"&amp;G17&amp;"&lt;/div&gt;"</f>
        <v>Departamento de Gestão de Contratos - DGC&lt;/div&gt;&lt;div style='display:none'&gt;&lt;!-- palavras chave para busca --&gt;&lt;/div&gt;</v>
      </c>
      <c r="T17" s="12" t="str">
        <f t="shared" si="2"/>
        <v>&lt;div class='estiloListaPessoas'&gt;</v>
      </c>
      <c r="U17" s="12" t="str">
        <f>K17&amp;" - "&amp;L17&amp;" | 3767-"&amp;M17&amp;IF(N17="","&lt;/div&gt;","&lt;br&gt;")</f>
        <v>Frederico Antonio Borges Soares de Abreu - fredabreu@ipt.br | 3767-4777&lt;/div&gt;</v>
      </c>
      <c r="V17" s="28" t="str">
        <f>IF(N17="","",N17&amp;" - "&amp;O17&amp;" | 3767-"&amp;P17&amp;"&lt;/div&gt;")</f>
        <v/>
      </c>
      <c r="W17" s="12"/>
      <c r="X17" s="12"/>
      <c r="Y17" s="12"/>
      <c r="Z17" s="12"/>
      <c r="AA17" s="12" t="str">
        <f t="shared" si="3"/>
        <v xml:space="preserve">&lt;div class='estiloListaLabs'&gt; Departamento de Gestão de Contratos - DGC&lt;/div&gt;&lt;div style='display:none'&gt;&lt;!-- palavras chave para busca --&gt;&lt;/div&gt; &lt;div class='estiloListaPessoas'&gt; Frederico Antonio Borges Soares de Abreu - fredabreu@ipt.br | 3767-4777&lt;/div&gt; </v>
      </c>
      <c r="AB17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 Gestão de Contratos - DGC&lt;/div&gt;&lt;div style='display:none'&gt;&lt;!-- palavras chave para busca --&gt;&lt;/div&gt; &lt;div class='estiloListaPessoas'&gt; Frederico Antonio Borges Soares de Abreu - fredabreu@ipt.br | 3767-4777&lt;/div&gt; &lt;/a&gt;&lt;div class='estiloLabsLocalizaco'&gt; Prédio 11&lt;/div&gt;&lt;hr&gt;&lt;/li&gt;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0">
      <c r="A18" s="20" t="str">
        <f>IF(I18=I17,"","&lt;!-- prédio "&amp;IF(I18&lt;10,"0"&amp;I18,I18)&amp;"--&gt;&lt;li style='display:none'&gt;&lt;a href='"&amp;F18&amp;"'&gt;&lt;img src='p"&amp;IF(I18&lt;10,"0"&amp;I18,I18)&amp;".png'&gt;&lt;div class='estiloListaPredios'&gt;Prédio "&amp;IF(I18&lt;10,"0"&amp;I18,I18)&amp;"&lt;/div&gt;&lt;div style='display:none'&gt;&lt;!-- palavras chave para busca --&gt;&lt;/div&gt;")</f>
        <v/>
      </c>
      <c r="B18" s="21" t="str">
        <f t="shared" si="1"/>
        <v xml:space="preserve">&lt;div class='estiloListaLabs'&gt; Departamento de Aquisição, Contratação e Estoque - DACE&lt;/div&gt;&lt;div style='display:none'&gt;&lt;!-- palavras chave para busca --&gt;&lt;/div&gt; &lt;div class='estiloListaPessoas'&gt; Marcelino Ferreira do Nascimento - marcelino@ipt.br | 3767-4056&lt;/div&gt; </v>
      </c>
      <c r="C18" s="20" t="str">
        <f>IF(I18=I19,"","&lt;/a&gt;&lt;hr&gt;&lt;/li&gt;")</f>
        <v/>
      </c>
      <c r="D18" s="26" t="str">
        <f>"&lt;!-- "&amp;H18&amp;"--&gt;"&amp;AB18</f>
        <v>&lt;!-- Departamento de Aquisição, Contratação e Estoque - DACE--&gt;&lt;li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 Aquisição, Contratação e Estoque - DACE&lt;/div&gt;&lt;div style='display:none'&gt;&lt;!-- palavras chave para busca --&gt;&lt;/div&gt; &lt;div class='estiloListaPessoas'&gt; Marcelino Ferreira do Nascimento - marcelino@ipt.br | 3767-4056&lt;/div&gt; &lt;/a&gt;&lt;div class='estiloLabsLocalizaco'&gt; Prédio 11&lt;/div&gt;&lt;hr&gt;&lt;/li&gt;</v>
      </c>
      <c r="E18" s="8" t="s">
        <v>20</v>
      </c>
      <c r="F18" s="10" t="str">
        <f>VLOOKUP(I18,linksPrediosRotas!$B$3:$C$24,2,FALSE)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8" s="3"/>
      <c r="H18" s="7" t="s">
        <v>82</v>
      </c>
      <c r="I18" s="3">
        <v>11</v>
      </c>
      <c r="J18" s="3"/>
      <c r="K18" s="7" t="s">
        <v>83</v>
      </c>
      <c r="L18" s="23" t="s">
        <v>84</v>
      </c>
      <c r="M18" s="3">
        <v>4056</v>
      </c>
      <c r="N18" s="7"/>
      <c r="O18" s="7"/>
      <c r="P18" s="3"/>
      <c r="Q18" s="24"/>
      <c r="R18" s="25" t="str">
        <f t="shared" si="0"/>
        <v>&lt;div class='estiloListaLabs'&gt;</v>
      </c>
      <c r="S18" s="12" t="str">
        <f>H18&amp;"&lt;/div&gt;&lt;div style='display:none'&gt;&lt;!-- palavras chave para busca --&gt;"&amp;G18&amp;"&lt;/div&gt;"</f>
        <v>Departamento de Aquisição, Contratação e Estoque - DACE&lt;/div&gt;&lt;div style='display:none'&gt;&lt;!-- palavras chave para busca --&gt;&lt;/div&gt;</v>
      </c>
      <c r="T18" s="12" t="str">
        <f t="shared" si="2"/>
        <v>&lt;div class='estiloListaPessoas'&gt;</v>
      </c>
      <c r="U18" s="12" t="str">
        <f>K18&amp;" - "&amp;L18&amp;" | 3767-"&amp;M18&amp;IF(N18="","&lt;/div&gt;","&lt;br&gt;")</f>
        <v>Marcelino Ferreira do Nascimento - marcelino@ipt.br | 3767-4056&lt;/div&gt;</v>
      </c>
      <c r="V18" s="28" t="str">
        <f>IF(N18="","",N18&amp;" - "&amp;O18&amp;" | 3767-"&amp;P18&amp;"&lt;/div&gt;")</f>
        <v/>
      </c>
      <c r="W18" s="12"/>
      <c r="X18" s="12"/>
      <c r="Y18" s="12"/>
      <c r="Z18" s="12"/>
      <c r="AA18" s="12" t="str">
        <f t="shared" si="3"/>
        <v xml:space="preserve">&lt;div class='estiloListaLabs'&gt; Departamento de Aquisição, Contratação e Estoque - DACE&lt;/div&gt;&lt;div style='display:none'&gt;&lt;!-- palavras chave para busca --&gt;&lt;/div&gt; &lt;div class='estiloListaPessoas'&gt; Marcelino Ferreira do Nascimento - marcelino@ipt.br | 3767-4056&lt;/div&gt; </v>
      </c>
      <c r="AB18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 Aquisição, Contratação e Estoque - DACE&lt;/div&gt;&lt;div style='display:none'&gt;&lt;!-- palavras chave para busca --&gt;&lt;/div&gt; &lt;div class='estiloListaPessoas'&gt; Marcelino Ferreira do Nascimento - marcelino@ipt.br | 3767-4056&lt;/div&gt; &lt;/a&gt;&lt;div class='estiloLabsLocalizaco'&gt; Prédio 11&lt;/div&gt;&lt;hr&gt;&lt;/li&gt;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>
      <c r="A19" s="20" t="str">
        <f>IF(I19=I18,"","&lt;!-- prédio "&amp;IF(I19&lt;10,"0"&amp;I19,I19)&amp;"--&gt;&lt;li style='display:none'&gt;&lt;a href='"&amp;F19&amp;"'&gt;&lt;img src='p"&amp;IF(I19&lt;10,"0"&amp;I19,I19)&amp;".png'&gt;&lt;div class='estiloListaPredios'&gt;Prédio "&amp;IF(I19&lt;10,"0"&amp;I19,I19)&amp;"&lt;/div&gt;&lt;div style='display:none'&gt;&lt;!-- palavras chave para busca --&gt;&lt;/div&gt;")</f>
        <v/>
      </c>
      <c r="B19" s="21" t="str">
        <f t="shared" si="1"/>
        <v xml:space="preserve">&lt;div class='estiloListaLabs'&gt; Departamento de Segurança, Saúde e  Meio Ambiente - DESMT&lt;/div&gt;&lt;div style='display:none'&gt;&lt;!-- palavras chave para busca --&gt;&lt;/div&gt; &lt;div class='estiloListaPessoas'&gt; Luidimar Guilherme da Silva - luidimar@ipt.br | 3767-4601&lt;/div&gt; </v>
      </c>
      <c r="C19" s="20" t="str">
        <f>IF(I19=I20,"","&lt;/a&gt;&lt;hr&gt;&lt;/li&gt;")</f>
        <v/>
      </c>
      <c r="D19" s="26" t="str">
        <f>"&lt;!-- "&amp;H19&amp;"--&gt;"&amp;AB19</f>
        <v>&lt;!-- Departamento de Segurança, Saúde e  Meio Ambiente - DESMT--&gt;&lt;li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 Segurança, Saúde e  Meio Ambiente - DESMT&lt;/div&gt;&lt;div style='display:none'&gt;&lt;!-- palavras chave para busca --&gt;&lt;/div&gt; &lt;div class='estiloListaPessoas'&gt; Luidimar Guilherme da Silva - luidimar@ipt.br | 3767-4601&lt;/div&gt; &lt;/a&gt;&lt;div class='estiloLabsLocalizaco'&gt; Prédio 11&lt;/div&gt;&lt;hr&gt;&lt;/li&gt;</v>
      </c>
      <c r="E19" s="8" t="s">
        <v>20</v>
      </c>
      <c r="F19" s="10" t="str">
        <f>VLOOKUP(I19,linksPrediosRotas!$B$3:$C$24,2,FALSE)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19" s="3"/>
      <c r="H19" s="7" t="s">
        <v>85</v>
      </c>
      <c r="I19" s="3">
        <v>11</v>
      </c>
      <c r="J19" s="3"/>
      <c r="K19" s="7" t="s">
        <v>86</v>
      </c>
      <c r="L19" s="23" t="s">
        <v>87</v>
      </c>
      <c r="M19" s="3">
        <v>4601</v>
      </c>
      <c r="N19" s="7"/>
      <c r="O19" s="7"/>
      <c r="P19" s="3"/>
      <c r="Q19" s="24"/>
      <c r="R19" s="25" t="str">
        <f t="shared" si="0"/>
        <v>&lt;div class='estiloListaLabs'&gt;</v>
      </c>
      <c r="S19" s="12" t="str">
        <f>H19&amp;"&lt;/div&gt;&lt;div style='display:none'&gt;&lt;!-- palavras chave para busca --&gt;"&amp;G19&amp;"&lt;/div&gt;"</f>
        <v>Departamento de Segurança, Saúde e  Meio Ambiente - DESMT&lt;/div&gt;&lt;div style='display:none'&gt;&lt;!-- palavras chave para busca --&gt;&lt;/div&gt;</v>
      </c>
      <c r="T19" s="12" t="str">
        <f t="shared" si="2"/>
        <v>&lt;div class='estiloListaPessoas'&gt;</v>
      </c>
      <c r="U19" s="12" t="str">
        <f>K19&amp;" - "&amp;L19&amp;" | 3767-"&amp;M19&amp;IF(N19="","&lt;/div&gt;","&lt;br&gt;")</f>
        <v>Luidimar Guilherme da Silva - luidimar@ipt.br | 3767-4601&lt;/div&gt;</v>
      </c>
      <c r="V19" s="28" t="str">
        <f>IF(N19="","",N19&amp;" - "&amp;O19&amp;" | 3767-"&amp;P19&amp;"&lt;/div&gt;")</f>
        <v/>
      </c>
      <c r="W19" s="12"/>
      <c r="X19" s="12"/>
      <c r="Y19" s="12"/>
      <c r="Z19" s="12"/>
      <c r="AA19" s="12" t="str">
        <f t="shared" si="3"/>
        <v xml:space="preserve">&lt;div class='estiloListaLabs'&gt; Departamento de Segurança, Saúde e  Meio Ambiente - DESMT&lt;/div&gt;&lt;div style='display:none'&gt;&lt;!-- palavras chave para busca --&gt;&lt;/div&gt; &lt;div class='estiloListaPessoas'&gt; Luidimar Guilherme da Silva - luidimar@ipt.br | 3767-4601&lt;/div&gt; </v>
      </c>
      <c r="AB19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 Segurança, Saúde e  Meio Ambiente - DESMT&lt;/div&gt;&lt;div style='display:none'&gt;&lt;!-- palavras chave para busca --&gt;&lt;/div&gt; &lt;div class='estiloListaPessoas'&gt; Luidimar Guilherme da Silva - luidimar@ipt.br | 3767-4601&lt;/div&gt; &lt;/a&gt;&lt;div class='estiloLabsLocalizaco'&gt; Prédio 11&lt;/div&gt;&lt;hr&gt;&lt;/li&gt;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>
      <c r="A20" s="20" t="str">
        <f>IF(I20=I19,"","&lt;!-- prédio "&amp;IF(I20&lt;10,"0"&amp;I20,I20)&amp;"--&gt;&lt;li style='display:none'&gt;&lt;a href='"&amp;F20&amp;"'&gt;&lt;img src='p"&amp;IF(I20&lt;10,"0"&amp;I20,I20)&amp;".png'&gt;&lt;div class='estiloListaPredios'&gt;Prédio "&amp;IF(I20&lt;10,"0"&amp;I20,I20)&amp;"&lt;/div&gt;&lt;div style='display:none'&gt;&lt;!-- palavras chave para busca --&gt;&lt;/div&gt;")</f>
        <v/>
      </c>
      <c r="B20" s="21" t="str">
        <f t="shared" si="1"/>
        <v xml:space="preserve">&lt;div class='estiloListaLabs'&gt; Departamento de Pessoal, Empregos e Benefícios - DPEB&lt;/div&gt;&lt;div style='display:none'&gt;&lt;!-- palavras chave para busca --&gt;&lt;/div&gt; &lt;div class='estiloListaPessoas'&gt; Hector David Rubilar La Vega - hector@ipt.br | 3767-4332&lt;/div&gt; </v>
      </c>
      <c r="C20" s="20" t="str">
        <f>IF(I20=I21,"","&lt;/a&gt;&lt;hr&gt;&lt;/li&gt;")</f>
        <v/>
      </c>
      <c r="D20" s="26" t="str">
        <f>"&lt;!-- "&amp;H20&amp;"--&gt;"&amp;AB20</f>
        <v>&lt;!-- Departamento de Pessoal, Empregos e Benefícios - DPEB--&gt;&lt;li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 Pessoal, Empregos e Benefícios - DPEB&lt;/div&gt;&lt;div style='display:none'&gt;&lt;!-- palavras chave para busca --&gt;&lt;/div&gt; &lt;div class='estiloListaPessoas'&gt; Hector David Rubilar La Vega - hector@ipt.br | 3767-4332&lt;/div&gt; &lt;/a&gt;&lt;div class='estiloLabsLocalizaco'&gt; Prédio 11&lt;/div&gt;&lt;hr&gt;&lt;/li&gt;</v>
      </c>
      <c r="E20" s="8" t="s">
        <v>20</v>
      </c>
      <c r="F20" s="10" t="str">
        <f>VLOOKUP(I20,linksPrediosRotas!$B$3:$C$24,2,FALSE)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20" s="3"/>
      <c r="H20" s="7" t="s">
        <v>88</v>
      </c>
      <c r="I20" s="3">
        <v>11</v>
      </c>
      <c r="J20" s="3"/>
      <c r="K20" s="7" t="s">
        <v>89</v>
      </c>
      <c r="L20" s="23" t="s">
        <v>90</v>
      </c>
      <c r="M20" s="3">
        <v>4332</v>
      </c>
      <c r="N20" s="7"/>
      <c r="O20" s="7"/>
      <c r="P20" s="3"/>
      <c r="Q20" s="24"/>
      <c r="R20" s="25" t="str">
        <f t="shared" si="0"/>
        <v>&lt;div class='estiloListaLabs'&gt;</v>
      </c>
      <c r="S20" s="12" t="str">
        <f>H20&amp;"&lt;/div&gt;&lt;div style='display:none'&gt;&lt;!-- palavras chave para busca --&gt;"&amp;G20&amp;"&lt;/div&gt;"</f>
        <v>Departamento de Pessoal, Empregos e Benefícios - DPEB&lt;/div&gt;&lt;div style='display:none'&gt;&lt;!-- palavras chave para busca --&gt;&lt;/div&gt;</v>
      </c>
      <c r="T20" s="12" t="str">
        <f t="shared" si="2"/>
        <v>&lt;div class='estiloListaPessoas'&gt;</v>
      </c>
      <c r="U20" s="12" t="str">
        <f>K20&amp;" - "&amp;L20&amp;" | 3767-"&amp;M20&amp;IF(N20="","&lt;/div&gt;","&lt;br&gt;")</f>
        <v>Hector David Rubilar La Vega - hector@ipt.br | 3767-4332&lt;/div&gt;</v>
      </c>
      <c r="V20" s="28" t="str">
        <f>IF(N20="","",N20&amp;" - "&amp;O20&amp;" | 3767-"&amp;P20&amp;"&lt;/div&gt;")</f>
        <v/>
      </c>
      <c r="W20" s="12"/>
      <c r="X20" s="12"/>
      <c r="Y20" s="12"/>
      <c r="Z20" s="12"/>
      <c r="AA20" s="12" t="str">
        <f t="shared" si="3"/>
        <v xml:space="preserve">&lt;div class='estiloListaLabs'&gt; Departamento de Pessoal, Empregos e Benefícios - DPEB&lt;/div&gt;&lt;div style='display:none'&gt;&lt;!-- palavras chave para busca --&gt;&lt;/div&gt; &lt;div class='estiloListaPessoas'&gt; Hector David Rubilar La Vega - hector@ipt.br | 3767-4332&lt;/div&gt; </v>
      </c>
      <c r="AB20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 Pessoal, Empregos e Benefícios - DPEB&lt;/div&gt;&lt;div style='display:none'&gt;&lt;!-- palavras chave para busca --&gt;&lt;/div&gt; &lt;div class='estiloListaPessoas'&gt; Hector David Rubilar La Vega - hector@ipt.br | 3767-4332&lt;/div&gt; &lt;/a&gt;&lt;div class='estiloLabsLocalizaco'&gt; Prédio 11&lt;/div&gt;&lt;hr&gt;&lt;/li&gt;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>
      <c r="A21" s="20" t="str">
        <f>IF(I21=I20,"","&lt;!-- prédio "&amp;IF(I21&lt;10,"0"&amp;I21,I21)&amp;"--&gt;&lt;li style='display:none'&gt;&lt;a href='"&amp;F21&amp;"'&gt;&lt;img src='p"&amp;IF(I21&lt;10,"0"&amp;I21,I21)&amp;".png'&gt;&lt;div class='estiloListaPredios'&gt;Prédio "&amp;IF(I21&lt;10,"0"&amp;I21,I21)&amp;"&lt;/div&gt;&lt;div style='display:none'&gt;&lt;!-- palavras chave para busca --&gt;&lt;/div&gt;")</f>
        <v/>
      </c>
      <c r="B21" s="21" t="str">
        <f t="shared" si="1"/>
        <v xml:space="preserve">&lt;div class='estiloListaLabs'&gt; Departamento de Desenvolvimento Organizacional e Talentos - DOT&lt;/div&gt;&lt;div style='display:none'&gt;&lt;!-- palavras chave para busca --&gt;&lt;/div&gt; &lt;div class='estiloListaPessoas'&gt; Patricia das Gracas Gomes Pedroso - patricia@ipt.br | 3767-4760&lt;/div&gt; </v>
      </c>
      <c r="C21" s="20" t="str">
        <f>IF(I21=I22,"","&lt;/a&gt;&lt;hr&gt;&lt;/li&gt;")</f>
        <v/>
      </c>
      <c r="D21" s="26" t="str">
        <f>"&lt;!-- "&amp;H21&amp;"--&gt;"&amp;AB21</f>
        <v>&lt;!-- Departamento de Desenvolvimento Organizacional e Talentos - DOT--&gt;&lt;li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 Desenvolvimento Organizacional e Talentos - DOT&lt;/div&gt;&lt;div style='display:none'&gt;&lt;!-- palavras chave para busca --&gt;&lt;/div&gt; &lt;div class='estiloListaPessoas'&gt; Patricia das Gracas Gomes Pedroso - patricia@ipt.br | 3767-4760&lt;/div&gt; &lt;/a&gt;&lt;div class='estiloLabsLocalizaco'&gt; Prédio 11&lt;/div&gt;&lt;hr&gt;&lt;/li&gt;</v>
      </c>
      <c r="E21" s="8" t="s">
        <v>20</v>
      </c>
      <c r="F21" s="10" t="str">
        <f>VLOOKUP(I21,linksPrediosRotas!$B$3:$C$24,2,FALSE)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21" s="3"/>
      <c r="H21" s="7" t="s">
        <v>91</v>
      </c>
      <c r="I21" s="3">
        <v>11</v>
      </c>
      <c r="J21" s="3"/>
      <c r="K21" s="7" t="s">
        <v>92</v>
      </c>
      <c r="L21" s="23" t="s">
        <v>93</v>
      </c>
      <c r="M21" s="3">
        <v>4760</v>
      </c>
      <c r="N21" s="7"/>
      <c r="O21" s="7"/>
      <c r="P21" s="3"/>
      <c r="Q21" s="24"/>
      <c r="R21" s="25" t="str">
        <f t="shared" si="0"/>
        <v>&lt;div class='estiloListaLabs'&gt;</v>
      </c>
      <c r="S21" s="12" t="str">
        <f>H21&amp;"&lt;/div&gt;&lt;div style='display:none'&gt;&lt;!-- palavras chave para busca --&gt;"&amp;G21&amp;"&lt;/div&gt;"</f>
        <v>Departamento de Desenvolvimento Organizacional e Talentos - DOT&lt;/div&gt;&lt;div style='display:none'&gt;&lt;!-- palavras chave para busca --&gt;&lt;/div&gt;</v>
      </c>
      <c r="T21" s="12" t="str">
        <f t="shared" si="2"/>
        <v>&lt;div class='estiloListaPessoas'&gt;</v>
      </c>
      <c r="U21" s="12" t="str">
        <f>K21&amp;" - "&amp;L21&amp;" | 3767-"&amp;M21&amp;IF(N21="","&lt;/div&gt;","&lt;br&gt;")</f>
        <v>Patricia das Gracas Gomes Pedroso - patricia@ipt.br | 3767-4760&lt;/div&gt;</v>
      </c>
      <c r="V21" s="28" t="str">
        <f>IF(N21="","",N21&amp;" - "&amp;O21&amp;" | 3767-"&amp;P21&amp;"&lt;/div&gt;")</f>
        <v/>
      </c>
      <c r="W21" s="12"/>
      <c r="X21" s="12"/>
      <c r="Y21" s="12"/>
      <c r="Z21" s="12"/>
      <c r="AA21" s="12" t="str">
        <f t="shared" si="3"/>
        <v xml:space="preserve">&lt;div class='estiloListaLabs'&gt; Departamento de Desenvolvimento Organizacional e Talentos - DOT&lt;/div&gt;&lt;div style='display:none'&gt;&lt;!-- palavras chave para busca --&gt;&lt;/div&gt; &lt;div class='estiloListaPessoas'&gt; Patricia das Gracas Gomes Pedroso - patricia@ipt.br | 3767-4760&lt;/div&gt; </v>
      </c>
      <c r="AB21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Departamento de Desenvolvimento Organizacional e Talentos - DOT&lt;/div&gt;&lt;div style='display:none'&gt;&lt;!-- palavras chave para busca --&gt;&lt;/div&gt; &lt;div class='estiloListaPessoas'&gt; Patricia das Gracas Gomes Pedroso - patricia@ipt.br | 3767-4760&lt;/div&gt; &lt;/a&gt;&lt;div class='estiloLabsLocalizaco'&gt; Prédio 11&lt;/div&gt;&lt;hr&gt;&lt;/li&gt;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>
      <c r="A22" s="20" t="str">
        <f>IF(I22=I21,"","&lt;!-- prédio "&amp;IF(I22&lt;10,"0"&amp;I22,I22)&amp;"--&gt;&lt;li style='display:none'&gt;&lt;a href='"&amp;F22&amp;"'&gt;&lt;img src='p"&amp;IF(I22&lt;10,"0"&amp;I22,I22)&amp;".png'&gt;&lt;div class='estiloListaPredios'&gt;Prédio "&amp;IF(I22&lt;10,"0"&amp;I22,I22)&amp;"&lt;/div&gt;&lt;div style='display:none'&gt;&lt;!-- palavras chave para busca --&gt;&lt;/div&gt;")</f>
        <v/>
      </c>
      <c r="B22" s="21" t="str">
        <f t="shared" si="1"/>
        <v xml:space="preserve">&lt;div class='estiloListaLabs'&gt; Licitações e Importação&lt;/div&gt;&lt;div style='display:none'&gt;&lt;!-- palavras chave para busca --&gt;&lt;/div&gt; &lt;div class='estiloListaPessoas'&gt; Jorge Carlos da Silva - jorgecar@ipt.br | 3767-4288&lt;/div&gt; </v>
      </c>
      <c r="C22" s="20" t="str">
        <f>IF(I22=I23,"","&lt;/a&gt;&lt;hr&gt;&lt;/li&gt;")</f>
        <v/>
      </c>
      <c r="D22" s="26" t="str">
        <f>"&lt;!-- "&amp;H22&amp;"--&gt;"&amp;AB22</f>
        <v>&lt;!-- Licitações e Importação--&gt;&lt;li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Licitações e Importação&lt;/div&gt;&lt;div style='display:none'&gt;&lt;!-- palavras chave para busca --&gt;&lt;/div&gt; &lt;div class='estiloListaPessoas'&gt; Jorge Carlos da Silva - jorgecar@ipt.br | 3767-4288&lt;/div&gt; &lt;/a&gt;&lt;div class='estiloLabsLocalizaco'&gt; Prédio 11&lt;/div&gt;&lt;hr&gt;&lt;/li&gt;</v>
      </c>
      <c r="E22" s="8" t="s">
        <v>20</v>
      </c>
      <c r="F22" s="10" t="str">
        <f>VLOOKUP(I22,linksPrediosRotas!$B$3:$C$24,2,FALSE)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22" s="3"/>
      <c r="H22" s="7" t="s">
        <v>94</v>
      </c>
      <c r="I22" s="3">
        <v>11</v>
      </c>
      <c r="J22" s="3"/>
      <c r="K22" s="7" t="s">
        <v>95</v>
      </c>
      <c r="L22" s="23" t="s">
        <v>96</v>
      </c>
      <c r="M22" s="3">
        <v>4288</v>
      </c>
      <c r="N22" s="7"/>
      <c r="O22" s="7"/>
      <c r="P22" s="3"/>
      <c r="Q22" s="24"/>
      <c r="R22" s="25" t="str">
        <f t="shared" si="0"/>
        <v>&lt;div class='estiloListaLabs'&gt;</v>
      </c>
      <c r="S22" s="12" t="str">
        <f>H22&amp;"&lt;/div&gt;&lt;div style='display:none'&gt;&lt;!-- palavras chave para busca --&gt;"&amp;G22&amp;"&lt;/div&gt;"</f>
        <v>Licitações e Importação&lt;/div&gt;&lt;div style='display:none'&gt;&lt;!-- palavras chave para busca --&gt;&lt;/div&gt;</v>
      </c>
      <c r="T22" s="12" t="str">
        <f t="shared" si="2"/>
        <v>&lt;div class='estiloListaPessoas'&gt;</v>
      </c>
      <c r="U22" s="12" t="str">
        <f>K22&amp;" - "&amp;L22&amp;" | 3767-"&amp;M22&amp;IF(N22="","&lt;/div&gt;","&lt;br&gt;")</f>
        <v>Jorge Carlos da Silva - jorgecar@ipt.br | 3767-4288&lt;/div&gt;</v>
      </c>
      <c r="V22" s="28" t="str">
        <f>IF(N22="","",N22&amp;" - "&amp;O22&amp;" | 3767-"&amp;P22&amp;"&lt;/div&gt;")</f>
        <v/>
      </c>
      <c r="W22" s="12"/>
      <c r="X22" s="12"/>
      <c r="Y22" s="12"/>
      <c r="Z22" s="12"/>
      <c r="AA22" s="12" t="str">
        <f t="shared" si="3"/>
        <v xml:space="preserve">&lt;div class='estiloListaLabs'&gt; Licitações e Importação&lt;/div&gt;&lt;div style='display:none'&gt;&lt;!-- palavras chave para busca --&gt;&lt;/div&gt; &lt;div class='estiloListaPessoas'&gt; Jorge Carlos da Silva - jorgecar@ipt.br | 3767-4288&lt;/div&gt; </v>
      </c>
      <c r="AB22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Licitações e Importação&lt;/div&gt;&lt;div style='display:none'&gt;&lt;!-- palavras chave para busca --&gt;&lt;/div&gt; &lt;div class='estiloListaPessoas'&gt; Jorge Carlos da Silva - jorgecar@ipt.br | 3767-4288&lt;/div&gt; &lt;/a&gt;&lt;div class='estiloLabsLocalizaco'&gt; Prédio 11&lt;/div&gt;&lt;hr&gt;&lt;/li&gt;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>
      <c r="A23" s="20" t="str">
        <f>IF(I23=I22,"","&lt;!-- prédio "&amp;IF(I23&lt;10,"0"&amp;I23,I23)&amp;"--&gt;&lt;li style='display:none'&gt;&lt;a href='"&amp;F23&amp;"'&gt;&lt;img src='p"&amp;IF(I23&lt;10,"0"&amp;I23,I23)&amp;".png'&gt;&lt;div class='estiloListaPredios'&gt;Prédio "&amp;IF(I23&lt;10,"0"&amp;I23,I23)&amp;"&lt;/div&gt;&lt;div style='display:none'&gt;&lt;!-- palavras chave para busca --&gt;&lt;/div&gt;")</f>
        <v/>
      </c>
      <c r="B23" s="21" t="str">
        <f t="shared" si="1"/>
        <v>&lt;div class='estiloListaLabs'&gt; Núcleo de Tecnologias Avançadas para Bem-estar e Saúde aplicados às Ciências da Vida - NUTABES&lt;/div&gt;&lt;div style='display:none'&gt;&lt;!-- palavras chave para busca --&gt;&lt;/div&gt; &lt;div class='estiloListaPessoas'&gt; Adriano Marim de Oliveira - amarim@ipt.br | 3767-4422&lt;/div&gt; &lt;/a&gt;&lt;hr&gt;&lt;/li&gt;</v>
      </c>
      <c r="C23" s="20" t="str">
        <f>IF(I23=I24,"","&lt;/a&gt;&lt;hr&gt;&lt;/li&gt;")</f>
        <v>&lt;/a&gt;&lt;hr&gt;&lt;/li&gt;</v>
      </c>
      <c r="D23" s="26" t="str">
        <f>"&lt;!-- "&amp;H23&amp;"--&gt;"&amp;AB23</f>
        <v>&lt;!-- Núcleo de Tecnologias Avançadas para Bem-estar e Saúde aplicados às Ciências da Vida - NUTABES--&gt;&lt;li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Núcleo de Tecnologias Avançadas para Bem-estar e Saúde aplicados às Ciências da Vida - NUTABES&lt;/div&gt;&lt;div style='display:none'&gt;&lt;!-- palavras chave para busca --&gt;&lt;/div&gt; &lt;div class='estiloListaPessoas'&gt; Adriano Marim de Oliveira - amarim@ipt.br | 3767-4422&lt;/div&gt; &lt;/a&gt;&lt;div class='estiloLabsLocalizaco'&gt; Prédio 11&lt;/div&gt;&lt;hr&gt;&lt;/li&gt;</v>
      </c>
      <c r="E23" s="8" t="s">
        <v>20</v>
      </c>
      <c r="F23" s="10" t="str">
        <f>VLOOKUP(I23,linksPrediosRotas!$B$3:$C$24,2,FALSE)</f>
        <v>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</v>
      </c>
      <c r="G23" s="3"/>
      <c r="H23" s="7" t="s">
        <v>97</v>
      </c>
      <c r="I23" s="3">
        <v>11</v>
      </c>
      <c r="J23" s="3"/>
      <c r="K23" s="7" t="s">
        <v>98</v>
      </c>
      <c r="L23" s="23" t="s">
        <v>99</v>
      </c>
      <c r="M23" s="3">
        <v>4422</v>
      </c>
      <c r="N23" s="7"/>
      <c r="O23" s="23"/>
      <c r="P23" s="3"/>
      <c r="Q23" s="24"/>
      <c r="R23" s="25" t="str">
        <f t="shared" si="0"/>
        <v>&lt;div class='estiloListaLabs'&gt;</v>
      </c>
      <c r="S23" s="12" t="str">
        <f>H23&amp;"&lt;/div&gt;&lt;div style='display:none'&gt;&lt;!-- palavras chave para busca --&gt;"&amp;G23&amp;"&lt;/div&gt;"</f>
        <v>Núcleo de Tecnologias Avançadas para Bem-estar e Saúde aplicados às Ciências da Vida - NUTABES&lt;/div&gt;&lt;div style='display:none'&gt;&lt;!-- palavras chave para busca --&gt;&lt;/div&gt;</v>
      </c>
      <c r="T23" s="12" t="str">
        <f t="shared" si="2"/>
        <v>&lt;div class='estiloListaPessoas'&gt;</v>
      </c>
      <c r="U23" s="12" t="str">
        <f>K23&amp;" - "&amp;L23&amp;" | 3767-"&amp;M23&amp;IF(N23="","&lt;/div&gt;","&lt;br&gt;")</f>
        <v>Adriano Marim de Oliveira - amarim@ipt.br | 3767-4422&lt;/div&gt;</v>
      </c>
      <c r="V23" s="12" t="str">
        <f>IF(N23="","",N23&amp;" - "&amp;O23&amp;" | 3767-"&amp;P23&amp;"&lt;/div&gt;")</f>
        <v/>
      </c>
      <c r="W23" s="12"/>
      <c r="X23" s="12"/>
      <c r="Y23" s="12"/>
      <c r="Z23" s="12"/>
      <c r="AA23" s="12" t="str">
        <f t="shared" si="3"/>
        <v xml:space="preserve">&lt;div class='estiloListaLabs'&gt; Núcleo de Tecnologias Avançadas para Bem-estar e Saúde aplicados às Ciências da Vida - NUTABES&lt;/div&gt;&lt;div style='display:none'&gt;&lt;!-- palavras chave para busca --&gt;&lt;/div&gt; &lt;div class='estiloListaPessoas'&gt; Adriano Marim de Oliveira - amarim@ipt.br | 3767-4422&lt;/div&gt; </v>
      </c>
      <c r="AB23" s="6" t="str">
        <f t="shared" si="4"/>
        <v>&lt;li style='display:none'&gt;&lt;a href='https://www.google.com.br/maps/dir/IPT+-+Instituto+de+Pesquisas+Tecnol%C3%B3gicas,+Av.+Prof.+Almeida+Prado,+532+-+Butant%C3%A3,+S%C3%A3o+Paulo+-+SP,+05508-901/-23.5560493,-46.734741/@-23.5564283,-46.7356274,417m/data=!3m2!1e3!4b1!4m9!4m8!1m5!1m1!1s0x94ce56111f23979f:0x4efc1ff99667559c!2m2!1d-46.7347373!2d-23.5568084!1m0!3e0'&gt;&lt;img src='qrcodes\p11.png'&gt;&lt;div style='display:none'&gt;&lt;!-- palavras chave para busca --&gt;&lt;/div&gt;&lt;divclass='estiloListaLabs'&gt; &lt;div class='estiloListaLabs'&gt; Núcleo de Tecnologias Avançadas para Bem-estar e Saúde aplicados às Ciências da Vida - NUTABES&lt;/div&gt;&lt;div style='display:none'&gt;&lt;!-- palavras chave para busca --&gt;&lt;/div&gt; &lt;div class='estiloListaPessoas'&gt; Adriano Marim de Oliveira - amarim@ipt.br | 3767-4422&lt;/div&gt; &lt;/a&gt;&lt;div class='estiloLabsLocalizaco'&gt; Prédio 11&lt;/div&gt;&lt;hr&gt;&lt;/li&gt;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>
      <c r="A24" s="20" t="str">
        <f>IF(I24=I23,"","&lt;!-- prédio "&amp;IF(I24&lt;10,"0"&amp;I24,I24)&amp;"--&gt;&lt;li style='display:none'&gt;&lt;a href='"&amp;F24&amp;"'&gt;&lt;img src='p"&amp;IF(I24&lt;10,"0"&amp;I24,I24)&amp;".png'&gt;&lt;div class='estiloListaPredios'&gt;Prédio "&amp;IF(I24&lt;10,"0"&amp;I24,I24)&amp;"&lt;/div&gt;&lt;div style='display:none'&gt;&lt;!-- palavras chave para busca --&gt;&lt;/div&gt;")</f>
        <v>&lt;!-- prédio 12--&gt;&lt;li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src='p12.png'&gt;&lt;div class='estiloListaPredios'&gt;Prédio 12&lt;/div&gt;&lt;div style='display:none'&gt;&lt;!-- palavras chave para busca --&gt;&lt;/div&gt;</v>
      </c>
      <c r="B24" s="21" t="str">
        <f t="shared" si="1"/>
        <v xml:space="preserve">&lt;!-- prédio 12--&gt;&lt;li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src='p12.png'&gt;&lt;div class='estiloListaPredios'&gt;Prédio 12&lt;/div&gt;&lt;div style='display:none'&gt;&lt;!-- palavras chave para busca --&gt;&lt;/div&gt;&lt;div class='estiloListaLabs'&gt; Departamento de Informação Gerencial&lt;/div&gt;&lt;div style='display:none'&gt;&lt;!-- palavras chave para busca --&gt;&lt;/div&gt; &lt;div class='estiloListaPessoas'&gt; Rodrigo Pereira Castelani - caste@ipt.br | 3767-4717&lt;/div&gt; </v>
      </c>
      <c r="C24" s="20" t="str">
        <f>IF(I24=I25,"","&lt;/a&gt;&lt;hr&gt;&lt;/li&gt;")</f>
        <v/>
      </c>
      <c r="D24" s="26" t="str">
        <f>"&lt;!-- "&amp;H24&amp;"--&gt;"&amp;AB24</f>
        <v>&lt;!-- Departamento de Informação Gerencial--&gt;&lt;li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Informação Gerencial&lt;/div&gt;&lt;div style='display:none'&gt;&lt;!-- palavras chave para busca --&gt;&lt;/div&gt; &lt;div class='estiloListaPessoas'&gt; Rodrigo Pereira Castelani - caste@ipt.br | 3767-4717&lt;/div&gt; &lt;/a&gt;&lt;div class='estiloLabsLocalizaco'&gt; Prédio 12&lt;/div&gt;&lt;hr&gt;&lt;/li&gt;</v>
      </c>
      <c r="E24" s="8" t="s">
        <v>20</v>
      </c>
      <c r="F24" s="10" t="str">
        <f>VLOOKUP(I24,linksPrediosRotas!$B$3:$C$24,2,FALSE)</f>
        <v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v>
      </c>
      <c r="G24" s="3"/>
      <c r="H24" s="7" t="s">
        <v>100</v>
      </c>
      <c r="I24" s="3">
        <v>12</v>
      </c>
      <c r="J24" s="3"/>
      <c r="K24" s="7" t="s">
        <v>101</v>
      </c>
      <c r="L24" s="23" t="s">
        <v>102</v>
      </c>
      <c r="M24" s="3">
        <v>4717</v>
      </c>
      <c r="N24" s="7"/>
      <c r="O24" s="7"/>
      <c r="P24" s="3"/>
      <c r="Q24" s="24"/>
      <c r="R24" s="25" t="str">
        <f t="shared" si="0"/>
        <v>&lt;div class='estiloListaLabs'&gt;</v>
      </c>
      <c r="S24" s="12" t="str">
        <f>H24&amp;"&lt;/div&gt;&lt;div style='display:none'&gt;&lt;!-- palavras chave para busca --&gt;"&amp;G24&amp;"&lt;/div&gt;"</f>
        <v>Departamento de Informação Gerencial&lt;/div&gt;&lt;div style='display:none'&gt;&lt;!-- palavras chave para busca --&gt;&lt;/div&gt;</v>
      </c>
      <c r="T24" s="12" t="str">
        <f t="shared" si="2"/>
        <v>&lt;div class='estiloListaPessoas'&gt;</v>
      </c>
      <c r="U24" s="12" t="str">
        <f>K24&amp;" - "&amp;L24&amp;" | 3767-"&amp;M24&amp;IF(N24="","&lt;/div&gt;","&lt;br&gt;")</f>
        <v>Rodrigo Pereira Castelani - caste@ipt.br | 3767-4717&lt;/div&gt;</v>
      </c>
      <c r="V24" s="12" t="str">
        <f>IF(N24="","",N24&amp;" - "&amp;O24&amp;" | 3767-"&amp;P24&amp;"&lt;/div&gt;")</f>
        <v/>
      </c>
      <c r="W24" s="12"/>
      <c r="X24" s="12"/>
      <c r="Y24" s="12"/>
      <c r="Z24" s="12"/>
      <c r="AA24" s="12" t="str">
        <f t="shared" si="3"/>
        <v xml:space="preserve">&lt;div class='estiloListaLabs'&gt; Departamento de Informação Gerencial&lt;/div&gt;&lt;div style='display:none'&gt;&lt;!-- palavras chave para busca --&gt;&lt;/div&gt; &lt;div class='estiloListaPessoas'&gt; Rodrigo Pereira Castelani - caste@ipt.br | 3767-4717&lt;/div&gt; </v>
      </c>
      <c r="AB24" s="6" t="str">
        <f t="shared" si="4"/>
        <v>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Informação Gerencial&lt;/div&gt;&lt;div style='display:none'&gt;&lt;!-- palavras chave para busca --&gt;&lt;/div&gt; &lt;div class='estiloListaPessoas'&gt; Rodrigo Pereira Castelani - caste@ipt.br | 3767-4717&lt;/div&gt; &lt;/a&gt;&lt;div class='estiloLabsLocalizaco'&gt; Prédio 12&lt;/div&gt;&lt;hr&gt;&lt;/li&gt;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>
      <c r="A25" s="20" t="str">
        <f>IF(I25=I24,"","&lt;!-- prédio "&amp;IF(I25&lt;10,"0"&amp;I25,I25)&amp;"--&gt;&lt;li style='display:none'&gt;&lt;a href='"&amp;F25&amp;"'&gt;&lt;img src='p"&amp;IF(I25&lt;10,"0"&amp;I25,I25)&amp;".png'&gt;&lt;div class='estiloListaPredios'&gt;Prédio "&amp;IF(I25&lt;10,"0"&amp;I25,I25)&amp;"&lt;/div&gt;&lt;div style='display:none'&gt;&lt;!-- palavras chave para busca --&gt;&lt;/div&gt;")</f>
        <v/>
      </c>
      <c r="B25" s="21" t="str">
        <f t="shared" si="1"/>
        <v xml:space="preserve">&lt;div class='estiloListaLabs'&gt; Departamento de Contabilidade&lt;/div&gt;&lt;div style='display:none'&gt;&lt;!-- palavras chave para busca --&gt;&lt;/div&gt; &lt;div class='estiloListaPessoas'&gt; Francisco Souto Outeda - fsouto@ipt.br | 3767-4919&lt;/div&gt; </v>
      </c>
      <c r="C25" s="20" t="str">
        <f>IF(I25=I26,"","&lt;/a&gt;&lt;hr&gt;&lt;/li&gt;")</f>
        <v/>
      </c>
      <c r="D25" s="26" t="str">
        <f>"&lt;!-- "&amp;H25&amp;"--&gt;"&amp;AB25</f>
        <v>&lt;!-- Departamento de Contabilidade--&gt;&lt;li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Contabilidade&lt;/div&gt;&lt;div style='display:none'&gt;&lt;!-- palavras chave para busca --&gt;&lt;/div&gt; &lt;div class='estiloListaPessoas'&gt; Francisco Souto Outeda - fsouto@ipt.br | 3767-4919&lt;/div&gt; &lt;/a&gt;&lt;div class='estiloLabsLocalizaco'&gt; Prédio 12&lt;/div&gt;&lt;hr&gt;&lt;/li&gt;</v>
      </c>
      <c r="E25" s="8" t="s">
        <v>20</v>
      </c>
      <c r="F25" s="10" t="str">
        <f>VLOOKUP(I25,linksPrediosRotas!$B$3:$C$24,2,FALSE)</f>
        <v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v>
      </c>
      <c r="G25" s="3"/>
      <c r="H25" s="7" t="s">
        <v>103</v>
      </c>
      <c r="I25" s="3">
        <v>12</v>
      </c>
      <c r="J25" s="3"/>
      <c r="K25" s="7" t="s">
        <v>104</v>
      </c>
      <c r="L25" s="23" t="s">
        <v>105</v>
      </c>
      <c r="M25" s="3">
        <v>4919</v>
      </c>
      <c r="N25" s="7"/>
      <c r="O25" s="7"/>
      <c r="P25" s="3"/>
      <c r="Q25" s="24"/>
      <c r="R25" s="25" t="str">
        <f t="shared" si="0"/>
        <v>&lt;div class='estiloListaLabs'&gt;</v>
      </c>
      <c r="S25" s="12" t="str">
        <f>H25&amp;"&lt;/div&gt;&lt;div style='display:none'&gt;&lt;!-- palavras chave para busca --&gt;"&amp;G25&amp;"&lt;/div&gt;"</f>
        <v>Departamento de Contabilidade&lt;/div&gt;&lt;div style='display:none'&gt;&lt;!-- palavras chave para busca --&gt;&lt;/div&gt;</v>
      </c>
      <c r="T25" s="12" t="str">
        <f t="shared" si="2"/>
        <v>&lt;div class='estiloListaPessoas'&gt;</v>
      </c>
      <c r="U25" s="12" t="str">
        <f>K25&amp;" - "&amp;L25&amp;" | 3767-"&amp;M25&amp;IF(N25="","&lt;/div&gt;","&lt;br&gt;")</f>
        <v>Francisco Souto Outeda - fsouto@ipt.br | 3767-4919&lt;/div&gt;</v>
      </c>
      <c r="V25" s="12" t="str">
        <f>IF(N25="","",N25&amp;" - "&amp;O25&amp;" | 3767-"&amp;P25&amp;"&lt;/div&gt;")</f>
        <v/>
      </c>
      <c r="W25" s="12"/>
      <c r="X25" s="12"/>
      <c r="Y25" s="12"/>
      <c r="Z25" s="12"/>
      <c r="AA25" s="12" t="str">
        <f t="shared" si="3"/>
        <v xml:space="preserve">&lt;div class='estiloListaLabs'&gt; Departamento de Contabilidade&lt;/div&gt;&lt;div style='display:none'&gt;&lt;!-- palavras chave para busca --&gt;&lt;/div&gt; &lt;div class='estiloListaPessoas'&gt; Francisco Souto Outeda - fsouto@ipt.br | 3767-4919&lt;/div&gt; </v>
      </c>
      <c r="AB25" s="6" t="str">
        <f t="shared" si="4"/>
        <v>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Contabilidade&lt;/div&gt;&lt;div style='display:none'&gt;&lt;!-- palavras chave para busca --&gt;&lt;/div&gt; &lt;div class='estiloListaPessoas'&gt; Francisco Souto Outeda - fsouto@ipt.br | 3767-4919&lt;/div&gt; &lt;/a&gt;&lt;div class='estiloLabsLocalizaco'&gt; Prédio 12&lt;/div&gt;&lt;hr&gt;&lt;/li&gt;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0">
      <c r="A26" s="20" t="str">
        <f>IF(I26=I25,"","&lt;!-- prédio "&amp;IF(I26&lt;10,"0"&amp;I26,I26)&amp;"--&gt;&lt;li style='display:none'&gt;&lt;a href='"&amp;F26&amp;"'&gt;&lt;img src='p"&amp;IF(I26&lt;10,"0"&amp;I26,I26)&amp;".png'&gt;&lt;div class='estiloListaPredios'&gt;Prédio "&amp;IF(I26&lt;10,"0"&amp;I26,I26)&amp;"&lt;/div&gt;&lt;div style='display:none'&gt;&lt;!-- palavras chave para busca --&gt;&lt;/div&gt;")</f>
        <v/>
      </c>
      <c r="B26" s="21" t="str">
        <f t="shared" si="1"/>
        <v xml:space="preserve">&lt;div class='estiloListaLabs'&gt; Departamento de Gestão Financeira&lt;/div&gt;&lt;div style='display:none'&gt;&lt;!-- palavras chave para busca --&gt;&lt;/div&gt; &lt;div class='estiloListaPessoas'&gt; Reginaldo da Silva Carvalho - carvalho@ipt.br | 3767-4782&lt;/div&gt; </v>
      </c>
      <c r="C26" s="20" t="str">
        <f>IF(I26=I27,"","&lt;/a&gt;&lt;hr&gt;&lt;/li&gt;")</f>
        <v/>
      </c>
      <c r="D26" s="26" t="str">
        <f>"&lt;!-- "&amp;H26&amp;"--&gt;"&amp;AB26</f>
        <v>&lt;!-- Departamento de Gestão Financeira--&gt;&lt;li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Gestão Financeira&lt;/div&gt;&lt;div style='display:none'&gt;&lt;!-- palavras chave para busca --&gt;&lt;/div&gt; &lt;div class='estiloListaPessoas'&gt; Reginaldo da Silva Carvalho - carvalho@ipt.br | 3767-4782&lt;/div&gt; &lt;/a&gt;&lt;div class='estiloLabsLocalizaco'&gt; Prédio 12&lt;/div&gt;&lt;hr&gt;&lt;/li&gt;</v>
      </c>
      <c r="E26" s="8" t="s">
        <v>20</v>
      </c>
      <c r="F26" s="10" t="str">
        <f>VLOOKUP(I26,linksPrediosRotas!$B$3:$C$24,2,FALSE)</f>
        <v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v>
      </c>
      <c r="G26" s="3"/>
      <c r="H26" s="7" t="s">
        <v>106</v>
      </c>
      <c r="I26" s="3">
        <v>12</v>
      </c>
      <c r="J26" s="3"/>
      <c r="K26" s="7" t="s">
        <v>107</v>
      </c>
      <c r="L26" s="23" t="s">
        <v>108</v>
      </c>
      <c r="M26" s="3">
        <v>4782</v>
      </c>
      <c r="N26" s="7"/>
      <c r="O26" s="7"/>
      <c r="P26" s="3"/>
      <c r="Q26" s="24"/>
      <c r="R26" s="25" t="str">
        <f t="shared" si="0"/>
        <v>&lt;div class='estiloListaLabs'&gt;</v>
      </c>
      <c r="S26" s="12" t="str">
        <f>H26&amp;"&lt;/div&gt;&lt;div style='display:none'&gt;&lt;!-- palavras chave para busca --&gt;"&amp;G26&amp;"&lt;/div&gt;"</f>
        <v>Departamento de Gestão Financeira&lt;/div&gt;&lt;div style='display:none'&gt;&lt;!-- palavras chave para busca --&gt;&lt;/div&gt;</v>
      </c>
      <c r="T26" s="12" t="str">
        <f t="shared" si="2"/>
        <v>&lt;div class='estiloListaPessoas'&gt;</v>
      </c>
      <c r="U26" s="12" t="str">
        <f>K26&amp;" - "&amp;L26&amp;" | 3767-"&amp;M26&amp;IF(N26="","&lt;/div&gt;","&lt;br&gt;")</f>
        <v>Reginaldo da Silva Carvalho - carvalho@ipt.br | 3767-4782&lt;/div&gt;</v>
      </c>
      <c r="V26" s="12" t="str">
        <f>IF(N26="","",N26&amp;" - "&amp;O26&amp;" | 3767-"&amp;P26&amp;"&lt;/div&gt;")</f>
        <v/>
      </c>
      <c r="W26" s="12"/>
      <c r="X26" s="12"/>
      <c r="Y26" s="12"/>
      <c r="Z26" s="12"/>
      <c r="AA26" s="12" t="str">
        <f t="shared" si="3"/>
        <v xml:space="preserve">&lt;div class='estiloListaLabs'&gt; Departamento de Gestão Financeira&lt;/div&gt;&lt;div style='display:none'&gt;&lt;!-- palavras chave para busca --&gt;&lt;/div&gt; &lt;div class='estiloListaPessoas'&gt; Reginaldo da Silva Carvalho - carvalho@ipt.br | 3767-4782&lt;/div&gt; </v>
      </c>
      <c r="AB26" s="6" t="str">
        <f t="shared" si="4"/>
        <v>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Gestão Financeira&lt;/div&gt;&lt;div style='display:none'&gt;&lt;!-- palavras chave para busca --&gt;&lt;/div&gt; &lt;div class='estiloListaPessoas'&gt; Reginaldo da Silva Carvalho - carvalho@ipt.br | 3767-4782&lt;/div&gt; &lt;/a&gt;&lt;div class='estiloLabsLocalizaco'&gt; Prédio 12&lt;/div&gt;&lt;hr&gt;&lt;/li&gt;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>
      <c r="A27" s="20" t="str">
        <f>IF(I27=I26,"","&lt;!-- prédio "&amp;IF(I27&lt;10,"0"&amp;I27,I27)&amp;"--&gt;&lt;li style='display:none'&gt;&lt;a href='"&amp;F27&amp;"'&gt;&lt;img src='p"&amp;IF(I27&lt;10,"0"&amp;I27,I27)&amp;".png'&gt;&lt;div class='estiloListaPredios'&gt;Prédio "&amp;IF(I27&lt;10,"0"&amp;I27,I27)&amp;"&lt;/div&gt;&lt;div style='display:none'&gt;&lt;!-- palavras chave para busca --&gt;&lt;/div&gt;")</f>
        <v/>
      </c>
      <c r="B27" s="21" t="str">
        <f t="shared" si="1"/>
        <v xml:space="preserve">&lt;div class='estiloListaLabs'&gt; Departamento de Contratos e Convênios&lt;/div&gt;&lt;div style='display:none'&gt;&lt;!-- palavras chave para busca --&gt;&lt;/div&gt; &lt;div class='estiloListaPessoas'&gt; Mirthes Loureiro de M Arroa - mirthes@ipt.br | 3767-4275&lt;/div&gt; </v>
      </c>
      <c r="C27" s="20" t="str">
        <f>IF(I27=I28,"","&lt;/a&gt;&lt;hr&gt;&lt;/li&gt;")</f>
        <v/>
      </c>
      <c r="D27" s="26" t="str">
        <f>"&lt;!-- "&amp;H27&amp;"--&gt;"&amp;AB27</f>
        <v>&lt;!-- Departamento de Contratos e Convênios--&gt;&lt;li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Contratos e Convênios&lt;/div&gt;&lt;div style='display:none'&gt;&lt;!-- palavras chave para busca --&gt;&lt;/div&gt; &lt;div class='estiloListaPessoas'&gt; Mirthes Loureiro de M Arroa - mirthes@ipt.br | 3767-4275&lt;/div&gt; &lt;/a&gt;&lt;div class='estiloLabsLocalizaco'&gt; Prédio 12&lt;/div&gt;&lt;hr&gt;&lt;/li&gt;</v>
      </c>
      <c r="E27" s="8" t="s">
        <v>20</v>
      </c>
      <c r="F27" s="10" t="str">
        <f>VLOOKUP(I27,linksPrediosRotas!$B$3:$C$24,2,FALSE)</f>
        <v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v>
      </c>
      <c r="G27" s="3"/>
      <c r="H27" s="7" t="s">
        <v>109</v>
      </c>
      <c r="I27" s="3">
        <v>12</v>
      </c>
      <c r="J27" s="3"/>
      <c r="K27" s="7" t="s">
        <v>110</v>
      </c>
      <c r="L27" s="23" t="s">
        <v>111</v>
      </c>
      <c r="M27" s="3">
        <v>4275</v>
      </c>
      <c r="N27" s="7"/>
      <c r="O27" s="7"/>
      <c r="P27" s="3"/>
      <c r="Q27" s="24"/>
      <c r="R27" s="25" t="str">
        <f t="shared" si="0"/>
        <v>&lt;div class='estiloListaLabs'&gt;</v>
      </c>
      <c r="S27" s="12" t="str">
        <f>H27&amp;"&lt;/div&gt;&lt;div style='display:none'&gt;&lt;!-- palavras chave para busca --&gt;"&amp;G27&amp;"&lt;/div&gt;"</f>
        <v>Departamento de Contratos e Convênios&lt;/div&gt;&lt;div style='display:none'&gt;&lt;!-- palavras chave para busca --&gt;&lt;/div&gt;</v>
      </c>
      <c r="T27" s="12" t="str">
        <f t="shared" si="2"/>
        <v>&lt;div class='estiloListaPessoas'&gt;</v>
      </c>
      <c r="U27" s="12" t="str">
        <f>K27&amp;" - "&amp;L27&amp;" | 3767-"&amp;M27&amp;IF(N27="","&lt;/div&gt;","&lt;br&gt;")</f>
        <v>Mirthes Loureiro de M Arroa - mirthes@ipt.br | 3767-4275&lt;/div&gt;</v>
      </c>
      <c r="V27" s="12" t="str">
        <f>IF(N27="","",N27&amp;" - "&amp;O27&amp;" | 3767-"&amp;P27&amp;"&lt;/div&gt;")</f>
        <v/>
      </c>
      <c r="W27" s="12"/>
      <c r="X27" s="12"/>
      <c r="Y27" s="12"/>
      <c r="Z27" s="12"/>
      <c r="AA27" s="12" t="str">
        <f t="shared" si="3"/>
        <v xml:space="preserve">&lt;div class='estiloListaLabs'&gt; Departamento de Contratos e Convênios&lt;/div&gt;&lt;div style='display:none'&gt;&lt;!-- palavras chave para busca --&gt;&lt;/div&gt; &lt;div class='estiloListaPessoas'&gt; Mirthes Loureiro de M Arroa - mirthes@ipt.br | 3767-4275&lt;/div&gt; </v>
      </c>
      <c r="AB27" s="6" t="str">
        <f t="shared" si="4"/>
        <v>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Contratos e Convênios&lt;/div&gt;&lt;div style='display:none'&gt;&lt;!-- palavras chave para busca --&gt;&lt;/div&gt; &lt;div class='estiloListaPessoas'&gt; Mirthes Loureiro de M Arroa - mirthes@ipt.br | 3767-4275&lt;/div&gt; &lt;/a&gt;&lt;div class='estiloLabsLocalizaco'&gt; Prédio 12&lt;/div&gt;&lt;hr&gt;&lt;/li&gt;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20" t="str">
        <f>IF(I28=I27,"","&lt;!-- prédio "&amp;IF(I28&lt;10,"0"&amp;I28,I28)&amp;"--&gt;&lt;li style='display:none'&gt;&lt;a href='"&amp;F28&amp;"'&gt;&lt;img src='p"&amp;IF(I28&lt;10,"0"&amp;I28,I28)&amp;".png'&gt;&lt;div class='estiloListaPredios'&gt;Prédio "&amp;IF(I28&lt;10,"0"&amp;I28,I28)&amp;"&lt;/div&gt;&lt;div style='display:none'&gt;&lt;!-- palavras chave para busca --&gt;&lt;/div&gt;")</f>
        <v/>
      </c>
      <c r="B28" s="21" t="str">
        <f t="shared" si="1"/>
        <v xml:space="preserve">&lt;div class='estiloListaLabs'&gt; Departamento de Ativo Imobilizado&lt;/div&gt;&lt;div style='display:none'&gt;&lt;!-- palavras chave para busca --&gt;&lt;/div&gt; &lt;div class='estiloListaPessoas'&gt; Francisco Souto Outeda - fsouto@ipt.br | 3767-4919&lt;/div&gt; </v>
      </c>
      <c r="C28" s="20" t="str">
        <f>IF(I28=I29,"","&lt;/a&gt;&lt;hr&gt;&lt;/li&gt;")</f>
        <v/>
      </c>
      <c r="D28" s="26" t="str">
        <f>"&lt;!-- "&amp;H28&amp;"--&gt;"&amp;AB28</f>
        <v>&lt;!-- Departamento de Ativo Imobilizado--&gt;&lt;li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Ativo Imobilizado&lt;/div&gt;&lt;div style='display:none'&gt;&lt;!-- palavras chave para busca --&gt;&lt;/div&gt; &lt;div class='estiloListaPessoas'&gt; Francisco Souto Outeda - fsouto@ipt.br | 3767-4919&lt;/div&gt; &lt;/a&gt;&lt;div class='estiloLabsLocalizaco'&gt; Prédio 12&lt;/div&gt;&lt;hr&gt;&lt;/li&gt;</v>
      </c>
      <c r="E28" s="8" t="s">
        <v>20</v>
      </c>
      <c r="F28" s="10" t="str">
        <f>VLOOKUP(I28,linksPrediosRotas!$B$3:$C$24,2,FALSE)</f>
        <v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v>
      </c>
      <c r="G28" s="3"/>
      <c r="H28" s="7" t="s">
        <v>112</v>
      </c>
      <c r="I28" s="3">
        <v>12</v>
      </c>
      <c r="J28" s="3"/>
      <c r="K28" s="7" t="s">
        <v>104</v>
      </c>
      <c r="L28" s="23" t="s">
        <v>105</v>
      </c>
      <c r="M28" s="3">
        <v>4919</v>
      </c>
      <c r="N28" s="7"/>
      <c r="O28" s="7"/>
      <c r="P28" s="3"/>
      <c r="Q28" s="24"/>
      <c r="R28" s="25" t="str">
        <f t="shared" si="0"/>
        <v>&lt;div class='estiloListaLabs'&gt;</v>
      </c>
      <c r="S28" s="12" t="str">
        <f>H28&amp;"&lt;/div&gt;&lt;div style='display:none'&gt;&lt;!-- palavras chave para busca --&gt;"&amp;G28&amp;"&lt;/div&gt;"</f>
        <v>Departamento de Ativo Imobilizado&lt;/div&gt;&lt;div style='display:none'&gt;&lt;!-- palavras chave para busca --&gt;&lt;/div&gt;</v>
      </c>
      <c r="T28" s="12" t="str">
        <f t="shared" si="2"/>
        <v>&lt;div class='estiloListaPessoas'&gt;</v>
      </c>
      <c r="U28" s="12" t="str">
        <f>K28&amp;" - "&amp;L28&amp;" | 3767-"&amp;M28&amp;IF(N28="","&lt;/div&gt;","&lt;br&gt;")</f>
        <v>Francisco Souto Outeda - fsouto@ipt.br | 3767-4919&lt;/div&gt;</v>
      </c>
      <c r="V28" s="12" t="str">
        <f>IF(N28="","",N28&amp;" - "&amp;O28&amp;" | 3767-"&amp;P28&amp;"&lt;/div&gt;")</f>
        <v/>
      </c>
      <c r="W28" s="12"/>
      <c r="X28" s="12"/>
      <c r="Y28" s="12"/>
      <c r="Z28" s="12"/>
      <c r="AA28" s="12" t="str">
        <f t="shared" si="3"/>
        <v xml:space="preserve">&lt;div class='estiloListaLabs'&gt; Departamento de Ativo Imobilizado&lt;/div&gt;&lt;div style='display:none'&gt;&lt;!-- palavras chave para busca --&gt;&lt;/div&gt; &lt;div class='estiloListaPessoas'&gt; Francisco Souto Outeda - fsouto@ipt.br | 3767-4919&lt;/div&gt; </v>
      </c>
      <c r="AB28" s="6" t="str">
        <f t="shared" si="4"/>
        <v>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Departamento de Ativo Imobilizado&lt;/div&gt;&lt;div style='display:none'&gt;&lt;!-- palavras chave para busca --&gt;&lt;/div&gt; &lt;div class='estiloListaPessoas'&gt; Francisco Souto Outeda - fsouto@ipt.br | 3767-4919&lt;/div&gt; &lt;/a&gt;&lt;div class='estiloLabsLocalizaco'&gt; Prédio 12&lt;/div&gt;&lt;hr&gt;&lt;/li&gt;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20" t="str">
        <f>IF(I29=I28,"","&lt;!-- prédio "&amp;IF(I29&lt;10,"0"&amp;I29,I29)&amp;"--&gt;&lt;li style='display:none'&gt;&lt;a href='"&amp;F29&amp;"'&gt;&lt;img src='p"&amp;IF(I29&lt;10,"0"&amp;I29,I29)&amp;".png'&gt;&lt;div class='estiloListaPredios'&gt;Prédio "&amp;IF(I29&lt;10,"0"&amp;I29,I29)&amp;"&lt;/div&gt;&lt;div style='display:none'&gt;&lt;!-- palavras chave para busca --&gt;&lt;/div&gt;")</f>
        <v/>
      </c>
      <c r="B29" s="21" t="str">
        <f t="shared" si="1"/>
        <v>&lt;div class='estiloListaLabs'&gt; Administração - Unidade de negócios Materiais Avançados - MA&lt;/div&gt;&lt;div style='display:none'&gt;&lt;!-- palavras chave para busca --&gt;&lt;/div&gt; &lt;div class='estiloListaPessoas'&gt; Diraldo Nunes Pereira - ddinupe@ipt.br | 3767-4236&lt;br&gt; Sandra Lúcia de Moraes - sandralm@ipt.br | 3767-4243&lt;/div&gt;&lt;/a&gt;&lt;hr&gt;&lt;/li&gt;</v>
      </c>
      <c r="C29" s="20" t="str">
        <f>IF(I29=I30,"","&lt;/a&gt;&lt;hr&gt;&lt;/li&gt;")</f>
        <v>&lt;/a&gt;&lt;hr&gt;&lt;/li&gt;</v>
      </c>
      <c r="D29" s="26" t="str">
        <f>"&lt;!-- "&amp;H29&amp;"--&gt;"&amp;AB29</f>
        <v>&lt;!-- Administração - Unidade de negócios Materiais Avançados - MA--&gt;&lt;li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Administração - Unidade de negócios Materiais Avançados - MA&lt;/div&gt;&lt;div style='display:none'&gt;&lt;!-- palavras chave para busca --&gt;&lt;/div&gt; &lt;div class='estiloListaPessoas'&gt; Diraldo Nunes Pereira - ddinupe@ipt.br | 3767-4236&lt;br&gt; Sandra Lúcia de Moraes - sandralm@ipt.br | 3767-4243&lt;/div&gt;&lt;/a&gt;&lt;div class='estiloLabsLocalizaco'&gt; Prédio 12&lt;/div&gt;&lt;hr&gt;&lt;/li&gt;</v>
      </c>
      <c r="E29" s="8" t="s">
        <v>20</v>
      </c>
      <c r="F29" s="10" t="str">
        <f>VLOOKUP(I29,linksPrediosRotas!$B$3:$C$24,2,FALSE)</f>
        <v>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</v>
      </c>
      <c r="G29" s="3"/>
      <c r="H29" s="7" t="s">
        <v>113</v>
      </c>
      <c r="I29" s="3">
        <v>12</v>
      </c>
      <c r="J29" s="3"/>
      <c r="K29" s="7" t="s">
        <v>114</v>
      </c>
      <c r="L29" s="23" t="s">
        <v>115</v>
      </c>
      <c r="M29" s="3">
        <v>4236</v>
      </c>
      <c r="N29" s="7" t="s">
        <v>116</v>
      </c>
      <c r="O29" s="23" t="s">
        <v>117</v>
      </c>
      <c r="P29" s="3">
        <v>4243</v>
      </c>
      <c r="Q29" s="24"/>
      <c r="R29" s="25" t="str">
        <f t="shared" si="0"/>
        <v>&lt;div class='estiloListaLabs'&gt;</v>
      </c>
      <c r="S29" s="12" t="str">
        <f>H29&amp;"&lt;/div&gt;&lt;div style='display:none'&gt;&lt;!-- palavras chave para busca --&gt;"&amp;G29&amp;"&lt;/div&gt;"</f>
        <v>Administração - Unidade de negócios Materiais Avançados - MA&lt;/div&gt;&lt;div style='display:none'&gt;&lt;!-- palavras chave para busca --&gt;&lt;/div&gt;</v>
      </c>
      <c r="T29" s="12" t="str">
        <f t="shared" si="2"/>
        <v>&lt;div class='estiloListaPessoas'&gt;</v>
      </c>
      <c r="U29" s="12" t="str">
        <f>K29&amp;" - "&amp;L29&amp;" | 3767-"&amp;M29&amp;IF(N29="","&lt;/div&gt;","&lt;br&gt;")</f>
        <v>Diraldo Nunes Pereira - ddinupe@ipt.br | 3767-4236&lt;br&gt;</v>
      </c>
      <c r="V29" s="12" t="str">
        <f>IF(N29="","",N29&amp;" - "&amp;O29&amp;" | 3767-"&amp;P29&amp;"&lt;/div&gt;")</f>
        <v>Sandra Lúcia de Moraes - sandralm@ipt.br | 3767-4243&lt;/div&gt;</v>
      </c>
      <c r="W29" s="12"/>
      <c r="X29" s="12"/>
      <c r="Y29" s="12"/>
      <c r="Z29" s="12"/>
      <c r="AA29" s="12" t="str">
        <f t="shared" si="3"/>
        <v>&lt;div class='estiloListaLabs'&gt; Administração - Unidade de negócios Materiais Avançados - MA&lt;/div&gt;&lt;div style='display:none'&gt;&lt;!-- palavras chave para busca --&gt;&lt;/div&gt; &lt;div class='estiloListaPessoas'&gt; Diraldo Nunes Pereira - ddinupe@ipt.br | 3767-4236&lt;br&gt; Sandra Lúcia de Moraes - sandralm@ipt.br | 3767-4243&lt;/div&gt;</v>
      </c>
      <c r="AB29" s="6" t="str">
        <f t="shared" si="4"/>
        <v>&lt;li style='display:none'&gt;&lt;a href='https://www.google.com.br/maps/dir/IPT+-+Instituto+de+Pesquisas+Tecnol%C3%B3gicas+-+Av.+Prof.+Almeida+Prado,+532+-+Butant%C3%A3,+S%C3%A3o+Paulo+-+SP,+05508-901/-23.5563595,-46.7344886/@-23.5569176,-46.7365861,18z/data=!4m9!4m8!1m5!1m1!1s0x94ce56111f23979f:0x4efc1ff99667559c!2m2!1d-46.7347373!2d-23.5568084!1m0!3e0'&gt;&lt;img src='qrcodes\p12.png'&gt;&lt;div style='display:none'&gt;&lt;!-- palavras chave para busca --&gt;&lt;/div&gt;&lt;divclass='estiloListaLabs'&gt; &lt;div class='estiloListaLabs'&gt; Administração - Unidade de negócios Materiais Avançados - MA&lt;/div&gt;&lt;div style='display:none'&gt;&lt;!-- palavras chave para busca --&gt;&lt;/div&gt; &lt;div class='estiloListaPessoas'&gt; Diraldo Nunes Pereira - ddinupe@ipt.br | 3767-4236&lt;br&gt; Sandra Lúcia de Moraes - sandralm@ipt.br | 3767-4243&lt;/div&gt;&lt;/a&gt;&lt;div class='estiloLabsLocalizaco'&gt; Prédio 12&lt;/div&gt;&lt;hr&gt;&lt;/li&gt;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20" t="str">
        <f t="shared" ref="A30:A76" si="6">IF(I30=I29,"","&lt;!-- prédio "&amp;IF(I30&lt;10,"0"&amp;I30,I30)&amp;"--&gt;&lt;li style='display:none'&gt;&lt;a href='"&amp;F30&amp;"'&gt;&lt;img src='p"&amp;IF(I30&lt;10,"0"&amp;I30,I30)&amp;".png'&gt;&lt;div class='estiloListaPredios'&gt;Prédio "&amp;IF(I30&lt;10,"0"&amp;I30,I30)&amp;"&lt;/div&gt;&lt;div style='display:none'&gt;&lt;!-- palavras chave para busca --&gt;&lt;/div&gt;")</f>
        <v>&lt;!-- prédio 15--&gt;&lt;li style='display:none'&gt;&lt;a href='https://www.google.com.br/maps/dir/IPT+-+Instituto+de+Pesquisas+Tecnol%C3%B3gicas,+Av.+Prof.+Almeida+Prado,+532+-+Butant%C3%A3,+S%C3%A3o+Paulo+-+SP,+05508-901/-23.5554921,-46.7349495/@-23.5585487,-46.7352429,17z/data=!3m1!4b1!4m9!4m8!1m5!1m1!1s0x94ce56111f23979f:0x4efc1ff99667559c!2m2!1d-46.7347373!2d-23.5568084!1m0!3e0'&gt;&lt;img src='p15.png'&gt;&lt;div class='estiloListaPredios'&gt;Prédio 15&lt;/div&gt;&lt;div style='display:none'&gt;&lt;!-- palavras chave para busca --&gt;&lt;/div&gt;</v>
      </c>
      <c r="B30" s="21" t="str">
        <f t="shared" si="1"/>
        <v>&lt;!-- prédio 15--&gt;&lt;li style='display:none'&gt;&lt;a href='https://www.google.com.br/maps/dir/IPT+-+Instituto+de+Pesquisas+Tecnol%C3%B3gicas,+Av.+Prof.+Almeida+Prado,+532+-+Butant%C3%A3,+S%C3%A3o+Paulo+-+SP,+05508-901/-23.5554921,-46.7349495/@-23.5585487,-46.7352429,17z/data=!3m1!4b1!4m9!4m8!1m5!1m1!1s0x94ce56111f23979f:0x4efc1ff99667559c!2m2!1d-46.7347373!2d-23.5568084!1m0!3e0'&gt;&lt;img src='p15.png'&gt;&lt;div class='estiloListaPredios'&gt;Prédio 15&lt;/div&gt;&lt;div style='display:none'&gt;&lt;!-- palavras chave para busca --&gt;&lt;/div&gt;&lt;div class='estiloListaLabs'&gt; DLs e Estoque&lt;/div&gt;&lt;div style='display:none'&gt;&lt;!-- palavras chave para busca --&gt;&lt;/div&gt; &lt;div class='estiloListaPessoas'&gt; Marcelo Oliveira do Nascimento - marcelon@ipt.br | 3767-4264&lt;/div&gt; &lt;/a&gt;&lt;hr&gt;&lt;/li&gt;</v>
      </c>
      <c r="C30" s="20" t="str">
        <f>IF(I30=I31,"","&lt;/a&gt;&lt;hr&gt;&lt;/li&gt;")</f>
        <v>&lt;/a&gt;&lt;hr&gt;&lt;/li&gt;</v>
      </c>
      <c r="D30" s="26" t="str">
        <f>"&lt;!-- "&amp;H30&amp;"--&gt;"&amp;AB30</f>
        <v>&lt;!-- DLs e Estoque--&gt;&lt;li style='display:none'&gt;&lt;a href='https://www.google.com.br/maps/dir/IPT+-+Instituto+de+Pesquisas+Tecnol%C3%B3gicas,+Av.+Prof.+Almeida+Prado,+532+-+Butant%C3%A3,+S%C3%A3o+Paulo+-+SP,+05508-901/-23.5554921,-46.7349495/@-23.5585487,-46.7352429,17z/data=!3m1!4b1!4m9!4m8!1m5!1m1!1s0x94ce56111f23979f:0x4efc1ff99667559c!2m2!1d-46.7347373!2d-23.5568084!1m0!3e0'&gt;&lt;img src='qrcodes\p15.png'&gt;&lt;div style='display:none'&gt;&lt;!-- palavras chave para busca --&gt;&lt;/div&gt;&lt;divclass='estiloListaLabs'&gt; &lt;div class='estiloListaLabs'&gt; DLs e Estoque&lt;/div&gt;&lt;div style='display:none'&gt;&lt;!-- palavras chave para busca --&gt;&lt;/div&gt; &lt;div class='estiloListaPessoas'&gt; Marcelo Oliveira do Nascimento - marcelon@ipt.br | 3767-4264&lt;/div&gt; &lt;/a&gt;&lt;div class='estiloLabsLocalizaco'&gt; Prédio 15&lt;/div&gt;&lt;hr&gt;&lt;/li&gt;</v>
      </c>
      <c r="E30" s="8" t="s">
        <v>20</v>
      </c>
      <c r="F30" s="10" t="str">
        <f>VLOOKUP(I30,linksPrediosRotas!$B$3:$C$24,2,FALSE)</f>
        <v>https://www.google.com.br/maps/dir/IPT+-+Instituto+de+Pesquisas+Tecnol%C3%B3gicas,+Av.+Prof.+Almeida+Prado,+532+-+Butant%C3%A3,+S%C3%A3o+Paulo+-+SP,+05508-901/-23.5554921,-46.7349495/@-23.5585487,-46.7352429,17z/data=!3m1!4b1!4m9!4m8!1m5!1m1!1s0x94ce56111f23979f:0x4efc1ff99667559c!2m2!1d-46.7347373!2d-23.5568084!1m0!3e0</v>
      </c>
      <c r="G30" s="3"/>
      <c r="H30" s="7" t="s">
        <v>118</v>
      </c>
      <c r="I30" s="3">
        <v>15</v>
      </c>
      <c r="J30" s="3"/>
      <c r="K30" s="7" t="s">
        <v>119</v>
      </c>
      <c r="L30" s="23" t="s">
        <v>120</v>
      </c>
      <c r="M30" s="3">
        <v>4264</v>
      </c>
      <c r="N30" s="7"/>
      <c r="O30" s="7"/>
      <c r="P30" s="3"/>
      <c r="Q30" s="24"/>
      <c r="R30" s="25" t="str">
        <f t="shared" si="0"/>
        <v>&lt;div class='estiloListaLabs'&gt;</v>
      </c>
      <c r="S30" s="12" t="str">
        <f>H30&amp;"&lt;/div&gt;&lt;div style='display:none'&gt;&lt;!-- palavras chave para busca --&gt;"&amp;G30&amp;"&lt;/div&gt;"</f>
        <v>DLs e Estoque&lt;/div&gt;&lt;div style='display:none'&gt;&lt;!-- palavras chave para busca --&gt;&lt;/div&gt;</v>
      </c>
      <c r="T30" s="12" t="str">
        <f t="shared" si="2"/>
        <v>&lt;div class='estiloListaPessoas'&gt;</v>
      </c>
      <c r="U30" s="12" t="str">
        <f>K30&amp;" - "&amp;L30&amp;" | 3767-"&amp;M30&amp;IF(N30="","&lt;/div&gt;","&lt;br&gt;")</f>
        <v>Marcelo Oliveira do Nascimento - marcelon@ipt.br | 3767-4264&lt;/div&gt;</v>
      </c>
      <c r="V30" s="12" t="str">
        <f>IF(N30="","",N30&amp;" - "&amp;O30&amp;" | 3767-"&amp;P30&amp;"&lt;/div&gt;")</f>
        <v/>
      </c>
      <c r="W30" s="12"/>
      <c r="X30" s="12"/>
      <c r="Y30" s="12"/>
      <c r="Z30" s="12"/>
      <c r="AA30" s="12" t="str">
        <f t="shared" si="3"/>
        <v xml:space="preserve">&lt;div class='estiloListaLabs'&gt; DLs e Estoque&lt;/div&gt;&lt;div style='display:none'&gt;&lt;!-- palavras chave para busca --&gt;&lt;/div&gt; &lt;div class='estiloListaPessoas'&gt; Marcelo Oliveira do Nascimento - marcelon@ipt.br | 3767-4264&lt;/div&gt; </v>
      </c>
      <c r="AB30" s="6" t="str">
        <f t="shared" si="4"/>
        <v>&lt;li style='display:none'&gt;&lt;a href='https://www.google.com.br/maps/dir/IPT+-+Instituto+de+Pesquisas+Tecnol%C3%B3gicas,+Av.+Prof.+Almeida+Prado,+532+-+Butant%C3%A3,+S%C3%A3o+Paulo+-+SP,+05508-901/-23.5554921,-46.7349495/@-23.5585487,-46.7352429,17z/data=!3m1!4b1!4m9!4m8!1m5!1m1!1s0x94ce56111f23979f:0x4efc1ff99667559c!2m2!1d-46.7347373!2d-23.5568084!1m0!3e0'&gt;&lt;img src='qrcodes\p15.png'&gt;&lt;div style='display:none'&gt;&lt;!-- palavras chave para busca --&gt;&lt;/div&gt;&lt;divclass='estiloListaLabs'&gt; &lt;div class='estiloListaLabs'&gt; DLs e Estoque&lt;/div&gt;&lt;div style='display:none'&gt;&lt;!-- palavras chave para busca --&gt;&lt;/div&gt; &lt;div class='estiloListaPessoas'&gt; Marcelo Oliveira do Nascimento - marcelon@ipt.br | 3767-4264&lt;/div&gt; &lt;/a&gt;&lt;div class='estiloLabsLocalizaco'&gt; Prédio 15&lt;/div&gt;&lt;hr&gt;&lt;/li&gt;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20" t="str">
        <f t="shared" si="6"/>
        <v>&lt;!-- prédio 19--&gt;&lt;li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src='p19.png'&gt;&lt;div class='estiloListaPredios'&gt;Prédio 19&lt;/div&gt;&lt;div style='display:none'&gt;&lt;!-- palavras chave para busca --&gt;&lt;/div&gt;</v>
      </c>
      <c r="B31" s="21" t="str">
        <f t="shared" si="1"/>
        <v>&lt;!-- prédio 19--&gt;&lt;li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src='p19.png'&gt;&lt;div class='estiloListaPredios'&gt;Prédio 19&lt;/div&gt;&lt;div style='display:none'&gt;&lt;!-- palavras chave para busca --&gt;&lt;/div&gt;&lt;div class='estiloListaLabs'&gt; Controladoria&lt;/div&gt;&lt;div style='display:none'&gt;&lt;!-- palavras chave para busca --&gt;&lt;/div&gt; &lt;div class='estiloListaPessoas'&gt; Wanderlei de Sa Azevedo - wander@ipt.br | 3767-4335&lt;br&gt; Reginaldo da Silva Carvalho - carvalho@ipt.br | 3767-4782&lt;/div&gt;</v>
      </c>
      <c r="C31" s="20" t="str">
        <f>IF(I31=I32,"","&lt;/a&gt;&lt;hr&gt;&lt;/li&gt;")</f>
        <v/>
      </c>
      <c r="D31" s="26" t="str">
        <f>"&lt;!-- "&amp;H31&amp;"--&gt;"&amp;AB31</f>
        <v>&lt;!-- Controladoria--&gt;&lt;li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Controladoria&lt;/div&gt;&lt;div style='display:none'&gt;&lt;!-- palavras chave para busca --&gt;&lt;/div&gt; &lt;div class='estiloListaPessoas'&gt; Wanderlei de Sa Azevedo - wander@ipt.br | 3767-4335&lt;br&gt; Reginaldo da Silva Carvalho - carvalho@ipt.br | 3767-4782&lt;/div&gt;&lt;/a&gt;&lt;div class='estiloLabsLocalizaco'&gt; Prédio 19&lt;/div&gt;&lt;hr&gt;&lt;/li&gt;</v>
      </c>
      <c r="E31" s="8" t="s">
        <v>20</v>
      </c>
      <c r="F31" s="10" t="str">
        <f>VLOOKUP(I31,linksPrediosRotas!$B$3:$C$24,2,FALSE)</f>
        <v>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</v>
      </c>
      <c r="G31" s="3"/>
      <c r="H31" s="7" t="s">
        <v>121</v>
      </c>
      <c r="I31" s="3">
        <v>19</v>
      </c>
      <c r="J31" s="3"/>
      <c r="K31" s="7" t="s">
        <v>122</v>
      </c>
      <c r="L31" s="23" t="s">
        <v>123</v>
      </c>
      <c r="M31" s="3">
        <v>4335</v>
      </c>
      <c r="N31" s="7" t="s">
        <v>107</v>
      </c>
      <c r="O31" s="23" t="s">
        <v>108</v>
      </c>
      <c r="P31" s="3">
        <v>4782</v>
      </c>
      <c r="Q31" s="24"/>
      <c r="R31" s="25" t="str">
        <f t="shared" si="0"/>
        <v>&lt;div class='estiloListaLabs'&gt;</v>
      </c>
      <c r="S31" s="12" t="str">
        <f>H31&amp;"&lt;/div&gt;&lt;div style='display:none'&gt;&lt;!-- palavras chave para busca --&gt;"&amp;G31&amp;"&lt;/div&gt;"</f>
        <v>Controladoria&lt;/div&gt;&lt;div style='display:none'&gt;&lt;!-- palavras chave para busca --&gt;&lt;/div&gt;</v>
      </c>
      <c r="T31" s="12" t="str">
        <f t="shared" si="2"/>
        <v>&lt;div class='estiloListaPessoas'&gt;</v>
      </c>
      <c r="U31" s="12" t="str">
        <f>K31&amp;" - "&amp;L31&amp;" | 3767-"&amp;M31&amp;IF(N31="","&lt;/div&gt;","&lt;br&gt;")</f>
        <v>Wanderlei de Sa Azevedo - wander@ipt.br | 3767-4335&lt;br&gt;</v>
      </c>
      <c r="V31" s="12" t="str">
        <f>IF(N31="","",N31&amp;" - "&amp;O31&amp;" | 3767-"&amp;P31&amp;"&lt;/div&gt;")</f>
        <v>Reginaldo da Silva Carvalho - carvalho@ipt.br | 3767-4782&lt;/div&gt;</v>
      </c>
      <c r="W31" s="12"/>
      <c r="X31" s="12"/>
      <c r="Y31" s="12"/>
      <c r="Z31" s="12"/>
      <c r="AA31" s="12" t="str">
        <f t="shared" si="3"/>
        <v>&lt;div class='estiloListaLabs'&gt; Controladoria&lt;/div&gt;&lt;div style='display:none'&gt;&lt;!-- palavras chave para busca --&gt;&lt;/div&gt; &lt;div class='estiloListaPessoas'&gt; Wanderlei de Sa Azevedo - wander@ipt.br | 3767-4335&lt;br&gt; Reginaldo da Silva Carvalho - carvalho@ipt.br | 3767-4782&lt;/div&gt;</v>
      </c>
      <c r="AB31" s="6" t="str">
        <f t="shared" si="4"/>
        <v>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Controladoria&lt;/div&gt;&lt;div style='display:none'&gt;&lt;!-- palavras chave para busca --&gt;&lt;/div&gt; &lt;div class='estiloListaPessoas'&gt; Wanderlei de Sa Azevedo - wander@ipt.br | 3767-4335&lt;br&gt; Reginaldo da Silva Carvalho - carvalho@ipt.br | 3767-4782&lt;/div&gt;&lt;/a&gt;&lt;div class='estiloLabsLocalizaco'&gt; Prédio 19&lt;/div&gt;&lt;hr&gt;&lt;/li&gt;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20" t="str">
        <f t="shared" si="6"/>
        <v/>
      </c>
      <c r="B32" s="21" t="str">
        <f t="shared" si="1"/>
        <v xml:space="preserve">&lt;div class='estiloListaLabs'&gt; Departamento Fiscal&lt;/div&gt;&lt;div style='display:none'&gt;&lt;!-- palavras chave para busca --&gt;&lt;/div&gt; &lt;div class='estiloListaPessoas'&gt; Juliana Rize da Silva - julianarize@ipt.br | 3767-4014&lt;/div&gt; </v>
      </c>
      <c r="C32" s="20" t="str">
        <f>IF(I32=I33,"","&lt;/a&gt;&lt;hr&gt;&lt;/li&gt;")</f>
        <v/>
      </c>
      <c r="D32" s="26" t="str">
        <f>"&lt;!-- "&amp;H32&amp;"--&gt;"&amp;AB32</f>
        <v>&lt;!-- Departamento Fiscal--&gt;&lt;li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Fiscal&lt;/div&gt;&lt;div style='display:none'&gt;&lt;!-- palavras chave para busca --&gt;&lt;/div&gt; &lt;div class='estiloListaPessoas'&gt; Juliana Rize da Silva - julianarize@ipt.br | 3767-4014&lt;/div&gt; &lt;/a&gt;&lt;div class='estiloLabsLocalizaco'&gt; Prédio 19&lt;/div&gt;&lt;hr&gt;&lt;/li&gt;</v>
      </c>
      <c r="E32" s="8" t="s">
        <v>20</v>
      </c>
      <c r="F32" s="10" t="str">
        <f>VLOOKUP(I32,linksPrediosRotas!$B$3:$C$24,2,FALSE)</f>
        <v>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</v>
      </c>
      <c r="G32" s="3"/>
      <c r="H32" s="7" t="s">
        <v>124</v>
      </c>
      <c r="I32" s="3">
        <v>19</v>
      </c>
      <c r="J32" s="7"/>
      <c r="K32" s="7" t="s">
        <v>125</v>
      </c>
      <c r="L32" s="23" t="s">
        <v>126</v>
      </c>
      <c r="M32" s="7">
        <v>4014</v>
      </c>
      <c r="N32" s="7"/>
      <c r="O32" s="7"/>
      <c r="P32" s="7"/>
      <c r="Q32" s="24"/>
      <c r="R32" s="25" t="str">
        <f t="shared" si="0"/>
        <v>&lt;div class='estiloListaLabs'&gt;</v>
      </c>
      <c r="S32" s="12" t="str">
        <f>H32&amp;"&lt;/div&gt;&lt;div style='display:none'&gt;&lt;!-- palavras chave para busca --&gt;"&amp;G32&amp;"&lt;/div&gt;"</f>
        <v>Departamento Fiscal&lt;/div&gt;&lt;div style='display:none'&gt;&lt;!-- palavras chave para busca --&gt;&lt;/div&gt;</v>
      </c>
      <c r="T32" s="12" t="str">
        <f t="shared" si="2"/>
        <v>&lt;div class='estiloListaPessoas'&gt;</v>
      </c>
      <c r="U32" s="12" t="str">
        <f>K32&amp;" - "&amp;L32&amp;" | 3767-"&amp;M32&amp;IF(N32="","&lt;/div&gt;","&lt;br&gt;")</f>
        <v>Juliana Rize da Silva - julianarize@ipt.br | 3767-4014&lt;/div&gt;</v>
      </c>
      <c r="V32" s="12" t="str">
        <f>IF(N32="","",N32&amp;" - "&amp;O32&amp;" | 3767-"&amp;P32&amp;"&lt;/div&gt;")</f>
        <v/>
      </c>
      <c r="W32" s="12"/>
      <c r="X32" s="12"/>
      <c r="Y32" s="12"/>
      <c r="Z32" s="12"/>
      <c r="AA32" s="12" t="str">
        <f t="shared" si="3"/>
        <v xml:space="preserve">&lt;div class='estiloListaLabs'&gt; Departamento Fiscal&lt;/div&gt;&lt;div style='display:none'&gt;&lt;!-- palavras chave para busca --&gt;&lt;/div&gt; &lt;div class='estiloListaPessoas'&gt; Juliana Rize da Silva - julianarize@ipt.br | 3767-4014&lt;/div&gt; </v>
      </c>
      <c r="AB32" s="6" t="str">
        <f t="shared" si="4"/>
        <v>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Fiscal&lt;/div&gt;&lt;div style='display:none'&gt;&lt;!-- palavras chave para busca --&gt;&lt;/div&gt; &lt;div class='estiloListaPessoas'&gt; Juliana Rize da Silva - julianarize@ipt.br | 3767-4014&lt;/div&gt; &lt;/a&gt;&lt;div class='estiloLabsLocalizaco'&gt; Prédio 19&lt;/div&gt;&lt;hr&gt;&lt;/li&gt;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20" t="str">
        <f t="shared" si="6"/>
        <v/>
      </c>
      <c r="B33" s="21" t="str">
        <f t="shared" si="1"/>
        <v xml:space="preserve">&lt;div class='estiloListaLabs'&gt; Departamento de Gestão do Orçamento Público&lt;/div&gt;&lt;div style='display:none'&gt;&lt;!-- palavras chave para busca --&gt;&lt;/div&gt; &lt;div class='estiloListaPessoas'&gt; Flavia Maria Abrao Villas Boas - flaviaa@ipt.br | 3767-4086&lt;/div&gt; </v>
      </c>
      <c r="C33" s="20" t="str">
        <f>IF(I33=I34,"","&lt;/a&gt;&lt;hr&gt;&lt;/li&gt;")</f>
        <v/>
      </c>
      <c r="D33" s="26" t="str">
        <f>"&lt;!-- "&amp;H33&amp;"--&gt;"&amp;AB33</f>
        <v>&lt;!-- Departamento de Gestão do Orçamento Público--&gt;&lt;li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de Gestão do Orçamento Público&lt;/div&gt;&lt;div style='display:none'&gt;&lt;!-- palavras chave para busca --&gt;&lt;/div&gt; &lt;div class='estiloListaPessoas'&gt; Flavia Maria Abrao Villas Boas - flaviaa@ipt.br | 3767-4086&lt;/div&gt; &lt;/a&gt;&lt;div class='estiloLabsLocalizaco'&gt; Prédio 19&lt;/div&gt;&lt;hr&gt;&lt;/li&gt;</v>
      </c>
      <c r="E33" s="8" t="s">
        <v>20</v>
      </c>
      <c r="F33" s="10" t="str">
        <f>VLOOKUP(I33,linksPrediosRotas!$B$3:$C$24,2,FALSE)</f>
        <v>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</v>
      </c>
      <c r="G33" s="3"/>
      <c r="H33" s="7" t="s">
        <v>127</v>
      </c>
      <c r="I33" s="3">
        <v>19</v>
      </c>
      <c r="J33" s="3"/>
      <c r="K33" s="7" t="s">
        <v>128</v>
      </c>
      <c r="L33" s="23" t="s">
        <v>129</v>
      </c>
      <c r="M33" s="3">
        <v>4086</v>
      </c>
      <c r="N33" s="7"/>
      <c r="O33" s="7"/>
      <c r="P33" s="3"/>
      <c r="Q33" s="24"/>
      <c r="R33" s="25" t="str">
        <f t="shared" si="0"/>
        <v>&lt;div class='estiloListaLabs'&gt;</v>
      </c>
      <c r="S33" s="12" t="str">
        <f>H33&amp;"&lt;/div&gt;&lt;div style='display:none'&gt;&lt;!-- palavras chave para busca --&gt;"&amp;G33&amp;"&lt;/div&gt;"</f>
        <v>Departamento de Gestão do Orçamento Público&lt;/div&gt;&lt;div style='display:none'&gt;&lt;!-- palavras chave para busca --&gt;&lt;/div&gt;</v>
      </c>
      <c r="T33" s="12" t="str">
        <f t="shared" si="2"/>
        <v>&lt;div class='estiloListaPessoas'&gt;</v>
      </c>
      <c r="U33" s="12" t="str">
        <f>K33&amp;" - "&amp;L33&amp;" | 3767-"&amp;M33&amp;IF(N33="","&lt;/div&gt;","&lt;br&gt;")</f>
        <v>Flavia Maria Abrao Villas Boas - flaviaa@ipt.br | 3767-4086&lt;/div&gt;</v>
      </c>
      <c r="V33" s="12" t="str">
        <f>IF(N33="","",N33&amp;" - "&amp;O33&amp;" | 3767-"&amp;P33&amp;"&lt;/div&gt;")</f>
        <v/>
      </c>
      <c r="W33" s="12"/>
      <c r="X33" s="12"/>
      <c r="Y33" s="12"/>
      <c r="Z33" s="12"/>
      <c r="AA33" s="12" t="str">
        <f t="shared" si="3"/>
        <v xml:space="preserve">&lt;div class='estiloListaLabs'&gt; Departamento de Gestão do Orçamento Público&lt;/div&gt;&lt;div style='display:none'&gt;&lt;!-- palavras chave para busca --&gt;&lt;/div&gt; &lt;div class='estiloListaPessoas'&gt; Flavia Maria Abrao Villas Boas - flaviaa@ipt.br | 3767-4086&lt;/div&gt; </v>
      </c>
      <c r="AB33" s="6" t="str">
        <f t="shared" si="4"/>
        <v>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de Gestão do Orçamento Público&lt;/div&gt;&lt;div style='display:none'&gt;&lt;!-- palavras chave para busca --&gt;&lt;/div&gt; &lt;div class='estiloListaPessoas'&gt; Flavia Maria Abrao Villas Boas - flaviaa@ipt.br | 3767-4086&lt;/div&gt; &lt;/a&gt;&lt;div class='estiloLabsLocalizaco'&gt; Prédio 19&lt;/div&gt;&lt;hr&gt;&lt;/li&gt;</v>
      </c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20" t="str">
        <f t="shared" si="6"/>
        <v/>
      </c>
      <c r="B34" s="21" t="str">
        <f t="shared" si="1"/>
        <v xml:space="preserve">&lt;div class='estiloListaLabs'&gt; Departamento de Administração de Serviços - DAS&lt;/div&gt;&lt;div style='display:none'&gt;&lt;!-- palavras chave para busca --&gt;&lt;/div&gt; &lt;div class='estiloListaPessoas'&gt; Claudia dos Santos - claudias@ipt.br | 3767-4269&lt;/div&gt; </v>
      </c>
      <c r="C34" s="20" t="str">
        <f>IF(I34=I35,"","&lt;/a&gt;&lt;hr&gt;&lt;/li&gt;")</f>
        <v/>
      </c>
      <c r="D34" s="26" t="str">
        <f>"&lt;!-- "&amp;H34&amp;"--&gt;"&amp;AB34</f>
        <v>&lt;!-- Departamento de Administração de Serviços - DAS--&gt;&lt;li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de Administração de Serviços - DAS&lt;/div&gt;&lt;div style='display:none'&gt;&lt;!-- palavras chave para busca --&gt;&lt;/div&gt; &lt;div class='estiloListaPessoas'&gt; Claudia dos Santos - claudias@ipt.br | 3767-4269&lt;/div&gt; &lt;/a&gt;&lt;div class='estiloLabsLocalizaco'&gt; Prédio 19&lt;/div&gt;&lt;hr&gt;&lt;/li&gt;</v>
      </c>
      <c r="E34" s="8" t="s">
        <v>20</v>
      </c>
      <c r="F34" s="10" t="str">
        <f>VLOOKUP(I34,linksPrediosRotas!$B$3:$C$24,2,FALSE)</f>
        <v>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</v>
      </c>
      <c r="G34" s="3"/>
      <c r="H34" s="7" t="s">
        <v>130</v>
      </c>
      <c r="I34" s="3">
        <v>19</v>
      </c>
      <c r="J34" s="3"/>
      <c r="K34" s="7" t="s">
        <v>131</v>
      </c>
      <c r="L34" s="23" t="s">
        <v>132</v>
      </c>
      <c r="M34" s="3">
        <v>4269</v>
      </c>
      <c r="N34" s="7"/>
      <c r="O34" s="7"/>
      <c r="P34" s="3"/>
      <c r="Q34" s="24"/>
      <c r="R34" s="25" t="str">
        <f t="shared" si="0"/>
        <v>&lt;div class='estiloListaLabs'&gt;</v>
      </c>
      <c r="S34" s="12" t="str">
        <f>H34&amp;"&lt;/div&gt;&lt;div style='display:none'&gt;&lt;!-- palavras chave para busca --&gt;"&amp;G34&amp;"&lt;/div&gt;"</f>
        <v>Departamento de Administração de Serviços - DAS&lt;/div&gt;&lt;div style='display:none'&gt;&lt;!-- palavras chave para busca --&gt;&lt;/div&gt;</v>
      </c>
      <c r="T34" s="12" t="str">
        <f t="shared" si="2"/>
        <v>&lt;div class='estiloListaPessoas'&gt;</v>
      </c>
      <c r="U34" s="12" t="str">
        <f>K34&amp;" - "&amp;L34&amp;" | 3767-"&amp;M34&amp;IF(N34="","&lt;/div&gt;","&lt;br&gt;")</f>
        <v>Claudia dos Santos - claudias@ipt.br | 3767-4269&lt;/div&gt;</v>
      </c>
      <c r="V34" s="12" t="str">
        <f>IF(N34="","",N34&amp;" - "&amp;O34&amp;" | 3767-"&amp;P34&amp;"&lt;/div&gt;")</f>
        <v/>
      </c>
      <c r="W34" s="12"/>
      <c r="X34" s="12"/>
      <c r="Y34" s="12"/>
      <c r="Z34" s="12"/>
      <c r="AA34" s="12" t="str">
        <f t="shared" si="3"/>
        <v xml:space="preserve">&lt;div class='estiloListaLabs'&gt; Departamento de Administração de Serviços - DAS&lt;/div&gt;&lt;div style='display:none'&gt;&lt;!-- palavras chave para busca --&gt;&lt;/div&gt; &lt;div class='estiloListaPessoas'&gt; Claudia dos Santos - claudias@ipt.br | 3767-4269&lt;/div&gt; </v>
      </c>
      <c r="AB34" s="6" t="str">
        <f t="shared" si="4"/>
        <v>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de Administração de Serviços - DAS&lt;/div&gt;&lt;div style='display:none'&gt;&lt;!-- palavras chave para busca --&gt;&lt;/div&gt; &lt;div class='estiloListaPessoas'&gt; Claudia dos Santos - claudias@ipt.br | 3767-4269&lt;/div&gt; &lt;/a&gt;&lt;div class='estiloLabsLocalizaco'&gt; Prédio 19&lt;/div&gt;&lt;hr&gt;&lt;/li&gt;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20" t="str">
        <f t="shared" si="6"/>
        <v/>
      </c>
      <c r="B35" s="21" t="str">
        <f t="shared" si="1"/>
        <v>&lt;div class='estiloListaLabs'&gt; Departamento de Mobilidade Integrada - DEMI&lt;/div&gt;&lt;div style='display:none'&gt;&lt;!-- palavras chave para busca --&gt;&lt;/div&gt; &lt;div class='estiloListaPessoas'&gt; Claudia dos Santos - claudias@ipt.br | 3767-4269&lt;/div&gt; &lt;/a&gt;&lt;hr&gt;&lt;/li&gt;</v>
      </c>
      <c r="C35" s="20" t="str">
        <f>IF(I35=I36,"","&lt;/a&gt;&lt;hr&gt;&lt;/li&gt;")</f>
        <v>&lt;/a&gt;&lt;hr&gt;&lt;/li&gt;</v>
      </c>
      <c r="D35" s="26" t="str">
        <f>"&lt;!-- "&amp;H35&amp;"--&gt;"&amp;AB35</f>
        <v>&lt;!-- Departamento de Mobilidade Integrada - DEMI--&gt;&lt;li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de Mobilidade Integrada - DEMI&lt;/div&gt;&lt;div style='display:none'&gt;&lt;!-- palavras chave para busca --&gt;&lt;/div&gt; &lt;div class='estiloListaPessoas'&gt; Claudia dos Santos - claudias@ipt.br | 3767-4269&lt;/div&gt; &lt;/a&gt;&lt;div class='estiloLabsLocalizaco'&gt; Prédio 19&lt;/div&gt;&lt;hr&gt;&lt;/li&gt;</v>
      </c>
      <c r="E35" s="8" t="s">
        <v>20</v>
      </c>
      <c r="F35" s="10" t="str">
        <f>VLOOKUP(I35,linksPrediosRotas!$B$3:$C$24,2,FALSE)</f>
        <v>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</v>
      </c>
      <c r="G35" s="3"/>
      <c r="H35" s="7" t="s">
        <v>133</v>
      </c>
      <c r="I35" s="3">
        <v>19</v>
      </c>
      <c r="J35" s="3"/>
      <c r="K35" s="7" t="s">
        <v>131</v>
      </c>
      <c r="L35" s="23" t="s">
        <v>132</v>
      </c>
      <c r="M35" s="3">
        <v>4269</v>
      </c>
      <c r="N35" s="7"/>
      <c r="O35" s="7"/>
      <c r="P35" s="3"/>
      <c r="Q35" s="24"/>
      <c r="R35" s="25" t="str">
        <f t="shared" si="0"/>
        <v>&lt;div class='estiloListaLabs'&gt;</v>
      </c>
      <c r="S35" s="12" t="str">
        <f>H35&amp;"&lt;/div&gt;&lt;div style='display:none'&gt;&lt;!-- palavras chave para busca --&gt;"&amp;G35&amp;"&lt;/div&gt;"</f>
        <v>Departamento de Mobilidade Integrada - DEMI&lt;/div&gt;&lt;div style='display:none'&gt;&lt;!-- palavras chave para busca --&gt;&lt;/div&gt;</v>
      </c>
      <c r="T35" s="12" t="str">
        <f t="shared" si="2"/>
        <v>&lt;div class='estiloListaPessoas'&gt;</v>
      </c>
      <c r="U35" s="12" t="str">
        <f>K35&amp;" - "&amp;L35&amp;" | 3767-"&amp;M35&amp;IF(N35="","&lt;/div&gt;","&lt;br&gt;")</f>
        <v>Claudia dos Santos - claudias@ipt.br | 3767-4269&lt;/div&gt;</v>
      </c>
      <c r="V35" s="12" t="str">
        <f>IF(N35="","",N35&amp;" - "&amp;O35&amp;" | 3767-"&amp;P35&amp;"&lt;/div&gt;")</f>
        <v/>
      </c>
      <c r="W35" s="12"/>
      <c r="X35" s="12"/>
      <c r="Y35" s="12"/>
      <c r="Z35" s="12"/>
      <c r="AA35" s="12" t="str">
        <f t="shared" si="3"/>
        <v xml:space="preserve">&lt;div class='estiloListaLabs'&gt; Departamento de Mobilidade Integrada - DEMI&lt;/div&gt;&lt;div style='display:none'&gt;&lt;!-- palavras chave para busca --&gt;&lt;/div&gt; &lt;div class='estiloListaPessoas'&gt; Claudia dos Santos - claudias@ipt.br | 3767-4269&lt;/div&gt; </v>
      </c>
      <c r="AB35" s="6" t="str">
        <f t="shared" si="4"/>
        <v>&lt;li style='display:none'&gt;&lt;a href='https://www.google.com.br/maps/dir/IPT+-+Instituto+de+Pesquisas+Tecnol%C3%B3gicas,+Av.+Prof.+Almeida+Prado,+532+-+Butant%C3%A3,+S%C3%A3o+Paulo+-+SP,+05508-901/-23.5550687,-46.7353877/@-23.555701,-46.7360732,331m/data=!3m1!1e3!4m9!4m8!1m5!1m1!1s0x94ce56111f23979f:0x4efc1ff99667559c!2m2!1d-46.7347373!2d-23.5568084!1m0!3e0'&gt;&lt;img src='qrcodes\p19.png'&gt;&lt;div style='display:none'&gt;&lt;!-- palavras chave para busca --&gt;&lt;/div&gt;&lt;divclass='estiloListaLabs'&gt; &lt;div class='estiloListaLabs'&gt; Departamento de Mobilidade Integrada - DEMI&lt;/div&gt;&lt;div style='display:none'&gt;&lt;!-- palavras chave para busca --&gt;&lt;/div&gt; &lt;div class='estiloListaPessoas'&gt; Claudia dos Santos - claudias@ipt.br | 3767-4269&lt;/div&gt; &lt;/a&gt;&lt;div class='estiloLabsLocalizaco'&gt; Prédio 19&lt;/div&gt;&lt;hr&gt;&lt;/li&gt;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20" t="str">
        <f t="shared" si="6"/>
        <v>&lt;!-- prédio 20--&gt;&lt;li style='display:none'&gt;&lt;a href='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'&gt;&lt;img src='p20.png'&gt;&lt;div class='estiloListaPredios'&gt;Prédio 20&lt;/div&gt;&lt;div style='display:none'&gt;&lt;!-- palavras chave para busca --&gt;&lt;/div&gt;</v>
      </c>
      <c r="B36" s="21" t="str">
        <f t="shared" si="1"/>
        <v xml:space="preserve">&lt;!-- prédio 20--&gt;&lt;li style='display:none'&gt;&lt;a href='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'&gt;&lt;img src='p20.png'&gt;&lt;div class='estiloListaPredios'&gt;Prédio 20&lt;/div&gt;&lt;div style='display:none'&gt;&lt;!-- palavras chave para busca --&gt;&lt;/div&gt;&lt;div class='estiloListaLabs'&gt; Departamento de Engenharia e Modernização da Infraestrutura&lt;/div&gt;&lt;div style='display:none'&gt;&lt;!-- palavras chave para busca --&gt;&lt;/div&gt; &lt;div class='estiloListaPessoas'&gt; Anai Ravanelli Minelli - anai@ipt.br | 3767-4174&lt;/div&gt; </v>
      </c>
      <c r="C36" s="20" t="str">
        <f>IF(I36=I37,"","&lt;/a&gt;&lt;hr&gt;&lt;/li&gt;")</f>
        <v/>
      </c>
      <c r="D36" s="26" t="str">
        <f>"&lt;!-- "&amp;H36&amp;"--&gt;"&amp;AB36</f>
        <v>&lt;!-- Departamento de Engenharia e Modernização da Infraestrutura--&gt;&lt;li style='display:none'&gt;&lt;a href='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'&gt;&lt;img src='qrcodes\p20.png'&gt;&lt;div style='display:none'&gt;&lt;!-- palavras chave para busca --&gt;&lt;/div&gt;&lt;divclass='estiloListaLabs'&gt; &lt;div class='estiloListaLabs'&gt; Departamento de Engenharia e Modernização da Infraestrutura&lt;/div&gt;&lt;div style='display:none'&gt;&lt;!-- palavras chave para busca --&gt;&lt;/div&gt; &lt;div class='estiloListaPessoas'&gt; Anai Ravanelli Minelli - anai@ipt.br | 3767-4174&lt;/div&gt; &lt;/a&gt;&lt;div class='estiloLabsLocalizaco'&gt; Prédio 20&lt;/div&gt;&lt;hr&gt;&lt;/li&gt;</v>
      </c>
      <c r="E36" s="8" t="s">
        <v>20</v>
      </c>
      <c r="F36" s="10" t="str">
        <f>VLOOKUP(I36,linksPrediosRotas!$B$3:$C$24,2,FALSE)</f>
        <v>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</v>
      </c>
      <c r="G36" s="3"/>
      <c r="H36" s="7" t="s">
        <v>134</v>
      </c>
      <c r="I36" s="3">
        <v>20</v>
      </c>
      <c r="J36" s="3"/>
      <c r="K36" s="7" t="s">
        <v>135</v>
      </c>
      <c r="L36" s="23" t="s">
        <v>136</v>
      </c>
      <c r="M36" s="3">
        <v>4174</v>
      </c>
      <c r="N36" s="7"/>
      <c r="O36" s="7"/>
      <c r="P36" s="3"/>
      <c r="Q36" s="24"/>
      <c r="R36" s="25" t="str">
        <f t="shared" si="0"/>
        <v>&lt;div class='estiloListaLabs'&gt;</v>
      </c>
      <c r="S36" s="12" t="str">
        <f>H36&amp;"&lt;/div&gt;&lt;div style='display:none'&gt;&lt;!-- palavras chave para busca --&gt;"&amp;G36&amp;"&lt;/div&gt;"</f>
        <v>Departamento de Engenharia e Modernização da Infraestrutura&lt;/div&gt;&lt;div style='display:none'&gt;&lt;!-- palavras chave para busca --&gt;&lt;/div&gt;</v>
      </c>
      <c r="T36" s="12" t="str">
        <f t="shared" si="2"/>
        <v>&lt;div class='estiloListaPessoas'&gt;</v>
      </c>
      <c r="U36" s="12" t="str">
        <f>K36&amp;" - "&amp;L36&amp;" | 3767-"&amp;M36&amp;IF(N36="","&lt;/div&gt;","&lt;br&gt;")</f>
        <v>Anai Ravanelli Minelli - anai@ipt.br | 3767-4174&lt;/div&gt;</v>
      </c>
      <c r="V36" s="12" t="str">
        <f>IF(N36="","",N36&amp;" - "&amp;O36&amp;" | 3767-"&amp;P36&amp;"&lt;/div&gt;")</f>
        <v/>
      </c>
      <c r="W36" s="12"/>
      <c r="X36" s="12"/>
      <c r="Y36" s="12"/>
      <c r="Z36" s="12"/>
      <c r="AA36" s="12" t="str">
        <f t="shared" si="3"/>
        <v xml:space="preserve">&lt;div class='estiloListaLabs'&gt; Departamento de Engenharia e Modernização da Infraestrutura&lt;/div&gt;&lt;div style='display:none'&gt;&lt;!-- palavras chave para busca --&gt;&lt;/div&gt; &lt;div class='estiloListaPessoas'&gt; Anai Ravanelli Minelli - anai@ipt.br | 3767-4174&lt;/div&gt; </v>
      </c>
      <c r="AB36" s="6" t="str">
        <f t="shared" si="4"/>
        <v>&lt;li style='display:none'&gt;&lt;a href='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'&gt;&lt;img src='qrcodes\p20.png'&gt;&lt;div style='display:none'&gt;&lt;!-- palavras chave para busca --&gt;&lt;/div&gt;&lt;divclass='estiloListaLabs'&gt; &lt;div class='estiloListaLabs'&gt; Departamento de Engenharia e Modernização da Infraestrutura&lt;/div&gt;&lt;div style='display:none'&gt;&lt;!-- palavras chave para busca --&gt;&lt;/div&gt; &lt;div class='estiloListaPessoas'&gt; Anai Ravanelli Minelli - anai@ipt.br | 3767-4174&lt;/div&gt; &lt;/a&gt;&lt;div class='estiloLabsLocalizaco'&gt; Prédio 20&lt;/div&gt;&lt;hr&gt;&lt;/li&gt;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20" t="str">
        <f t="shared" si="6"/>
        <v/>
      </c>
      <c r="B37" s="21" t="str">
        <f t="shared" si="1"/>
        <v>&lt;div class='estiloListaLabs'&gt; Departamento de Manutenção Predial e de Equipamentos&lt;/div&gt;&lt;div style='display:none'&gt;&lt;!-- palavras chave para busca --&gt;&lt;/div&gt; &lt;div class='estiloListaPessoas'&gt; Sergio Ikuo Akao Yamashita - sergioy@ipt.br | 3767-4174&lt;/div&gt; &lt;/a&gt;&lt;hr&gt;&lt;/li&gt;</v>
      </c>
      <c r="C37" s="20" t="str">
        <f>IF(I37=I38,"","&lt;/a&gt;&lt;hr&gt;&lt;/li&gt;")</f>
        <v>&lt;/a&gt;&lt;hr&gt;&lt;/li&gt;</v>
      </c>
      <c r="D37" s="26" t="str">
        <f>"&lt;!-- "&amp;H37&amp;"--&gt;"&amp;AB37</f>
        <v>&lt;!-- Departamento de Manutenção Predial e de Equipamentos--&gt;&lt;li style='display:none'&gt;&lt;a href='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'&gt;&lt;img src='qrcodes\p20.png'&gt;&lt;div style='display:none'&gt;&lt;!-- palavras chave para busca --&gt;&lt;/div&gt;&lt;divclass='estiloListaLabs'&gt; &lt;div class='estiloListaLabs'&gt; Departamento de Manutenção Predial e de Equipamentos&lt;/div&gt;&lt;div style='display:none'&gt;&lt;!-- palavras chave para busca --&gt;&lt;/div&gt; &lt;div class='estiloListaPessoas'&gt; Sergio Ikuo Akao Yamashita - sergioy@ipt.br | 3767-4174&lt;/div&gt; &lt;/a&gt;&lt;div class='estiloLabsLocalizaco'&gt; Prédio 20&lt;/div&gt;&lt;hr&gt;&lt;/li&gt;</v>
      </c>
      <c r="E37" s="8" t="s">
        <v>20</v>
      </c>
      <c r="F37" s="10" t="str">
        <f>VLOOKUP(I37,linksPrediosRotas!$B$3:$C$24,2,FALSE)</f>
        <v>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</v>
      </c>
      <c r="G37" s="3"/>
      <c r="H37" s="7" t="s">
        <v>137</v>
      </c>
      <c r="I37" s="3">
        <v>20</v>
      </c>
      <c r="J37" s="3"/>
      <c r="K37" s="7" t="s">
        <v>138</v>
      </c>
      <c r="L37" s="23" t="s">
        <v>139</v>
      </c>
      <c r="M37" s="3">
        <v>4174</v>
      </c>
      <c r="N37" s="7"/>
      <c r="O37" s="7"/>
      <c r="P37" s="3"/>
      <c r="Q37" s="24"/>
      <c r="R37" s="25" t="str">
        <f t="shared" si="0"/>
        <v>&lt;div class='estiloListaLabs'&gt;</v>
      </c>
      <c r="S37" s="12" t="str">
        <f>H37&amp;"&lt;/div&gt;&lt;div style='display:none'&gt;&lt;!-- palavras chave para busca --&gt;"&amp;G37&amp;"&lt;/div&gt;"</f>
        <v>Departamento de Manutenção Predial e de Equipamentos&lt;/div&gt;&lt;div style='display:none'&gt;&lt;!-- palavras chave para busca --&gt;&lt;/div&gt;</v>
      </c>
      <c r="T37" s="12" t="str">
        <f t="shared" si="2"/>
        <v>&lt;div class='estiloListaPessoas'&gt;</v>
      </c>
      <c r="U37" s="12" t="str">
        <f>K37&amp;" - "&amp;L37&amp;" | 3767-"&amp;M37&amp;IF(N37="","&lt;/div&gt;","&lt;br&gt;")</f>
        <v>Sergio Ikuo Akao Yamashita - sergioy@ipt.br | 3767-4174&lt;/div&gt;</v>
      </c>
      <c r="V37" s="12" t="str">
        <f>IF(N37="","",N37&amp;" - "&amp;O37&amp;" | 3767-"&amp;P37&amp;"&lt;/div&gt;")</f>
        <v/>
      </c>
      <c r="W37" s="12"/>
      <c r="X37" s="12"/>
      <c r="Y37" s="12"/>
      <c r="Z37" s="12"/>
      <c r="AA37" s="12" t="str">
        <f t="shared" si="3"/>
        <v xml:space="preserve">&lt;div class='estiloListaLabs'&gt; Departamento de Manutenção Predial e de Equipamentos&lt;/div&gt;&lt;div style='display:none'&gt;&lt;!-- palavras chave para busca --&gt;&lt;/div&gt; &lt;div class='estiloListaPessoas'&gt; Sergio Ikuo Akao Yamashita - sergioy@ipt.br | 3767-4174&lt;/div&gt; </v>
      </c>
      <c r="AB37" s="6" t="str">
        <f t="shared" si="4"/>
        <v>&lt;li style='display:none'&gt;&lt;a href='https://www.google.com.br/maps/dir/IPT+-+Instituto+de+Pesquisas+Tecnol%C3%B3gicas,+Av.+Prof.+Almeida+Prado,+532+-+Butant%C3%A3,+S%C3%A3o+Paulo+-+SP,+05508-901/-23.55484,-46.7349755/@-23.5581921,-46.737604,1667m/data=!3m2!1e3!4b1!4m9!4m8!1m5!1m1!1s0x94ce56111f23979f:0x4efc1ff99667559c!2m2!1d-46.7347373!2d-23.5568084!1m0!3e0'&gt;&lt;img src='qrcodes\p20.png'&gt;&lt;div style='display:none'&gt;&lt;!-- palavras chave para busca --&gt;&lt;/div&gt;&lt;divclass='estiloListaLabs'&gt; &lt;div class='estiloListaLabs'&gt; Departamento de Manutenção Predial e de Equipamentos&lt;/div&gt;&lt;div style='display:none'&gt;&lt;!-- palavras chave para busca --&gt;&lt;/div&gt; &lt;div class='estiloListaPessoas'&gt; Sergio Ikuo Akao Yamashita - sergioy@ipt.br | 3767-4174&lt;/div&gt; &lt;/a&gt;&lt;div class='estiloLabsLocalizaco'&gt; Prédio 20&lt;/div&gt;&lt;hr&gt;&lt;/li&gt;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20" t="str">
        <f t="shared" si="6"/>
        <v>&lt;!-- prédio 31--&gt;&lt;li style='display:none'&gt;&lt;a href='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'&gt;&lt;img src='p31.png'&gt;&lt;div class='estiloListaPredios'&gt;Prédio 31&lt;/div&gt;&lt;div style='display:none'&gt;&lt;!-- palavras chave para busca --&gt;&lt;/div&gt;</v>
      </c>
      <c r="B38" s="21" t="str">
        <f t="shared" si="1"/>
        <v>&lt;!-- prédio 31--&gt;&lt;li style='display:none'&gt;&lt;a href='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'&gt;&lt;img src='p31.png'&gt;&lt;div class='estiloListaPredios'&gt;Prédio 31&lt;/div&gt;&lt;div style='display:none'&gt;&lt;!-- palavras chave para busca --&gt;&lt;/div&gt;&lt;div class='estiloListaLabs'&gt; Laboratório de Bioenergia e Eficiência Energética - LBE&lt;/div&gt;&lt;div style='display:none'&gt;&lt;!-- palavras chave para busca --&gt;&lt;/div&gt; &lt;div class='estiloListaPessoas'&gt; Adriana Garcia - adrianag@ipt.br | 3767-4569&lt;br&gt; Pamela Coelho Tambani - ptambani@ipt.br | 3767-4572&lt;/div&gt;</v>
      </c>
      <c r="C38" s="20" t="str">
        <f>IF(I38=I39,"","&lt;/a&gt;&lt;hr&gt;&lt;/li&gt;")</f>
        <v/>
      </c>
      <c r="D38" s="26" t="str">
        <f>"&lt;!-- "&amp;H38&amp;"--&gt;"&amp;AB38</f>
        <v>&lt;!-- Laboratório de Bioenergia e Eficiência Energética - LBE--&gt;&lt;li style='display:none'&gt;&lt;a href='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'&gt;&lt;img src='qrcodes\p31.png'&gt;&lt;div style='display:none'&gt;&lt;!-- palavras chave para busca --&gt;&lt;/div&gt;&lt;divclass='estiloListaLabs'&gt; &lt;div class='estiloListaLabs'&gt; Laboratório de Bioenergia e Eficiência Energética - LBE&lt;/div&gt;&lt;div style='display:none'&gt;&lt;!-- palavras chave para busca --&gt;&lt;/div&gt; &lt;div class='estiloListaPessoas'&gt; Adriana Garcia - adrianag@ipt.br | 3767-4569&lt;br&gt; Pamela Coelho Tambani - ptambani@ipt.br | 3767-4572&lt;/div&gt;&lt;/a&gt;&lt;div class='estiloLabsLocalizaco'&gt; Prédio 31, 2º andar&lt;/div&gt;&lt;hr&gt;&lt;/li&gt;</v>
      </c>
      <c r="E38" s="8" t="s">
        <v>20</v>
      </c>
      <c r="F38" s="10" t="str">
        <f>VLOOKUP(I38,linksPrediosRotas!$B$3:$C$24,2,FALSE)</f>
        <v>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</v>
      </c>
      <c r="G38" s="3"/>
      <c r="H38" s="7" t="s">
        <v>140</v>
      </c>
      <c r="I38" s="3">
        <v>31</v>
      </c>
      <c r="J38" s="3" t="s">
        <v>141</v>
      </c>
      <c r="K38" s="7" t="s">
        <v>142</v>
      </c>
      <c r="L38" s="23" t="s">
        <v>143</v>
      </c>
      <c r="M38" s="3">
        <v>4569</v>
      </c>
      <c r="N38" s="7" t="s">
        <v>144</v>
      </c>
      <c r="O38" s="23" t="s">
        <v>145</v>
      </c>
      <c r="P38" s="3">
        <v>4572</v>
      </c>
      <c r="Q38" s="24"/>
      <c r="R38" s="25" t="str">
        <f t="shared" si="0"/>
        <v>&lt;div class='estiloListaLabs'&gt;</v>
      </c>
      <c r="S38" s="12" t="str">
        <f>H38&amp;"&lt;/div&gt;&lt;div style='display:none'&gt;&lt;!-- palavras chave para busca --&gt;"&amp;G38&amp;"&lt;/div&gt;"</f>
        <v>Laboratório de Bioenergia e Eficiência Energética - LBE&lt;/div&gt;&lt;div style='display:none'&gt;&lt;!-- palavras chave para busca --&gt;&lt;/div&gt;</v>
      </c>
      <c r="T38" s="12" t="str">
        <f t="shared" si="2"/>
        <v>&lt;div class='estiloListaPessoas'&gt;</v>
      </c>
      <c r="U38" s="12" t="str">
        <f>K38&amp;" - "&amp;L38&amp;" | 3767-"&amp;M38&amp;IF(N38="","&lt;/div&gt;","&lt;br&gt;")</f>
        <v>Adriana Garcia - adrianag@ipt.br | 3767-4569&lt;br&gt;</v>
      </c>
      <c r="V38" s="12" t="str">
        <f>IF(N38="","",N38&amp;" - "&amp;O38&amp;" | 3767-"&amp;P38&amp;"&lt;/div&gt;")</f>
        <v>Pamela Coelho Tambani - ptambani@ipt.br | 3767-4572&lt;/div&gt;</v>
      </c>
      <c r="W38" s="12"/>
      <c r="X38" s="12"/>
      <c r="Y38" s="12"/>
      <c r="Z38" s="12"/>
      <c r="AA38" s="12" t="str">
        <f t="shared" si="3"/>
        <v>&lt;div class='estiloListaLabs'&gt; Laboratório de Bioenergia e Eficiência Energética - LBE&lt;/div&gt;&lt;div style='display:none'&gt;&lt;!-- palavras chave para busca --&gt;&lt;/div&gt; &lt;div class='estiloListaPessoas'&gt; Adriana Garcia - adrianag@ipt.br | 3767-4569&lt;br&gt; Pamela Coelho Tambani - ptambani@ipt.br | 3767-4572&lt;/div&gt;</v>
      </c>
      <c r="AB38" s="6" t="str">
        <f t="shared" si="4"/>
        <v>&lt;li style='display:none'&gt;&lt;a href='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'&gt;&lt;img src='qrcodes\p31.png'&gt;&lt;div style='display:none'&gt;&lt;!-- palavras chave para busca --&gt;&lt;/div&gt;&lt;divclass='estiloListaLabs'&gt; &lt;div class='estiloListaLabs'&gt; Laboratório de Bioenergia e Eficiência Energética - LBE&lt;/div&gt;&lt;div style='display:none'&gt;&lt;!-- palavras chave para busca --&gt;&lt;/div&gt; &lt;div class='estiloListaPessoas'&gt; Adriana Garcia - adrianag@ipt.br | 3767-4569&lt;br&gt; Pamela Coelho Tambani - ptambani@ipt.br | 3767-4572&lt;/div&gt;&lt;/a&gt;&lt;div class='estiloLabsLocalizaco'&gt; Prédio 31, 2º andar&lt;/div&gt;&lt;hr&gt;&lt;/li&gt;</v>
      </c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20" t="str">
        <f t="shared" si="6"/>
        <v/>
      </c>
      <c r="B39" s="21" t="str">
        <f t="shared" si="1"/>
        <v>&lt;div class='estiloListaLabs'&gt; Laboratório de Referências Metrológicas - LRM&lt;/div&gt;&lt;div style='display:none'&gt;&lt;!-- palavras chave para busca --&gt;&lt;/div&gt; &lt;div class='estiloListaPessoas'&gt; Ricardo Rezende Zucchini - zucchini@ipt.br | 3767-4661&lt;br&gt; Patricia Hama - phama@ipt.br | 3767-4388&lt;/div&gt;&lt;/a&gt;&lt;hr&gt;&lt;/li&gt;</v>
      </c>
      <c r="C39" s="20" t="str">
        <f>IF(I39=I40,"","&lt;/a&gt;&lt;hr&gt;&lt;/li&gt;")</f>
        <v>&lt;/a&gt;&lt;hr&gt;&lt;/li&gt;</v>
      </c>
      <c r="D39" s="26" t="str">
        <f>"&lt;!-- "&amp;H39&amp;"--&gt;"&amp;AB39</f>
        <v>&lt;!-- Laboratório de Referências Metrológicas - LRM--&gt;&lt;li style='display:none'&gt;&lt;a href='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'&gt;&lt;img src='qrcodes\p31.png'&gt;&lt;div style='display:none'&gt;&lt;!-- palavras chave para busca --&gt;&lt;/div&gt;&lt;divclass='estiloListaLabs'&gt; &lt;div class='estiloListaLabs'&gt; Laboratório de Referências Metrológicas - LRM&lt;/div&gt;&lt;div style='display:none'&gt;&lt;!-- palavras chave para busca --&gt;&lt;/div&gt; &lt;div class='estiloListaPessoas'&gt; Ricardo Rezende Zucchini - zucchini@ipt.br | 3767-4661&lt;br&gt; Patricia Hama - phama@ipt.br | 3767-4388&lt;/div&gt;&lt;/a&gt;&lt;div class='estiloLabsLocalizaco'&gt; Prédio 31&lt;/div&gt;&lt;hr&gt;&lt;/li&gt;</v>
      </c>
      <c r="E39" s="8" t="s">
        <v>20</v>
      </c>
      <c r="F39" s="10" t="str">
        <f>VLOOKUP(I39,linksPrediosRotas!$B$3:$C$24,2,FALSE)</f>
        <v>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</v>
      </c>
      <c r="G39" s="3"/>
      <c r="H39" s="7" t="s">
        <v>146</v>
      </c>
      <c r="I39" s="3">
        <v>31</v>
      </c>
      <c r="J39" s="3"/>
      <c r="K39" s="7" t="s">
        <v>147</v>
      </c>
      <c r="L39" s="23" t="s">
        <v>148</v>
      </c>
      <c r="M39" s="3">
        <v>4661</v>
      </c>
      <c r="N39" s="7" t="s">
        <v>149</v>
      </c>
      <c r="O39" s="23" t="s">
        <v>150</v>
      </c>
      <c r="P39" s="3">
        <v>4388</v>
      </c>
      <c r="Q39" s="24"/>
      <c r="R39" s="25" t="str">
        <f t="shared" si="0"/>
        <v>&lt;div class='estiloListaLabs'&gt;</v>
      </c>
      <c r="S39" s="12" t="str">
        <f>H39&amp;"&lt;/div&gt;&lt;div style='display:none'&gt;&lt;!-- palavras chave para busca --&gt;"&amp;G39&amp;"&lt;/div&gt;"</f>
        <v>Laboratório de Referências Metrológicas - LRM&lt;/div&gt;&lt;div style='display:none'&gt;&lt;!-- palavras chave para busca --&gt;&lt;/div&gt;</v>
      </c>
      <c r="T39" s="12" t="str">
        <f t="shared" si="2"/>
        <v>&lt;div class='estiloListaPessoas'&gt;</v>
      </c>
      <c r="U39" s="12" t="str">
        <f>K39&amp;" - "&amp;L39&amp;" | 3767-"&amp;M39&amp;IF(N39="","&lt;/div&gt;","&lt;br&gt;")</f>
        <v>Ricardo Rezende Zucchini - zucchini@ipt.br | 3767-4661&lt;br&gt;</v>
      </c>
      <c r="V39" s="12" t="str">
        <f>IF(N39="","",N39&amp;" - "&amp;O39&amp;" | 3767-"&amp;P39&amp;"&lt;/div&gt;")</f>
        <v>Patricia Hama - phama@ipt.br | 3767-4388&lt;/div&gt;</v>
      </c>
      <c r="W39" s="12"/>
      <c r="X39" s="12"/>
      <c r="Y39" s="12"/>
      <c r="Z39" s="12"/>
      <c r="AA39" s="12" t="str">
        <f t="shared" si="3"/>
        <v>&lt;div class='estiloListaLabs'&gt; Laboratório de Referências Metrológicas - LRM&lt;/div&gt;&lt;div style='display:none'&gt;&lt;!-- palavras chave para busca --&gt;&lt;/div&gt; &lt;div class='estiloListaPessoas'&gt; Ricardo Rezende Zucchini - zucchini@ipt.br | 3767-4661&lt;br&gt; Patricia Hama - phama@ipt.br | 3767-4388&lt;/div&gt;</v>
      </c>
      <c r="AB39" s="6" t="str">
        <f t="shared" si="4"/>
        <v>&lt;li style='display:none'&gt;&lt;a href='https://www.google.com.br/maps/dir/IPT+-+Instituto+de+Pesquisas+Tecnol%C3%B3gicas,+Av.+Prof.+Almeida+Prado,+532+-+Butant%C3%A3,+S%C3%A3o+Paulo+-+SP,+05508-901/-23.5565414,-46.735914/@-23.5564726,-46.7375719,833m/data=!3m2!1e3!4b1!4m9!4m8!1m5!1m1!1s0x94ce56111f23979f:0x4efc1ff99667559c!2m2!1d-46.7347373!2d-23.5568084!1m0!3e0'&gt;&lt;img src='qrcodes\p31.png'&gt;&lt;div style='display:none'&gt;&lt;!-- palavras chave para busca --&gt;&lt;/div&gt;&lt;divclass='estiloListaLabs'&gt; &lt;div class='estiloListaLabs'&gt; Laboratório de Referências Metrológicas - LRM&lt;/div&gt;&lt;div style='display:none'&gt;&lt;!-- palavras chave para busca --&gt;&lt;/div&gt; &lt;div class='estiloListaPessoas'&gt; Ricardo Rezende Zucchini - zucchini@ipt.br | 3767-4661&lt;br&gt; Patricia Hama - phama@ipt.br | 3767-4388&lt;/div&gt;&lt;/a&gt;&lt;div class='estiloLabsLocalizaco'&gt; Prédio 31&lt;/div&gt;&lt;hr&gt;&lt;/li&gt;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20" t="str">
        <f t="shared" si="6"/>
        <v>&lt;!-- prédio 36--&gt;&lt;li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src='p36.png'&gt;&lt;div class='estiloListaPredios'&gt;Prédio 36&lt;/div&gt;&lt;div style='display:none'&gt;&lt;!-- palavras chave para busca --&gt;&lt;/div&gt;</v>
      </c>
      <c r="B40" s="21" t="str">
        <f t="shared" si="1"/>
        <v>&lt;!-- prédio 36--&gt;&lt;li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src='p36.png'&gt;&lt;div class='estiloListaPredios'&gt;Prédio 36&lt;/div&gt;&lt;div style='display:none'&gt;&lt;!-- palavras chave para busca --&gt;&lt;/div&gt;&lt;div class='estiloListaLabs'&gt; Laboratório de Conforto Ambiental, Eficiência Energética e Instalações Prediais - LCAP&lt;/div&gt;&lt;div style='display:none'&gt;&lt;!-- palavras chave para busca --&gt;conforto acústico; isolamento acústico; redução de ruído&lt;/div&gt; &lt;div class='estiloListaPessoas'&gt; Marcelo de Mello Aquilino - aquilino@ipt.br | 3767-4579&lt;br&gt; Douglas Messina - dmessina@ipt.br | 3767-4814/4964&lt;/div&gt;</v>
      </c>
      <c r="C40" s="20" t="str">
        <f>IF(I40=I41,"","&lt;/a&gt;&lt;hr&gt;&lt;/li&gt;")</f>
        <v/>
      </c>
      <c r="D40" s="26" t="str">
        <f>"&lt;!-- "&amp;H40&amp;"--&gt;"&amp;AB40</f>
        <v>&lt;!-- Laboratório de Conforto Ambiental, Eficiência Energética e Instalações Prediais - LCAP--&gt;&lt;li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--&gt;conforto acústico; isolamento acústico; redução de ruído&lt;/div&gt;&lt;divclass='estiloListaLabs'&gt; &lt;div class='estiloListaLabs'&gt; Laboratório de Conforto Ambiental, Eficiência Energética e Instalações Prediais - LCAP&lt;/div&gt;&lt;div style='display:none'&gt;&lt;!-- palavras chave para busca --&gt;conforto acústico; isolamento acústico; redução de ruído&lt;/div&gt; &lt;div class='estiloListaPessoas'&gt; Marcelo de Mello Aquilino - aquilino@ipt.br | 3767-4579&lt;br&gt; Douglas Messina - dmessina@ipt.br | 3767-4814/4964&lt;/div&gt;&lt;/a&gt;&lt;div class='estiloLabsLocalizaco'&gt; Prédio 36, 1º &lt;/div&gt;&lt;hr&gt;&lt;/li&gt;</v>
      </c>
      <c r="E40" s="8" t="s">
        <v>20</v>
      </c>
      <c r="F40" s="10" t="str">
        <f>VLOOKUP(I40,linksPrediosRotas!$B$3:$C$24,2,FALSE)</f>
        <v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v>
      </c>
      <c r="G40" s="3" t="s">
        <v>151</v>
      </c>
      <c r="H40" s="7" t="s">
        <v>152</v>
      </c>
      <c r="I40" s="3">
        <v>36</v>
      </c>
      <c r="J40" s="3" t="s">
        <v>153</v>
      </c>
      <c r="K40" s="7" t="s">
        <v>154</v>
      </c>
      <c r="L40" s="23" t="s">
        <v>155</v>
      </c>
      <c r="M40" s="3">
        <v>4579</v>
      </c>
      <c r="N40" s="7" t="s">
        <v>156</v>
      </c>
      <c r="O40" s="23" t="s">
        <v>157</v>
      </c>
      <c r="P40" s="3" t="s">
        <v>158</v>
      </c>
      <c r="Q40" s="24"/>
      <c r="R40" s="25" t="str">
        <f t="shared" si="0"/>
        <v>&lt;div class='estiloListaLabs'&gt;</v>
      </c>
      <c r="S40" s="12" t="str">
        <f>H40&amp;"&lt;/div&gt;&lt;div style='display:none'&gt;&lt;!-- palavras chave para busca --&gt;"&amp;G40&amp;"&lt;/div&gt;"</f>
        <v>Laboratório de Conforto Ambiental, Eficiência Energética e Instalações Prediais - LCAP&lt;/div&gt;&lt;div style='display:none'&gt;&lt;!-- palavras chave para busca --&gt;conforto acústico; isolamento acústico; redução de ruído&lt;/div&gt;</v>
      </c>
      <c r="T40" s="12" t="str">
        <f t="shared" si="2"/>
        <v>&lt;div class='estiloListaPessoas'&gt;</v>
      </c>
      <c r="U40" s="12" t="str">
        <f>K40&amp;" - "&amp;L40&amp;" | 3767-"&amp;M40&amp;IF(N40="","&lt;/div&gt;","&lt;br&gt;")</f>
        <v>Marcelo de Mello Aquilino - aquilino@ipt.br | 3767-4579&lt;br&gt;</v>
      </c>
      <c r="V40" s="12" t="str">
        <f>IF(N40="","",N40&amp;" - "&amp;O40&amp;" | 3767-"&amp;P40&amp;"&lt;/div&gt;")</f>
        <v>Douglas Messina - dmessina@ipt.br | 3767-4814/4964&lt;/div&gt;</v>
      </c>
      <c r="W40" s="12"/>
      <c r="X40" s="12"/>
      <c r="Y40" s="12"/>
      <c r="Z40" s="12"/>
      <c r="AA40" s="12" t="str">
        <f t="shared" si="3"/>
        <v>&lt;div class='estiloListaLabs'&gt; Laboratório de Conforto Ambiental, Eficiência Energética e Instalações Prediais - LCAP&lt;/div&gt;&lt;div style='display:none'&gt;&lt;!-- palavras chave para busca --&gt;conforto acústico; isolamento acústico; redução de ruído&lt;/div&gt; &lt;div class='estiloListaPessoas'&gt; Marcelo de Mello Aquilino - aquilino@ipt.br | 3767-4579&lt;br&gt; Douglas Messina - dmessina@ipt.br | 3767-4814/4964&lt;/div&gt;</v>
      </c>
      <c r="AB40" s="6" t="str">
        <f t="shared" si="4"/>
        <v>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--&gt;conforto acústico; isolamento acústico; redução de ruído&lt;/div&gt;&lt;divclass='estiloListaLabs'&gt; &lt;div class='estiloListaLabs'&gt; Laboratório de Conforto Ambiental, Eficiência Energética e Instalações Prediais - LCAP&lt;/div&gt;&lt;div style='display:none'&gt;&lt;!-- palavras chave para busca --&gt;conforto acústico; isolamento acústico; redução de ruído&lt;/div&gt; &lt;div class='estiloListaPessoas'&gt; Marcelo de Mello Aquilino - aquilino@ipt.br | 3767-4579&lt;br&gt; Douglas Messina - dmessina@ipt.br | 3767-4814/4964&lt;/div&gt;&lt;/a&gt;&lt;div class='estiloLabsLocalizaco'&gt; Prédio 36, 1º &lt;/div&gt;&lt;hr&gt;&lt;/li&gt;</v>
      </c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20" t="str">
        <f t="shared" si="6"/>
        <v/>
      </c>
      <c r="B41" s="21" t="str">
        <f t="shared" si="1"/>
        <v>&lt;div class='estiloListaLabs'&gt; Laboratório de Tecnologia e Desempenho de Sistemas Construtivos - LTDC&lt;/div&gt;&lt;div style='display:none'&gt;&lt;!-- palavras chave para busca --&gt;&lt;/div&gt; &lt;div class='estiloListaPessoas'&gt; Luciana Alves de Oliveira - luciana@ipt.br | 3767-4164/4670&lt;br&gt; Maria Jose de Andrade Casimiro Miranda - mmiranda@ipt.br | 3767-4408&lt;/div&gt;</v>
      </c>
      <c r="C41" s="20" t="str">
        <f>IF(I41=I42,"","&lt;/a&gt;&lt;hr&gt;&lt;/li&gt;")</f>
        <v/>
      </c>
      <c r="D41" s="26" t="str">
        <f>"&lt;!-- "&amp;H41&amp;"--&gt;"&amp;AB41</f>
        <v>&lt;!-- Laboratório de Tecnologia e Desempenho de Sistemas Construtivos - LTDC--&gt;&lt;li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--&gt;&lt;/div&gt;&lt;divclass='estiloListaLabs'&gt; &lt;div class='estiloListaLabs'&gt; Laboratório de Tecnologia e Desempenho de Sistemas Construtivos - LTDC&lt;/div&gt;&lt;div style='display:none'&gt;&lt;!-- palavras chave para busca --&gt;&lt;/div&gt; &lt;div class='estiloListaPessoas'&gt; Luciana Alves de Oliveira - luciana@ipt.br | 3767-4164/4670&lt;br&gt; Maria Jose de Andrade Casimiro Miranda - mmiranda@ipt.br | 3767-4408&lt;/div&gt;&lt;/a&gt;&lt;div class='estiloLabsLocalizaco'&gt; Prédio 36&lt;/div&gt;&lt;hr&gt;&lt;/li&gt;</v>
      </c>
      <c r="E41" s="8" t="s">
        <v>20</v>
      </c>
      <c r="F41" s="10" t="str">
        <f>VLOOKUP(I41,linksPrediosRotas!$B$3:$C$24,2,FALSE)</f>
        <v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v>
      </c>
      <c r="G41" s="3"/>
      <c r="H41" s="7" t="s">
        <v>159</v>
      </c>
      <c r="I41" s="3">
        <v>36</v>
      </c>
      <c r="J41" s="3"/>
      <c r="K41" s="7" t="s">
        <v>160</v>
      </c>
      <c r="L41" s="23" t="s">
        <v>161</v>
      </c>
      <c r="M41" s="3" t="s">
        <v>162</v>
      </c>
      <c r="N41" s="7" t="s">
        <v>163</v>
      </c>
      <c r="O41" s="23" t="s">
        <v>164</v>
      </c>
      <c r="P41" s="3">
        <v>4408</v>
      </c>
      <c r="Q41" s="24"/>
      <c r="R41" s="25" t="str">
        <f t="shared" si="0"/>
        <v>&lt;div class='estiloListaLabs'&gt;</v>
      </c>
      <c r="S41" s="12" t="str">
        <f>H41&amp;"&lt;/div&gt;&lt;div style='display:none'&gt;&lt;!-- palavras chave para busca --&gt;"&amp;G41&amp;"&lt;/div&gt;"</f>
        <v>Laboratório de Tecnologia e Desempenho de Sistemas Construtivos - LTDC&lt;/div&gt;&lt;div style='display:none'&gt;&lt;!-- palavras chave para busca --&gt;&lt;/div&gt;</v>
      </c>
      <c r="T41" s="12" t="str">
        <f t="shared" si="2"/>
        <v>&lt;div class='estiloListaPessoas'&gt;</v>
      </c>
      <c r="U41" s="12" t="str">
        <f>K41&amp;" - "&amp;L41&amp;" | 3767-"&amp;M41&amp;IF(N41="","&lt;/div&gt;","&lt;br&gt;")</f>
        <v>Luciana Alves de Oliveira - luciana@ipt.br | 3767-4164/4670&lt;br&gt;</v>
      </c>
      <c r="V41" s="12" t="str">
        <f>IF(N41="","",N41&amp;" - "&amp;O41&amp;" | 3767-"&amp;P41&amp;"&lt;/div&gt;")</f>
        <v>Maria Jose de Andrade Casimiro Miranda - mmiranda@ipt.br | 3767-4408&lt;/div&gt;</v>
      </c>
      <c r="W41" s="12"/>
      <c r="X41" s="12"/>
      <c r="Y41" s="12"/>
      <c r="Z41" s="12"/>
      <c r="AA41" s="12" t="str">
        <f t="shared" si="3"/>
        <v>&lt;div class='estiloListaLabs'&gt; Laboratório de Tecnologia e Desempenho de Sistemas Construtivos - LTDC&lt;/div&gt;&lt;div style='display:none'&gt;&lt;!-- palavras chave para busca --&gt;&lt;/div&gt; &lt;div class='estiloListaPessoas'&gt; Luciana Alves de Oliveira - luciana@ipt.br | 3767-4164/4670&lt;br&gt; Maria Jose de Andrade Casimiro Miranda - mmiranda@ipt.br | 3767-4408&lt;/div&gt;</v>
      </c>
      <c r="AB41" s="6" t="str">
        <f t="shared" si="4"/>
        <v>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--&gt;&lt;/div&gt;&lt;divclass='estiloListaLabs'&gt; &lt;div class='estiloListaLabs'&gt; Laboratório de Tecnologia e Desempenho de Sistemas Construtivos - LTDC&lt;/div&gt;&lt;div style='display:none'&gt;&lt;!-- palavras chave para busca --&gt;&lt;/div&gt; &lt;div class='estiloListaPessoas'&gt; Luciana Alves de Oliveira - luciana@ipt.br | 3767-4164/4670&lt;br&gt; Maria Jose de Andrade Casimiro Miranda - mmiranda@ipt.br | 3767-4408&lt;/div&gt;&lt;/a&gt;&lt;div class='estiloLabsLocalizaco'&gt; Prédio 36&lt;/div&gt;&lt;hr&gt;&lt;/li&gt;</v>
      </c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20" t="str">
        <f t="shared" si="6"/>
        <v/>
      </c>
      <c r="B42" s="21" t="str">
        <f t="shared" si="1"/>
        <v>&lt;div class='estiloListaLabs'&gt; Laboratório de Segurança ao Fogo e a Explosões - LSFEx&lt;/div&gt;&lt;div style='display:none'&gt;&lt;!-- palavras chave para busca --&gt;comportamento dos materiais; reação ao fogo; material de revestimento; edificações; segurança contra incêndio&lt;/div&gt; &lt;div class='estiloListaPessoas'&gt; Antonio Fernando Berto - afberto@ipt.br | 3767-4675&lt;br&gt; Carlos Roberto Metzker de Oliveira - carlosmo@ipt.br | 3767-4672&lt;/div&gt;</v>
      </c>
      <c r="C42" s="20" t="str">
        <f>IF(I42=I43,"","&lt;/a&gt;&lt;hr&gt;&lt;/li&gt;")</f>
        <v/>
      </c>
      <c r="D42" s="26" t="str">
        <f>"&lt;!-- "&amp;H42&amp;"--&gt;"&amp;AB42</f>
        <v>&lt;!-- Laboratório de Segurança ao Fogo e a Explosões - LSFEx--&gt;&lt;li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--&gt;comportamento dos materiais; reação ao fogo; material de revestimento; edificações; segurança contra incêndio&lt;/div&gt;&lt;divclass='estiloListaLabs'&gt; &lt;div class='estiloListaLabs'&gt; Laboratório de Segurança ao Fogo e a Explosões - LSFEx&lt;/div&gt;&lt;div style='display:none'&gt;&lt;!-- palavras chave para busca --&gt;comportamento dos materiais; reação ao fogo; material de revestimento; edificações; segurança contra incêndio&lt;/div&gt; &lt;div class='estiloListaPessoas'&gt; Antonio Fernando Berto - afberto@ipt.br | 3767-4675&lt;br&gt; Carlos Roberto Metzker de Oliveira - carlosmo@ipt.br | 3767-4672&lt;/div&gt;&lt;/a&gt;&lt;div class='estiloLabsLocalizaco'&gt; Prédio 36&lt;/div&gt;&lt;hr&gt;&lt;/li&gt;</v>
      </c>
      <c r="E42" s="8" t="s">
        <v>20</v>
      </c>
      <c r="F42" s="10" t="str">
        <f>VLOOKUP(I42,linksPrediosRotas!$B$3:$C$24,2,FALSE)</f>
        <v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v>
      </c>
      <c r="G42" s="3" t="s">
        <v>165</v>
      </c>
      <c r="H42" s="7" t="s">
        <v>166</v>
      </c>
      <c r="I42" s="3">
        <v>36</v>
      </c>
      <c r="J42" s="3"/>
      <c r="K42" s="7" t="s">
        <v>167</v>
      </c>
      <c r="L42" s="23" t="s">
        <v>168</v>
      </c>
      <c r="M42" s="3">
        <v>4675</v>
      </c>
      <c r="N42" s="7" t="s">
        <v>169</v>
      </c>
      <c r="O42" s="23" t="s">
        <v>170</v>
      </c>
      <c r="P42" s="3">
        <v>4672</v>
      </c>
      <c r="Q42" s="24"/>
      <c r="R42" s="25" t="str">
        <f t="shared" si="0"/>
        <v>&lt;div class='estiloListaLabs'&gt;</v>
      </c>
      <c r="S42" s="12" t="str">
        <f>H42&amp;"&lt;/div&gt;&lt;div style='display:none'&gt;&lt;!-- palavras chave para busca --&gt;"&amp;G42&amp;"&lt;/div&gt;"</f>
        <v>Laboratório de Segurança ao Fogo e a Explosões - LSFEx&lt;/div&gt;&lt;div style='display:none'&gt;&lt;!-- palavras chave para busca --&gt;comportamento dos materiais; reação ao fogo; material de revestimento; edificações; segurança contra incêndio&lt;/div&gt;</v>
      </c>
      <c r="T42" s="12" t="str">
        <f t="shared" si="2"/>
        <v>&lt;div class='estiloListaPessoas'&gt;</v>
      </c>
      <c r="U42" s="12" t="str">
        <f>K42&amp;" - "&amp;L42&amp;" | 3767-"&amp;M42&amp;IF(N42="","&lt;/div&gt;","&lt;br&gt;")</f>
        <v>Antonio Fernando Berto - afberto@ipt.br | 3767-4675&lt;br&gt;</v>
      </c>
      <c r="V42" s="12" t="str">
        <f>IF(N42="","",N42&amp;" - "&amp;O42&amp;" | 3767-"&amp;P42&amp;"&lt;/div&gt;")</f>
        <v>Carlos Roberto Metzker de Oliveira - carlosmo@ipt.br | 3767-4672&lt;/div&gt;</v>
      </c>
      <c r="W42" s="12"/>
      <c r="X42" s="12"/>
      <c r="Y42" s="12"/>
      <c r="Z42" s="12"/>
      <c r="AA42" s="12" t="str">
        <f t="shared" si="3"/>
        <v>&lt;div class='estiloListaLabs'&gt; Laboratório de Segurança ao Fogo e a Explosões - LSFEx&lt;/div&gt;&lt;div style='display:none'&gt;&lt;!-- palavras chave para busca --&gt;comportamento dos materiais; reação ao fogo; material de revestimento; edificações; segurança contra incêndio&lt;/div&gt; &lt;div class='estiloListaPessoas'&gt; Antonio Fernando Berto - afberto@ipt.br | 3767-4675&lt;br&gt; Carlos Roberto Metzker de Oliveira - carlosmo@ipt.br | 3767-4672&lt;/div&gt;</v>
      </c>
      <c r="AB42" s="6" t="str">
        <f t="shared" si="4"/>
        <v>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--&gt;comportamento dos materiais; reação ao fogo; material de revestimento; edificações; segurança contra incêndio&lt;/div&gt;&lt;divclass='estiloListaLabs'&gt; &lt;div class='estiloListaLabs'&gt; Laboratório de Segurança ao Fogo e a Explosões - LSFEx&lt;/div&gt;&lt;div style='display:none'&gt;&lt;!-- palavras chave para busca --&gt;comportamento dos materiais; reação ao fogo; material de revestimento; edificações; segurança contra incêndio&lt;/div&gt; &lt;div class='estiloListaPessoas'&gt; Antonio Fernando Berto - afberto@ipt.br | 3767-4675&lt;br&gt; Carlos Roberto Metzker de Oliveira - carlosmo@ipt.br | 3767-4672&lt;/div&gt;&lt;/a&gt;&lt;div class='estiloLabsLocalizaco'&gt; Prédio 36&lt;/div&gt;&lt;hr&gt;&lt;/li&gt;</v>
      </c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20" t="str">
        <f t="shared" si="6"/>
        <v/>
      </c>
      <c r="B43" s="21" t="str">
        <f t="shared" si="1"/>
        <v>&lt;div class='estiloListaLabs'&gt; Administração - Unidade de negócios Habitação e Edificações - HE&lt;/div&gt;&lt;div style='display:none'&gt;&lt;!-- palavras chave para busca --&gt;&lt;/div&gt; &lt;div class='estiloListaPessoas'&gt; Silvio Paes Lopes - silviopl@ipt.br | 3767-4639&lt;br&gt; Fúlvio Vittorino - fulviov@ipt.br | 3767-4553&lt;/div&gt;&lt;/a&gt;&lt;hr&gt;&lt;/li&gt;</v>
      </c>
      <c r="C43" s="20" t="str">
        <f>IF(I43=I44,"","&lt;/a&gt;&lt;hr&gt;&lt;/li&gt;")</f>
        <v>&lt;/a&gt;&lt;hr&gt;&lt;/li&gt;</v>
      </c>
      <c r="D43" s="26" t="str">
        <f>"&lt;!-- "&amp;H43&amp;"--&gt;"&amp;AB43</f>
        <v>&lt;!-- Administração - Unidade de negócios Habitação e Edificações - HE--&gt;&lt;li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--&gt;&lt;/div&gt;&lt;divclass='estiloListaLabs'&gt; &lt;div class='estiloListaLabs'&gt; Administração - Unidade de negócios Habitação e Edificações - HE&lt;/div&gt;&lt;div style='display:none'&gt;&lt;!-- palavras chave para busca --&gt;&lt;/div&gt; &lt;div class='estiloListaPessoas'&gt; Silvio Paes Lopes - silviopl@ipt.br | 3767-4639&lt;br&gt; Fúlvio Vittorino - fulviov@ipt.br | 3767-4553&lt;/div&gt;&lt;/a&gt;&lt;div class='estiloLabsLocalizaco'&gt; Prédio 36&lt;/div&gt;&lt;hr&gt;&lt;/li&gt;</v>
      </c>
      <c r="E43" s="8" t="s">
        <v>20</v>
      </c>
      <c r="F43" s="10" t="str">
        <f>VLOOKUP(I43,linksPrediosRotas!$B$3:$C$24,2,FALSE)</f>
        <v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v>
      </c>
      <c r="G43" s="3"/>
      <c r="H43" s="7" t="s">
        <v>171</v>
      </c>
      <c r="I43" s="3">
        <v>36</v>
      </c>
      <c r="J43" s="3"/>
      <c r="K43" s="7" t="s">
        <v>172</v>
      </c>
      <c r="L43" s="23" t="s">
        <v>173</v>
      </c>
      <c r="M43" s="3">
        <v>4639</v>
      </c>
      <c r="N43" s="7" t="s">
        <v>174</v>
      </c>
      <c r="O43" s="23" t="s">
        <v>175</v>
      </c>
      <c r="P43" s="3">
        <v>4553</v>
      </c>
      <c r="Q43" s="24"/>
      <c r="R43" s="25" t="str">
        <f t="shared" si="0"/>
        <v>&lt;div class='estiloListaLabs'&gt;</v>
      </c>
      <c r="S43" s="12" t="str">
        <f>H43&amp;"&lt;/div&gt;&lt;div style='display:none'&gt;&lt;!-- palavras chave para busca --&gt;"&amp;G43&amp;"&lt;/div&gt;"</f>
        <v>Administração - Unidade de negócios Habitação e Edificações - HE&lt;/div&gt;&lt;div style='display:none'&gt;&lt;!-- palavras chave para busca --&gt;&lt;/div&gt;</v>
      </c>
      <c r="T43" s="12" t="str">
        <f t="shared" si="2"/>
        <v>&lt;div class='estiloListaPessoas'&gt;</v>
      </c>
      <c r="U43" s="12" t="str">
        <f>K43&amp;" - "&amp;L43&amp;" | 3767-"&amp;M43&amp;IF(N43="","&lt;/div&gt;","&lt;br&gt;")</f>
        <v>Silvio Paes Lopes - silviopl@ipt.br | 3767-4639&lt;br&gt;</v>
      </c>
      <c r="V43" s="12" t="str">
        <f>IF(N43="","",N43&amp;" - "&amp;O43&amp;" | 3767-"&amp;P43&amp;"&lt;/div&gt;")</f>
        <v>Fúlvio Vittorino - fulviov@ipt.br | 3767-4553&lt;/div&gt;</v>
      </c>
      <c r="W43" s="12"/>
      <c r="X43" s="12"/>
      <c r="Y43" s="12"/>
      <c r="Z43" s="12"/>
      <c r="AA43" s="12" t="str">
        <f t="shared" si="3"/>
        <v>&lt;div class='estiloListaLabs'&gt; Administração - Unidade de negócios Habitação e Edificações - HE&lt;/div&gt;&lt;div style='display:none'&gt;&lt;!-- palavras chave para busca --&gt;&lt;/div&gt; &lt;div class='estiloListaPessoas'&gt; Silvio Paes Lopes - silviopl@ipt.br | 3767-4639&lt;br&gt; Fúlvio Vittorino - fulviov@ipt.br | 3767-4553&lt;/div&gt;</v>
      </c>
      <c r="AB43" s="6" t="str">
        <f t="shared" si="4"/>
        <v>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src='qrcodes\p36.png'&gt;&lt;div style='display:none'&gt;&lt;!-- palavras chave para busca --&gt;&lt;/div&gt;&lt;divclass='estiloListaLabs'&gt; &lt;div class='estiloListaLabs'&gt; Administração - Unidade de negócios Habitação e Edificações - HE&lt;/div&gt;&lt;div style='display:none'&gt;&lt;!-- palavras chave para busca --&gt;&lt;/div&gt; &lt;div class='estiloListaPessoas'&gt; Silvio Paes Lopes - silviopl@ipt.br | 3767-4639&lt;br&gt; Fúlvio Vittorino - fulviov@ipt.br | 3767-4553&lt;/div&gt;&lt;/a&gt;&lt;div class='estiloLabsLocalizaco'&gt; Prédio 36&lt;/div&gt;&lt;hr&gt;&lt;/li&gt;</v>
      </c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20" t="str">
        <f t="shared" si="6"/>
        <v>&lt;!-- prédio 37--&gt;&lt;li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src='p37.png'&gt;&lt;div class='estiloListaPredios'&gt;Prédio 37&lt;/div&gt;&lt;div style='display:none'&gt;&lt;!-- palavras chave para busca --&gt;&lt;/div&gt;</v>
      </c>
      <c r="B44" s="21" t="str">
        <f t="shared" si="1"/>
        <v>&lt;!-- prédio 37--&gt;&lt;li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src='p37.png'&gt;&lt;div class='estiloListaPredios'&gt;Prédio 37&lt;/div&gt;&lt;div style='display:none'&gt;&lt;!-- palavras chave para busca --&gt;&lt;/div&gt;&lt;div class='estiloListaLabs'&gt; Laboratório de Vazão - LV&lt;/div&gt;&lt;div style='display:none'&gt;&lt;!-- palavras chave para busca --&gt;&lt;/div&gt; &lt;div class='estiloListaPessoas'&gt; Rui Gomez Teixeira de Almeida - ruigta@ipt.br | 3767-4604&lt;br&gt; Rubens Silva Telles - rtelles@ipt.br | 3767-4598&lt;/div&gt;</v>
      </c>
      <c r="C44" s="20" t="str">
        <f>IF(I44=I45,"","&lt;/a&gt;&lt;hr&gt;&lt;/li&gt;")</f>
        <v/>
      </c>
      <c r="D44" s="26" t="str">
        <f>"&lt;!-- "&amp;H44&amp;"--&gt;"&amp;AB44</f>
        <v>&lt;!-- Laboratório de Vazão - LV--&gt;&lt;li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src='qrcodes\p37.png'&gt;&lt;div style='display:none'&gt;&lt;!-- palavras chave para busca --&gt;&lt;/div&gt;&lt;divclass='estiloListaLabs'&gt; &lt;div class='estiloListaLabs'&gt; Laboratório de Vazão - LV&lt;/div&gt;&lt;div style='display:none'&gt;&lt;!-- palavras chave para busca --&gt;&lt;/div&gt; &lt;div class='estiloListaPessoas'&gt; Rui Gomez Teixeira de Almeida - ruigta@ipt.br | 3767-4604&lt;br&gt; Rubens Silva Telles - rtelles@ipt.br | 3767-4598&lt;/div&gt;&lt;/a&gt;&lt;div class='estiloLabsLocalizaco'&gt; Prédio 37, Térreo&lt;/div&gt;&lt;hr&gt;&lt;/li&gt;</v>
      </c>
      <c r="E44" s="8" t="s">
        <v>20</v>
      </c>
      <c r="F44" s="10" t="str">
        <f>VLOOKUP(I44,linksPrediosRotas!$B$3:$C$24,2,FALSE)</f>
        <v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v>
      </c>
      <c r="G44" s="3"/>
      <c r="H44" s="7" t="s">
        <v>176</v>
      </c>
      <c r="I44" s="3">
        <v>37</v>
      </c>
      <c r="J44" s="3" t="s">
        <v>68</v>
      </c>
      <c r="K44" s="7" t="s">
        <v>177</v>
      </c>
      <c r="L44" s="23" t="s">
        <v>178</v>
      </c>
      <c r="M44" s="3">
        <v>4604</v>
      </c>
      <c r="N44" s="7" t="s">
        <v>179</v>
      </c>
      <c r="O44" s="23" t="s">
        <v>180</v>
      </c>
      <c r="P44" s="3">
        <v>4598</v>
      </c>
      <c r="Q44" s="24"/>
      <c r="R44" s="25" t="str">
        <f t="shared" si="0"/>
        <v>&lt;div class='estiloListaLabs'&gt;</v>
      </c>
      <c r="S44" s="12" t="str">
        <f>H44&amp;"&lt;/div&gt;&lt;div style='display:none'&gt;&lt;!-- palavras chave para busca --&gt;"&amp;G44&amp;"&lt;/div&gt;"</f>
        <v>Laboratório de Vazão - LV&lt;/div&gt;&lt;div style='display:none'&gt;&lt;!-- palavras chave para busca --&gt;&lt;/div&gt;</v>
      </c>
      <c r="T44" s="12" t="str">
        <f t="shared" si="2"/>
        <v>&lt;div class='estiloListaPessoas'&gt;</v>
      </c>
      <c r="U44" s="12" t="str">
        <f>K44&amp;" - "&amp;L44&amp;" | 3767-"&amp;M44&amp;IF(N44="","&lt;/div&gt;","&lt;br&gt;")</f>
        <v>Rui Gomez Teixeira de Almeida - ruigta@ipt.br | 3767-4604&lt;br&gt;</v>
      </c>
      <c r="V44" s="12" t="str">
        <f>IF(N44="","",N44&amp;" - "&amp;O44&amp;" | 3767-"&amp;P44&amp;"&lt;/div&gt;")</f>
        <v>Rubens Silva Telles - rtelles@ipt.br | 3767-4598&lt;/div&gt;</v>
      </c>
      <c r="W44" s="12"/>
      <c r="X44" s="12"/>
      <c r="Y44" s="12"/>
      <c r="Z44" s="12"/>
      <c r="AA44" s="12" t="str">
        <f t="shared" si="3"/>
        <v>&lt;div class='estiloListaLabs'&gt; Laboratório de Vazão - LV&lt;/div&gt;&lt;div style='display:none'&gt;&lt;!-- palavras chave para busca --&gt;&lt;/div&gt; &lt;div class='estiloListaPessoas'&gt; Rui Gomez Teixeira de Almeida - ruigta@ipt.br | 3767-4604&lt;br&gt; Rubens Silva Telles - rtelles@ipt.br | 3767-4598&lt;/div&gt;</v>
      </c>
      <c r="AB44" s="6" t="str">
        <f t="shared" si="4"/>
        <v>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src='qrcodes\p37.png'&gt;&lt;div style='display:none'&gt;&lt;!-- palavras chave para busca --&gt;&lt;/div&gt;&lt;divclass='estiloListaLabs'&gt; &lt;div class='estiloListaLabs'&gt; Laboratório de Vazão - LV&lt;/div&gt;&lt;div style='display:none'&gt;&lt;!-- palavras chave para busca --&gt;&lt;/div&gt; &lt;div class='estiloListaPessoas'&gt; Rui Gomez Teixeira de Almeida - ruigta@ipt.br | 3767-4604&lt;br&gt; Rubens Silva Telles - rtelles@ipt.br | 3767-4598&lt;/div&gt;&lt;/a&gt;&lt;div class='estiloLabsLocalizaco'&gt; Prédio 37, Térreo&lt;/div&gt;&lt;hr&gt;&lt;/li&gt;</v>
      </c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20" t="str">
        <f t="shared" si="6"/>
        <v/>
      </c>
      <c r="B45" s="21" t="str">
        <f>A45&amp;AA45&amp;IF(I45=I46,"","&lt;/a&gt;&lt;hr&gt;&lt;/li&gt;")</f>
        <v>&lt;div class='estiloListaLabs'&gt; Administração - Unidade de negócios Tecnologias Regulatórias e Metrológicas - TRM&lt;/div&gt;&lt;div style='display:none'&gt;&lt;!-- palavras chave para busca --&gt;&lt;/div&gt; &lt;div class='estiloListaPessoas'&gt; Djair Rodrigues Magalhães - djair@ipt.br | 3767-4832&lt;br&gt; Nilson Massami Taira - nmtaira@ipt.br | 3767-4876&lt;/div&gt;&lt;/a&gt;&lt;hr&gt;&lt;/li&gt;</v>
      </c>
      <c r="C45" s="20" t="str">
        <f>IF(I45=I46,"","&lt;/a&gt;&lt;hr&gt;&lt;/li&gt;")</f>
        <v>&lt;/a&gt;&lt;hr&gt;&lt;/li&gt;</v>
      </c>
      <c r="D45" s="26" t="str">
        <f>"&lt;!-- "&amp;H45&amp;"--&gt;"&amp;AB45</f>
        <v>&lt;!-- Administração - Unidade de negócios Tecnologias Regulatórias e Metrológicas - TRM--&gt;&lt;li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src='qrcodes\p37.png'&gt;&lt;div style='display:none'&gt;&lt;!-- palavras chave para busca --&gt;&lt;/div&gt;&lt;divclass='estiloListaLabs'&gt; &lt;div class='estiloListaLabs'&gt; Administração - Unidade de negócios Tecnologias Regulatórias e Metrológicas - TRM&lt;/div&gt;&lt;div style='display:none'&gt;&lt;!-- palavras chave para busca --&gt;&lt;/div&gt; &lt;div class='estiloListaPessoas'&gt; Djair Rodrigues Magalhães - djair@ipt.br | 3767-4832&lt;br&gt; Nilson Massami Taira - nmtaira@ipt.br | 3767-4876&lt;/div&gt;&lt;/a&gt;&lt;div class='estiloLabsLocalizaco'&gt; Prédio 37&lt;/div&gt;&lt;hr&gt;&lt;/li&gt;</v>
      </c>
      <c r="E45" s="8" t="s">
        <v>20</v>
      </c>
      <c r="F45" s="10" t="str">
        <f>VLOOKUP(I45,linksPrediosRotas!$B$3:$C$24,2,FALSE)</f>
        <v>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</v>
      </c>
      <c r="G45" s="3"/>
      <c r="H45" s="7" t="s">
        <v>181</v>
      </c>
      <c r="I45" s="3">
        <v>37</v>
      </c>
      <c r="J45" s="3"/>
      <c r="K45" s="7" t="s">
        <v>182</v>
      </c>
      <c r="L45" s="23" t="s">
        <v>183</v>
      </c>
      <c r="M45" s="3">
        <v>4832</v>
      </c>
      <c r="N45" s="7" t="s">
        <v>184</v>
      </c>
      <c r="O45" s="23" t="s">
        <v>185</v>
      </c>
      <c r="P45" s="3">
        <v>4876</v>
      </c>
      <c r="Q45" s="24"/>
      <c r="R45" s="25" t="str">
        <f t="shared" si="0"/>
        <v>&lt;div class='estiloListaLabs'&gt;</v>
      </c>
      <c r="S45" s="12" t="str">
        <f>H45&amp;"&lt;/div&gt;&lt;div style='display:none'&gt;&lt;!-- palavras chave para busca --&gt;"&amp;G45&amp;"&lt;/div&gt;"</f>
        <v>Administração - Unidade de negócios Tecnologias Regulatórias e Metrológicas - TRM&lt;/div&gt;&lt;div style='display:none'&gt;&lt;!-- palavras chave para busca --&gt;&lt;/div&gt;</v>
      </c>
      <c r="T45" s="12" t="str">
        <f t="shared" si="2"/>
        <v>&lt;div class='estiloListaPessoas'&gt;</v>
      </c>
      <c r="U45" s="12" t="str">
        <f>K45&amp;" - "&amp;L45&amp;" | 3767-"&amp;M45&amp;IF(N45="","&lt;/div&gt;","&lt;br&gt;")</f>
        <v>Djair Rodrigues Magalhães - djair@ipt.br | 3767-4832&lt;br&gt;</v>
      </c>
      <c r="V45" s="12" t="str">
        <f>IF(N45="","",N45&amp;" - "&amp;O45&amp;" | 3767-"&amp;P45&amp;"&lt;/div&gt;")</f>
        <v>Nilson Massami Taira - nmtaira@ipt.br | 3767-4876&lt;/div&gt;</v>
      </c>
      <c r="W45" s="12"/>
      <c r="X45" s="12"/>
      <c r="Y45" s="12"/>
      <c r="Z45" s="12"/>
      <c r="AA45" s="12" t="str">
        <f t="shared" si="3"/>
        <v>&lt;div class='estiloListaLabs'&gt; Administração - Unidade de negócios Tecnologias Regulatórias e Metrológicas - TRM&lt;/div&gt;&lt;div style='display:none'&gt;&lt;!-- palavras chave para busca --&gt;&lt;/div&gt; &lt;div class='estiloListaPessoas'&gt; Djair Rodrigues Magalhães - djair@ipt.br | 3767-4832&lt;br&gt; Nilson Massami Taira - nmtaira@ipt.br | 3767-4876&lt;/div&gt;</v>
      </c>
      <c r="AB45" s="6" t="str">
        <f t="shared" si="4"/>
        <v>&lt;li style='display:none'&gt;&lt;a href='https://www.google.com.br/maps/dir/IPT+-+Instituto+de+Pesquisas+Tecnol%C3%B3gicas,+Av.+Prof.+Almeida+Prado,+532+-+Butant%C3%A3,+S%C3%A3o+Paulo+-+SP,+05508-901/-23.5564144,-46.7366186/@-23.5586899,-46.7358166,833m/data=!3m2!1e3!4b1!4m9!4m8!1m5!1m1!1s0x94ce56111f23979f:0x4efc1ff99667559c!2m2!1d-46.7347373!2d-23.5568084!1m0!3e0'&gt;&lt;img src='qrcodes\p37.png'&gt;&lt;div style='display:none'&gt;&lt;!-- palavras chave para busca --&gt;&lt;/div&gt;&lt;divclass='estiloListaLabs'&gt; &lt;div class='estiloListaLabs'&gt; Administração - Unidade de negócios Tecnologias Regulatórias e Metrológicas - TRM&lt;/div&gt;&lt;div style='display:none'&gt;&lt;!-- palavras chave para busca --&gt;&lt;/div&gt; &lt;div class='estiloListaPessoas'&gt; Djair Rodrigues Magalhães - djair@ipt.br | 3767-4832&lt;br&gt; Nilson Massami Taira - nmtaira@ipt.br | 3767-4876&lt;/div&gt;&lt;/a&gt;&lt;div class='estiloLabsLocalizaco'&gt; Prédio 37&lt;/div&gt;&lt;hr&gt;&lt;/li&gt;</v>
      </c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20" t="str">
        <f t="shared" si="6"/>
        <v>&lt;!-- prédio 39--&gt;&lt;li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src='p39.png'&gt;&lt;div class='estiloListaPredios'&gt;Prédio 39&lt;/div&gt;&lt;div style='display:none'&gt;&lt;!-- palavras chave para busca --&gt;&lt;/div&gt;</v>
      </c>
      <c r="B46" s="21" t="str">
        <f t="shared" si="1"/>
        <v>&lt;!-- prédio 39--&gt;&lt;li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src='p39.png'&gt;&lt;div class='estiloListaPredios'&gt;Prédio 39&lt;/div&gt;&lt;div style='display:none'&gt;&lt;!-- palavras chave para busca --&gt;&lt;/div&gt;&lt;div class='estiloListaLabs'&gt; Laboratório de Metrologia Mecânica - LMM&lt;/div&gt;&lt;div style='display:none'&gt;&lt;!-- palavras chave para busca --&gt;celula de carga; balança; macaco hidraulico; dinamometro; manometro; termometro&lt;/div&gt; &lt;div class='estiloListaPessoas'&gt; Manuel Antonio P Castanho - manet@ipt.br | 3767-4503&lt;br&gt; Carlos Alberto Fabricio Junior - carlosjr@ipt.br | 3767-4499&lt;/div&gt;</v>
      </c>
      <c r="C46" s="20" t="str">
        <f>IF(I46=I47,"","&lt;/a&gt;&lt;hr&gt;&lt;/li&gt;")</f>
        <v/>
      </c>
      <c r="D46" s="26" t="str">
        <f>"&lt;!-- "&amp;H46&amp;"--&gt;"&amp;AB46</f>
        <v>&lt;!-- Laboratório de Metrologia Mecânica - LMM--&gt;&lt;li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--&gt;celula de carga; balança; macaco hidraulico; dinamometro; manometro; termometro&lt;/div&gt;&lt;divclass='estiloListaLabs'&gt; &lt;div class='estiloListaLabs'&gt; Laboratório de Metrologia Mecânica - LMM&lt;/div&gt;&lt;div style='display:none'&gt;&lt;!-- palavras chave para busca --&gt;celula de carga; balança; macaco hidraulico; dinamometro; manometro; termometro&lt;/div&gt; &lt;div class='estiloListaPessoas'&gt; Manuel Antonio P Castanho - manet@ipt.br | 3767-4503&lt;br&gt; Carlos Alberto Fabricio Junior - carlosjr@ipt.br | 3767-4499&lt;/div&gt;&lt;/a&gt;&lt;div class='estiloLabsLocalizaco'&gt; Prédio 39, Térreo&lt;/div&gt;&lt;hr&gt;&lt;/li&gt;</v>
      </c>
      <c r="E46" s="8" t="s">
        <v>20</v>
      </c>
      <c r="F46" s="10" t="str">
        <f>VLOOKUP(I46,linksPrediosRotas!$B$3:$C$24,2,FALSE)</f>
        <v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v>
      </c>
      <c r="G46" s="3" t="s">
        <v>186</v>
      </c>
      <c r="H46" s="7" t="s">
        <v>187</v>
      </c>
      <c r="I46" s="3">
        <v>39</v>
      </c>
      <c r="J46" s="3" t="s">
        <v>68</v>
      </c>
      <c r="K46" s="7" t="s">
        <v>188</v>
      </c>
      <c r="L46" s="23" t="s">
        <v>189</v>
      </c>
      <c r="M46" s="3">
        <v>4503</v>
      </c>
      <c r="N46" s="7" t="s">
        <v>190</v>
      </c>
      <c r="O46" s="23" t="s">
        <v>191</v>
      </c>
      <c r="P46" s="3">
        <v>4499</v>
      </c>
      <c r="Q46" s="24"/>
      <c r="R46" s="25" t="str">
        <f t="shared" si="0"/>
        <v>&lt;div class='estiloListaLabs'&gt;</v>
      </c>
      <c r="S46" s="12" t="str">
        <f>H46&amp;"&lt;/div&gt;&lt;div style='display:none'&gt;&lt;!-- palavras chave para busca --&gt;"&amp;G46&amp;"&lt;/div&gt;"</f>
        <v>Laboratório de Metrologia Mecânica - LMM&lt;/div&gt;&lt;div style='display:none'&gt;&lt;!-- palavras chave para busca --&gt;celula de carga; balança; macaco hidraulico; dinamometro; manometro; termometro&lt;/div&gt;</v>
      </c>
      <c r="T46" s="12" t="str">
        <f t="shared" si="2"/>
        <v>&lt;div class='estiloListaPessoas'&gt;</v>
      </c>
      <c r="U46" s="12" t="str">
        <f>K46&amp;" - "&amp;L46&amp;" | 3767-"&amp;M46&amp;IF(N46="","&lt;/div&gt;","&lt;br&gt;")</f>
        <v>Manuel Antonio P Castanho - manet@ipt.br | 3767-4503&lt;br&gt;</v>
      </c>
      <c r="V46" s="12" t="str">
        <f>IF(N46="","",N46&amp;" - "&amp;O46&amp;" | 3767-"&amp;P46&amp;"&lt;/div&gt;")</f>
        <v>Carlos Alberto Fabricio Junior - carlosjr@ipt.br | 3767-4499&lt;/div&gt;</v>
      </c>
      <c r="W46" s="12"/>
      <c r="X46" s="12"/>
      <c r="Y46" s="12"/>
      <c r="Z46" s="12"/>
      <c r="AA46" s="12" t="str">
        <f t="shared" si="3"/>
        <v>&lt;div class='estiloListaLabs'&gt; Laboratório de Metrologia Mecânica - LMM&lt;/div&gt;&lt;div style='display:none'&gt;&lt;!-- palavras chave para busca --&gt;celula de carga; balança; macaco hidraulico; dinamometro; manometro; termometro&lt;/div&gt; &lt;div class='estiloListaPessoas'&gt; Manuel Antonio P Castanho - manet@ipt.br | 3767-4503&lt;br&gt; Carlos Alberto Fabricio Junior - carlosjr@ipt.br | 3767-4499&lt;/div&gt;</v>
      </c>
      <c r="AB46" s="6" t="str">
        <f t="shared" si="4"/>
        <v>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--&gt;celula de carga; balança; macaco hidraulico; dinamometro; manometro; termometro&lt;/div&gt;&lt;divclass='estiloListaLabs'&gt; &lt;div class='estiloListaLabs'&gt; Laboratório de Metrologia Mecânica - LMM&lt;/div&gt;&lt;div style='display:none'&gt;&lt;!-- palavras chave para busca --&gt;celula de carga; balança; macaco hidraulico; dinamometro; manometro; termometro&lt;/div&gt; &lt;div class='estiloListaPessoas'&gt; Manuel Antonio P Castanho - manet@ipt.br | 3767-4503&lt;br&gt; Carlos Alberto Fabricio Junior - carlosjr@ipt.br | 3767-4499&lt;/div&gt;&lt;/a&gt;&lt;div class='estiloLabsLocalizaco'&gt; Prédio 39, Térreo&lt;/div&gt;&lt;hr&gt;&lt;/li&gt;</v>
      </c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20" t="str">
        <f t="shared" si="6"/>
        <v/>
      </c>
      <c r="B47" s="21" t="str">
        <f t="shared" si="1"/>
        <v xml:space="preserve">&lt;div class='estiloListaLabs'&gt; Departamento de Segurança da Informação&lt;/div&gt;&lt;div style='display:none'&gt;&lt;!-- palavras chave para busca --&gt;&lt;/div&gt; &lt;div class='estiloListaPessoas'&gt; Denis Bruno Virissimo - denisbv@ipt.br | 3767-4354&lt;/div&gt; </v>
      </c>
      <c r="C47" s="20" t="str">
        <f>IF(I47=I48,"","&lt;/a&gt;&lt;hr&gt;&lt;/li&gt;")</f>
        <v/>
      </c>
      <c r="D47" s="26" t="str">
        <f>"&lt;!-- "&amp;H47&amp;"--&gt;"&amp;AB47</f>
        <v>&lt;!-- Departamento de Segurança da Informação--&gt;&lt;li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Segurança da Informação&lt;/div&gt;&lt;div style='display:none'&gt;&lt;!-- palavras chave para busca --&gt;&lt;/div&gt; &lt;div class='estiloListaPessoas'&gt; Denis Bruno Virissimo - denisbv@ipt.br | 3767-4354&lt;/div&gt; &lt;/a&gt;&lt;div class='estiloLabsLocalizaco'&gt; Prédio 39&lt;/div&gt;&lt;hr&gt;&lt;/li&gt;</v>
      </c>
      <c r="E47" s="8" t="s">
        <v>20</v>
      </c>
      <c r="F47" s="10" t="str">
        <f>VLOOKUP(I47,linksPrediosRotas!$B$3:$C$24,2,FALSE)</f>
        <v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v>
      </c>
      <c r="G47" s="3"/>
      <c r="H47" s="7" t="s">
        <v>192</v>
      </c>
      <c r="I47" s="3">
        <v>39</v>
      </c>
      <c r="J47" s="3"/>
      <c r="K47" s="7" t="s">
        <v>193</v>
      </c>
      <c r="L47" s="23" t="s">
        <v>194</v>
      </c>
      <c r="M47" s="3">
        <v>4354</v>
      </c>
      <c r="N47" s="7"/>
      <c r="O47" s="7"/>
      <c r="P47" s="3"/>
      <c r="Q47" s="24"/>
      <c r="R47" s="25" t="str">
        <f t="shared" si="0"/>
        <v>&lt;div class='estiloListaLabs'&gt;</v>
      </c>
      <c r="S47" s="12" t="str">
        <f>H47&amp;"&lt;/div&gt;&lt;div style='display:none'&gt;&lt;!-- palavras chave para busca --&gt;"&amp;G47&amp;"&lt;/div&gt;"</f>
        <v>Departamento de Segurança da Informação&lt;/div&gt;&lt;div style='display:none'&gt;&lt;!-- palavras chave para busca --&gt;&lt;/div&gt;</v>
      </c>
      <c r="T47" s="12" t="str">
        <f t="shared" si="2"/>
        <v>&lt;div class='estiloListaPessoas'&gt;</v>
      </c>
      <c r="U47" s="12" t="str">
        <f>K47&amp;" - "&amp;L47&amp;" | 3767-"&amp;M47&amp;IF(N47="","&lt;/div&gt;","&lt;br&gt;")</f>
        <v>Denis Bruno Virissimo - denisbv@ipt.br | 3767-4354&lt;/div&gt;</v>
      </c>
      <c r="V47" s="12" t="str">
        <f>IF(N47="","",N47&amp;" - "&amp;O47&amp;" | 3767-"&amp;P47&amp;"&lt;/div&gt;")</f>
        <v/>
      </c>
      <c r="W47" s="12"/>
      <c r="X47" s="12"/>
      <c r="Y47" s="12"/>
      <c r="Z47" s="12"/>
      <c r="AA47" s="12" t="str">
        <f t="shared" si="3"/>
        <v xml:space="preserve">&lt;div class='estiloListaLabs'&gt; Departamento de Segurança da Informação&lt;/div&gt;&lt;div style='display:none'&gt;&lt;!-- palavras chave para busca --&gt;&lt;/div&gt; &lt;div class='estiloListaPessoas'&gt; Denis Bruno Virissimo - denisbv@ipt.br | 3767-4354&lt;/div&gt; </v>
      </c>
      <c r="AB47" s="6" t="str">
        <f t="shared" si="4"/>
        <v>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Segurança da Informação&lt;/div&gt;&lt;div style='display:none'&gt;&lt;!-- palavras chave para busca --&gt;&lt;/div&gt; &lt;div class='estiloListaPessoas'&gt; Denis Bruno Virissimo - denisbv@ipt.br | 3767-4354&lt;/div&gt; &lt;/a&gt;&lt;div class='estiloLabsLocalizaco'&gt; Prédio 39&lt;/div&gt;&lt;hr&gt;&lt;/li&gt;</v>
      </c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20" t="str">
        <f t="shared" si="6"/>
        <v/>
      </c>
      <c r="B48" s="21" t="str">
        <f t="shared" si="1"/>
        <v xml:space="preserve">&lt;div class='estiloListaLabs'&gt; Departamento de Redes&lt;/div&gt;&lt;div style='display:none'&gt;&lt;!-- palavras chave para busca --&gt;&lt;/div&gt; &lt;div class='estiloListaPessoas'&gt; Salvador Giaquinto - salvador@ipt.br | 3767-4663&lt;/div&gt; </v>
      </c>
      <c r="C48" s="20" t="str">
        <f>IF(I48=I49,"","&lt;/a&gt;&lt;hr&gt;&lt;/li&gt;")</f>
        <v/>
      </c>
      <c r="D48" s="26" t="str">
        <f>"&lt;!-- "&amp;H48&amp;"--&gt;"&amp;AB48</f>
        <v>&lt;!-- Departamento de Redes--&gt;&lt;li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Redes&lt;/div&gt;&lt;div style='display:none'&gt;&lt;!-- palavras chave para busca --&gt;&lt;/div&gt; &lt;div class='estiloListaPessoas'&gt; Salvador Giaquinto - salvador@ipt.br | 3767-4663&lt;/div&gt; &lt;/a&gt;&lt;div class='estiloLabsLocalizaco'&gt; Prédio 39&lt;/div&gt;&lt;hr&gt;&lt;/li&gt;</v>
      </c>
      <c r="E48" s="8" t="s">
        <v>20</v>
      </c>
      <c r="F48" s="10" t="str">
        <f>VLOOKUP(I48,linksPrediosRotas!$B$3:$C$24,2,FALSE)</f>
        <v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v>
      </c>
      <c r="G48" s="3"/>
      <c r="H48" s="7" t="s">
        <v>195</v>
      </c>
      <c r="I48" s="3">
        <v>39</v>
      </c>
      <c r="J48" s="3"/>
      <c r="K48" s="7" t="s">
        <v>196</v>
      </c>
      <c r="L48" s="23" t="s">
        <v>197</v>
      </c>
      <c r="M48" s="3">
        <v>4663</v>
      </c>
      <c r="N48" s="7"/>
      <c r="O48" s="7"/>
      <c r="P48" s="3"/>
      <c r="Q48" s="24"/>
      <c r="R48" s="25" t="str">
        <f t="shared" si="0"/>
        <v>&lt;div class='estiloListaLabs'&gt;</v>
      </c>
      <c r="S48" s="12" t="str">
        <f>H48&amp;"&lt;/div&gt;&lt;div style='display:none'&gt;&lt;!-- palavras chave para busca --&gt;"&amp;G48&amp;"&lt;/div&gt;"</f>
        <v>Departamento de Redes&lt;/div&gt;&lt;div style='display:none'&gt;&lt;!-- palavras chave para busca --&gt;&lt;/div&gt;</v>
      </c>
      <c r="T48" s="12" t="str">
        <f t="shared" si="2"/>
        <v>&lt;div class='estiloListaPessoas'&gt;</v>
      </c>
      <c r="U48" s="12" t="str">
        <f>K48&amp;" - "&amp;L48&amp;" | 3767-"&amp;M48&amp;IF(N48="","&lt;/div&gt;","&lt;br&gt;")</f>
        <v>Salvador Giaquinto - salvador@ipt.br | 3767-4663&lt;/div&gt;</v>
      </c>
      <c r="V48" s="12" t="str">
        <f>IF(N48="","",N48&amp;" - "&amp;O48&amp;" | 3767-"&amp;P48&amp;"&lt;/div&gt;")</f>
        <v/>
      </c>
      <c r="W48" s="12"/>
      <c r="X48" s="12"/>
      <c r="Y48" s="12"/>
      <c r="Z48" s="12"/>
      <c r="AA48" s="12" t="str">
        <f t="shared" si="3"/>
        <v xml:space="preserve">&lt;div class='estiloListaLabs'&gt; Departamento de Redes&lt;/div&gt;&lt;div style='display:none'&gt;&lt;!-- palavras chave para busca --&gt;&lt;/div&gt; &lt;div class='estiloListaPessoas'&gt; Salvador Giaquinto - salvador@ipt.br | 3767-4663&lt;/div&gt; </v>
      </c>
      <c r="AB48" s="6" t="str">
        <f t="shared" si="4"/>
        <v>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Redes&lt;/div&gt;&lt;div style='display:none'&gt;&lt;!-- palavras chave para busca --&gt;&lt;/div&gt; &lt;div class='estiloListaPessoas'&gt; Salvador Giaquinto - salvador@ipt.br | 3767-4663&lt;/div&gt; &lt;/a&gt;&lt;div class='estiloLabsLocalizaco'&gt; Prédio 39&lt;/div&gt;&lt;hr&gt;&lt;/li&gt;</v>
      </c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20" t="str">
        <f t="shared" si="6"/>
        <v/>
      </c>
      <c r="B49" s="21" t="str">
        <f t="shared" si="1"/>
        <v xml:space="preserve">&lt;div class='estiloListaLabs'&gt; Departamento de Servidores&lt;/div&gt;&lt;div style='display:none'&gt;&lt;!-- palavras chave para busca --&gt;&lt;/div&gt; &lt;div class='estiloListaPessoas'&gt; Juty Chen - juty@ipt.br | 3767-4867&lt;/div&gt; </v>
      </c>
      <c r="C49" s="20" t="str">
        <f>IF(I49=I50,"","&lt;/a&gt;&lt;hr&gt;&lt;/li&gt;")</f>
        <v/>
      </c>
      <c r="D49" s="26" t="str">
        <f>"&lt;!-- "&amp;H49&amp;"--&gt;"&amp;AB49</f>
        <v>&lt;!-- Departamento de Servidores--&gt;&lt;li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Servidores&lt;/div&gt;&lt;div style='display:none'&gt;&lt;!-- palavras chave para busca --&gt;&lt;/div&gt; &lt;div class='estiloListaPessoas'&gt; Juty Chen - juty@ipt.br | 3767-4867&lt;/div&gt; &lt;/a&gt;&lt;div class='estiloLabsLocalizaco'&gt; Prédio 39&lt;/div&gt;&lt;hr&gt;&lt;/li&gt;</v>
      </c>
      <c r="E49" s="8" t="s">
        <v>20</v>
      </c>
      <c r="F49" s="10" t="str">
        <f>VLOOKUP(I49,linksPrediosRotas!$B$3:$C$24,2,FALSE)</f>
        <v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v>
      </c>
      <c r="G49" s="3"/>
      <c r="H49" s="7" t="s">
        <v>198</v>
      </c>
      <c r="I49" s="3">
        <v>39</v>
      </c>
      <c r="J49" s="3"/>
      <c r="K49" s="7" t="s">
        <v>199</v>
      </c>
      <c r="L49" s="23" t="s">
        <v>200</v>
      </c>
      <c r="M49" s="3">
        <v>4867</v>
      </c>
      <c r="N49" s="7"/>
      <c r="O49" s="7"/>
      <c r="P49" s="3"/>
      <c r="Q49" s="24"/>
      <c r="R49" s="25" t="str">
        <f t="shared" si="0"/>
        <v>&lt;div class='estiloListaLabs'&gt;</v>
      </c>
      <c r="S49" s="12" t="str">
        <f>H49&amp;"&lt;/div&gt;&lt;div style='display:none'&gt;&lt;!-- palavras chave para busca --&gt;"&amp;G49&amp;"&lt;/div&gt;"</f>
        <v>Departamento de Servidores&lt;/div&gt;&lt;div style='display:none'&gt;&lt;!-- palavras chave para busca --&gt;&lt;/div&gt;</v>
      </c>
      <c r="T49" s="12" t="str">
        <f t="shared" si="2"/>
        <v>&lt;div class='estiloListaPessoas'&gt;</v>
      </c>
      <c r="U49" s="12" t="str">
        <f>K49&amp;" - "&amp;L49&amp;" | 3767-"&amp;M49&amp;IF(N49="","&lt;/div&gt;","&lt;br&gt;")</f>
        <v>Juty Chen - juty@ipt.br | 3767-4867&lt;/div&gt;</v>
      </c>
      <c r="V49" s="12" t="str">
        <f>IF(N49="","",N49&amp;" - "&amp;O49&amp;" | 3767-"&amp;P49&amp;"&lt;/div&gt;")</f>
        <v/>
      </c>
      <c r="W49" s="12"/>
      <c r="X49" s="12"/>
      <c r="Y49" s="12"/>
      <c r="Z49" s="12"/>
      <c r="AA49" s="12" t="str">
        <f t="shared" si="3"/>
        <v xml:space="preserve">&lt;div class='estiloListaLabs'&gt; Departamento de Servidores&lt;/div&gt;&lt;div style='display:none'&gt;&lt;!-- palavras chave para busca --&gt;&lt;/div&gt; &lt;div class='estiloListaPessoas'&gt; Juty Chen - juty@ipt.br | 3767-4867&lt;/div&gt; </v>
      </c>
      <c r="AB49" s="6" t="str">
        <f t="shared" si="4"/>
        <v>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Servidores&lt;/div&gt;&lt;div style='display:none'&gt;&lt;!-- palavras chave para busca --&gt;&lt;/div&gt; &lt;div class='estiloListaPessoas'&gt; Juty Chen - juty@ipt.br | 3767-4867&lt;/div&gt; &lt;/a&gt;&lt;div class='estiloLabsLocalizaco'&gt; Prédio 39&lt;/div&gt;&lt;hr&gt;&lt;/li&gt;</v>
      </c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20" t="str">
        <f t="shared" si="6"/>
        <v/>
      </c>
      <c r="B50" s="21" t="str">
        <f t="shared" si="1"/>
        <v xml:space="preserve">&lt;div class='estiloListaLabs'&gt; Departamento de Service Desk&lt;/div&gt;&lt;div style='display:none'&gt;&lt;!-- palavras chave para busca --&gt;&lt;/div&gt; &lt;div class='estiloListaPessoas'&gt; Carlos Alberto Correa Filho - cfilho@ipt.br | 3767-4202&lt;/div&gt; </v>
      </c>
      <c r="C50" s="20" t="str">
        <f>IF(I50=I51,"","&lt;/a&gt;&lt;hr&gt;&lt;/li&gt;")</f>
        <v/>
      </c>
      <c r="D50" s="26" t="str">
        <f>"&lt;!-- "&amp;H50&amp;"--&gt;"&amp;AB50</f>
        <v>&lt;!-- Departamento de Service Desk--&gt;&lt;li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Service Desk&lt;/div&gt;&lt;div style='display:none'&gt;&lt;!-- palavras chave para busca --&gt;&lt;/div&gt; &lt;div class='estiloListaPessoas'&gt; Carlos Alberto Correa Filho - cfilho@ipt.br | 3767-4202&lt;/div&gt; &lt;/a&gt;&lt;div class='estiloLabsLocalizaco'&gt; Prédio 39&lt;/div&gt;&lt;hr&gt;&lt;/li&gt;</v>
      </c>
      <c r="E50" s="8" t="s">
        <v>20</v>
      </c>
      <c r="F50" s="10" t="str">
        <f>VLOOKUP(I50,linksPrediosRotas!$B$3:$C$24,2,FALSE)</f>
        <v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v>
      </c>
      <c r="G50" s="3"/>
      <c r="H50" s="7" t="s">
        <v>201</v>
      </c>
      <c r="I50" s="3">
        <v>39</v>
      </c>
      <c r="J50" s="3"/>
      <c r="K50" s="7" t="s">
        <v>202</v>
      </c>
      <c r="L50" s="23" t="s">
        <v>203</v>
      </c>
      <c r="M50" s="3">
        <v>4202</v>
      </c>
      <c r="N50" s="7"/>
      <c r="O50" s="7"/>
      <c r="P50" s="3"/>
      <c r="Q50" s="24"/>
      <c r="R50" s="25" t="str">
        <f t="shared" si="0"/>
        <v>&lt;div class='estiloListaLabs'&gt;</v>
      </c>
      <c r="S50" s="12" t="str">
        <f>H50&amp;"&lt;/div&gt;&lt;div style='display:none'&gt;&lt;!-- palavras chave para busca --&gt;"&amp;G50&amp;"&lt;/div&gt;"</f>
        <v>Departamento de Service Desk&lt;/div&gt;&lt;div style='display:none'&gt;&lt;!-- palavras chave para busca --&gt;&lt;/div&gt;</v>
      </c>
      <c r="T50" s="12" t="str">
        <f t="shared" si="2"/>
        <v>&lt;div class='estiloListaPessoas'&gt;</v>
      </c>
      <c r="U50" s="12" t="str">
        <f>K50&amp;" - "&amp;L50&amp;" | 3767-"&amp;M50&amp;IF(N50="","&lt;/div&gt;","&lt;br&gt;")</f>
        <v>Carlos Alberto Correa Filho - cfilho@ipt.br | 3767-4202&lt;/div&gt;</v>
      </c>
      <c r="V50" s="12" t="str">
        <f>IF(N50="","",N50&amp;" - "&amp;O50&amp;" | 3767-"&amp;P50&amp;"&lt;/div&gt;")</f>
        <v/>
      </c>
      <c r="W50" s="12"/>
      <c r="X50" s="12"/>
      <c r="Y50" s="12"/>
      <c r="Z50" s="12"/>
      <c r="AA50" s="12" t="str">
        <f t="shared" si="3"/>
        <v xml:space="preserve">&lt;div class='estiloListaLabs'&gt; Departamento de Service Desk&lt;/div&gt;&lt;div style='display:none'&gt;&lt;!-- palavras chave para busca --&gt;&lt;/div&gt; &lt;div class='estiloListaPessoas'&gt; Carlos Alberto Correa Filho - cfilho@ipt.br | 3767-4202&lt;/div&gt; </v>
      </c>
      <c r="AB50" s="6" t="str">
        <f t="shared" si="4"/>
        <v>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Service Desk&lt;/div&gt;&lt;div style='display:none'&gt;&lt;!-- palavras chave para busca --&gt;&lt;/div&gt; &lt;div class='estiloListaPessoas'&gt; Carlos Alberto Correa Filho - cfilho@ipt.br | 3767-4202&lt;/div&gt; &lt;/a&gt;&lt;div class='estiloLabsLocalizaco'&gt; Prédio 39&lt;/div&gt;&lt;hr&gt;&lt;/li&gt;</v>
      </c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20" t="str">
        <f t="shared" si="6"/>
        <v/>
      </c>
      <c r="B51" s="21" t="str">
        <f t="shared" si="1"/>
        <v>&lt;div class='estiloListaLabs'&gt; Departamento de Sistemas&lt;/div&gt;&lt;div style='display:none'&gt;&lt;!-- palavras chave para busca --&gt;&lt;/div&gt; &lt;div class='estiloListaPessoas'&gt; Erico de Paula Cunha - cunhaep@ipt.br | 3767-4482&lt;/div&gt; &lt;/a&gt;&lt;hr&gt;&lt;/li&gt;</v>
      </c>
      <c r="C51" s="20" t="str">
        <f>IF(I51=I52,"","&lt;/a&gt;&lt;hr&gt;&lt;/li&gt;")</f>
        <v>&lt;/a&gt;&lt;hr&gt;&lt;/li&gt;</v>
      </c>
      <c r="D51" s="26" t="str">
        <f>"&lt;!-- "&amp;H51&amp;"--&gt;"&amp;AB51</f>
        <v>&lt;!-- Departamento de Sistemas--&gt;&lt;li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Sistemas&lt;/div&gt;&lt;div style='display:none'&gt;&lt;!-- palavras chave para busca --&gt;&lt;/div&gt; &lt;div class='estiloListaPessoas'&gt; Erico de Paula Cunha - cunhaep@ipt.br | 3767-4482&lt;/div&gt; &lt;/a&gt;&lt;div class='estiloLabsLocalizaco'&gt; Prédio 39&lt;/div&gt;&lt;hr&gt;&lt;/li&gt;</v>
      </c>
      <c r="E51" s="8" t="s">
        <v>20</v>
      </c>
      <c r="F51" s="10" t="str">
        <f>VLOOKUP(I51,linksPrediosRotas!$B$3:$C$24,2,FALSE)</f>
        <v>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</v>
      </c>
      <c r="G51" s="3"/>
      <c r="H51" s="7" t="s">
        <v>204</v>
      </c>
      <c r="I51" s="3">
        <v>39</v>
      </c>
      <c r="J51" s="3"/>
      <c r="K51" s="7" t="s">
        <v>205</v>
      </c>
      <c r="L51" s="23" t="s">
        <v>206</v>
      </c>
      <c r="M51" s="3">
        <v>4482</v>
      </c>
      <c r="N51" s="7"/>
      <c r="O51" s="7"/>
      <c r="P51" s="3"/>
      <c r="Q51" s="24"/>
      <c r="R51" s="25" t="str">
        <f t="shared" si="0"/>
        <v>&lt;div class='estiloListaLabs'&gt;</v>
      </c>
      <c r="S51" s="12" t="str">
        <f>H51&amp;"&lt;/div&gt;&lt;div style='display:none'&gt;&lt;!-- palavras chave para busca --&gt;"&amp;G51&amp;"&lt;/div&gt;"</f>
        <v>Departamento de Sistemas&lt;/div&gt;&lt;div style='display:none'&gt;&lt;!-- palavras chave para busca --&gt;&lt;/div&gt;</v>
      </c>
      <c r="T51" s="12" t="str">
        <f t="shared" si="2"/>
        <v>&lt;div class='estiloListaPessoas'&gt;</v>
      </c>
      <c r="U51" s="12" t="str">
        <f>K51&amp;" - "&amp;L51&amp;" | 3767-"&amp;M51&amp;IF(N51="","&lt;/div&gt;","&lt;br&gt;")</f>
        <v>Erico de Paula Cunha - cunhaep@ipt.br | 3767-4482&lt;/div&gt;</v>
      </c>
      <c r="V51" s="12" t="str">
        <f>IF(N51="","",N51&amp;" - "&amp;O51&amp;" | 3767-"&amp;P51&amp;"&lt;/div&gt;")</f>
        <v/>
      </c>
      <c r="W51" s="12"/>
      <c r="X51" s="12"/>
      <c r="Y51" s="12"/>
      <c r="Z51" s="12"/>
      <c r="AA51" s="12" t="str">
        <f t="shared" si="3"/>
        <v xml:space="preserve">&lt;div class='estiloListaLabs'&gt; Departamento de Sistemas&lt;/div&gt;&lt;div style='display:none'&gt;&lt;!-- palavras chave para busca --&gt;&lt;/div&gt; &lt;div class='estiloListaPessoas'&gt; Erico de Paula Cunha - cunhaep@ipt.br | 3767-4482&lt;/div&gt; </v>
      </c>
      <c r="AB51" s="6" t="str">
        <f t="shared" si="4"/>
        <v>&lt;li style='display:none'&gt;&lt;a href='https://www.google.com.br/maps/dir/IPT+-+Instituto+de+Pesquisas+Tecnol%C3%B3gicas,+Av.+Prof.+Almeida+Prado,+532+-+Butant%C3%A3,+S%C3%A3o+Paulo+-+SP,+05508-901/-23.5568837,-46.7368973/@-23.5571172,-46.7384363,417m/data=!3m1!1e3!4m9!4m8!1m5!1m1!1s0x94ce56111f23979f:0x4efc1ff99667559c!2m2!1d-46.7347373!2d-23.5568084!1m0!3e0'&gt;&lt;img src='qrcodes\p39.png'&gt;&lt;div style='display:none'&gt;&lt;!-- palavras chave para busca --&gt;&lt;/div&gt;&lt;divclass='estiloListaLabs'&gt; &lt;div class='estiloListaLabs'&gt; Departamento de Sistemas&lt;/div&gt;&lt;div style='display:none'&gt;&lt;!-- palavras chave para busca --&gt;&lt;/div&gt; &lt;div class='estiloListaPessoas'&gt; Erico de Paula Cunha - cunhaep@ipt.br | 3767-4482&lt;/div&gt; &lt;/a&gt;&lt;div class='estiloLabsLocalizaco'&gt; Prédio 39&lt;/div&gt;&lt;hr&gt;&lt;/li&gt;</v>
      </c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20" t="str">
        <f t="shared" si="6"/>
        <v>&lt;!-- prédio 46--&gt;&lt;li style='display:none'&gt;&lt;a href='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'&gt;&lt;img src='p46.png'&gt;&lt;div class='estiloListaPredios'&gt;Prédio 46&lt;/div&gt;&lt;div style='display:none'&gt;&lt;!-- palavras chave para busca --&gt;&lt;/div&gt;</v>
      </c>
      <c r="B52" s="21" t="str">
        <f t="shared" si="1"/>
        <v>&lt;!-- prédio 46--&gt;&lt;li style='display:none'&gt;&lt;a href='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'&gt;&lt;img src='p46.png'&gt;&lt;div class='estiloListaPredios'&gt;Prédio 46&lt;/div&gt;&lt;div style='display:none'&gt;&lt;!-- palavras chave para busca --&gt;&lt;/div&gt;&lt;div class='estiloListaLabs'&gt; Administração - Unidade de negócios Energia - EN&lt;/div&gt;&lt;div style='display:none'&gt;&lt;!-- palavras chave para busca --&gt;&lt;/div&gt; &lt;div class='estiloListaPessoas'&gt; Lilian Regina de Andrade - lilianre@ipt.br | 3767-4410&lt;br&gt; João Carlos Sávio Cordeiro - cordeiro@ipt.br | 3767-4729&lt;/div&gt;&lt;/a&gt;&lt;hr&gt;&lt;/li&gt;</v>
      </c>
      <c r="C52" s="20" t="str">
        <f>IF(I52=I53,"","&lt;/a&gt;&lt;hr&gt;&lt;/li&gt;")</f>
        <v>&lt;/a&gt;&lt;hr&gt;&lt;/li&gt;</v>
      </c>
      <c r="D52" s="26" t="str">
        <f>"&lt;!-- "&amp;H52&amp;"--&gt;"&amp;AB52</f>
        <v>&lt;!-- Administração - Unidade de negócios Energia - EN--&gt;&lt;li style='display:none'&gt;&lt;a href='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'&gt;&lt;img src='qrcodes\p46.png'&gt;&lt;div style='display:none'&gt;&lt;!-- palavras chave para busca --&gt;&lt;/div&gt;&lt;divclass='estiloListaLabs'&gt; &lt;div class='estiloListaLabs'&gt; Administração - Unidade de negócios Energia - EN&lt;/div&gt;&lt;div style='display:none'&gt;&lt;!-- palavras chave para busca --&gt;&lt;/div&gt; &lt;div class='estiloListaPessoas'&gt; Lilian Regina de Andrade - lilianre@ipt.br | 3767-4410&lt;br&gt; João Carlos Sávio Cordeiro - cordeiro@ipt.br | 3767-4729&lt;/div&gt;&lt;/a&gt;&lt;div class='estiloLabsLocalizaco'&gt; Prédio 46&lt;/div&gt;&lt;hr&gt;&lt;/li&gt;</v>
      </c>
      <c r="E52" s="8" t="s">
        <v>20</v>
      </c>
      <c r="F52" s="10" t="str">
        <f>VLOOKUP(I52,linksPrediosRotas!$B$3:$C$24,2,FALSE)</f>
        <v>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</v>
      </c>
      <c r="G52" s="3"/>
      <c r="H52" s="7" t="s">
        <v>207</v>
      </c>
      <c r="I52" s="3">
        <v>46</v>
      </c>
      <c r="J52" s="3"/>
      <c r="K52" s="7" t="s">
        <v>208</v>
      </c>
      <c r="L52" s="23" t="s">
        <v>209</v>
      </c>
      <c r="M52" s="3">
        <v>4410</v>
      </c>
      <c r="N52" s="7" t="s">
        <v>210</v>
      </c>
      <c r="O52" s="23" t="s">
        <v>211</v>
      </c>
      <c r="P52" s="3">
        <v>4729</v>
      </c>
      <c r="Q52" s="24"/>
      <c r="R52" s="25" t="str">
        <f t="shared" si="0"/>
        <v>&lt;div class='estiloListaLabs'&gt;</v>
      </c>
      <c r="S52" s="12" t="str">
        <f>H52&amp;"&lt;/div&gt;&lt;div style='display:none'&gt;&lt;!-- palavras chave para busca --&gt;"&amp;G52&amp;"&lt;/div&gt;"</f>
        <v>Administração - Unidade de negócios Energia - EN&lt;/div&gt;&lt;div style='display:none'&gt;&lt;!-- palavras chave para busca --&gt;&lt;/div&gt;</v>
      </c>
      <c r="T52" s="12" t="str">
        <f t="shared" si="2"/>
        <v>&lt;div class='estiloListaPessoas'&gt;</v>
      </c>
      <c r="U52" s="12" t="str">
        <f>K52&amp;" - "&amp;L52&amp;" | 3767-"&amp;M52&amp;IF(N52="","&lt;/div&gt;","&lt;br&gt;")</f>
        <v>Lilian Regina de Andrade - lilianre@ipt.br | 3767-4410&lt;br&gt;</v>
      </c>
      <c r="V52" s="12" t="str">
        <f>IF(N52="","",N52&amp;" - "&amp;O52&amp;" | 3767-"&amp;P52&amp;"&lt;/div&gt;")</f>
        <v>João Carlos Sávio Cordeiro - cordeiro@ipt.br | 3767-4729&lt;/div&gt;</v>
      </c>
      <c r="W52" s="12"/>
      <c r="X52" s="12"/>
      <c r="Y52" s="12"/>
      <c r="Z52" s="12"/>
      <c r="AA52" s="12" t="str">
        <f t="shared" si="3"/>
        <v>&lt;div class='estiloListaLabs'&gt; Administração - Unidade de negócios Energia - EN&lt;/div&gt;&lt;div style='display:none'&gt;&lt;!-- palavras chave para busca --&gt;&lt;/div&gt; &lt;div class='estiloListaPessoas'&gt; Lilian Regina de Andrade - lilianre@ipt.br | 3767-4410&lt;br&gt; João Carlos Sávio Cordeiro - cordeiro@ipt.br | 3767-4729&lt;/div&gt;</v>
      </c>
      <c r="AB52" s="6" t="str">
        <f t="shared" si="4"/>
        <v>&lt;li style='display:none'&gt;&lt;a href='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'&gt;&lt;img src='qrcodes\p46.png'&gt;&lt;div style='display:none'&gt;&lt;!-- palavras chave para busca --&gt;&lt;/div&gt;&lt;divclass='estiloListaLabs'&gt; &lt;div class='estiloListaLabs'&gt; Administração - Unidade de negócios Energia - EN&lt;/div&gt;&lt;div style='display:none'&gt;&lt;!-- palavras chave para busca --&gt;&lt;/div&gt; &lt;div class='estiloListaPessoas'&gt; Lilian Regina de Andrade - lilianre@ipt.br | 3767-4410&lt;br&gt; João Carlos Sávio Cordeiro - cordeiro@ipt.br | 3767-4729&lt;/div&gt;&lt;/a&gt;&lt;div class='estiloLabsLocalizaco'&gt; Prédio 46&lt;/div&gt;&lt;hr&gt;&lt;/li&gt;</v>
      </c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20" t="str">
        <f t="shared" si="6"/>
        <v>&lt;!-- prédio 48--&gt;&lt;li style='display:none'&gt;&lt;a href='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'&gt;&lt;img src='p48.png'&gt;&lt;div class='estiloListaPredios'&gt;Prédio 48&lt;/div&gt;&lt;div style='display:none'&gt;&lt;!-- palavras chave para busca --&gt;&lt;/div&gt;</v>
      </c>
      <c r="B53" s="21" t="str">
        <f t="shared" si="1"/>
        <v>&lt;!-- prédio 48--&gt;&lt;li style='display:none'&gt;&lt;a href='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'&gt;&lt;img src='p48.png'&gt;&lt;div class='estiloListaPredios'&gt;Prédio 48&lt;/div&gt;&lt;div style='display:none'&gt;&lt;!-- palavras chave para busca --&gt;&lt;/div&gt;&lt;div class='estiloListaLabs'&gt; Laboratório de Química e Manufaturados - LQM&lt;/div&gt;&lt;div style='display:none'&gt;&lt;!-- palavras chave para busca --&gt;&lt;/div&gt; &lt;div class='estiloListaPessoas'&gt; Fernando Soares de Lima - nandosl@ipt.br | 3767-4727/4551&lt;br&gt; Sandra Souza de Oliveira - sansouza@ipt.br | 3767-4183&lt;/div&gt;&lt;/a&gt;&lt;hr&gt;&lt;/li&gt;</v>
      </c>
      <c r="C53" s="20" t="str">
        <f>IF(I53=I54,"","&lt;/a&gt;&lt;hr&gt;&lt;/li&gt;")</f>
        <v>&lt;/a&gt;&lt;hr&gt;&lt;/li&gt;</v>
      </c>
      <c r="D53" s="26" t="str">
        <f>"&lt;!-- "&amp;H53&amp;"--&gt;"&amp;AB53</f>
        <v>&lt;!-- Laboratório de Química e Manufaturados - LQM--&gt;&lt;li style='display:none'&gt;&lt;a href='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'&gt;&lt;img src='qrcodes\p48.png'&gt;&lt;div style='display:none'&gt;&lt;!-- palavras chave para busca --&gt;&lt;/div&gt;&lt;divclass='estiloListaLabs'&gt; &lt;div class='estiloListaLabs'&gt; Laboratório de Química e Manufaturados - LQM&lt;/div&gt;&lt;div style='display:none'&gt;&lt;!-- palavras chave para busca --&gt;&lt;/div&gt; &lt;div class='estiloListaPessoas'&gt; Fernando Soares de Lima - nandosl@ipt.br | 3767-4727/4551&lt;br&gt; Sandra Souza de Oliveira - sansouza@ipt.br | 3767-4183&lt;/div&gt;&lt;/a&gt;&lt;div class='estiloLabsLocalizaco'&gt; Prédio 48, Térreo&lt;/div&gt;&lt;hr&gt;&lt;/li&gt;</v>
      </c>
      <c r="E53" s="8" t="s">
        <v>20</v>
      </c>
      <c r="F53" s="10" t="str">
        <f>VLOOKUP(I53,linksPrediosRotas!$B$3:$C$24,2,FALSE)</f>
        <v>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</v>
      </c>
      <c r="G53" s="3"/>
      <c r="H53" s="7" t="s">
        <v>212</v>
      </c>
      <c r="I53" s="3">
        <v>48</v>
      </c>
      <c r="J53" s="3" t="s">
        <v>68</v>
      </c>
      <c r="K53" s="7" t="s">
        <v>213</v>
      </c>
      <c r="L53" s="23" t="s">
        <v>214</v>
      </c>
      <c r="M53" s="3" t="s">
        <v>215</v>
      </c>
      <c r="N53" s="7" t="s">
        <v>216</v>
      </c>
      <c r="O53" s="23" t="s">
        <v>217</v>
      </c>
      <c r="P53" s="3">
        <v>4183</v>
      </c>
      <c r="Q53" s="24"/>
      <c r="R53" s="25" t="str">
        <f t="shared" si="0"/>
        <v>&lt;div class='estiloListaLabs'&gt;</v>
      </c>
      <c r="S53" s="12" t="str">
        <f>H53&amp;"&lt;/div&gt;&lt;div style='display:none'&gt;&lt;!-- palavras chave para busca --&gt;"&amp;G53&amp;"&lt;/div&gt;"</f>
        <v>Laboratório de Química e Manufaturados - LQM&lt;/div&gt;&lt;div style='display:none'&gt;&lt;!-- palavras chave para busca --&gt;&lt;/div&gt;</v>
      </c>
      <c r="T53" s="12" t="str">
        <f t="shared" si="2"/>
        <v>&lt;div class='estiloListaPessoas'&gt;</v>
      </c>
      <c r="U53" s="12" t="str">
        <f>K53&amp;" - "&amp;L53&amp;" | 3767-"&amp;M53&amp;IF(N53="","&lt;/div&gt;","&lt;br&gt;")</f>
        <v>Fernando Soares de Lima - nandosl@ipt.br | 3767-4727/4551&lt;br&gt;</v>
      </c>
      <c r="V53" s="12" t="str">
        <f>IF(N53="","",N53&amp;" - "&amp;O53&amp;" | 3767-"&amp;P53&amp;"&lt;/div&gt;")</f>
        <v>Sandra Souza de Oliveira - sansouza@ipt.br | 3767-4183&lt;/div&gt;</v>
      </c>
      <c r="W53" s="12"/>
      <c r="X53" s="12"/>
      <c r="Y53" s="12"/>
      <c r="Z53" s="12"/>
      <c r="AA53" s="12" t="str">
        <f t="shared" si="3"/>
        <v>&lt;div class='estiloListaLabs'&gt; Laboratório de Química e Manufaturados - LQM&lt;/div&gt;&lt;div style='display:none'&gt;&lt;!-- palavras chave para busca --&gt;&lt;/div&gt; &lt;div class='estiloListaPessoas'&gt; Fernando Soares de Lima - nandosl@ipt.br | 3767-4727/4551&lt;br&gt; Sandra Souza de Oliveira - sansouza@ipt.br | 3767-4183&lt;/div&gt;</v>
      </c>
      <c r="AB53" s="6" t="str">
        <f t="shared" si="4"/>
        <v>&lt;li style='display:none'&gt;&lt;a href='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'&gt;&lt;img src='qrcodes\p48.png'&gt;&lt;div style='display:none'&gt;&lt;!-- palavras chave para busca --&gt;&lt;/div&gt;&lt;divclass='estiloListaLabs'&gt; &lt;div class='estiloListaLabs'&gt; Laboratório de Química e Manufaturados - LQM&lt;/div&gt;&lt;div style='display:none'&gt;&lt;!-- palavras chave para busca --&gt;&lt;/div&gt; &lt;div class='estiloListaPessoas'&gt; Fernando Soares de Lima - nandosl@ipt.br | 3767-4727/4551&lt;br&gt; Sandra Souza de Oliveira - sansouza@ipt.br | 3767-4183&lt;/div&gt;&lt;/a&gt;&lt;div class='estiloLabsLocalizaco'&gt; Prédio 48, Térreo&lt;/div&gt;&lt;hr&gt;&lt;/li&gt;</v>
      </c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20" t="str">
        <f t="shared" si="6"/>
        <v>&lt;!-- prédio 50--&gt;&lt;li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src='p50.png'&gt;&lt;div class='estiloListaPredios'&gt;Prédio 50&lt;/div&gt;&lt;div style='display:none'&gt;&lt;!-- palavras chave para busca --&gt;&lt;/div&gt;</v>
      </c>
      <c r="B54" s="21" t="str">
        <f t="shared" si="1"/>
        <v xml:space="preserve">&lt;!-- prédio 50--&gt;&lt;li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src='p50.png'&gt;&lt;div class='estiloListaPredios'&gt;Prédio 50&lt;/div&gt;&lt;div style='display:none'&gt;&lt;!-- palavras chave para busca --&gt;&lt;/div&gt;&lt;div class='estiloListaLabs'&gt; Laboratório de Biotecnologia Industrial - LBI&lt;/div&gt;&lt;div style='display:none'&gt;&lt;!-- palavras chave para busca --&gt;Bactérias; amostras de resíduo; amostras de resíduo; amostras aquosas&lt;/div&gt; &lt;div class='estiloListaPessoas'&gt; Patricia Leo - patrileo@ipt.br | 3767-4827&lt;/div&gt; </v>
      </c>
      <c r="C54" s="20" t="str">
        <f>IF(I54=I55,"","&lt;/a&gt;&lt;hr&gt;&lt;/li&gt;")</f>
        <v/>
      </c>
      <c r="D54" s="26" t="str">
        <f>"&lt;!-- "&amp;H54&amp;"--&gt;"&amp;AB54</f>
        <v>&lt;!-- Laboratório de Biotecnologia Industrial - LBI--&gt;&lt;li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--&gt;Bactérias; amostras de resíduo; amostras de resíduo; amostras aquosas&lt;/div&gt;&lt;divclass='estiloListaLabs'&gt; &lt;div class='estiloListaLabs'&gt; Laboratório de Biotecnologia Industrial - LBI&lt;/div&gt;&lt;div style='display:none'&gt;&lt;!-- palavras chave para busca --&gt;Bactérias; amostras de resíduo; amostras de resíduo; amostras aquosas&lt;/div&gt; &lt;div class='estiloListaPessoas'&gt; Patricia Leo - patrileo@ipt.br | 3767-4827&lt;/div&gt; &lt;/a&gt;&lt;div class='estiloLabsLocalizaco'&gt; Prédio 50, 2º&lt;/div&gt;&lt;hr&gt;&lt;/li&gt;</v>
      </c>
      <c r="E54" s="8" t="s">
        <v>20</v>
      </c>
      <c r="F54" s="10" t="str">
        <f>VLOOKUP(I54,linksPrediosRotas!$B$3:$C$24,2,FALSE)</f>
        <v>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</v>
      </c>
      <c r="G54" s="3" t="s">
        <v>218</v>
      </c>
      <c r="H54" s="7" t="s">
        <v>219</v>
      </c>
      <c r="I54" s="3">
        <v>50</v>
      </c>
      <c r="J54" s="3" t="s">
        <v>23</v>
      </c>
      <c r="K54" s="7" t="s">
        <v>220</v>
      </c>
      <c r="L54" s="23" t="s">
        <v>221</v>
      </c>
      <c r="M54" s="3">
        <v>4827</v>
      </c>
      <c r="N54" s="7"/>
      <c r="O54" s="29"/>
      <c r="P54" s="3"/>
      <c r="Q54" s="24"/>
      <c r="R54" s="25" t="str">
        <f t="shared" si="0"/>
        <v>&lt;div class='estiloListaLabs'&gt;</v>
      </c>
      <c r="S54" s="12" t="str">
        <f>H54&amp;"&lt;/div&gt;&lt;div style='display:none'&gt;&lt;!-- palavras chave para busca --&gt;"&amp;G54&amp;"&lt;/div&gt;"</f>
        <v>Laboratório de Biotecnologia Industrial - LBI&lt;/div&gt;&lt;div style='display:none'&gt;&lt;!-- palavras chave para busca --&gt;Bactérias; amostras de resíduo; amostras de resíduo; amostras aquosas&lt;/div&gt;</v>
      </c>
      <c r="T54" s="12" t="str">
        <f t="shared" si="2"/>
        <v>&lt;div class='estiloListaPessoas'&gt;</v>
      </c>
      <c r="U54" s="12" t="str">
        <f>K54&amp;" - "&amp;L54&amp;" | 3767-"&amp;M54&amp;IF(N54="","&lt;/div&gt;","&lt;br&gt;")</f>
        <v>Patricia Leo - patrileo@ipt.br | 3767-4827&lt;/div&gt;</v>
      </c>
      <c r="V54" s="12" t="str">
        <f>IF(N54="","",N54&amp;" - "&amp;O54&amp;" | 3767-"&amp;P54&amp;"&lt;/div&gt;")</f>
        <v/>
      </c>
      <c r="W54" s="12"/>
      <c r="X54" s="12"/>
      <c r="Y54" s="12"/>
      <c r="Z54" s="12"/>
      <c r="AA54" s="12" t="str">
        <f t="shared" si="3"/>
        <v xml:space="preserve">&lt;div class='estiloListaLabs'&gt; Laboratório de Biotecnologia Industrial - LBI&lt;/div&gt;&lt;div style='display:none'&gt;&lt;!-- palavras chave para busca --&gt;Bactérias; amostras de resíduo; amostras de resíduo; amostras aquosas&lt;/div&gt; &lt;div class='estiloListaPessoas'&gt; Patricia Leo - patrileo@ipt.br | 3767-4827&lt;/div&gt; </v>
      </c>
      <c r="AB54" s="6" t="str">
        <f t="shared" si="4"/>
        <v>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--&gt;Bactérias; amostras de resíduo; amostras de resíduo; amostras aquosas&lt;/div&gt;&lt;divclass='estiloListaLabs'&gt; &lt;div class='estiloListaLabs'&gt; Laboratório de Biotecnologia Industrial - LBI&lt;/div&gt;&lt;div style='display:none'&gt;&lt;!-- palavras chave para busca --&gt;Bactérias; amostras de resíduo; amostras de resíduo; amostras aquosas&lt;/div&gt; &lt;div class='estiloListaPessoas'&gt; Patricia Leo - patrileo@ipt.br | 3767-4827&lt;/div&gt; &lt;/a&gt;&lt;div class='estiloLabsLocalizaco'&gt; Prédio 50, 2º&lt;/div&gt;&lt;hr&gt;&lt;/li&gt;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20" t="str">
        <f t="shared" si="6"/>
        <v/>
      </c>
      <c r="B55" s="21" t="str">
        <f t="shared" si="1"/>
        <v xml:space="preserve">&lt;div class='estiloListaLabs'&gt; Laboratório de Micromanufatura - LMI&lt;/div&gt;&lt;div style='display:none'&gt;&lt;!-- palavras chave para busca --&gt;Microscopia; Perfilometria&lt;/div&gt; &lt;div class='estiloListaPessoas'&gt; Bruno Marinaro Verona - brunoverona@ipt.br | 3767-4528&lt;/div&gt; </v>
      </c>
      <c r="C55" s="20" t="str">
        <f>IF(I55=I56,"","&lt;/a&gt;&lt;hr&gt;&lt;/li&gt;")</f>
        <v/>
      </c>
      <c r="D55" s="26" t="str">
        <f>"&lt;!-- "&amp;H55&amp;"--&gt;"&amp;AB55</f>
        <v>&lt;!-- Laboratório de Micromanufatura - LMI--&gt;&lt;li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--&gt;Microscopia; Perfilometria&lt;/div&gt;&lt;divclass='estiloListaLabs'&gt; &lt;div class='estiloListaLabs'&gt; Laboratório de Micromanufatura - LMI&lt;/div&gt;&lt;div style='display:none'&gt;&lt;!-- palavras chave para busca --&gt;Microscopia; Perfilometria&lt;/div&gt; &lt;div class='estiloListaPessoas'&gt; Bruno Marinaro Verona - brunoverona@ipt.br | 3767-4528&lt;/div&gt; &lt;/a&gt;&lt;div class='estiloLabsLocalizaco'&gt; Prédio 50&lt;/div&gt;&lt;hr&gt;&lt;/li&gt;</v>
      </c>
      <c r="E55" s="8" t="s">
        <v>20</v>
      </c>
      <c r="F55" s="10" t="str">
        <f>VLOOKUP(I55,linksPrediosRotas!$B$3:$C$24,2,FALSE)</f>
        <v>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</v>
      </c>
      <c r="G55" s="3" t="s">
        <v>222</v>
      </c>
      <c r="H55" s="7" t="s">
        <v>223</v>
      </c>
      <c r="I55" s="3">
        <v>50</v>
      </c>
      <c r="J55" s="3"/>
      <c r="K55" s="7" t="s">
        <v>224</v>
      </c>
      <c r="L55" s="23" t="s">
        <v>225</v>
      </c>
      <c r="M55" s="3">
        <v>4528</v>
      </c>
      <c r="N55" s="7"/>
      <c r="O55" s="7"/>
      <c r="P55" s="3"/>
      <c r="Q55" s="24"/>
      <c r="R55" s="25" t="str">
        <f t="shared" si="0"/>
        <v>&lt;div class='estiloListaLabs'&gt;</v>
      </c>
      <c r="S55" s="12" t="str">
        <f>H55&amp;"&lt;/div&gt;&lt;div style='display:none'&gt;&lt;!-- palavras chave para busca --&gt;"&amp;G55&amp;"&lt;/div&gt;"</f>
        <v>Laboratório de Micromanufatura - LMI&lt;/div&gt;&lt;div style='display:none'&gt;&lt;!-- palavras chave para busca --&gt;Microscopia; Perfilometria&lt;/div&gt;</v>
      </c>
      <c r="T55" s="12" t="str">
        <f t="shared" si="2"/>
        <v>&lt;div class='estiloListaPessoas'&gt;</v>
      </c>
      <c r="U55" s="12" t="str">
        <f>K55&amp;" - "&amp;L55&amp;" | 3767-"&amp;M55&amp;IF(N55="","&lt;/div&gt;","&lt;br&gt;")</f>
        <v>Bruno Marinaro Verona - brunoverona@ipt.br | 3767-4528&lt;/div&gt;</v>
      </c>
      <c r="V55" s="12" t="str">
        <f>IF(N55="","",N55&amp;" - "&amp;O55&amp;" | 3767-"&amp;P55&amp;"&lt;/div&gt;")</f>
        <v/>
      </c>
      <c r="W55" s="12"/>
      <c r="X55" s="12"/>
      <c r="Y55" s="12"/>
      <c r="Z55" s="12"/>
      <c r="AA55" s="12" t="str">
        <f t="shared" si="3"/>
        <v xml:space="preserve">&lt;div class='estiloListaLabs'&gt; Laboratório de Micromanufatura - LMI&lt;/div&gt;&lt;div style='display:none'&gt;&lt;!-- palavras chave para busca --&gt;Microscopia; Perfilometria&lt;/div&gt; &lt;div class='estiloListaPessoas'&gt; Bruno Marinaro Verona - brunoverona@ipt.br | 3767-4528&lt;/div&gt; </v>
      </c>
      <c r="AB55" s="6" t="str">
        <f t="shared" si="4"/>
        <v>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--&gt;Microscopia; Perfilometria&lt;/div&gt;&lt;divclass='estiloListaLabs'&gt; &lt;div class='estiloListaLabs'&gt; Laboratório de Micromanufatura - LMI&lt;/div&gt;&lt;div style='display:none'&gt;&lt;!-- palavras chave para busca --&gt;Microscopia; Perfilometria&lt;/div&gt; &lt;div class='estiloListaPessoas'&gt; Bruno Marinaro Verona - brunoverona@ipt.br | 3767-4528&lt;/div&gt; &lt;/a&gt;&lt;div class='estiloLabsLocalizaco'&gt; Prédio 50&lt;/div&gt;&lt;hr&gt;&lt;/li&gt;</v>
      </c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20" t="str">
        <f t="shared" si="6"/>
        <v/>
      </c>
      <c r="B56" s="21" t="str">
        <f t="shared" si="1"/>
        <v xml:space="preserve">&lt;div class='estiloListaLabs'&gt; Laboratório de Processos Químicos e Tecnologia de Partículas - LPP&lt;/div&gt;&lt;div style='display:none'&gt;&lt;!-- palavras chave para busca --&gt;Partícula; Amostra&lt;/div&gt; &lt;div class='estiloListaPessoas'&gt; Kleber Lanigra Guimaraes - kleberlg@ipt.br | 3767-4739&lt;/div&gt; </v>
      </c>
      <c r="C56" s="20" t="str">
        <f>IF(I56=I57,"","&lt;/a&gt;&lt;hr&gt;&lt;/li&gt;")</f>
        <v/>
      </c>
      <c r="D56" s="26" t="str">
        <f>"&lt;!-- "&amp;H56&amp;"--&gt;"&amp;AB56</f>
        <v>&lt;!-- Laboratório de Processos Químicos e Tecnologia de Partículas - LPP--&gt;&lt;li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--&gt;Partícula; Amostra&lt;/div&gt;&lt;divclass='estiloListaLabs'&gt; &lt;div class='estiloListaLabs'&gt; Laboratório de Processos Químicos e Tecnologia de Partículas - LPP&lt;/div&gt;&lt;div style='display:none'&gt;&lt;!-- palavras chave para busca --&gt;Partícula; Amostra&lt;/div&gt; &lt;div class='estiloListaPessoas'&gt; Kleber Lanigra Guimaraes - kleberlg@ipt.br | 3767-4739&lt;/div&gt; &lt;/a&gt;&lt;div class='estiloLabsLocalizaco'&gt; Prédio 50, 3º&lt;/div&gt;&lt;hr&gt;&lt;/li&gt;</v>
      </c>
      <c r="E56" s="8" t="s">
        <v>20</v>
      </c>
      <c r="F56" s="10" t="str">
        <f>VLOOKUP(I56,linksPrediosRotas!$B$3:$C$24,2,FALSE)</f>
        <v>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</v>
      </c>
      <c r="G56" s="3" t="s">
        <v>226</v>
      </c>
      <c r="H56" s="7" t="s">
        <v>227</v>
      </c>
      <c r="I56" s="3">
        <v>50</v>
      </c>
      <c r="J56" s="3" t="s">
        <v>228</v>
      </c>
      <c r="K56" s="7" t="s">
        <v>229</v>
      </c>
      <c r="L56" s="23" t="s">
        <v>230</v>
      </c>
      <c r="M56" s="3">
        <v>4739</v>
      </c>
      <c r="N56" s="7"/>
      <c r="O56" s="7"/>
      <c r="P56" s="3"/>
      <c r="Q56" s="24"/>
      <c r="R56" s="25" t="str">
        <f t="shared" si="0"/>
        <v>&lt;div class='estiloListaLabs'&gt;</v>
      </c>
      <c r="S56" s="12" t="str">
        <f>H56&amp;"&lt;/div&gt;&lt;div style='display:none'&gt;&lt;!-- palavras chave para busca --&gt;"&amp;G56&amp;"&lt;/div&gt;"</f>
        <v>Laboratório de Processos Químicos e Tecnologia de Partículas - LPP&lt;/div&gt;&lt;div style='display:none'&gt;&lt;!-- palavras chave para busca --&gt;Partícula; Amostra&lt;/div&gt;</v>
      </c>
      <c r="T56" s="12" t="str">
        <f t="shared" si="2"/>
        <v>&lt;div class='estiloListaPessoas'&gt;</v>
      </c>
      <c r="U56" s="12" t="str">
        <f>K56&amp;" - "&amp;L56&amp;" | 3767-"&amp;M56&amp;IF(N56="","&lt;/div&gt;","&lt;br&gt;")</f>
        <v>Kleber Lanigra Guimaraes - kleberlg@ipt.br | 3767-4739&lt;/div&gt;</v>
      </c>
      <c r="V56" s="12" t="str">
        <f>IF(N56="","",N56&amp;" - "&amp;O56&amp;" | 3767-"&amp;P56&amp;"&lt;/div&gt;")</f>
        <v/>
      </c>
      <c r="W56" s="12"/>
      <c r="X56" s="12"/>
      <c r="Y56" s="12"/>
      <c r="Z56" s="12"/>
      <c r="AA56" s="12" t="str">
        <f t="shared" si="3"/>
        <v xml:space="preserve">&lt;div class='estiloListaLabs'&gt; Laboratório de Processos Químicos e Tecnologia de Partículas - LPP&lt;/div&gt;&lt;div style='display:none'&gt;&lt;!-- palavras chave para busca --&gt;Partícula; Amostra&lt;/div&gt; &lt;div class='estiloListaPessoas'&gt; Kleber Lanigra Guimaraes - kleberlg@ipt.br | 3767-4739&lt;/div&gt; </v>
      </c>
      <c r="AB56" s="6" t="str">
        <f t="shared" si="4"/>
        <v>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--&gt;Partícula; Amostra&lt;/div&gt;&lt;divclass='estiloListaLabs'&gt; &lt;div class='estiloListaLabs'&gt; Laboratório de Processos Químicos e Tecnologia de Partículas - LPP&lt;/div&gt;&lt;div style='display:none'&gt;&lt;!-- palavras chave para busca --&gt;Partícula; Amostra&lt;/div&gt; &lt;div class='estiloListaPessoas'&gt; Kleber Lanigra Guimaraes - kleberlg@ipt.br | 3767-4739&lt;/div&gt; &lt;/a&gt;&lt;div class='estiloLabsLocalizaco'&gt; Prédio 50, 3º&lt;/div&gt;&lt;hr&gt;&lt;/li&gt;</v>
      </c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20" t="str">
        <f t="shared" si="6"/>
        <v/>
      </c>
      <c r="B57" s="21" t="str">
        <f t="shared" si="1"/>
        <v xml:space="preserve">&lt;div class='estiloListaLabs'&gt; Departamento de ERP&lt;/div&gt;&lt;div style='display:none'&gt;&lt;!-- palavras chave para busca --&gt;&lt;/div&gt; &lt;div class='estiloListaPessoas'&gt; Sidney Francisco de Almeida - sidney@ipt.br | 3767-4631 / 4697&lt;/div&gt; </v>
      </c>
      <c r="C57" s="20" t="str">
        <f>IF(I57=I58,"","&lt;/a&gt;&lt;hr&gt;&lt;/li&gt;")</f>
        <v/>
      </c>
      <c r="D57" s="26" t="str">
        <f>"&lt;!-- "&amp;H57&amp;"--&gt;"&amp;AB57</f>
        <v>&lt;!-- Departamento de ERP--&gt;&lt;li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--&gt;&lt;/div&gt;&lt;divclass='estiloListaLabs'&gt; &lt;div class='estiloListaLabs'&gt; Departamento de ERP&lt;/div&gt;&lt;div style='display:none'&gt;&lt;!-- palavras chave para busca --&gt;&lt;/div&gt; &lt;div class='estiloListaPessoas'&gt; Sidney Francisco de Almeida - sidney@ipt.br | 3767-4631 / 4697&lt;/div&gt; &lt;/a&gt;&lt;div class='estiloLabsLocalizaco'&gt; Prédio 50&lt;/div&gt;&lt;hr&gt;&lt;/li&gt;</v>
      </c>
      <c r="E57" s="8" t="s">
        <v>20</v>
      </c>
      <c r="F57" s="10" t="str">
        <f>VLOOKUP(I57,linksPrediosRotas!$B$3:$C$24,2,FALSE)</f>
        <v>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</v>
      </c>
      <c r="G57" s="3"/>
      <c r="H57" s="7" t="s">
        <v>231</v>
      </c>
      <c r="I57" s="3">
        <v>50</v>
      </c>
      <c r="J57" s="3"/>
      <c r="K57" s="7" t="s">
        <v>232</v>
      </c>
      <c r="L57" s="23" t="s">
        <v>233</v>
      </c>
      <c r="M57" s="3" t="s">
        <v>234</v>
      </c>
      <c r="N57" s="7"/>
      <c r="O57" s="7"/>
      <c r="P57" s="3"/>
      <c r="Q57" s="24"/>
      <c r="R57" s="25" t="str">
        <f t="shared" si="0"/>
        <v>&lt;div class='estiloListaLabs'&gt;</v>
      </c>
      <c r="S57" s="12" t="str">
        <f>H57&amp;"&lt;/div&gt;&lt;div style='display:none'&gt;&lt;!-- palavras chave para busca --&gt;"&amp;G57&amp;"&lt;/div&gt;"</f>
        <v>Departamento de ERP&lt;/div&gt;&lt;div style='display:none'&gt;&lt;!-- palavras chave para busca --&gt;&lt;/div&gt;</v>
      </c>
      <c r="T57" s="12" t="str">
        <f t="shared" si="2"/>
        <v>&lt;div class='estiloListaPessoas'&gt;</v>
      </c>
      <c r="U57" s="12" t="str">
        <f>K57&amp;" - "&amp;L57&amp;" | 3767-"&amp;M57&amp;IF(N57="","&lt;/div&gt;","&lt;br&gt;")</f>
        <v>Sidney Francisco de Almeida - sidney@ipt.br | 3767-4631 / 4697&lt;/div&gt;</v>
      </c>
      <c r="V57" s="12" t="str">
        <f>IF(N57="","",N57&amp;" - "&amp;O57&amp;" | 3767-"&amp;P57&amp;"&lt;/div&gt;")</f>
        <v/>
      </c>
      <c r="W57" s="12"/>
      <c r="X57" s="12"/>
      <c r="Y57" s="12"/>
      <c r="Z57" s="12"/>
      <c r="AA57" s="12" t="str">
        <f t="shared" si="3"/>
        <v xml:space="preserve">&lt;div class='estiloListaLabs'&gt; Departamento de ERP&lt;/div&gt;&lt;div style='display:none'&gt;&lt;!-- palavras chave para busca --&gt;&lt;/div&gt; &lt;div class='estiloListaPessoas'&gt; Sidney Francisco de Almeida - sidney@ipt.br | 3767-4631 / 4697&lt;/div&gt; </v>
      </c>
      <c r="AB57" s="6" t="str">
        <f t="shared" si="4"/>
        <v>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--&gt;&lt;/div&gt;&lt;divclass='estiloListaLabs'&gt; &lt;div class='estiloListaLabs'&gt; Departamento de ERP&lt;/div&gt;&lt;div style='display:none'&gt;&lt;!-- palavras chave para busca --&gt;&lt;/div&gt; &lt;div class='estiloListaPessoas'&gt; Sidney Francisco de Almeida - sidney@ipt.br | 3767-4631 / 4697&lt;/div&gt; &lt;/a&gt;&lt;div class='estiloLabsLocalizaco'&gt; Prédio 50&lt;/div&gt;&lt;hr&gt;&lt;/li&gt;</v>
      </c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20" t="str">
        <f t="shared" si="6"/>
        <v/>
      </c>
      <c r="B58" s="21" t="str">
        <f t="shared" si="1"/>
        <v>&lt;div class='estiloListaLabs'&gt; Administração - Unidade de negócios Bionanomanufatura - BIONANO&lt;/div&gt;&lt;div style='display:none'&gt;&lt;!-- palavras chave para busca --&gt;&lt;/div&gt; &lt;div class='estiloListaPessoas'&gt; Gicelma de Lima Silva - glima@ipt.br | 3767-4041&lt;br&gt; Natália Neto Pereira Cerize - ncerize@ipt.br | 3767-4100&lt;/div&gt;&lt;/a&gt;&lt;hr&gt;&lt;/li&gt;</v>
      </c>
      <c r="C58" s="20" t="str">
        <f>IF(I58=I59,"","&lt;/a&gt;&lt;hr&gt;&lt;/li&gt;")</f>
        <v>&lt;/a&gt;&lt;hr&gt;&lt;/li&gt;</v>
      </c>
      <c r="D58" s="26" t="str">
        <f>"&lt;!-- "&amp;H58&amp;"--&gt;"&amp;AB58</f>
        <v>&lt;!-- Administração - Unidade de negócios Bionanomanufatura - BIONANO--&gt;&lt;li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--&gt;&lt;/div&gt;&lt;divclass='estiloListaLabs'&gt; &lt;div class='estiloListaLabs'&gt; Administração - Unidade de negócios Bionanomanufatura - BIONANO&lt;/div&gt;&lt;div style='display:none'&gt;&lt;!-- palavras chave para busca --&gt;&lt;/div&gt; &lt;div class='estiloListaPessoas'&gt; Gicelma de Lima Silva - glima@ipt.br | 3767-4041&lt;br&gt; Natália Neto Pereira Cerize - ncerize@ipt.br | 3767-4100&lt;/div&gt;&lt;/a&gt;&lt;div class='estiloLabsLocalizaco'&gt; Prédio 50&lt;/div&gt;&lt;hr&gt;&lt;/li&gt;</v>
      </c>
      <c r="E58" s="8" t="s">
        <v>20</v>
      </c>
      <c r="F58" s="10" t="str">
        <f>VLOOKUP(I58,linksPrediosRotas!$B$3:$C$24,2,FALSE)</f>
        <v>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</v>
      </c>
      <c r="G58" s="3"/>
      <c r="H58" s="7" t="s">
        <v>235</v>
      </c>
      <c r="I58" s="3">
        <v>50</v>
      </c>
      <c r="J58" s="3"/>
      <c r="K58" s="7" t="s">
        <v>236</v>
      </c>
      <c r="L58" s="23" t="s">
        <v>237</v>
      </c>
      <c r="M58" s="3">
        <v>4041</v>
      </c>
      <c r="N58" s="7" t="s">
        <v>238</v>
      </c>
      <c r="O58" s="23" t="s">
        <v>239</v>
      </c>
      <c r="P58" s="3">
        <v>4100</v>
      </c>
      <c r="Q58" s="24"/>
      <c r="R58" s="25" t="str">
        <f t="shared" si="0"/>
        <v>&lt;div class='estiloListaLabs'&gt;</v>
      </c>
      <c r="S58" s="12" t="str">
        <f>H58&amp;"&lt;/div&gt;&lt;div style='display:none'&gt;&lt;!-- palavras chave para busca --&gt;"&amp;G58&amp;"&lt;/div&gt;"</f>
        <v>Administração - Unidade de negócios Bionanomanufatura - BIONANO&lt;/div&gt;&lt;div style='display:none'&gt;&lt;!-- palavras chave para busca --&gt;&lt;/div&gt;</v>
      </c>
      <c r="T58" s="12" t="str">
        <f t="shared" si="2"/>
        <v>&lt;div class='estiloListaPessoas'&gt;</v>
      </c>
      <c r="U58" s="12" t="str">
        <f>K58&amp;" - "&amp;L58&amp;" | 3767-"&amp;M58&amp;IF(N58="","&lt;/div&gt;","&lt;br&gt;")</f>
        <v>Gicelma de Lima Silva - glima@ipt.br | 3767-4041&lt;br&gt;</v>
      </c>
      <c r="V58" s="12" t="str">
        <f>IF(N58="","",N58&amp;" - "&amp;O58&amp;" | 3767-"&amp;P58&amp;"&lt;/div&gt;")</f>
        <v>Natália Neto Pereira Cerize - ncerize@ipt.br | 3767-4100&lt;/div&gt;</v>
      </c>
      <c r="W58" s="12"/>
      <c r="X58" s="12"/>
      <c r="Y58" s="12"/>
      <c r="Z58" s="12"/>
      <c r="AA58" s="12" t="str">
        <f t="shared" si="3"/>
        <v>&lt;div class='estiloListaLabs'&gt; Administração - Unidade de negócios Bionanomanufatura - BIONANO&lt;/div&gt;&lt;div style='display:none'&gt;&lt;!-- palavras chave para busca --&gt;&lt;/div&gt; &lt;div class='estiloListaPessoas'&gt; Gicelma de Lima Silva - glima@ipt.br | 3767-4041&lt;br&gt; Natália Neto Pereira Cerize - ncerize@ipt.br | 3767-4100&lt;/div&gt;</v>
      </c>
      <c r="AB58" s="6" t="str">
        <f t="shared" si="4"/>
        <v>&lt;li style='display:none'&gt;&lt;a href='https://www.google.com.br/maps/dir/IPT+-+Instituto+de+Pesquisas+Tecnol%C3%B3gicas,+Av.+Prof.+Almeida+Prado,+532+-+Butant%C3%A3,+S%C3%A3o+Paulo+-+SP,+05508-901/-23.5576312,-46.7379747/@-23.5569057,-46.7374868,417m/data=!3m2!1e3!4b1!4m9!4m8!1m5!1m1!1s0x94ce56111f23979f:0x4efc1ff99667559c!2m2!1d-46.7347373!2d-23.5568084!1m0!3e0'&gt;&lt;img src='qrcodes\p50.png'&gt;&lt;div style='display:none'&gt;&lt;!-- palavras chave para busca --&gt;&lt;/div&gt;&lt;divclass='estiloListaLabs'&gt; &lt;div class='estiloListaLabs'&gt; Administração - Unidade de negócios Bionanomanufatura - BIONANO&lt;/div&gt;&lt;div style='display:none'&gt;&lt;!-- palavras chave para busca --&gt;&lt;/div&gt; &lt;div class='estiloListaPessoas'&gt; Gicelma de Lima Silva - glima@ipt.br | 3767-4041&lt;br&gt; Natália Neto Pereira Cerize - ncerize@ipt.br | 3767-4100&lt;/div&gt;&lt;/a&gt;&lt;div class='estiloLabsLocalizaco'&gt; Prédio 50&lt;/div&gt;&lt;hr&gt;&lt;/li&gt;</v>
      </c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20" t="str">
        <f t="shared" si="6"/>
        <v>&lt;!-- prédio 53--&gt;&lt;li style='display:none'&gt;&lt;a href='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'&gt;&lt;img src='p53.png'&gt;&lt;div class='estiloListaPredios'&gt;Prédio 53&lt;/div&gt;&lt;div style='display:none'&gt;&lt;!-- palavras chave para busca --&gt;&lt;/div&gt;</v>
      </c>
      <c r="B59" s="21" t="str">
        <f t="shared" si="1"/>
        <v>&lt;!-- prédio 53--&gt;&lt;li style='display:none'&gt;&lt;a href='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'&gt;&lt;img src='p53.png'&gt;&lt;div class='estiloListaPredios'&gt;Prédio 53&lt;/div&gt;&lt;div style='display:none'&gt;&lt;!-- palavras chave para busca --&gt;&lt;/div&gt;&lt;div class='estiloListaLabs'&gt; Laboratório de Corrosão e Proteção - LCP&lt;/div&gt;&lt;div style='display:none'&gt;&lt;!-- palavras chave para busca --&gt;&lt;/div&gt; &lt;div class='estiloListaPessoas'&gt; Neusvaldo Lira de Almeida - neusval@ipt.br | 3767-4044&lt;br&gt; Anna Ramus Moreira - anna@ipt.br | 3767-4803&lt;/div&gt;</v>
      </c>
      <c r="C59" s="20" t="str">
        <f>IF(I59=I60,"","&lt;/a&gt;&lt;hr&gt;&lt;/li&gt;")</f>
        <v/>
      </c>
      <c r="D59" s="26" t="str">
        <f>"&lt;!-- "&amp;H59&amp;"--&gt;"&amp;AB59</f>
        <v>&lt;!-- Laboratório de Corrosão e Proteção - LCP--&gt;&lt;li style='display:none'&gt;&lt;a href='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'&gt;&lt;img src='qrcodes\p53.png'&gt;&lt;div style='display:none'&gt;&lt;!-- palavras chave para busca --&gt;&lt;/div&gt;&lt;divclass='estiloListaLabs'&gt; &lt;div class='estiloListaLabs'&gt; Laboratório de Corrosão e Proteção - LCP&lt;/div&gt;&lt;div style='display:none'&gt;&lt;!-- palavras chave para busca --&gt;&lt;/div&gt; &lt;div class='estiloListaPessoas'&gt; Neusvaldo Lira de Almeida - neusval@ipt.br | 3767-4044&lt;br&gt; Anna Ramus Moreira - anna@ipt.br | 3767-4803&lt;/div&gt;&lt;/a&gt;&lt;div class='estiloLabsLocalizaco'&gt; Prédio 53, Térreo&lt;/div&gt;&lt;hr&gt;&lt;/li&gt;</v>
      </c>
      <c r="E59" s="8" t="s">
        <v>20</v>
      </c>
      <c r="F59" s="10" t="str">
        <f>VLOOKUP(I59,linksPrediosRotas!$B$3:$C$24,2,FALSE)</f>
        <v>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</v>
      </c>
      <c r="G59" s="3"/>
      <c r="H59" s="7" t="s">
        <v>240</v>
      </c>
      <c r="I59" s="3">
        <v>53</v>
      </c>
      <c r="J59" s="3" t="s">
        <v>68</v>
      </c>
      <c r="K59" s="7" t="s">
        <v>241</v>
      </c>
      <c r="L59" s="23" t="s">
        <v>242</v>
      </c>
      <c r="M59" s="3">
        <v>4044</v>
      </c>
      <c r="N59" s="7" t="s">
        <v>243</v>
      </c>
      <c r="O59" s="23" t="s">
        <v>244</v>
      </c>
      <c r="P59" s="3">
        <v>4803</v>
      </c>
      <c r="Q59" s="24"/>
      <c r="R59" s="25" t="str">
        <f t="shared" si="0"/>
        <v>&lt;div class='estiloListaLabs'&gt;</v>
      </c>
      <c r="S59" s="12" t="str">
        <f>H59&amp;"&lt;/div&gt;&lt;div style='display:none'&gt;&lt;!-- palavras chave para busca --&gt;"&amp;G59&amp;"&lt;/div&gt;"</f>
        <v>Laboratório de Corrosão e Proteção - LCP&lt;/div&gt;&lt;div style='display:none'&gt;&lt;!-- palavras chave para busca --&gt;&lt;/div&gt;</v>
      </c>
      <c r="T59" s="12" t="str">
        <f t="shared" si="2"/>
        <v>&lt;div class='estiloListaPessoas'&gt;</v>
      </c>
      <c r="U59" s="12" t="str">
        <f>K59&amp;" - "&amp;L59&amp;" | 3767-"&amp;M59&amp;IF(N59="","&lt;/div&gt;","&lt;br&gt;")</f>
        <v>Neusvaldo Lira de Almeida - neusval@ipt.br | 3767-4044&lt;br&gt;</v>
      </c>
      <c r="V59" s="12" t="str">
        <f>IF(N59="","",N59&amp;" - "&amp;O59&amp;" | 3767-"&amp;P59&amp;"&lt;/div&gt;")</f>
        <v>Anna Ramus Moreira - anna@ipt.br | 3767-4803&lt;/div&gt;</v>
      </c>
      <c r="W59" s="12"/>
      <c r="X59" s="12"/>
      <c r="Y59" s="12"/>
      <c r="Z59" s="12"/>
      <c r="AA59" s="12" t="str">
        <f t="shared" si="3"/>
        <v>&lt;div class='estiloListaLabs'&gt; Laboratório de Corrosão e Proteção - LCP&lt;/div&gt;&lt;div style='display:none'&gt;&lt;!-- palavras chave para busca --&gt;&lt;/div&gt; &lt;div class='estiloListaPessoas'&gt; Neusvaldo Lira de Almeida - neusval@ipt.br | 3767-4044&lt;br&gt; Anna Ramus Moreira - anna@ipt.br | 3767-4803&lt;/div&gt;</v>
      </c>
      <c r="AB59" s="6" t="str">
        <f t="shared" si="4"/>
        <v>&lt;li style='display:none'&gt;&lt;a href='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'&gt;&lt;img src='qrcodes\p53.png'&gt;&lt;div style='display:none'&gt;&lt;!-- palavras chave para busca --&gt;&lt;/div&gt;&lt;divclass='estiloListaLabs'&gt; &lt;div class='estiloListaLabs'&gt; Laboratório de Corrosão e Proteção - LCP&lt;/div&gt;&lt;div style='display:none'&gt;&lt;!-- palavras chave para busca --&gt;&lt;/div&gt; &lt;div class='estiloListaPessoas'&gt; Neusvaldo Lira de Almeida - neusval@ipt.br | 3767-4044&lt;br&gt; Anna Ramus Moreira - anna@ipt.br | 3767-4803&lt;/div&gt;&lt;/a&gt;&lt;div class='estiloLabsLocalizaco'&gt; Prédio 53, Térreo&lt;/div&gt;&lt;hr&gt;&lt;/li&gt;</v>
      </c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20" t="str">
        <f t="shared" si="6"/>
        <v/>
      </c>
      <c r="B60" s="21" t="str">
        <f t="shared" si="1"/>
        <v>&lt;div class='estiloListaLabs'&gt; Laboratório de Infraestrutura em Energia - LInE &lt;/div&gt;&lt;div style='display:none'&gt;&lt;!-- palavras chave para busca --&gt;&lt;/div&gt; &lt;div class='estiloListaPessoas'&gt; Sergio Francisco Dela Antonio - sfda@ipt.br | 3767-4227&lt;br&gt; Rynaldo Zanotele Hemerly de Almeida - rynaldo@ipt.br | 3767-4718&lt;/div&gt;&lt;/a&gt;&lt;hr&gt;&lt;/li&gt;</v>
      </c>
      <c r="C60" s="20" t="str">
        <f>IF(I60=I61,"","&lt;/a&gt;&lt;hr&gt;&lt;/li&gt;")</f>
        <v>&lt;/a&gt;&lt;hr&gt;&lt;/li&gt;</v>
      </c>
      <c r="D60" s="26" t="str">
        <f>"&lt;!-- "&amp;H60&amp;"--&gt;"&amp;AB60</f>
        <v>&lt;!-- Laboratório de Infraestrutura em Energia - LInE --&gt;&lt;li style='display:none'&gt;&lt;a href='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'&gt;&lt;img src='qrcodes\p53.png'&gt;&lt;div style='display:none'&gt;&lt;!-- palavras chave para busca --&gt;&lt;/div&gt;&lt;divclass='estiloListaLabs'&gt; &lt;div class='estiloListaLabs'&gt; Laboratório de Infraestrutura em Energia - LInE &lt;/div&gt;&lt;div style='display:none'&gt;&lt;!-- palavras chave para busca --&gt;&lt;/div&gt; &lt;div class='estiloListaPessoas'&gt; Sergio Francisco Dela Antonio - sfda@ipt.br | 3767-4227&lt;br&gt; Rynaldo Zanotele Hemerly de Almeida - rynaldo@ipt.br | 3767-4718&lt;/div&gt;&lt;/a&gt;&lt;div class='estiloLabsLocalizaco'&gt; Prédio 53, Terreo&lt;/div&gt;&lt;hr&gt;&lt;/li&gt;</v>
      </c>
      <c r="E60" s="8" t="s">
        <v>20</v>
      </c>
      <c r="F60" s="10" t="str">
        <f>VLOOKUP(I60,linksPrediosRotas!$B$3:$C$24,2,FALSE)</f>
        <v>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</v>
      </c>
      <c r="G60" s="3"/>
      <c r="H60" s="7" t="s">
        <v>245</v>
      </c>
      <c r="I60" s="3">
        <v>53</v>
      </c>
      <c r="J60" s="3" t="s">
        <v>246</v>
      </c>
      <c r="K60" s="7" t="s">
        <v>247</v>
      </c>
      <c r="L60" s="23" t="s">
        <v>248</v>
      </c>
      <c r="M60" s="3">
        <v>4227</v>
      </c>
      <c r="N60" s="7" t="s">
        <v>249</v>
      </c>
      <c r="O60" s="23" t="s">
        <v>250</v>
      </c>
      <c r="P60" s="3">
        <v>4718</v>
      </c>
      <c r="Q60" s="24"/>
      <c r="R60" s="25" t="str">
        <f t="shared" si="0"/>
        <v>&lt;div class='estiloListaLabs'&gt;</v>
      </c>
      <c r="S60" s="12" t="str">
        <f>H60&amp;"&lt;/div&gt;&lt;div style='display:none'&gt;&lt;!-- palavras chave para busca --&gt;"&amp;G60&amp;"&lt;/div&gt;"</f>
        <v>Laboratório de Infraestrutura em Energia - LInE &lt;/div&gt;&lt;div style='display:none'&gt;&lt;!-- palavras chave para busca --&gt;&lt;/div&gt;</v>
      </c>
      <c r="T60" s="12" t="str">
        <f t="shared" si="2"/>
        <v>&lt;div class='estiloListaPessoas'&gt;</v>
      </c>
      <c r="U60" s="12" t="str">
        <f>K60&amp;" - "&amp;L60&amp;" | 3767-"&amp;M60&amp;IF(N60="","&lt;/div&gt;","&lt;br&gt;")</f>
        <v>Sergio Francisco Dela Antonio - sfda@ipt.br | 3767-4227&lt;br&gt;</v>
      </c>
      <c r="V60" s="12" t="str">
        <f>IF(N60="","",N60&amp;" - "&amp;O60&amp;" | 3767-"&amp;P60&amp;"&lt;/div&gt;")</f>
        <v>Rynaldo Zanotele Hemerly de Almeida - rynaldo@ipt.br | 3767-4718&lt;/div&gt;</v>
      </c>
      <c r="W60" s="12"/>
      <c r="X60" s="12"/>
      <c r="Y60" s="12"/>
      <c r="Z60" s="12"/>
      <c r="AA60" s="12" t="str">
        <f t="shared" si="3"/>
        <v>&lt;div class='estiloListaLabs'&gt; Laboratório de Infraestrutura em Energia - LInE &lt;/div&gt;&lt;div style='display:none'&gt;&lt;!-- palavras chave para busca --&gt;&lt;/div&gt; &lt;div class='estiloListaPessoas'&gt; Sergio Francisco Dela Antonio - sfda@ipt.br | 3767-4227&lt;br&gt; Rynaldo Zanotele Hemerly de Almeida - rynaldo@ipt.br | 3767-4718&lt;/div&gt;</v>
      </c>
      <c r="AB60" s="6" t="str">
        <f t="shared" si="4"/>
        <v>&lt;li style='display:none'&gt;&lt;a href='https://www.google.com.br/maps/dir/IPT+-+Instituto+de+Pesquisas+Tecnol%C3%B3gicas,+Av.+Prof.+Almeida+Prado,+532+-+Butant%C3%A3,+S%C3%A3o+Paulo+-+SP,+05508-901/-23.5575263,-46.7388136/@-23.5570542,-46.73935,833m/data=!3m1!1e3!4m9!4m8!1m5!1m1!1s0x94ce56111f23979f:0x4efc1ff99667559c!2m2!1d-46.7347373!2d-23.5568084!1m0!3e0'&gt;&lt;img src='qrcodes\p53.png'&gt;&lt;div style='display:none'&gt;&lt;!-- palavras chave para busca --&gt;&lt;/div&gt;&lt;divclass='estiloListaLabs'&gt; &lt;div class='estiloListaLabs'&gt; Laboratório de Infraestrutura em Energia - LInE &lt;/div&gt;&lt;div style='display:none'&gt;&lt;!-- palavras chave para busca --&gt;&lt;/div&gt; &lt;div class='estiloListaPessoas'&gt; Sergio Francisco Dela Antonio - sfda@ipt.br | 3767-4227&lt;br&gt; Rynaldo Zanotele Hemerly de Almeida - rynaldo@ipt.br | 3767-4718&lt;/div&gt;&lt;/a&gt;&lt;div class='estiloLabsLocalizaco'&gt; Prédio 53, Terreo&lt;/div&gt;&lt;hr&gt;&lt;/li&gt;</v>
      </c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20" t="str">
        <f t="shared" si="6"/>
        <v>&lt;!-- prédio 54--&gt;&lt;li style='display:none'&gt;&lt;a href='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'&gt;&lt;img src='p54.png'&gt;&lt;div class='estiloListaPredios'&gt;Prédio 54&lt;/div&gt;&lt;div style='display:none'&gt;&lt;!-- palavras chave para busca --&gt;&lt;/div&gt;</v>
      </c>
      <c r="B61" s="21" t="str">
        <f t="shared" si="1"/>
        <v>&lt;!-- prédio 54--&gt;&lt;li style='display:none'&gt;&lt;a href='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'&gt;&lt;img src='p54.png'&gt;&lt;div class='estiloListaPredios'&gt;Prédio 54&lt;/div&gt;&lt;div style='display:none'&gt;&lt;!-- palavras chave para busca --&gt;&lt;/div&gt;&lt;div class='estiloListaLabs'&gt; Seção de Obras Civis - SOC&lt;/div&gt;&lt;div style='display:none'&gt;&lt;!-- palavras chave para busca --&gt;&lt;/div&gt; &lt;div class='estiloListaPessoas'&gt; Diego Lapolli Bressan - bressan@ipt.br | 3767-4165&lt;br&gt; Fabio Ioveni Lavandoscki - fabioil@ipt.br | 3767-4564&lt;/div&gt;</v>
      </c>
      <c r="C61" s="20" t="str">
        <f>IF(I61=I62,"","&lt;/a&gt;&lt;hr&gt;&lt;/li&gt;")</f>
        <v/>
      </c>
      <c r="D61" s="26" t="str">
        <f>"&lt;!-- "&amp;H61&amp;"--&gt;"&amp;AB61</f>
        <v>&lt;!-- Seção de Obras Civis - SOC--&gt;&lt;li style='display:none'&gt;&lt;a href='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'&gt;&lt;img src='qrcodes\p54.png'&gt;&lt;div style='display:none'&gt;&lt;!-- palavras chave para busca --&gt;&lt;/div&gt;&lt;divclass='estiloListaLabs'&gt; &lt;div class='estiloListaLabs'&gt; Seção de Obras Civis - SOC&lt;/div&gt;&lt;div style='display:none'&gt;&lt;!-- palavras chave para busca --&gt;&lt;/div&gt; &lt;div class='estiloListaPessoas'&gt; Diego Lapolli Bressan - bressan@ipt.br | 3767-4165&lt;br&gt; Fabio Ioveni Lavandoscki - fabioil@ipt.br | 3767-4564&lt;/div&gt;&lt;/a&gt;&lt;div class='estiloLabsLocalizaco'&gt; Prédio 54, Térreo&lt;/div&gt;&lt;hr&gt;&lt;/li&gt;</v>
      </c>
      <c r="E61" s="8" t="s">
        <v>20</v>
      </c>
      <c r="F61" s="10" t="str">
        <f>VLOOKUP(I61,linksPrediosRotas!$B$3:$C$24,2,FALSE)</f>
        <v>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</v>
      </c>
      <c r="G61" s="3"/>
      <c r="H61" s="7" t="s">
        <v>251</v>
      </c>
      <c r="I61" s="3">
        <v>54</v>
      </c>
      <c r="J61" s="3" t="s">
        <v>68</v>
      </c>
      <c r="K61" s="7" t="s">
        <v>252</v>
      </c>
      <c r="L61" s="23" t="s">
        <v>253</v>
      </c>
      <c r="M61" s="3">
        <v>4165</v>
      </c>
      <c r="N61" s="7" t="s">
        <v>254</v>
      </c>
      <c r="O61" s="23" t="s">
        <v>255</v>
      </c>
      <c r="P61" s="3">
        <v>4564</v>
      </c>
      <c r="Q61" s="24"/>
      <c r="R61" s="25" t="str">
        <f t="shared" si="0"/>
        <v>&lt;div class='estiloListaLabs'&gt;</v>
      </c>
      <c r="S61" s="12" t="str">
        <f>H61&amp;"&lt;/div&gt;&lt;div style='display:none'&gt;&lt;!-- palavras chave para busca --&gt;"&amp;G61&amp;"&lt;/div&gt;"</f>
        <v>Seção de Obras Civis - SOC&lt;/div&gt;&lt;div style='display:none'&gt;&lt;!-- palavras chave para busca --&gt;&lt;/div&gt;</v>
      </c>
      <c r="T61" s="12" t="str">
        <f t="shared" si="2"/>
        <v>&lt;div class='estiloListaPessoas'&gt;</v>
      </c>
      <c r="U61" s="12" t="str">
        <f>K61&amp;" - "&amp;L61&amp;" | 3767-"&amp;M61&amp;IF(N61="","&lt;/div&gt;","&lt;br&gt;")</f>
        <v>Diego Lapolli Bressan - bressan@ipt.br | 3767-4165&lt;br&gt;</v>
      </c>
      <c r="V61" s="12" t="str">
        <f>IF(N61="","",N61&amp;" - "&amp;O61&amp;" | 3767-"&amp;P61&amp;"&lt;/div&gt;")</f>
        <v>Fabio Ioveni Lavandoscki - fabioil@ipt.br | 3767-4564&lt;/div&gt;</v>
      </c>
      <c r="W61" s="12"/>
      <c r="X61" s="12"/>
      <c r="Y61" s="12"/>
      <c r="Z61" s="12"/>
      <c r="AA61" s="12" t="str">
        <f t="shared" si="3"/>
        <v>&lt;div class='estiloListaLabs'&gt; Seção de Obras Civis - SOC&lt;/div&gt;&lt;div style='display:none'&gt;&lt;!-- palavras chave para busca --&gt;&lt;/div&gt; &lt;div class='estiloListaPessoas'&gt; Diego Lapolli Bressan - bressan@ipt.br | 3767-4165&lt;br&gt; Fabio Ioveni Lavandoscki - fabioil@ipt.br | 3767-4564&lt;/div&gt;</v>
      </c>
      <c r="AB61" s="6" t="str">
        <f t="shared" si="4"/>
        <v>&lt;li style='display:none'&gt;&lt;a href='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'&gt;&lt;img src='qrcodes\p54.png'&gt;&lt;div style='display:none'&gt;&lt;!-- palavras chave para busca --&gt;&lt;/div&gt;&lt;divclass='estiloListaLabs'&gt; &lt;div class='estiloListaLabs'&gt; Seção de Obras Civis - SOC&lt;/div&gt;&lt;div style='display:none'&gt;&lt;!-- palavras chave para busca --&gt;&lt;/div&gt; &lt;div class='estiloListaPessoas'&gt; Diego Lapolli Bressan - bressan@ipt.br | 3767-4165&lt;br&gt; Fabio Ioveni Lavandoscki - fabioil@ipt.br | 3767-4564&lt;/div&gt;&lt;/a&gt;&lt;div class='estiloLabsLocalizaco'&gt; Prédio 54, Térreo&lt;/div&gt;&lt;hr&gt;&lt;/li&gt;</v>
      </c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20" t="str">
        <f t="shared" si="6"/>
        <v/>
      </c>
      <c r="B62" s="21" t="str">
        <f t="shared" si="1"/>
        <v>&lt;div class='estiloListaLabs'&gt; Escritório de Projetos - EP&lt;/div&gt;&lt;div style='display:none'&gt;&lt;!-- palavras chave para busca --&gt;&lt;/div&gt; &lt;div class='estiloListaPessoas'&gt; Bruna Bazzoni - bbazzoni@ipt.br | 3767-4270&lt;/div&gt; &lt;/a&gt;&lt;hr&gt;&lt;/li&gt;</v>
      </c>
      <c r="C62" s="20" t="str">
        <f>IF(I62=I63,"","&lt;/a&gt;&lt;hr&gt;&lt;/li&gt;")</f>
        <v>&lt;/a&gt;&lt;hr&gt;&lt;/li&gt;</v>
      </c>
      <c r="D62" s="26" t="str">
        <f>"&lt;!-- "&amp;H62&amp;"--&gt;"&amp;AB62</f>
        <v>&lt;!-- Escritório de Projetos - EP--&gt;&lt;li style='display:none'&gt;&lt;a href='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'&gt;&lt;img src='qrcodes\p54.png'&gt;&lt;div style='display:none'&gt;&lt;!-- palavras chave para busca --&gt;&lt;/div&gt;&lt;divclass='estiloListaLabs'&gt; &lt;div class='estiloListaLabs'&gt; Escritório de Projetos - EP&lt;/div&gt;&lt;div style='display:none'&gt;&lt;!-- palavras chave para busca --&gt;&lt;/div&gt; &lt;div class='estiloListaPessoas'&gt; Bruna Bazzoni - bbazzoni@ipt.br | 3767-4270&lt;/div&gt; &lt;/a&gt;&lt;div class='estiloLabsLocalizaco'&gt; Prédio 54&lt;/div&gt;&lt;hr&gt;&lt;/li&gt;</v>
      </c>
      <c r="E62" s="8" t="s">
        <v>20</v>
      </c>
      <c r="F62" s="10" t="str">
        <f>VLOOKUP(I62,linksPrediosRotas!$B$3:$C$24,2,FALSE)</f>
        <v>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</v>
      </c>
      <c r="G62" s="3"/>
      <c r="H62" s="7" t="s">
        <v>256</v>
      </c>
      <c r="I62" s="3">
        <v>54</v>
      </c>
      <c r="J62" s="3"/>
      <c r="K62" s="7" t="s">
        <v>257</v>
      </c>
      <c r="L62" s="23" t="s">
        <v>258</v>
      </c>
      <c r="M62" s="3">
        <v>4270</v>
      </c>
      <c r="N62" s="7"/>
      <c r="O62" s="7"/>
      <c r="P62" s="3"/>
      <c r="Q62" s="24"/>
      <c r="R62" s="25" t="str">
        <f t="shared" si="0"/>
        <v>&lt;div class='estiloListaLabs'&gt;</v>
      </c>
      <c r="S62" s="12" t="str">
        <f>H62&amp;"&lt;/div&gt;&lt;div style='display:none'&gt;&lt;!-- palavras chave para busca --&gt;"&amp;G62&amp;"&lt;/div&gt;"</f>
        <v>Escritório de Projetos - EP&lt;/div&gt;&lt;div style='display:none'&gt;&lt;!-- palavras chave para busca --&gt;&lt;/div&gt;</v>
      </c>
      <c r="T62" s="12" t="str">
        <f t="shared" si="2"/>
        <v>&lt;div class='estiloListaPessoas'&gt;</v>
      </c>
      <c r="U62" s="12" t="str">
        <f>K62&amp;" - "&amp;L62&amp;" | 3767-"&amp;M62&amp;IF(N62="","&lt;/div&gt;","&lt;br&gt;")</f>
        <v>Bruna Bazzoni - bbazzoni@ipt.br | 3767-4270&lt;/div&gt;</v>
      </c>
      <c r="V62" s="12" t="str">
        <f>IF(N62="","",N62&amp;" - "&amp;O62&amp;" | 3767-"&amp;P62&amp;"&lt;/div&gt;")</f>
        <v/>
      </c>
      <c r="W62" s="12"/>
      <c r="X62" s="12"/>
      <c r="Y62" s="12"/>
      <c r="Z62" s="12"/>
      <c r="AA62" s="12" t="str">
        <f t="shared" si="3"/>
        <v xml:space="preserve">&lt;div class='estiloListaLabs'&gt; Escritório de Projetos - EP&lt;/div&gt;&lt;div style='display:none'&gt;&lt;!-- palavras chave para busca --&gt;&lt;/div&gt; &lt;div class='estiloListaPessoas'&gt; Bruna Bazzoni - bbazzoni@ipt.br | 3767-4270&lt;/div&gt; </v>
      </c>
      <c r="AB62" s="6" t="str">
        <f t="shared" si="4"/>
        <v>&lt;li style='display:none'&gt;&lt;a href='https://www.google.com.br/maps/dir/IPT+-+Instituto+de+Pesquisas+Tecnol%C3%B3gicas,+Av.+Prof.+Almeida+Prado,+532+-+Butant%C3%A3,+S%C3%A3o+Paulo+-+SP,+05508-901/-23.5583535,-46.7386303/@-23.5586898,-46.7392567,1667m/data=!3m2!1e3!4b1!4m9!4m8!1m5!1m1!1s0x94ce56111f23979f:0x4efc1ff99667559c!2m2!1d-46.7347373!2d-23.5568084!1m0!3e0'&gt;&lt;img src='qrcodes\p54.png'&gt;&lt;div style='display:none'&gt;&lt;!-- palavras chave para busca --&gt;&lt;/div&gt;&lt;divclass='estiloListaLabs'&gt; &lt;div class='estiloListaLabs'&gt; Escritório de Projetos - EP&lt;/div&gt;&lt;div style='display:none'&gt;&lt;!-- palavras chave para busca --&gt;&lt;/div&gt; &lt;div class='estiloListaPessoas'&gt; Bruna Bazzoni - bbazzoni@ipt.br | 3767-4270&lt;/div&gt; &lt;/a&gt;&lt;div class='estiloLabsLocalizaco'&gt; Prédio 54&lt;/div&gt;&lt;hr&gt;&lt;/li&gt;</v>
      </c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20" t="str">
        <f t="shared" si="6"/>
        <v>&lt;!-- prédio 55--&gt;&lt;li style='display:none'&gt;&lt;a href='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'&gt;&lt;img src='p55.png'&gt;&lt;div class='estiloListaPredios'&gt;Prédio 55&lt;/div&gt;&lt;div style='display:none'&gt;&lt;!-- palavras chave para busca --&gt;&lt;/div&gt;</v>
      </c>
      <c r="B63" s="21" t="str">
        <f t="shared" si="1"/>
        <v>&lt;!-- prédio 55--&gt;&lt;li style='display:none'&gt;&lt;a href='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'&gt;&lt;img src='p55.png'&gt;&lt;div class='estiloListaPredios'&gt;Prédio 55&lt;/div&gt;&lt;div style='display:none'&gt;&lt;!-- palavras chave para busca --&gt;&lt;/div&gt;&lt;div class='estiloListaLabs'&gt; Laboratório de Usos Finais e Gestão de Energia - LGE&lt;/div&gt;&lt;div style='display:none'&gt;&lt;!-- palavras chave para busca --&gt;&lt;/div&gt; &lt;div class='estiloListaPessoas'&gt; Antonio Francisco Gentil Ferreira Junior - agentil@ipt.br | 3767-4523&lt;br&gt; Mônica Felix da Cunha Rodrigues - monicafc@ipt.br | 3767-4823&lt;/div&gt;</v>
      </c>
      <c r="C63" s="20" t="str">
        <f>IF(I63=I64,"","&lt;/a&gt;&lt;hr&gt;&lt;/li&gt;")</f>
        <v/>
      </c>
      <c r="D63" s="26" t="str">
        <f>"&lt;!-- "&amp;H63&amp;"--&gt;"&amp;AB63</f>
        <v>&lt;!-- Laboratório de Usos Finais e Gestão de Energia - LGE--&gt;&lt;li style='display:none'&gt;&lt;a href='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'&gt;&lt;img src='qrcodes\p55.png'&gt;&lt;div style='display:none'&gt;&lt;!-- palavras chave para busca --&gt;&lt;/div&gt;&lt;divclass='estiloListaLabs'&gt; &lt;div class='estiloListaLabs'&gt; Laboratório de Usos Finais e Gestão de Energia - LGE&lt;/div&gt;&lt;div style='display:none'&gt;&lt;!-- palavras chave para busca --&gt;&lt;/div&gt; &lt;div class='estiloListaPessoas'&gt; Antonio Francisco Gentil Ferreira Junior - agentil@ipt.br | 3767-4523&lt;br&gt; Mônica Felix da Cunha Rodrigues - monicafc@ipt.br | 3767-4823&lt;/div&gt;&lt;/a&gt;&lt;div class='estiloLabsLocalizaco'&gt; Prédio 55, 1º subsolo&lt;/div&gt;&lt;hr&gt;&lt;/li&gt;</v>
      </c>
      <c r="E63" s="8" t="s">
        <v>20</v>
      </c>
      <c r="F63" s="10" t="str">
        <f>VLOOKUP(I63,linksPrediosRotas!$B$3:$C$24,2,FALSE)</f>
        <v>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</v>
      </c>
      <c r="G63" s="3"/>
      <c r="H63" s="7" t="s">
        <v>259</v>
      </c>
      <c r="I63" s="3">
        <v>55</v>
      </c>
      <c r="J63" s="3" t="s">
        <v>260</v>
      </c>
      <c r="K63" s="7" t="s">
        <v>261</v>
      </c>
      <c r="L63" s="23" t="s">
        <v>262</v>
      </c>
      <c r="M63" s="3">
        <v>4523</v>
      </c>
      <c r="N63" s="7" t="s">
        <v>263</v>
      </c>
      <c r="O63" s="23" t="s">
        <v>264</v>
      </c>
      <c r="P63" s="3">
        <v>4823</v>
      </c>
      <c r="Q63" s="24"/>
      <c r="R63" s="25" t="str">
        <f t="shared" si="0"/>
        <v>&lt;div class='estiloListaLabs'&gt;</v>
      </c>
      <c r="S63" s="12" t="str">
        <f>H63&amp;"&lt;/div&gt;&lt;div style='display:none'&gt;&lt;!-- palavras chave para busca --&gt;"&amp;G63&amp;"&lt;/div&gt;"</f>
        <v>Laboratório de Usos Finais e Gestão de Energia - LGE&lt;/div&gt;&lt;div style='display:none'&gt;&lt;!-- palavras chave para busca --&gt;&lt;/div&gt;</v>
      </c>
      <c r="T63" s="12" t="str">
        <f t="shared" si="2"/>
        <v>&lt;div class='estiloListaPessoas'&gt;</v>
      </c>
      <c r="U63" s="12" t="str">
        <f>K63&amp;" - "&amp;L63&amp;" | 3767-"&amp;M63&amp;IF(N63="","&lt;/div&gt;","&lt;br&gt;")</f>
        <v>Antonio Francisco Gentil Ferreira Junior - agentil@ipt.br | 3767-4523&lt;br&gt;</v>
      </c>
      <c r="V63" s="12" t="str">
        <f>IF(N63="","",N63&amp;" - "&amp;O63&amp;" | 3767-"&amp;P63&amp;"&lt;/div&gt;")</f>
        <v>Mônica Felix da Cunha Rodrigues - monicafc@ipt.br | 3767-4823&lt;/div&gt;</v>
      </c>
      <c r="W63" s="12"/>
      <c r="X63" s="12"/>
      <c r="Y63" s="12"/>
      <c r="Z63" s="12"/>
      <c r="AA63" s="12" t="str">
        <f t="shared" si="3"/>
        <v>&lt;div class='estiloListaLabs'&gt; Laboratório de Usos Finais e Gestão de Energia - LGE&lt;/div&gt;&lt;div style='display:none'&gt;&lt;!-- palavras chave para busca --&gt;&lt;/div&gt; &lt;div class='estiloListaPessoas'&gt; Antonio Francisco Gentil Ferreira Junior - agentil@ipt.br | 3767-4523&lt;br&gt; Mônica Felix da Cunha Rodrigues - monicafc@ipt.br | 3767-4823&lt;/div&gt;</v>
      </c>
      <c r="AB63" s="6" t="str">
        <f t="shared" si="4"/>
        <v>&lt;li style='display:none'&gt;&lt;a href='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'&gt;&lt;img src='qrcodes\p55.png'&gt;&lt;div style='display:none'&gt;&lt;!-- palavras chave para busca --&gt;&lt;/div&gt;&lt;divclass='estiloListaLabs'&gt; &lt;div class='estiloListaLabs'&gt; Laboratório de Usos Finais e Gestão de Energia - LGE&lt;/div&gt;&lt;div style='display:none'&gt;&lt;!-- palavras chave para busca --&gt;&lt;/div&gt; &lt;div class='estiloListaPessoas'&gt; Antonio Francisco Gentil Ferreira Junior - agentil@ipt.br | 3767-4523&lt;br&gt; Mônica Felix da Cunha Rodrigues - monicafc@ipt.br | 3767-4823&lt;/div&gt;&lt;/a&gt;&lt;div class='estiloLabsLocalizaco'&gt; Prédio 55, 1º subsolo&lt;/div&gt;&lt;hr&gt;&lt;/li&gt;</v>
      </c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20" t="str">
        <f t="shared" si="6"/>
        <v/>
      </c>
      <c r="B64" s="21" t="str">
        <f t="shared" si="1"/>
        <v>&lt;div class='estiloListaLabs'&gt; Laboratório de Metrologia Elétrica - LME&lt;/div&gt;&lt;div style='display:none'&gt;&lt;!-- palavras chave para busca --&gt;multimetro; osciloscopio; gaussimetro&lt;/div&gt; &lt;div class='estiloListaPessoas'&gt; Nelson Andrade - nandrade@ipt.br | 3767-4948&lt;br&gt; Tomie Yokoji - tomiey@ipt.br | 3767-4948&lt;/div&gt;&lt;/a&gt;&lt;hr&gt;&lt;/li&gt;</v>
      </c>
      <c r="C64" s="20" t="str">
        <f>IF(I64=I65,"","&lt;/a&gt;&lt;hr&gt;&lt;/li&gt;")</f>
        <v>&lt;/a&gt;&lt;hr&gt;&lt;/li&gt;</v>
      </c>
      <c r="D64" s="26" t="str">
        <f>"&lt;!-- "&amp;H64&amp;"--&gt;"&amp;AB64</f>
        <v>&lt;!-- Laboratório de Metrologia Elétrica - LME--&gt;&lt;li style='display:none'&gt;&lt;a href='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'&gt;&lt;img src='qrcodes\p55.png'&gt;&lt;div style='display:none'&gt;&lt;!-- palavras chave para busca --&gt;multimetro; osciloscopio; gaussimetro&lt;/div&gt;&lt;divclass='estiloListaLabs'&gt; &lt;div class='estiloListaLabs'&gt; Laboratório de Metrologia Elétrica - LME&lt;/div&gt;&lt;div style='display:none'&gt;&lt;!-- palavras chave para busca --&gt;multimetro; osciloscopio; gaussimetro&lt;/div&gt; &lt;div class='estiloListaPessoas'&gt; Nelson Andrade - nandrade@ipt.br | 3767-4948&lt;br&gt; Tomie Yokoji - tomiey@ipt.br | 3767-4948&lt;/div&gt;&lt;/a&gt;&lt;div class='estiloLabsLocalizaco'&gt; Prédio 55, 2º subsolo&lt;/div&gt;&lt;hr&gt;&lt;/li&gt;</v>
      </c>
      <c r="E64" s="8" t="s">
        <v>20</v>
      </c>
      <c r="F64" s="10" t="str">
        <f>VLOOKUP(I64,linksPrediosRotas!$B$3:$C$24,2,FALSE)</f>
        <v>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</v>
      </c>
      <c r="G64" s="3" t="s">
        <v>265</v>
      </c>
      <c r="H64" s="7" t="s">
        <v>266</v>
      </c>
      <c r="I64" s="3">
        <v>55</v>
      </c>
      <c r="J64" s="3" t="s">
        <v>267</v>
      </c>
      <c r="K64" s="7" t="s">
        <v>268</v>
      </c>
      <c r="L64" s="23" t="s">
        <v>269</v>
      </c>
      <c r="M64" s="3">
        <v>4948</v>
      </c>
      <c r="N64" s="7" t="s">
        <v>270</v>
      </c>
      <c r="O64" s="23" t="s">
        <v>271</v>
      </c>
      <c r="P64" s="3">
        <v>4948</v>
      </c>
      <c r="Q64" s="24"/>
      <c r="R64" s="25" t="str">
        <f t="shared" si="0"/>
        <v>&lt;div class='estiloListaLabs'&gt;</v>
      </c>
      <c r="S64" s="12" t="str">
        <f>H64&amp;"&lt;/div&gt;&lt;div style='display:none'&gt;&lt;!-- palavras chave para busca --&gt;"&amp;G64&amp;"&lt;/div&gt;"</f>
        <v>Laboratório de Metrologia Elétrica - LME&lt;/div&gt;&lt;div style='display:none'&gt;&lt;!-- palavras chave para busca --&gt;multimetro; osciloscopio; gaussimetro&lt;/div&gt;</v>
      </c>
      <c r="T64" s="12" t="str">
        <f t="shared" si="2"/>
        <v>&lt;div class='estiloListaPessoas'&gt;</v>
      </c>
      <c r="U64" s="12" t="str">
        <f>K64&amp;" - "&amp;L64&amp;" | 3767-"&amp;M64&amp;IF(N64="","&lt;/div&gt;","&lt;br&gt;")</f>
        <v>Nelson Andrade - nandrade@ipt.br | 3767-4948&lt;br&gt;</v>
      </c>
      <c r="V64" s="12" t="str">
        <f>IF(N64="","",N64&amp;" - "&amp;O64&amp;" | 3767-"&amp;P64&amp;"&lt;/div&gt;")</f>
        <v>Tomie Yokoji - tomiey@ipt.br | 3767-4948&lt;/div&gt;</v>
      </c>
      <c r="W64" s="12"/>
      <c r="X64" s="12"/>
      <c r="Y64" s="12"/>
      <c r="Z64" s="12"/>
      <c r="AA64" s="12" t="str">
        <f t="shared" si="3"/>
        <v>&lt;div class='estiloListaLabs'&gt; Laboratório de Metrologia Elétrica - LME&lt;/div&gt;&lt;div style='display:none'&gt;&lt;!-- palavras chave para busca --&gt;multimetro; osciloscopio; gaussimetro&lt;/div&gt; &lt;div class='estiloListaPessoas'&gt; Nelson Andrade - nandrade@ipt.br | 3767-4948&lt;br&gt; Tomie Yokoji - tomiey@ipt.br | 3767-4948&lt;/div&gt;</v>
      </c>
      <c r="AB64" s="6" t="str">
        <f t="shared" si="4"/>
        <v>&lt;li style='display:none'&gt;&lt;a href='https://www.google.com.br/maps/dir/IPT+-+Instituto+de+Pesquisas+Tecnol%C3%B3gicas,+Av.+Prof.+Almeida+Prado,+532+-+Butant%C3%A3,+S%C3%A3o+Paulo+-+SP,+05508-901/-23.5577738,-46.7395187/@-23.5570542,-46.73935,833m/data=!3m2!1e3!4b1!4m9!4m8!1m5!1m1!1s0x94ce56111f23979f:0x4efc1ff99667559c!2m2!1d-46.7347373!2d-23.5568084!1m0!3e0'&gt;&lt;img src='qrcodes\p55.png'&gt;&lt;div style='display:none'&gt;&lt;!-- palavras chave para busca --&gt;multimetro; osciloscopio; gaussimetro&lt;/div&gt;&lt;divclass='estiloListaLabs'&gt; &lt;div class='estiloListaLabs'&gt; Laboratório de Metrologia Elétrica - LME&lt;/div&gt;&lt;div style='display:none'&gt;&lt;!-- palavras chave para busca --&gt;multimetro; osciloscopio; gaussimetro&lt;/div&gt; &lt;div class='estiloListaPessoas'&gt; Nelson Andrade - nandrade@ipt.br | 3767-4948&lt;br&gt; Tomie Yokoji - tomiey@ipt.br | 3767-4948&lt;/div&gt;&lt;/a&gt;&lt;div class='estiloLabsLocalizaco'&gt; Prédio 55, 2º subsolo&lt;/div&gt;&lt;hr&gt;&lt;/li&gt;</v>
      </c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20" t="str">
        <f t="shared" si="6"/>
        <v>&lt;!-- prédio 56--&gt;&lt;li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src='p56.png'&gt;&lt;div class='estiloListaPredios'&gt;Prédio 56&lt;/div&gt;&lt;div style='display:none'&gt;&lt;!-- palavras chave para busca --&gt;&lt;/div&gt;</v>
      </c>
      <c r="B65" s="21" t="str">
        <f t="shared" si="1"/>
        <v>&lt;!-- prédio 56--&gt;&lt;li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src='p56.png'&gt;&lt;div class='estiloListaPredios'&gt;Prédio 56&lt;/div&gt;&lt;div style='display:none'&gt;&lt;!-- palavras chave para busca --&gt;&lt;/div&gt;&lt;div class='estiloListaLabs'&gt; Seção de Internet das Coisas e Sistemas Embarcados - SICE&lt;/div&gt;&lt;div style='display:none'&gt;&lt;!-- palavras chave para busca --&gt;&lt;/div&gt; &lt;div class='estiloListaPessoas'&gt; Leandro Avanco - lavanco@ipt.br | 3767-4724&lt;br&gt; Mauro Kendi Noda - mknoda@ipt.br | 3767-4398&lt;/div&gt;</v>
      </c>
      <c r="C65" s="20" t="str">
        <f>IF(I65=I66,"","&lt;/a&gt;&lt;hr&gt;&lt;/li&gt;")</f>
        <v/>
      </c>
      <c r="D65" s="26" t="str">
        <f>"&lt;!-- "&amp;H65&amp;"--&gt;"&amp;AB65</f>
        <v>&lt;!-- Seção de Internet das Coisas e Sistemas Embarcados - SICE--&gt;&lt;li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Seção de Internet das Coisas e Sistemas Embarcados - SICE&lt;/div&gt;&lt;div style='display:none'&gt;&lt;!-- palavras chave para busca --&gt;&lt;/div&gt; &lt;div class='estiloListaPessoas'&gt; Leandro Avanco - lavanco@ipt.br | 3767-4724&lt;br&gt; Mauro Kendi Noda - mknoda@ipt.br | 3767-4398&lt;/div&gt;&lt;/a&gt;&lt;div class='estiloLabsLocalizaco'&gt; Prédio 56&lt;/div&gt;&lt;hr&gt;&lt;/li&gt;</v>
      </c>
      <c r="E65" s="8" t="s">
        <v>20</v>
      </c>
      <c r="F65" s="10" t="str">
        <f>VLOOKUP(I65,linksPrediosRotas!$B$3:$C$24,2,FALSE)</f>
        <v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v>
      </c>
      <c r="G65" s="3"/>
      <c r="H65" s="7" t="s">
        <v>272</v>
      </c>
      <c r="I65" s="3">
        <v>56</v>
      </c>
      <c r="J65" s="3"/>
      <c r="K65" s="7" t="s">
        <v>273</v>
      </c>
      <c r="L65" s="23" t="s">
        <v>274</v>
      </c>
      <c r="M65" s="3">
        <v>4724</v>
      </c>
      <c r="N65" s="7" t="s">
        <v>275</v>
      </c>
      <c r="O65" s="23" t="s">
        <v>276</v>
      </c>
      <c r="P65" s="3">
        <v>4398</v>
      </c>
      <c r="Q65" s="24"/>
      <c r="R65" s="25" t="str">
        <f t="shared" si="0"/>
        <v>&lt;div class='estiloListaLabs'&gt;</v>
      </c>
      <c r="S65" s="12" t="str">
        <f>H65&amp;"&lt;/div&gt;&lt;div style='display:none'&gt;&lt;!-- palavras chave para busca --&gt;"&amp;G65&amp;"&lt;/div&gt;"</f>
        <v>Seção de Internet das Coisas e Sistemas Embarcados - SICE&lt;/div&gt;&lt;div style='display:none'&gt;&lt;!-- palavras chave para busca --&gt;&lt;/div&gt;</v>
      </c>
      <c r="T65" s="12" t="str">
        <f t="shared" si="2"/>
        <v>&lt;div class='estiloListaPessoas'&gt;</v>
      </c>
      <c r="U65" s="12" t="str">
        <f>K65&amp;" - "&amp;L65&amp;" | 3767-"&amp;M65&amp;IF(N65="","&lt;/div&gt;","&lt;br&gt;")</f>
        <v>Leandro Avanco - lavanco@ipt.br | 3767-4724&lt;br&gt;</v>
      </c>
      <c r="V65" s="12" t="str">
        <f>IF(N65="","",N65&amp;" - "&amp;O65&amp;" | 3767-"&amp;P65&amp;"&lt;/div&gt;")</f>
        <v>Mauro Kendi Noda - mknoda@ipt.br | 3767-4398&lt;/div&gt;</v>
      </c>
      <c r="W65" s="12"/>
      <c r="X65" s="12"/>
      <c r="Y65" s="12"/>
      <c r="Z65" s="12"/>
      <c r="AA65" s="12" t="str">
        <f t="shared" si="3"/>
        <v>&lt;div class='estiloListaLabs'&gt; Seção de Internet das Coisas e Sistemas Embarcados - SICE&lt;/div&gt;&lt;div style='display:none'&gt;&lt;!-- palavras chave para busca --&gt;&lt;/div&gt; &lt;div class='estiloListaPessoas'&gt; Leandro Avanco - lavanco@ipt.br | 3767-4724&lt;br&gt; Mauro Kendi Noda - mknoda@ipt.br | 3767-4398&lt;/div&gt;</v>
      </c>
      <c r="AB65" s="6" t="str">
        <f t="shared" si="4"/>
        <v>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Seção de Internet das Coisas e Sistemas Embarcados - SICE&lt;/div&gt;&lt;div style='display:none'&gt;&lt;!-- palavras chave para busca --&gt;&lt;/div&gt; &lt;div class='estiloListaPessoas'&gt; Leandro Avanco - lavanco@ipt.br | 3767-4724&lt;br&gt; Mauro Kendi Noda - mknoda@ipt.br | 3767-4398&lt;/div&gt;&lt;/a&gt;&lt;div class='estiloLabsLocalizaco'&gt; Prédio 56&lt;/div&gt;&lt;hr&gt;&lt;/li&gt;</v>
      </c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20" t="str">
        <f t="shared" si="6"/>
        <v/>
      </c>
      <c r="B66" s="21" t="str">
        <f t="shared" si="1"/>
        <v>&lt;div class='estiloListaLabs'&gt; Seção de Engenharia de Software e Transportes Inteligentes - SESTI&lt;/div&gt;&lt;div style='display:none'&gt;&lt;!-- palavras chave para busca --&gt;&lt;/div&gt; &lt;div class='estiloListaPessoas'&gt; Douglas Bellomo Cavalcante - dcavalca@ipt.br | 3767-4187&lt;br&gt; Ely Bernardi - ely@ipt.br | 3767-4438&lt;/div&gt;</v>
      </c>
      <c r="C66" s="20" t="str">
        <f>IF(I66=I67,"","&lt;/a&gt;&lt;hr&gt;&lt;/li&gt;")</f>
        <v/>
      </c>
      <c r="D66" s="26" t="str">
        <f>"&lt;!-- "&amp;H66&amp;"--&gt;"&amp;AB66</f>
        <v>&lt;!-- Seção de Engenharia de Software e Transportes Inteligentes - SESTI--&gt;&lt;li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Seção de Engenharia de Software e Transportes Inteligentes - SESTI&lt;/div&gt;&lt;div style='display:none'&gt;&lt;!-- palavras chave para busca --&gt;&lt;/div&gt; &lt;div class='estiloListaPessoas'&gt; Douglas Bellomo Cavalcante - dcavalca@ipt.br | 3767-4187&lt;br&gt; Ely Bernardi - ely@ipt.br | 3767-4438&lt;/div&gt;&lt;/a&gt;&lt;div class='estiloLabsLocalizaco'&gt; Prédio 56&lt;/div&gt;&lt;hr&gt;&lt;/li&gt;</v>
      </c>
      <c r="E66" s="8" t="s">
        <v>20</v>
      </c>
      <c r="F66" s="10" t="str">
        <f>VLOOKUP(I66,linksPrediosRotas!$B$3:$C$24,2,FALSE)</f>
        <v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v>
      </c>
      <c r="G66" s="3"/>
      <c r="H66" s="7" t="s">
        <v>277</v>
      </c>
      <c r="I66" s="3">
        <v>56</v>
      </c>
      <c r="J66" s="3"/>
      <c r="K66" s="7" t="s">
        <v>278</v>
      </c>
      <c r="L66" s="23" t="s">
        <v>279</v>
      </c>
      <c r="M66" s="3">
        <v>4187</v>
      </c>
      <c r="N66" s="7" t="s">
        <v>280</v>
      </c>
      <c r="O66" s="23" t="s">
        <v>281</v>
      </c>
      <c r="P66" s="3">
        <v>4438</v>
      </c>
      <c r="Q66" s="24"/>
      <c r="R66" s="25" t="str">
        <f t="shared" ref="R66:R79" si="7">"&lt;div class='estiloListaLabs'&gt;"</f>
        <v>&lt;div class='estiloListaLabs'&gt;</v>
      </c>
      <c r="S66" s="12" t="str">
        <f>H66&amp;"&lt;/div&gt;&lt;div style='display:none'&gt;&lt;!-- palavras chave para busca --&gt;"&amp;G66&amp;"&lt;/div&gt;"</f>
        <v>Seção de Engenharia de Software e Transportes Inteligentes - SESTI&lt;/div&gt;&lt;div style='display:none'&gt;&lt;!-- palavras chave para busca --&gt;&lt;/div&gt;</v>
      </c>
      <c r="T66" s="12" t="str">
        <f t="shared" ref="T66:T79" si="8">"&lt;div class='estiloListaPessoas'&gt;"</f>
        <v>&lt;div class='estiloListaPessoas'&gt;</v>
      </c>
      <c r="U66" s="12" t="str">
        <f>K66&amp;" - "&amp;L66&amp;" | 3767-"&amp;M66&amp;IF(N66="","&lt;/div&gt;","&lt;br&gt;")</f>
        <v>Douglas Bellomo Cavalcante - dcavalca@ipt.br | 3767-4187&lt;br&gt;</v>
      </c>
      <c r="V66" s="12" t="str">
        <f>IF(N66="","",N66&amp;" - "&amp;O66&amp;" | 3767-"&amp;P66&amp;"&lt;/div&gt;")</f>
        <v>Ely Bernardi - ely@ipt.br | 3767-4438&lt;/div&gt;</v>
      </c>
      <c r="W66" s="12"/>
      <c r="X66" s="12"/>
      <c r="Y66" s="12"/>
      <c r="Z66" s="12"/>
      <c r="AA66" s="12" t="str">
        <f t="shared" ref="AA66" si="9">R66&amp;" "&amp;S66&amp;" "&amp;T66&amp;" "&amp;U66&amp;" "&amp;V66</f>
        <v>&lt;div class='estiloListaLabs'&gt; Seção de Engenharia de Software e Transportes Inteligentes - SESTI&lt;/div&gt;&lt;div style='display:none'&gt;&lt;!-- palavras chave para busca --&gt;&lt;/div&gt; &lt;div class='estiloListaPessoas'&gt; Douglas Bellomo Cavalcante - dcavalca@ipt.br | 3767-4187&lt;br&gt; Ely Bernardi - ely@ipt.br | 3767-4438&lt;/div&gt;</v>
      </c>
      <c r="AB66" s="6" t="str">
        <f t="shared" si="4"/>
        <v>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Seção de Engenharia de Software e Transportes Inteligentes - SESTI&lt;/div&gt;&lt;div style='display:none'&gt;&lt;!-- palavras chave para busca --&gt;&lt;/div&gt; &lt;div class='estiloListaPessoas'&gt; Douglas Bellomo Cavalcante - dcavalca@ipt.br | 3767-4187&lt;br&gt; Ely Bernardi - ely@ipt.br | 3767-4438&lt;/div&gt;&lt;/a&gt;&lt;div class='estiloLabsLocalizaco'&gt; Prédio 56&lt;/div&gt;&lt;hr&gt;&lt;/li&gt;</v>
      </c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20" t="str">
        <f t="shared" si="6"/>
        <v/>
      </c>
      <c r="B67" s="21" t="str">
        <f t="shared" si="1"/>
        <v>&lt;div class='estiloListaLabs'&gt; Seção de Inteligência Artificial e Analytics - SIAA&lt;/div&gt;&lt;div style='display:none'&gt;&lt;!-- palavras chave para busca --&gt;&lt;/div&gt; &lt;div class='estiloListaPessoas'&gt; Adriano Galindo Leal - leal@ipt.br | 3767-4748&lt;br&gt; Luciana Andrea Mori Faria de Moraes - lmoraes@ipt.br | 3767-4719&lt;/div&gt;</v>
      </c>
      <c r="C67" s="20" t="str">
        <f t="shared" ref="C67:C76" si="10">IF(I67=I68,"","&lt;/a&gt;&lt;hr&gt;&lt;/li&gt;")</f>
        <v/>
      </c>
      <c r="D67" s="26" t="str">
        <f>"&lt;!-- "&amp;H67&amp;"--&gt;"&amp;AB67</f>
        <v>&lt;!-- Seção de Inteligência Artificial e Analytics - SIAA--&gt;&lt;li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Seção de Inteligência Artificial e Analytics - SIAA&lt;/div&gt;&lt;div style='display:none'&gt;&lt;!-- palavras chave para busca --&gt;&lt;/div&gt; &lt;div class='estiloListaPessoas'&gt; Adriano Galindo Leal - leal@ipt.br | 3767-4748&lt;br&gt; Luciana Andrea Mori Faria de Moraes - lmoraes@ipt.br | 3767-4719&lt;/div&gt;&lt;/a&gt;&lt;div class='estiloLabsLocalizaco'&gt; Prédio 56&lt;/div&gt;&lt;hr&gt;&lt;/li&gt;</v>
      </c>
      <c r="E67" s="8" t="s">
        <v>20</v>
      </c>
      <c r="F67" s="10" t="str">
        <f>VLOOKUP(I67,linksPrediosRotas!$B$3:$C$24,2,FALSE)</f>
        <v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v>
      </c>
      <c r="G67" s="3"/>
      <c r="H67" s="7" t="s">
        <v>282</v>
      </c>
      <c r="I67" s="3">
        <v>56</v>
      </c>
      <c r="J67" s="3"/>
      <c r="K67" s="7" t="s">
        <v>283</v>
      </c>
      <c r="L67" s="23" t="s">
        <v>284</v>
      </c>
      <c r="M67" s="3">
        <v>4748</v>
      </c>
      <c r="N67" s="7" t="s">
        <v>285</v>
      </c>
      <c r="O67" s="23" t="s">
        <v>286</v>
      </c>
      <c r="P67" s="3">
        <v>4719</v>
      </c>
      <c r="Q67" s="24"/>
      <c r="R67" s="25" t="str">
        <f t="shared" si="7"/>
        <v>&lt;div class='estiloListaLabs'&gt;</v>
      </c>
      <c r="S67" s="12" t="str">
        <f>H67&amp;"&lt;/div&gt;&lt;div style='display:none'&gt;&lt;!-- palavras chave para busca --&gt;"&amp;G67&amp;"&lt;/div&gt;"</f>
        <v>Seção de Inteligência Artificial e Analytics - SIAA&lt;/div&gt;&lt;div style='display:none'&gt;&lt;!-- palavras chave para busca --&gt;&lt;/div&gt;</v>
      </c>
      <c r="T67" s="12" t="str">
        <f t="shared" si="8"/>
        <v>&lt;div class='estiloListaPessoas'&gt;</v>
      </c>
      <c r="U67" s="12" t="str">
        <f>K67&amp;" - "&amp;L67&amp;" | 3767-"&amp;M67&amp;IF(N67="","&lt;/div&gt;","&lt;br&gt;")</f>
        <v>Adriano Galindo Leal - leal@ipt.br | 3767-4748&lt;br&gt;</v>
      </c>
      <c r="V67" s="12" t="str">
        <f>IF(N67="","",N67&amp;" - "&amp;O67&amp;" | 3767-"&amp;P67&amp;"&lt;/div&gt;")</f>
        <v>Luciana Andrea Mori Faria de Moraes - lmoraes@ipt.br | 3767-4719&lt;/div&gt;</v>
      </c>
      <c r="W67" s="12"/>
      <c r="X67" s="12"/>
      <c r="Y67" s="12"/>
      <c r="Z67" s="12"/>
      <c r="AA67" s="12" t="str">
        <f t="shared" ref="AA67" si="11">R67&amp;" "&amp;S67&amp;" "&amp;T67&amp;" "&amp;U67&amp;" "&amp;V67</f>
        <v>&lt;div class='estiloListaLabs'&gt; Seção de Inteligência Artificial e Analytics - SIAA&lt;/div&gt;&lt;div style='display:none'&gt;&lt;!-- palavras chave para busca --&gt;&lt;/div&gt; &lt;div class='estiloListaPessoas'&gt; Adriano Galindo Leal - leal@ipt.br | 3767-4748&lt;br&gt; Luciana Andrea Mori Faria de Moraes - lmoraes@ipt.br | 3767-4719&lt;/div&gt;</v>
      </c>
      <c r="AB67" s="6" t="str">
        <f t="shared" si="4"/>
        <v>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Seção de Inteligência Artificial e Analytics - SIAA&lt;/div&gt;&lt;div style='display:none'&gt;&lt;!-- palavras chave para busca --&gt;&lt;/div&gt; &lt;div class='estiloListaPessoas'&gt; Adriano Galindo Leal - leal@ipt.br | 3767-4748&lt;br&gt; Luciana Andrea Mori Faria de Moraes - lmoraes@ipt.br | 3767-4719&lt;/div&gt;&lt;/a&gt;&lt;div class='estiloLabsLocalizaco'&gt; Prédio 56&lt;/div&gt;&lt;hr&gt;&lt;/li&gt;</v>
      </c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20" t="str">
        <f t="shared" si="6"/>
        <v/>
      </c>
      <c r="B68" s="21" t="str">
        <f t="shared" ref="B68:B76" si="12">A68&amp;AA68&amp;IF(I68=I69,"","&lt;/a&gt;&lt;hr&gt;&lt;/li&gt;")</f>
        <v xml:space="preserve">&lt;div class='estiloListaLabs'&gt; Grupo de Gestão da Qualidade - GGQ&lt;/div&gt;&lt;div style='display:none'&gt;&lt;!-- palavras chave para busca --&gt;&lt;/div&gt; &lt;div class='estiloListaPessoas'&gt; Rima Yehia - rima@ipt.br | 3767-4270&lt;/div&gt; </v>
      </c>
      <c r="C68" s="20" t="str">
        <f t="shared" si="10"/>
        <v/>
      </c>
      <c r="D68" s="26" t="str">
        <f>"&lt;!-- "&amp;H68&amp;"--&gt;"&amp;AB68</f>
        <v>&lt;!-- Grupo de Gestão da Qualidade - GGQ--&gt;&lt;li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Grupo de Gestão da Qualidade - GGQ&lt;/div&gt;&lt;div style='display:none'&gt;&lt;!-- palavras chave para busca --&gt;&lt;/div&gt; &lt;div class='estiloListaPessoas'&gt; Rima Yehia - rima@ipt.br | 3767-4270&lt;/div&gt; &lt;/a&gt;&lt;div class='estiloLabsLocalizaco'&gt; Prédio 56, 1º &lt;/div&gt;&lt;hr&gt;&lt;/li&gt;</v>
      </c>
      <c r="E68" s="8" t="s">
        <v>20</v>
      </c>
      <c r="F68" s="10" t="str">
        <f>VLOOKUP(I68,linksPrediosRotas!$B$3:$C$24,2,FALSE)</f>
        <v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v>
      </c>
      <c r="G68" s="3"/>
      <c r="H68" s="7" t="s">
        <v>287</v>
      </c>
      <c r="I68" s="3">
        <v>56</v>
      </c>
      <c r="J68" s="3" t="s">
        <v>153</v>
      </c>
      <c r="K68" s="7" t="s">
        <v>288</v>
      </c>
      <c r="L68" s="23" t="s">
        <v>289</v>
      </c>
      <c r="M68" s="3">
        <v>4270</v>
      </c>
      <c r="N68" s="7"/>
      <c r="O68" s="7"/>
      <c r="P68" s="3"/>
      <c r="Q68" s="24"/>
      <c r="R68" s="25" t="str">
        <f t="shared" si="7"/>
        <v>&lt;div class='estiloListaLabs'&gt;</v>
      </c>
      <c r="S68" s="12" t="str">
        <f t="shared" ref="S68:S79" si="13">H68&amp;"&lt;/div&gt;&lt;div style='display:none'&gt;&lt;!-- palavras chave para busca --&gt;"&amp;G68&amp;"&lt;/div&gt;"</f>
        <v>Grupo de Gestão da Qualidade - GGQ&lt;/div&gt;&lt;div style='display:none'&gt;&lt;!-- palavras chave para busca --&gt;&lt;/div&gt;</v>
      </c>
      <c r="T68" s="12" t="str">
        <f t="shared" si="8"/>
        <v>&lt;div class='estiloListaPessoas'&gt;</v>
      </c>
      <c r="U68" s="12" t="str">
        <f t="shared" ref="U68:U79" si="14">K68&amp;" - "&amp;L68&amp;" | 3767-"&amp;M68&amp;IF(N68="","&lt;/div&gt;","&lt;br&gt;")</f>
        <v>Rima Yehia - rima@ipt.br | 3767-4270&lt;/div&gt;</v>
      </c>
      <c r="V68" s="12" t="str">
        <f t="shared" ref="V68:V79" si="15">IF(N68="","",N68&amp;" - "&amp;O68&amp;" | 3767-"&amp;P68&amp;"&lt;/div&gt;")</f>
        <v/>
      </c>
      <c r="W68" s="12"/>
      <c r="X68" s="12"/>
      <c r="Y68" s="12"/>
      <c r="Z68" s="12"/>
      <c r="AA68" s="12" t="str">
        <f t="shared" ref="AA68:AA79" si="16">R68&amp;" "&amp;S68&amp;" "&amp;T68&amp;" "&amp;U68&amp;" "&amp;V68</f>
        <v xml:space="preserve">&lt;div class='estiloListaLabs'&gt; Grupo de Gestão da Qualidade - GGQ&lt;/div&gt;&lt;div style='display:none'&gt;&lt;!-- palavras chave para busca --&gt;&lt;/div&gt; &lt;div class='estiloListaPessoas'&gt; Rima Yehia - rima@ipt.br | 3767-4270&lt;/div&gt; </v>
      </c>
      <c r="AB68" s="6" t="str">
        <f t="shared" ref="AB68:AB76" si="17">"&lt;li style='display:none'&gt;&lt;a href='"&amp;F68&amp;"'&gt;&lt;img src='qrcodes\p"&amp;IF(I68&lt;10,"0"&amp;I68,I68)&amp;".png'&gt;&lt;div style='display:none'&gt;&lt;!-- palavras chave para busca --&gt;"&amp;G68&amp;"&lt;/div&gt;&lt;divclass='estiloListaLabs'&gt; "&amp;AA68&amp;"&lt;/a&gt;&lt;div class='estiloLabsLocalizaco'&gt; Prédio "&amp;IF(I68&lt;10,"0"&amp;I68,I68)&amp;IF(J68="","",", "&amp;J68)&amp;"&lt;/div&gt;&lt;hr&gt;&lt;/li&gt;"</f>
        <v>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Grupo de Gestão da Qualidade - GGQ&lt;/div&gt;&lt;div style='display:none'&gt;&lt;!-- palavras chave para busca --&gt;&lt;/div&gt; &lt;div class='estiloListaPessoas'&gt; Rima Yehia - rima@ipt.br | 3767-4270&lt;/div&gt; &lt;/a&gt;&lt;div class='estiloLabsLocalizaco'&gt; Prédio 56, 1º &lt;/div&gt;&lt;hr&gt;&lt;/li&gt;</v>
      </c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20" t="str">
        <f t="shared" si="6"/>
        <v/>
      </c>
      <c r="B69" s="21" t="str">
        <f t="shared" si="12"/>
        <v>&lt;div class='estiloListaLabs'&gt; Administração - Unidade de negócios Tecnologias Digitais - TD&lt;/div&gt;&lt;div style='display:none'&gt;&lt;!-- palavras chave para busca --&gt;&lt;/div&gt; &lt;div class='estiloListaPessoas'&gt; Alais Antônio Telles - telles@ipt.br | 3767-4342&lt;br&gt; Maria Cristina Machado Domingues - cmachado@ipt.br | 3767-4380&lt;/div&gt;</v>
      </c>
      <c r="C69" s="20" t="str">
        <f t="shared" si="10"/>
        <v/>
      </c>
      <c r="D69" s="26" t="str">
        <f>"&lt;!-- "&amp;H69&amp;"--&gt;"&amp;AB69</f>
        <v>&lt;!-- Administração - Unidade de negócios Tecnologias Digitais - TD--&gt;&lt;li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Administração - Unidade de negócios Tecnologias Digitais - TD&lt;/div&gt;&lt;div style='display:none'&gt;&lt;!-- palavras chave para busca --&gt;&lt;/div&gt; &lt;div class='estiloListaPessoas'&gt; Alais Antônio Telles - telles@ipt.br | 3767-4342&lt;br&gt; Maria Cristina Machado Domingues - cmachado@ipt.br | 3767-4380&lt;/div&gt;&lt;/a&gt;&lt;div class='estiloLabsLocalizaco'&gt; Prédio 56&lt;/div&gt;&lt;hr&gt;&lt;/li&gt;</v>
      </c>
      <c r="E69" s="8" t="s">
        <v>20</v>
      </c>
      <c r="F69" s="10" t="str">
        <f>VLOOKUP(I69,linksPrediosRotas!$B$3:$C$24,2,FALSE)</f>
        <v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v>
      </c>
      <c r="G69" s="3"/>
      <c r="H69" s="7" t="s">
        <v>290</v>
      </c>
      <c r="I69" s="3">
        <v>56</v>
      </c>
      <c r="J69" s="3"/>
      <c r="K69" s="7" t="s">
        <v>291</v>
      </c>
      <c r="L69" s="23" t="s">
        <v>292</v>
      </c>
      <c r="M69" s="3">
        <v>4342</v>
      </c>
      <c r="N69" s="7" t="s">
        <v>293</v>
      </c>
      <c r="O69" s="23" t="s">
        <v>294</v>
      </c>
      <c r="P69" s="3">
        <v>4380</v>
      </c>
      <c r="Q69" s="24"/>
      <c r="R69" s="25" t="str">
        <f t="shared" si="7"/>
        <v>&lt;div class='estiloListaLabs'&gt;</v>
      </c>
      <c r="S69" s="12" t="str">
        <f t="shared" si="13"/>
        <v>Administração - Unidade de negócios Tecnologias Digitais - TD&lt;/div&gt;&lt;div style='display:none'&gt;&lt;!-- palavras chave para busca --&gt;&lt;/div&gt;</v>
      </c>
      <c r="T69" s="12" t="str">
        <f t="shared" si="8"/>
        <v>&lt;div class='estiloListaPessoas'&gt;</v>
      </c>
      <c r="U69" s="12" t="str">
        <f t="shared" si="14"/>
        <v>Alais Antônio Telles - telles@ipt.br | 3767-4342&lt;br&gt;</v>
      </c>
      <c r="V69" s="12" t="str">
        <f t="shared" si="15"/>
        <v>Maria Cristina Machado Domingues - cmachado@ipt.br | 3767-4380&lt;/div&gt;</v>
      </c>
      <c r="W69" s="12"/>
      <c r="X69" s="12"/>
      <c r="Y69" s="12"/>
      <c r="Z69" s="12"/>
      <c r="AA69" s="12" t="str">
        <f t="shared" si="16"/>
        <v>&lt;div class='estiloListaLabs'&gt; Administração - Unidade de negócios Tecnologias Digitais - TD&lt;/div&gt;&lt;div style='display:none'&gt;&lt;!-- palavras chave para busca --&gt;&lt;/div&gt; &lt;div class='estiloListaPessoas'&gt; Alais Antônio Telles - telles@ipt.br | 3767-4342&lt;br&gt; Maria Cristina Machado Domingues - cmachado@ipt.br | 3767-4380&lt;/div&gt;</v>
      </c>
      <c r="AB69" s="6" t="str">
        <f t="shared" si="17"/>
        <v>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Administração - Unidade de negócios Tecnologias Digitais - TD&lt;/div&gt;&lt;div style='display:none'&gt;&lt;!-- palavras chave para busca --&gt;&lt;/div&gt; &lt;div class='estiloListaPessoas'&gt; Alais Antônio Telles - telles@ipt.br | 3767-4342&lt;br&gt; Maria Cristina Machado Domingues - cmachado@ipt.br | 3767-4380&lt;/div&gt;&lt;/a&gt;&lt;div class='estiloLabsLocalizaco'&gt; Prédio 56&lt;/div&gt;&lt;hr&gt;&lt;/li&gt;</v>
      </c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20" t="str">
        <f t="shared" si="6"/>
        <v/>
      </c>
      <c r="B70" s="21" t="str">
        <f t="shared" si="12"/>
        <v>&lt;div class='estiloListaLabs'&gt; Ensino Tecnológico - ET&lt;/div&gt;&lt;div style='display:none'&gt;&lt;!-- palavras chave para busca --&gt;&lt;/div&gt; &lt;div class='estiloListaPessoas'&gt; Eduardo Luiz Machado - edumach@ipt.br | 3767-4963&lt;/div&gt; &lt;/a&gt;&lt;hr&gt;&lt;/li&gt;</v>
      </c>
      <c r="C70" s="20" t="str">
        <f t="shared" si="10"/>
        <v>&lt;/a&gt;&lt;hr&gt;&lt;/li&gt;</v>
      </c>
      <c r="D70" s="26" t="str">
        <f>"&lt;!-- "&amp;H70&amp;"--&gt;"&amp;AB70</f>
        <v>&lt;!-- Ensino Tecnológico - ET--&gt;&lt;li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Ensino Tecnológico - ET&lt;/div&gt;&lt;div style='display:none'&gt;&lt;!-- palavras chave para busca --&gt;&lt;/div&gt; &lt;div class='estiloListaPessoas'&gt; Eduardo Luiz Machado - edumach@ipt.br | 3767-4963&lt;/div&gt; &lt;/a&gt;&lt;div class='estiloLabsLocalizaco'&gt; Prédio 56&lt;/div&gt;&lt;hr&gt;&lt;/li&gt;</v>
      </c>
      <c r="E70" s="8" t="s">
        <v>20</v>
      </c>
      <c r="F70" s="10" t="str">
        <f>VLOOKUP(I70,linksPrediosRotas!$B$3:$C$24,2,FALSE)</f>
        <v>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</v>
      </c>
      <c r="G70" s="3"/>
      <c r="H70" s="7" t="s">
        <v>295</v>
      </c>
      <c r="I70" s="3">
        <v>56</v>
      </c>
      <c r="J70" s="3"/>
      <c r="K70" s="7" t="s">
        <v>296</v>
      </c>
      <c r="L70" s="23" t="s">
        <v>297</v>
      </c>
      <c r="M70" s="3">
        <v>4963</v>
      </c>
      <c r="N70" s="7"/>
      <c r="O70" s="23"/>
      <c r="P70" s="3"/>
      <c r="Q70" s="24"/>
      <c r="R70" s="25" t="str">
        <f t="shared" si="7"/>
        <v>&lt;div class='estiloListaLabs'&gt;</v>
      </c>
      <c r="S70" s="12" t="str">
        <f t="shared" si="13"/>
        <v>Ensino Tecnológico - ET&lt;/div&gt;&lt;div style='display:none'&gt;&lt;!-- palavras chave para busca --&gt;&lt;/div&gt;</v>
      </c>
      <c r="T70" s="12" t="str">
        <f t="shared" si="8"/>
        <v>&lt;div class='estiloListaPessoas'&gt;</v>
      </c>
      <c r="U70" s="12" t="str">
        <f t="shared" si="14"/>
        <v>Eduardo Luiz Machado - edumach@ipt.br | 3767-4963&lt;/div&gt;</v>
      </c>
      <c r="V70" s="12" t="str">
        <f t="shared" si="15"/>
        <v/>
      </c>
      <c r="W70" s="12"/>
      <c r="X70" s="12"/>
      <c r="Y70" s="12"/>
      <c r="Z70" s="12"/>
      <c r="AA70" s="12" t="str">
        <f t="shared" si="16"/>
        <v xml:space="preserve">&lt;div class='estiloListaLabs'&gt; Ensino Tecnológico - ET&lt;/div&gt;&lt;div style='display:none'&gt;&lt;!-- palavras chave para busca --&gt;&lt;/div&gt; &lt;div class='estiloListaPessoas'&gt; Eduardo Luiz Machado - edumach@ipt.br | 3767-4963&lt;/div&gt; </v>
      </c>
      <c r="AB70" s="6" t="str">
        <f t="shared" si="17"/>
        <v>&lt;li style='display:none'&gt;&lt;a href='https://www.google.com.br/maps/dir/IPT+-+Instituto+de+Pesquisas+Tecnol%C3%B3gicas,+Av.+Prof.+Almeida+Prado,+532+-+Butant%C3%A3,+S%C3%A3o+Paulo+-+SP,+05508-901/-23.5585727,-46.7397616/@-23.5573909,-46.739448,833m/data=!3m2!1e3!4b1!4m9!4m8!1m5!1m1!1s0x94ce56111f23979f:0x4efc1ff99667559c!2m2!1d-46.7347373!2d-23.5568084!1m0!3e0'&gt;&lt;img src='qrcodes\p56.png'&gt;&lt;div style='display:none'&gt;&lt;!-- palavras chave para busca --&gt;&lt;/div&gt;&lt;divclass='estiloListaLabs'&gt; &lt;div class='estiloListaLabs'&gt; Ensino Tecnológico - ET&lt;/div&gt;&lt;div style='display:none'&gt;&lt;!-- palavras chave para busca --&gt;&lt;/div&gt; &lt;div class='estiloListaPessoas'&gt; Eduardo Luiz Machado - edumach@ipt.br | 3767-4963&lt;/div&gt; &lt;/a&gt;&lt;div class='estiloLabsLocalizaco'&gt; Prédio 56&lt;/div&gt;&lt;hr&gt;&lt;/li&gt;</v>
      </c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20" t="str">
        <f t="shared" si="6"/>
        <v>&lt;!-- prédio 59--&gt;&lt;li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src='p59.png'&gt;&lt;div class='estiloListaPredios'&gt;Prédio 59&lt;/div&gt;&lt;div style='display:none'&gt;&lt;!-- palavras chave para busca --&gt;&lt;/div&gt;</v>
      </c>
      <c r="B71" s="21" t="str">
        <f t="shared" si="12"/>
        <v>&lt;!-- prédio 59--&gt;&lt;li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src='p59.png'&gt;&lt;div class='estiloListaPredios'&gt;Prédio 59&lt;/div&gt;&lt;div style='display:none'&gt;&lt;!-- palavras chave para busca --&gt;&lt;/div&gt;&lt;div class='estiloListaLabs'&gt; Seção de Planejamento Territorial, Recursos Hídricos, Saneamento e Florestas - SPRSF&lt;/div&gt;&lt;div style='display:none'&gt;&lt;!-- palavras chave para busca --&gt;&lt;/div&gt; &lt;div class='estiloListaPessoas'&gt; Sofia Julia Alves M Campos - scampos@ipt.br | 3767-4648&lt;br&gt; Priscila Ikematsu - priscilai@ipt.br | 3767-4386&lt;/div&gt;</v>
      </c>
      <c r="C71" s="20" t="str">
        <f t="shared" si="10"/>
        <v/>
      </c>
      <c r="D71" s="26" t="str">
        <f>"&lt;!-- "&amp;H71&amp;"--&gt;"&amp;AB71</f>
        <v>&lt;!-- Seção de Planejamento Territorial, Recursos Hídricos, Saneamento e Florestas - SPRSF--&gt;&lt;li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--&gt;&lt;/div&gt;&lt;divclass='estiloListaLabs'&gt; &lt;div class='estiloListaLabs'&gt; Seção de Planejamento Territorial, Recursos Hídricos, Saneamento e Florestas - SPRSF&lt;/div&gt;&lt;div style='display:none'&gt;&lt;!-- palavras chave para busca --&gt;&lt;/div&gt; &lt;div class='estiloListaPessoas'&gt; Sofia Julia Alves M Campos - scampos@ipt.br | 3767-4648&lt;br&gt; Priscila Ikematsu - priscilai@ipt.br | 3767-4386&lt;/div&gt;&lt;/a&gt;&lt;div class='estiloLabsLocalizaco'&gt; Prédio 59&lt;/div&gt;&lt;hr&gt;&lt;/li&gt;</v>
      </c>
      <c r="E71" s="8" t="s">
        <v>20</v>
      </c>
      <c r="F71" s="10" t="str">
        <f>VLOOKUP(I71,linksPrediosRotas!$B$3:$C$24,2,FALSE)</f>
        <v>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</v>
      </c>
      <c r="G71" s="3"/>
      <c r="H71" s="7" t="s">
        <v>298</v>
      </c>
      <c r="I71" s="3">
        <v>59</v>
      </c>
      <c r="J71" s="3"/>
      <c r="K71" s="7" t="s">
        <v>299</v>
      </c>
      <c r="L71" s="23" t="s">
        <v>300</v>
      </c>
      <c r="M71" s="3">
        <v>4648</v>
      </c>
      <c r="N71" s="7" t="s">
        <v>301</v>
      </c>
      <c r="O71" s="23" t="s">
        <v>302</v>
      </c>
      <c r="P71" s="3">
        <v>4386</v>
      </c>
      <c r="Q71" s="24"/>
      <c r="R71" s="25" t="str">
        <f t="shared" si="7"/>
        <v>&lt;div class='estiloListaLabs'&gt;</v>
      </c>
      <c r="S71" s="12" t="str">
        <f t="shared" si="13"/>
        <v>Seção de Planejamento Territorial, Recursos Hídricos, Saneamento e Florestas - SPRSF&lt;/div&gt;&lt;div style='display:none'&gt;&lt;!-- palavras chave para busca --&gt;&lt;/div&gt;</v>
      </c>
      <c r="T71" s="12" t="str">
        <f t="shared" si="8"/>
        <v>&lt;div class='estiloListaPessoas'&gt;</v>
      </c>
      <c r="U71" s="12" t="str">
        <f t="shared" si="14"/>
        <v>Sofia Julia Alves M Campos - scampos@ipt.br | 3767-4648&lt;br&gt;</v>
      </c>
      <c r="V71" s="12" t="str">
        <f t="shared" si="15"/>
        <v>Priscila Ikematsu - priscilai@ipt.br | 3767-4386&lt;/div&gt;</v>
      </c>
      <c r="W71" s="12"/>
      <c r="X71" s="12"/>
      <c r="Y71" s="12"/>
      <c r="Z71" s="12"/>
      <c r="AA71" s="12" t="str">
        <f t="shared" si="16"/>
        <v>&lt;div class='estiloListaLabs'&gt; Seção de Planejamento Territorial, Recursos Hídricos, Saneamento e Florestas - SPRSF&lt;/div&gt;&lt;div style='display:none'&gt;&lt;!-- palavras chave para busca --&gt;&lt;/div&gt; &lt;div class='estiloListaPessoas'&gt; Sofia Julia Alves M Campos - scampos@ipt.br | 3767-4648&lt;br&gt; Priscila Ikematsu - priscilai@ipt.br | 3767-4386&lt;/div&gt;</v>
      </c>
      <c r="AB71" s="6" t="str">
        <f t="shared" si="17"/>
        <v>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--&gt;&lt;/div&gt;&lt;divclass='estiloListaLabs'&gt; &lt;div class='estiloListaLabs'&gt; Seção de Planejamento Territorial, Recursos Hídricos, Saneamento e Florestas - SPRSF&lt;/div&gt;&lt;div style='display:none'&gt;&lt;!-- palavras chave para busca --&gt;&lt;/div&gt; &lt;div class='estiloListaPessoas'&gt; Sofia Julia Alves M Campos - scampos@ipt.br | 3767-4648&lt;br&gt; Priscila Ikematsu - priscilai@ipt.br | 3767-4386&lt;/div&gt;&lt;/a&gt;&lt;div class='estiloLabsLocalizaco'&gt; Prédio 59&lt;/div&gt;&lt;hr&gt;&lt;/li&gt;</v>
      </c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20" t="str">
        <f t="shared" si="6"/>
        <v/>
      </c>
      <c r="B72" s="21" t="str">
        <f t="shared" si="12"/>
        <v>&lt;div class='estiloListaLabs'&gt; Seção de Investigações, Riscos e Gerenciamento Ambiental - SIRGA&lt;/div&gt;&lt;div style='display:none'&gt;&lt;!-- palavras chave para busca --&gt;&lt;/div&gt; &lt;div class='estiloListaPessoas'&gt; Larissa Felicidade Werkhauser Demarco - larissaf@ipt.br | 3767-4347&lt;br&gt; Camila Camolesi Guimaraes - camilacg@ipt.br | 3767-4251&lt;/div&gt;</v>
      </c>
      <c r="C72" s="20" t="str">
        <f t="shared" si="10"/>
        <v/>
      </c>
      <c r="D72" s="26" t="str">
        <f>"&lt;!-- "&amp;H72&amp;"--&gt;"&amp;AB72</f>
        <v>&lt;!-- Seção de Investigações, Riscos e Gerenciamento Ambiental - SIRGA--&gt;&lt;li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--&gt;&lt;/div&gt;&lt;divclass='estiloListaLabs'&gt; &lt;div class='estiloListaLabs'&gt; Seção de Investigações, Riscos e Gerenciamento Ambiental - SIRGA&lt;/div&gt;&lt;div style='display:none'&gt;&lt;!-- palavras chave para busca --&gt;&lt;/div&gt; &lt;div class='estiloListaPessoas'&gt; Larissa Felicidade Werkhauser Demarco - larissaf@ipt.br | 3767-4347&lt;br&gt; Camila Camolesi Guimaraes - camilacg@ipt.br | 3767-4251&lt;/div&gt;&lt;/a&gt;&lt;div class='estiloLabsLocalizaco'&gt; Prédio 59&lt;/div&gt;&lt;hr&gt;&lt;/li&gt;</v>
      </c>
      <c r="E72" s="8" t="s">
        <v>20</v>
      </c>
      <c r="F72" s="10" t="str">
        <f>VLOOKUP(I72,linksPrediosRotas!$B$3:$C$24,2,FALSE)</f>
        <v>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</v>
      </c>
      <c r="G72" s="3"/>
      <c r="H72" s="7" t="s">
        <v>303</v>
      </c>
      <c r="I72" s="3">
        <v>59</v>
      </c>
      <c r="J72" s="3"/>
      <c r="K72" s="7" t="s">
        <v>304</v>
      </c>
      <c r="L72" s="23" t="s">
        <v>305</v>
      </c>
      <c r="M72" s="3">
        <v>4347</v>
      </c>
      <c r="N72" s="7" t="s">
        <v>306</v>
      </c>
      <c r="O72" s="23" t="s">
        <v>307</v>
      </c>
      <c r="P72" s="3">
        <v>4251</v>
      </c>
      <c r="Q72" s="24"/>
      <c r="R72" s="25" t="str">
        <f t="shared" si="7"/>
        <v>&lt;div class='estiloListaLabs'&gt;</v>
      </c>
      <c r="S72" s="12" t="str">
        <f t="shared" si="13"/>
        <v>Seção de Investigações, Riscos e Gerenciamento Ambiental - SIRGA&lt;/div&gt;&lt;div style='display:none'&gt;&lt;!-- palavras chave para busca --&gt;&lt;/div&gt;</v>
      </c>
      <c r="T72" s="12" t="str">
        <f t="shared" si="8"/>
        <v>&lt;div class='estiloListaPessoas'&gt;</v>
      </c>
      <c r="U72" s="12" t="str">
        <f t="shared" si="14"/>
        <v>Larissa Felicidade Werkhauser Demarco - larissaf@ipt.br | 3767-4347&lt;br&gt;</v>
      </c>
      <c r="V72" s="12" t="str">
        <f t="shared" si="15"/>
        <v>Camila Camolesi Guimaraes - camilacg@ipt.br | 3767-4251&lt;/div&gt;</v>
      </c>
      <c r="W72" s="12"/>
      <c r="X72" s="12"/>
      <c r="Y72" s="12"/>
      <c r="Z72" s="12"/>
      <c r="AA72" s="12" t="str">
        <f t="shared" si="16"/>
        <v>&lt;div class='estiloListaLabs'&gt; Seção de Investigações, Riscos e Gerenciamento Ambiental - SIRGA&lt;/div&gt;&lt;div style='display:none'&gt;&lt;!-- palavras chave para busca --&gt;&lt;/div&gt; &lt;div class='estiloListaPessoas'&gt; Larissa Felicidade Werkhauser Demarco - larissaf@ipt.br | 3767-4347&lt;br&gt; Camila Camolesi Guimaraes - camilacg@ipt.br | 3767-4251&lt;/div&gt;</v>
      </c>
      <c r="AB72" s="6" t="str">
        <f t="shared" si="17"/>
        <v>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--&gt;&lt;/div&gt;&lt;divclass='estiloListaLabs'&gt; &lt;div class='estiloListaLabs'&gt; Seção de Investigações, Riscos e Gerenciamento Ambiental - SIRGA&lt;/div&gt;&lt;div style='display:none'&gt;&lt;!-- palavras chave para busca --&gt;&lt;/div&gt; &lt;div class='estiloListaPessoas'&gt; Larissa Felicidade Werkhauser Demarco - larissaf@ipt.br | 3767-4347&lt;br&gt; Camila Camolesi Guimaraes - camilacg@ipt.br | 3767-4251&lt;/div&gt;&lt;/a&gt;&lt;div class='estiloLabsLocalizaco'&gt; Prédio 59&lt;/div&gt;&lt;hr&gt;&lt;/li&gt;</v>
      </c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20" t="str">
        <f t="shared" si="6"/>
        <v/>
      </c>
      <c r="B73" s="21" t="str">
        <f t="shared" si="12"/>
        <v>&lt;div class='estiloListaLabs'&gt; Laboratório de Materiais para Produtos de Construção - LMPC&lt;/div&gt;&lt;div style='display:none'&gt;&lt;!-- palavras chave para busca --&gt;revestimento sintético texturizado; desempenho dos materiais; argamassa decorativa; material de revestimento; espectrofotometria de absorção atômica; metal em água&lt;/div&gt; &lt;div class='estiloListaPessoas'&gt; Fabiano Ferreira Chotoli - fchotoli@ipt.br | 3767-4143&lt;br&gt; Osmar Hamilton Becere - becere@ipt.br | 3767-4162&lt;/div&gt;</v>
      </c>
      <c r="C73" s="20" t="str">
        <f t="shared" si="10"/>
        <v/>
      </c>
      <c r="D73" s="26" t="str">
        <f>"&lt;!-- "&amp;H73&amp;"--&gt;"&amp;AB73</f>
        <v>&lt;!-- Laboratório de Materiais para Produtos de Construção - LMPC--&gt;&lt;li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--&gt;revestimento sintético texturizado; desempenho dos materiais; argamassa decorativa; material de revestimento; espectrofotometria de absorção atômica; metal em água&lt;/div&gt;&lt;divclass='estiloListaLabs'&gt; &lt;div class='estiloListaLabs'&gt; Laboratório de Materiais para Produtos de Construção - LMPC&lt;/div&gt;&lt;div style='display:none'&gt;&lt;!-- palavras chave para busca --&gt;revestimento sintético texturizado; desempenho dos materiais; argamassa decorativa; material de revestimento; espectrofotometria de absorção atômica; metal em água&lt;/div&gt; &lt;div class='estiloListaPessoas'&gt; Fabiano Ferreira Chotoli - fchotoli@ipt.br | 3767-4143&lt;br&gt; Osmar Hamilton Becere - becere@ipt.br | 3767-4162&lt;/div&gt;&lt;/a&gt;&lt;div class='estiloLabsLocalizaco'&gt; Prédio 59, Terreo&lt;/div&gt;&lt;hr&gt;&lt;/li&gt;</v>
      </c>
      <c r="E73" s="8" t="s">
        <v>20</v>
      </c>
      <c r="F73" s="10" t="str">
        <f>VLOOKUP(I73,linksPrediosRotas!$B$3:$C$24,2,FALSE)</f>
        <v>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</v>
      </c>
      <c r="G73" s="3" t="s">
        <v>308</v>
      </c>
      <c r="H73" s="7" t="s">
        <v>309</v>
      </c>
      <c r="I73" s="3">
        <v>59</v>
      </c>
      <c r="J73" s="3" t="s">
        <v>246</v>
      </c>
      <c r="K73" s="7" t="s">
        <v>310</v>
      </c>
      <c r="L73" s="23" t="s">
        <v>311</v>
      </c>
      <c r="M73" s="3">
        <v>4143</v>
      </c>
      <c r="N73" s="7" t="s">
        <v>312</v>
      </c>
      <c r="O73" s="23" t="s">
        <v>313</v>
      </c>
      <c r="P73" s="3">
        <v>4162</v>
      </c>
      <c r="Q73" s="24"/>
      <c r="R73" s="25" t="str">
        <f t="shared" si="7"/>
        <v>&lt;div class='estiloListaLabs'&gt;</v>
      </c>
      <c r="S73" s="12" t="str">
        <f t="shared" si="13"/>
        <v>Laboratório de Materiais para Produtos de Construção - LMPC&lt;/div&gt;&lt;div style='display:none'&gt;&lt;!-- palavras chave para busca --&gt;revestimento sintético texturizado; desempenho dos materiais; argamassa decorativa; material de revestimento; espectrofotometria de absorção atômica; metal em água&lt;/div&gt;</v>
      </c>
      <c r="T73" s="12" t="str">
        <f t="shared" si="8"/>
        <v>&lt;div class='estiloListaPessoas'&gt;</v>
      </c>
      <c r="U73" s="12" t="str">
        <f t="shared" si="14"/>
        <v>Fabiano Ferreira Chotoli - fchotoli@ipt.br | 3767-4143&lt;br&gt;</v>
      </c>
      <c r="V73" s="12" t="str">
        <f t="shared" si="15"/>
        <v>Osmar Hamilton Becere - becere@ipt.br | 3767-4162&lt;/div&gt;</v>
      </c>
      <c r="W73" s="12"/>
      <c r="X73" s="12"/>
      <c r="Y73" s="12"/>
      <c r="Z73" s="12"/>
      <c r="AA73" s="12" t="str">
        <f t="shared" si="16"/>
        <v>&lt;div class='estiloListaLabs'&gt; Laboratório de Materiais para Produtos de Construção - LMPC&lt;/div&gt;&lt;div style='display:none'&gt;&lt;!-- palavras chave para busca --&gt;revestimento sintético texturizado; desempenho dos materiais; argamassa decorativa; material de revestimento; espectrofotometria de absorção atômica; metal em água&lt;/div&gt; &lt;div class='estiloListaPessoas'&gt; Fabiano Ferreira Chotoli - fchotoli@ipt.br | 3767-4143&lt;br&gt; Osmar Hamilton Becere - becere@ipt.br | 3767-4162&lt;/div&gt;</v>
      </c>
      <c r="AB73" s="6" t="str">
        <f t="shared" si="17"/>
        <v>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--&gt;revestimento sintético texturizado; desempenho dos materiais; argamassa decorativa; material de revestimento; espectrofotometria de absorção atômica; metal em água&lt;/div&gt;&lt;divclass='estiloListaLabs'&gt; &lt;div class='estiloListaLabs'&gt; Laboratório de Materiais para Produtos de Construção - LMPC&lt;/div&gt;&lt;div style='display:none'&gt;&lt;!-- palavras chave para busca --&gt;revestimento sintético texturizado; desempenho dos materiais; argamassa decorativa; material de revestimento; espectrofotometria de absorção atômica; metal em água&lt;/div&gt; &lt;div class='estiloListaPessoas'&gt; Fabiano Ferreira Chotoli - fchotoli@ipt.br | 3767-4143&lt;br&gt; Osmar Hamilton Becere - becere@ipt.br | 3767-4162&lt;/div&gt;&lt;/a&gt;&lt;div class='estiloLabsLocalizaco'&gt; Prédio 59, Terreo&lt;/div&gt;&lt;hr&gt;&lt;/li&gt;</v>
      </c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20" t="str">
        <f t="shared" si="6"/>
        <v/>
      </c>
      <c r="B74" s="21" t="str">
        <f t="shared" si="12"/>
        <v>&lt;div class='estiloListaLabs'&gt; Administração - Unidade de negócios Cidades, Infraestrutura e Meio Ambiente - CIMA&lt;/div&gt;&lt;div style='display:none'&gt;&lt;!-- palavras chave para busca --&gt;&lt;/div&gt; &lt;div class='estiloListaPessoas'&gt; Susi Ferreira - sufer@ipt.br | 3767-4369&lt;br&gt; Fabricio Araújo Mirandola - fabricio@ipt.br | 3767-4764&lt;/div&gt;&lt;/a&gt;&lt;hr&gt;&lt;/li&gt;</v>
      </c>
      <c r="C74" s="20" t="str">
        <f t="shared" si="10"/>
        <v>&lt;/a&gt;&lt;hr&gt;&lt;/li&gt;</v>
      </c>
      <c r="D74" s="26" t="str">
        <f>"&lt;!-- "&amp;H74&amp;"--&gt;"&amp;AB74</f>
        <v>&lt;!-- Administração - Unidade de negócios Cidades, Infraestrutura e Meio Ambiente - CIMA--&gt;&lt;li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--&gt;&lt;/div&gt;&lt;divclass='estiloListaLabs'&gt; &lt;div class='estiloListaLabs'&gt; Administração - Unidade de negócios Cidades, Infraestrutura e Meio Ambiente - CIMA&lt;/div&gt;&lt;div style='display:none'&gt;&lt;!-- palavras chave para busca --&gt;&lt;/div&gt; &lt;div class='estiloListaPessoas'&gt; Susi Ferreira - sufer@ipt.br | 3767-4369&lt;br&gt; Fabricio Araújo Mirandola - fabricio@ipt.br | 3767-4764&lt;/div&gt;&lt;/a&gt;&lt;div class='estiloLabsLocalizaco'&gt; Prédio 59&lt;/div&gt;&lt;hr&gt;&lt;/li&gt;</v>
      </c>
      <c r="E74" s="8" t="s">
        <v>20</v>
      </c>
      <c r="F74" s="10" t="str">
        <f>VLOOKUP(I74,linksPrediosRotas!$B$3:$C$24,2,FALSE)</f>
        <v>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</v>
      </c>
      <c r="G74" s="3"/>
      <c r="H74" s="7" t="s">
        <v>314</v>
      </c>
      <c r="I74" s="3">
        <v>59</v>
      </c>
      <c r="J74" s="3"/>
      <c r="K74" s="7" t="s">
        <v>315</v>
      </c>
      <c r="L74" s="23" t="s">
        <v>316</v>
      </c>
      <c r="M74" s="3">
        <v>4369</v>
      </c>
      <c r="N74" s="7" t="s">
        <v>317</v>
      </c>
      <c r="O74" s="23" t="s">
        <v>318</v>
      </c>
      <c r="P74" s="3">
        <v>4764</v>
      </c>
      <c r="Q74" s="24"/>
      <c r="R74" s="25" t="str">
        <f t="shared" si="7"/>
        <v>&lt;div class='estiloListaLabs'&gt;</v>
      </c>
      <c r="S74" s="12" t="str">
        <f t="shared" si="13"/>
        <v>Administração - Unidade de negócios Cidades, Infraestrutura e Meio Ambiente - CIMA&lt;/div&gt;&lt;div style='display:none'&gt;&lt;!-- palavras chave para busca --&gt;&lt;/div&gt;</v>
      </c>
      <c r="T74" s="12" t="str">
        <f t="shared" si="8"/>
        <v>&lt;div class='estiloListaPessoas'&gt;</v>
      </c>
      <c r="U74" s="12" t="str">
        <f t="shared" si="14"/>
        <v>Susi Ferreira - sufer@ipt.br | 3767-4369&lt;br&gt;</v>
      </c>
      <c r="V74" s="12" t="str">
        <f t="shared" si="15"/>
        <v>Fabricio Araújo Mirandola - fabricio@ipt.br | 3767-4764&lt;/div&gt;</v>
      </c>
      <c r="W74" s="12"/>
      <c r="X74" s="12"/>
      <c r="Y74" s="12"/>
      <c r="Z74" s="12"/>
      <c r="AA74" s="12" t="str">
        <f t="shared" si="16"/>
        <v>&lt;div class='estiloListaLabs'&gt; Administração - Unidade de negócios Cidades, Infraestrutura e Meio Ambiente - CIMA&lt;/div&gt;&lt;div style='display:none'&gt;&lt;!-- palavras chave para busca --&gt;&lt;/div&gt; &lt;div class='estiloListaPessoas'&gt; Susi Ferreira - sufer@ipt.br | 3767-4369&lt;br&gt; Fabricio Araújo Mirandola - fabricio@ipt.br | 3767-4764&lt;/div&gt;</v>
      </c>
      <c r="AB74" s="6" t="str">
        <f t="shared" si="17"/>
        <v>&lt;li style='display:none'&gt;&lt;a href='https://www.google.com.br/maps/dir/IPT+-+Instituto+de+Pesquisas+Tecnol%C3%B3gicas,+Av.+Prof.+Almeida+Prado,+532+-+Butant%C3%A3,+S%C3%A3o+Paulo+-+SP,+05508-901/-23.5580927,-46.7409367/@-23.5586898,-46.7402364,1667m/data=!3m2!1e3!4b1!4m9!4m8!1m5!1m1!1s0x94ce56111f23979f:0x4efc1ff99667559c!2m2!1d-46.7347373!2d-23.5568084!1m0!3e0'&gt;&lt;img src='qrcodes\p59.png'&gt;&lt;div style='display:none'&gt;&lt;!-- palavras chave para busca --&gt;&lt;/div&gt;&lt;divclass='estiloListaLabs'&gt; &lt;div class='estiloListaLabs'&gt; Administração - Unidade de negócios Cidades, Infraestrutura e Meio Ambiente - CIMA&lt;/div&gt;&lt;div style='display:none'&gt;&lt;!-- palavras chave para busca --&gt;&lt;/div&gt; &lt;div class='estiloListaPessoas'&gt; Susi Ferreira - sufer@ipt.br | 3767-4369&lt;br&gt; Fabricio Araújo Mirandola - fabricio@ipt.br | 3767-4764&lt;/div&gt;&lt;/a&gt;&lt;div class='estiloLabsLocalizaco'&gt; Prédio 59&lt;/div&gt;&lt;hr&gt;&lt;/li&gt;</v>
      </c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20" t="str">
        <f t="shared" si="6"/>
        <v>&lt;!-- prédio 62--&gt;&lt;li style='display:none'&gt;&lt;a href='https://www.google.com.br/maps/dir/IPT+-+Instituto+de+Pesquisas+Tecnol%C3%B3gicas,+Av.+Prof.+Almeida+Prado,+532+-+Butant%C3%A3,+S%C3%A3o+Paulo+-+SP,+05508-901/-23.5576249,-46.7409148/@-23.5586898,-46.7402333,1667m/data=!3m2!1e3!4b1!4m9!4m8!1m5!1m1!1s0x94ce56111f23979f:0x4efc1ff99667559c!2m2!1d-46.7347373!2d-23.5568084!1m0!3e0'&gt;&lt;img src='p62.png'&gt;&lt;div class='estiloListaPredios'&gt;Prédio 62&lt;/div&gt;&lt;div style='display:none'&gt;&lt;!-- palavras chave para busca --&gt;&lt;/div&gt;</v>
      </c>
      <c r="B75" s="21" t="str">
        <f t="shared" si="12"/>
        <v>&lt;!-- prédio 62--&gt;&lt;li style='display:none'&gt;&lt;a href='https://www.google.com.br/maps/dir/IPT+-+Instituto+de+Pesquisas+Tecnol%C3%B3gicas,+Av.+Prof.+Almeida+Prado,+532+-+Butant%C3%A3,+S%C3%A3o+Paulo+-+SP,+05508-901/-23.5576249,-46.7409148/@-23.5586898,-46.7402333,1667m/data=!3m2!1e3!4b1!4m9!4m8!1m5!1m1!1s0x94ce56111f23979f:0x4efc1ff99667559c!2m2!1d-46.7347373!2d-23.5568084!1m0!3e0'&gt;&lt;img src='p62.png'&gt;&lt;div class='estiloListaPredios'&gt;Prédio 62&lt;/div&gt;&lt;div style='display:none'&gt;&lt;!-- palavras chave para busca --&gt;&lt;/div&gt;&lt;div class='estiloListaLabs'&gt; Laboratório de Celulose, Papel e Embalagem  - LCPE&lt;/div&gt;&lt;div style='display:none'&gt;&lt;!-- palavras chave para busca --&gt;&lt;/div&gt; &lt;div class='estiloListaPessoas'&gt; Patricia Kaji Yasumura Sasaki - pkaji@ipt.br | 3767-4407&lt;br&gt; Marcia Barreto Cardoso - marciabc@ipt.br | 3767-4747&lt;/div&gt;&lt;/a&gt;&lt;hr&gt;&lt;/li&gt;</v>
      </c>
      <c r="C75" s="20" t="str">
        <f t="shared" si="10"/>
        <v>&lt;/a&gt;&lt;hr&gt;&lt;/li&gt;</v>
      </c>
      <c r="D75" s="26" t="str">
        <f>"&lt;!-- "&amp;H75&amp;"--&gt;"&amp;AB75</f>
        <v>&lt;!-- Laboratório de Celulose, Papel e Embalagem  - LCPE--&gt;&lt;li style='display:none'&gt;&lt;a href='https://www.google.com.br/maps/dir/IPT+-+Instituto+de+Pesquisas+Tecnol%C3%B3gicas,+Av.+Prof.+Almeida+Prado,+532+-+Butant%C3%A3,+S%C3%A3o+Paulo+-+SP,+05508-901/-23.5576249,-46.7409148/@-23.5586898,-46.7402333,1667m/data=!3m2!1e3!4b1!4m9!4m8!1m5!1m1!1s0x94ce56111f23979f:0x4efc1ff99667559c!2m2!1d-46.7347373!2d-23.5568084!1m0!3e0'&gt;&lt;img src='qrcodes\p62.png'&gt;&lt;div style='display:none'&gt;&lt;!-- palavras chave para busca --&gt;&lt;/div&gt;&lt;divclass='estiloListaLabs'&gt; &lt;div class='estiloListaLabs'&gt; Laboratório de Celulose, Papel e Embalagem  - LCPE&lt;/div&gt;&lt;div style='display:none'&gt;&lt;!-- palavras chave para busca --&gt;&lt;/div&gt; &lt;div class='estiloListaPessoas'&gt; Patricia Kaji Yasumura Sasaki - pkaji@ipt.br | 3767-4407&lt;br&gt; Marcia Barreto Cardoso - marciabc@ipt.br | 3767-4747&lt;/div&gt;&lt;/a&gt;&lt;div class='estiloLabsLocalizaco'&gt; Prédio 62, 1º &lt;/div&gt;&lt;hr&gt;&lt;/li&gt;</v>
      </c>
      <c r="E75" s="8" t="s">
        <v>20</v>
      </c>
      <c r="F75" s="10" t="str">
        <f>VLOOKUP(I75,linksPrediosRotas!$B$3:$C$24,2,FALSE)</f>
        <v>https://www.google.com.br/maps/dir/IPT+-+Instituto+de+Pesquisas+Tecnol%C3%B3gicas,+Av.+Prof.+Almeida+Prado,+532+-+Butant%C3%A3,+S%C3%A3o+Paulo+-+SP,+05508-901/-23.5576249,-46.7409148/@-23.5586898,-46.7402333,1667m/data=!3m2!1e3!4b1!4m9!4m8!1m5!1m1!1s0x94ce56111f23979f:0x4efc1ff99667559c!2m2!1d-46.7347373!2d-23.5568084!1m0!3e0</v>
      </c>
      <c r="G75" s="3"/>
      <c r="H75" s="7" t="s">
        <v>319</v>
      </c>
      <c r="I75" s="3">
        <v>62</v>
      </c>
      <c r="J75" s="3" t="s">
        <v>153</v>
      </c>
      <c r="K75" s="7" t="s">
        <v>320</v>
      </c>
      <c r="L75" s="23" t="s">
        <v>321</v>
      </c>
      <c r="M75" s="3">
        <v>4407</v>
      </c>
      <c r="N75" s="7" t="s">
        <v>322</v>
      </c>
      <c r="O75" s="23" t="s">
        <v>323</v>
      </c>
      <c r="P75" s="3">
        <v>4747</v>
      </c>
      <c r="Q75" s="24"/>
      <c r="R75" s="25" t="str">
        <f t="shared" si="7"/>
        <v>&lt;div class='estiloListaLabs'&gt;</v>
      </c>
      <c r="S75" s="12" t="str">
        <f t="shared" si="13"/>
        <v>Laboratório de Celulose, Papel e Embalagem  - LCPE&lt;/div&gt;&lt;div style='display:none'&gt;&lt;!-- palavras chave para busca --&gt;&lt;/div&gt;</v>
      </c>
      <c r="T75" s="12" t="str">
        <f t="shared" si="8"/>
        <v>&lt;div class='estiloListaPessoas'&gt;</v>
      </c>
      <c r="U75" s="12" t="str">
        <f t="shared" si="14"/>
        <v>Patricia Kaji Yasumura Sasaki - pkaji@ipt.br | 3767-4407&lt;br&gt;</v>
      </c>
      <c r="V75" s="12" t="str">
        <f t="shared" si="15"/>
        <v>Marcia Barreto Cardoso - marciabc@ipt.br | 3767-4747&lt;/div&gt;</v>
      </c>
      <c r="W75" s="12"/>
      <c r="X75" s="12"/>
      <c r="Y75" s="12"/>
      <c r="Z75" s="12"/>
      <c r="AA75" s="12" t="str">
        <f t="shared" si="16"/>
        <v>&lt;div class='estiloListaLabs'&gt; Laboratório de Celulose, Papel e Embalagem  - LCPE&lt;/div&gt;&lt;div style='display:none'&gt;&lt;!-- palavras chave para busca --&gt;&lt;/div&gt; &lt;div class='estiloListaPessoas'&gt; Patricia Kaji Yasumura Sasaki - pkaji@ipt.br | 3767-4407&lt;br&gt; Marcia Barreto Cardoso - marciabc@ipt.br | 3767-4747&lt;/div&gt;</v>
      </c>
      <c r="AB75" s="6" t="str">
        <f t="shared" si="17"/>
        <v>&lt;li style='display:none'&gt;&lt;a href='https://www.google.com.br/maps/dir/IPT+-+Instituto+de+Pesquisas+Tecnol%C3%B3gicas,+Av.+Prof.+Almeida+Prado,+532+-+Butant%C3%A3,+S%C3%A3o+Paulo+-+SP,+05508-901/-23.5576249,-46.7409148/@-23.5586898,-46.7402333,1667m/data=!3m2!1e3!4b1!4m9!4m8!1m5!1m1!1s0x94ce56111f23979f:0x4efc1ff99667559c!2m2!1d-46.7347373!2d-23.5568084!1m0!3e0'&gt;&lt;img src='qrcodes\p62.png'&gt;&lt;div style='display:none'&gt;&lt;!-- palavras chave para busca --&gt;&lt;/div&gt;&lt;divclass='estiloListaLabs'&gt; &lt;div class='estiloListaLabs'&gt; Laboratório de Celulose, Papel e Embalagem  - LCPE&lt;/div&gt;&lt;div style='display:none'&gt;&lt;!-- palavras chave para busca --&gt;&lt;/div&gt; &lt;div class='estiloListaPessoas'&gt; Patricia Kaji Yasumura Sasaki - pkaji@ipt.br | 3767-4407&lt;br&gt; Marcia Barreto Cardoso - marciabc@ipt.br | 3767-4747&lt;/div&gt;&lt;/a&gt;&lt;div class='estiloLabsLocalizaco'&gt; Prédio 62, 1º &lt;/div&gt;&lt;hr&gt;&lt;/li&gt;</v>
      </c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20" t="str">
        <f t="shared" si="6"/>
        <v>&lt;!-- prédio 65--&gt;&lt;li style='display:none'&gt;&lt;a href='https://www.google.com.br/maps/dir/IPT+-+Instituto+de+Pesquisas+Tecnol%C3%B3gicas,+Av.+Prof.+Almeida+Prado,+532+-+Butant%C3%A3,+S%C3%A3o+Paulo+-+SP,+05508-901/-23.5582795,-46.7416122/@-23.5586898,-46.7406517,1667m/data=!3m2!1e3!4b1!4m9!4m8!1m5!1m1!1s0x94ce56111f23979f:0x4efc1ff99667559c!2m2!1d-46.7347373!2d-23.5568084!1m0!3e0'&gt;&lt;img src='p65.png'&gt;&lt;div class='estiloListaPredios'&gt;Prédio 65&lt;/div&gt;&lt;div style='display:none'&gt;&lt;!-- palavras chave para busca --&gt;&lt;/div&gt;</v>
      </c>
      <c r="B76" s="21" t="str">
        <f t="shared" si="12"/>
        <v>&lt;!-- prédio 65--&gt;&lt;li style='display:none'&gt;&lt;a href='https://www.google.com.br/maps/dir/IPT+-+Instituto+de+Pesquisas+Tecnol%C3%B3gicas,+Av.+Prof.+Almeida+Prado,+532+-+Butant%C3%A3,+S%C3%A3o+Paulo+-+SP,+05508-901/-23.5582795,-46.7416122/@-23.5586898,-46.7406517,1667m/data=!3m2!1e3!4b1!4m9!4m8!1m5!1m1!1s0x94ce56111f23979f:0x4efc1ff99667559c!2m2!1d-46.7347373!2d-23.5568084!1m0!3e0'&gt;&lt;img src='p65.png'&gt;&lt;div class='estiloListaPredios'&gt;Prédio 65&lt;/div&gt;&lt;div style='display:none'&gt;&lt;!-- palavras chave para busca --&gt;&lt;/div&gt;&lt;div class='estiloListaLabs'&gt; Coordenadoria de Programas - CP&lt;/div&gt;&lt;div style='display:none'&gt;&lt;!-- palavras chave para busca --&gt;&lt;/div&gt; &lt;div class='estiloListaPessoas'&gt; Mari Tomita Katayama - katayama@ipt.br | 3767-4204&lt;/div&gt; &lt;/a&gt;&lt;hr&gt;&lt;/li&gt;</v>
      </c>
      <c r="C76" s="20" t="str">
        <f t="shared" si="10"/>
        <v>&lt;/a&gt;&lt;hr&gt;&lt;/li&gt;</v>
      </c>
      <c r="D76" s="26" t="str">
        <f>"&lt;!-- "&amp;H76&amp;"--&gt;"&amp;AB76</f>
        <v>&lt;!-- Coordenadoria de Programas - CP--&gt;&lt;li style='display:none'&gt;&lt;a href='https://www.google.com.br/maps/dir/IPT+-+Instituto+de+Pesquisas+Tecnol%C3%B3gicas,+Av.+Prof.+Almeida+Prado,+532+-+Butant%C3%A3,+S%C3%A3o+Paulo+-+SP,+05508-901/-23.5582795,-46.7416122/@-23.5586898,-46.7406517,1667m/data=!3m2!1e3!4b1!4m9!4m8!1m5!1m1!1s0x94ce56111f23979f:0x4efc1ff99667559c!2m2!1d-46.7347373!2d-23.5568084!1m0!3e0'&gt;&lt;img src='qrcodes\p65.png'&gt;&lt;div style='display:none'&gt;&lt;!-- palavras chave para busca --&gt;&lt;/div&gt;&lt;divclass='estiloListaLabs'&gt; &lt;div class='estiloListaLabs'&gt; Coordenadoria de Programas - CP&lt;/div&gt;&lt;div style='display:none'&gt;&lt;!-- palavras chave para busca --&gt;&lt;/div&gt; &lt;div class='estiloListaPessoas'&gt; Mari Tomita Katayama - katayama@ipt.br | 3767-4204&lt;/div&gt; &lt;/a&gt;&lt;div class='estiloLabsLocalizaco'&gt; Prédio 65&lt;/div&gt;&lt;hr&gt;&lt;/li&gt;</v>
      </c>
      <c r="E76" s="8" t="s">
        <v>20</v>
      </c>
      <c r="F76" s="10" t="str">
        <f>VLOOKUP(I76,linksPrediosRotas!$B$3:$C$24,2,FALSE)</f>
        <v>https://www.google.com.br/maps/dir/IPT+-+Instituto+de+Pesquisas+Tecnol%C3%B3gicas,+Av.+Prof.+Almeida+Prado,+532+-+Butant%C3%A3,+S%C3%A3o+Paulo+-+SP,+05508-901/-23.5582795,-46.7416122/@-23.5586898,-46.7406517,1667m/data=!3m2!1e3!4b1!4m9!4m8!1m5!1m1!1s0x94ce56111f23979f:0x4efc1ff99667559c!2m2!1d-46.7347373!2d-23.5568084!1m0!3e0</v>
      </c>
      <c r="G76" s="3"/>
      <c r="H76" s="7" t="s">
        <v>324</v>
      </c>
      <c r="I76" s="3">
        <v>65</v>
      </c>
      <c r="J76" s="3"/>
      <c r="K76" s="7" t="s">
        <v>325</v>
      </c>
      <c r="L76" s="23" t="s">
        <v>326</v>
      </c>
      <c r="M76" s="3">
        <v>4204</v>
      </c>
      <c r="N76" s="7"/>
      <c r="O76" s="23"/>
      <c r="P76" s="3"/>
      <c r="Q76" s="24"/>
      <c r="R76" s="25" t="str">
        <f t="shared" si="7"/>
        <v>&lt;div class='estiloListaLabs'&gt;</v>
      </c>
      <c r="S76" s="12" t="str">
        <f t="shared" si="13"/>
        <v>Coordenadoria de Programas - CP&lt;/div&gt;&lt;div style='display:none'&gt;&lt;!-- palavras chave para busca --&gt;&lt;/div&gt;</v>
      </c>
      <c r="T76" s="12" t="str">
        <f t="shared" si="8"/>
        <v>&lt;div class='estiloListaPessoas'&gt;</v>
      </c>
      <c r="U76" s="12" t="str">
        <f t="shared" si="14"/>
        <v>Mari Tomita Katayama - katayama@ipt.br | 3767-4204&lt;/div&gt;</v>
      </c>
      <c r="V76" s="12" t="str">
        <f t="shared" si="15"/>
        <v/>
      </c>
      <c r="W76" s="12"/>
      <c r="X76" s="12"/>
      <c r="Y76" s="12"/>
      <c r="Z76" s="12"/>
      <c r="AA76" s="12" t="str">
        <f t="shared" si="16"/>
        <v xml:space="preserve">&lt;div class='estiloListaLabs'&gt; Coordenadoria de Programas - CP&lt;/div&gt;&lt;div style='display:none'&gt;&lt;!-- palavras chave para busca --&gt;&lt;/div&gt; &lt;div class='estiloListaPessoas'&gt; Mari Tomita Katayama - katayama@ipt.br | 3767-4204&lt;/div&gt; </v>
      </c>
      <c r="AB76" s="6" t="str">
        <f t="shared" si="17"/>
        <v>&lt;li style='display:none'&gt;&lt;a href='https://www.google.com.br/maps/dir/IPT+-+Instituto+de+Pesquisas+Tecnol%C3%B3gicas,+Av.+Prof.+Almeida+Prado,+532+-+Butant%C3%A3,+S%C3%A3o+Paulo+-+SP,+05508-901/-23.5582795,-46.7416122/@-23.5586898,-46.7406517,1667m/data=!3m2!1e3!4b1!4m9!4m8!1m5!1m1!1s0x94ce56111f23979f:0x4efc1ff99667559c!2m2!1d-46.7347373!2d-23.5568084!1m0!3e0'&gt;&lt;img src='qrcodes\p65.png'&gt;&lt;div style='display:none'&gt;&lt;!-- palavras chave para busca --&gt;&lt;/div&gt;&lt;divclass='estiloListaLabs'&gt; &lt;div class='estiloListaLabs'&gt; Coordenadoria de Programas - CP&lt;/div&gt;&lt;div style='display:none'&gt;&lt;!-- palavras chave para busca --&gt;&lt;/div&gt; &lt;div class='estiloListaPessoas'&gt; Mari Tomita Katayama - katayama@ipt.br | 3767-4204&lt;/div&gt; &lt;/a&gt;&lt;div class='estiloLabsLocalizaco'&gt; Prédio 65&lt;/div&gt;&lt;hr&gt;&lt;/li&gt;</v>
      </c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1"/>
      <c r="H77" s="12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1"/>
      <c r="H78" s="12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1"/>
      <c r="H79" s="12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6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1"/>
      <c r="H80" s="12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1"/>
      <c r="H81" s="12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1"/>
      <c r="H82" s="12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1"/>
      <c r="H83" s="12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1"/>
      <c r="H84" s="12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1"/>
      <c r="H85" s="12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1"/>
      <c r="H86" s="12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1"/>
      <c r="H87" s="12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H88" s="12"/>
      <c r="AI88" s="12"/>
      <c r="AJ88" s="12"/>
      <c r="AK88" s="12"/>
      <c r="AL88" s="12"/>
      <c r="AM88" s="12"/>
      <c r="AN88" s="12"/>
    </row>
  </sheetData>
  <autoFilter ref="D2:P67" xr:uid="{00000000-0009-0000-0000-000000000000}">
    <sortState xmlns:xlrd2="http://schemas.microsoft.com/office/spreadsheetml/2017/richdata2" ref="D3:P76">
      <sortCondition ref="I2:I67"/>
    </sortState>
  </autoFilter>
  <mergeCells count="1">
    <mergeCell ref="A1:D1"/>
  </mergeCells>
  <hyperlinks>
    <hyperlink ref="L3" r:id="rId1" display="mailto:zanfor@ipt.br" xr:uid="{00000000-0004-0000-0000-000000000000}"/>
    <hyperlink ref="O3" r:id="rId2" display="mailto:solange@ipt.br" xr:uid="{00000000-0004-0000-0000-000001000000}"/>
    <hyperlink ref="L4" r:id="rId3" display="mailto:apinheiro@ipt.br" xr:uid="{00000000-0004-0000-0000-000002000000}"/>
    <hyperlink ref="L5" r:id="rId4" display="mailto:silvana@ipt.br" xr:uid="{00000000-0004-0000-0000-000003000000}"/>
    <hyperlink ref="L6" r:id="rId5" display="mailto:ytukoff@ipt.br" xr:uid="{00000000-0004-0000-0000-000004000000}"/>
    <hyperlink ref="L7" r:id="rId6" display="mailto:nereide@ipt.br" xr:uid="{00000000-0004-0000-0000-000005000000}"/>
    <hyperlink ref="L8" r:id="rId7" display="mailto:avallone@ipt.br" xr:uid="{00000000-0004-0000-0000-000006000000}"/>
    <hyperlink ref="L9" r:id="rId8" display="mailto:tanno@ipt.br" xr:uid="{00000000-0004-0000-0000-000007000000}"/>
    <hyperlink ref="L10" r:id="rId9" display="mailto:miriancr@ipt.br" xr:uid="{00000000-0004-0000-0000-000008000000}"/>
    <hyperlink ref="L11" r:id="rId10" display="mailto:augustomc@ipt.br" xr:uid="{00000000-0004-0000-0000-000009000000}"/>
    <hyperlink ref="O11" r:id="rId11" display="mailto:lomia@ipt.br" xr:uid="{00000000-0004-0000-0000-00000A000000}"/>
    <hyperlink ref="L12" r:id="rId12" display="mailto:alnunis@ipt.br" xr:uid="{00000000-0004-0000-0000-00000B000000}"/>
    <hyperlink ref="O12" r:id="rId13" display="mailto:mllima@ipt.br" xr:uid="{00000000-0004-0000-0000-00000C000000}"/>
    <hyperlink ref="L13" r:id="rId14" display="mailto:giseleh@ipt.br" xr:uid="{00000000-0004-0000-0000-00000D000000}"/>
    <hyperlink ref="O13" r:id="rId15" display="mailto:nilsonf@ipt.br" xr:uid="{00000000-0004-0000-0000-00000E000000}"/>
    <hyperlink ref="L14" r:id="rId16" display="mailto:iocca@ipt.br" xr:uid="{00000000-0004-0000-0000-00000F000000}"/>
    <hyperlink ref="O14" r:id="rId17" display="mailto:silvana@ipt.br" xr:uid="{00000000-0004-0000-0000-000010000000}"/>
    <hyperlink ref="L15" r:id="rId18" display="mailto:fgmotta@ipt.br" xr:uid="{00000000-0004-0000-0000-000011000000}"/>
    <hyperlink ref="L16" r:id="rId19" display="mailto:thatianagv@ipt.br" xr:uid="{00000000-0004-0000-0000-000012000000}"/>
    <hyperlink ref="O16" r:id="rId20" display="mailto:anakelly@ipt.br" xr:uid="{00000000-0004-0000-0000-000013000000}"/>
    <hyperlink ref="L17" r:id="rId21" display="mailto:fredabreu@ipt.br" xr:uid="{00000000-0004-0000-0000-000014000000}"/>
    <hyperlink ref="L18" r:id="rId22" display="mailto:marcelino@ipt.br" xr:uid="{00000000-0004-0000-0000-000015000000}"/>
    <hyperlink ref="L19" r:id="rId23" display="mailto:luidimar@ipt.br" xr:uid="{00000000-0004-0000-0000-000016000000}"/>
    <hyperlink ref="L20" r:id="rId24" display="mailto:hector@ipt.br" xr:uid="{00000000-0004-0000-0000-000017000000}"/>
    <hyperlink ref="L21" r:id="rId25" display="mailto:patricia@ipt.br" xr:uid="{00000000-0004-0000-0000-000018000000}"/>
    <hyperlink ref="L22" r:id="rId26" display="mailto:jorgecar@ipt.br" xr:uid="{00000000-0004-0000-0000-000019000000}"/>
    <hyperlink ref="L24" r:id="rId27" display="mailto:caste@ipt.br" xr:uid="{00000000-0004-0000-0000-00001A000000}"/>
    <hyperlink ref="L25" r:id="rId28" display="mailto:fsouto@ipt.br" xr:uid="{00000000-0004-0000-0000-00001B000000}"/>
    <hyperlink ref="L26" r:id="rId29" display="mailto:carvalho@ipt.br" xr:uid="{00000000-0004-0000-0000-00001C000000}"/>
    <hyperlink ref="L27" r:id="rId30" display="mailto:mirthes@ipt.br" xr:uid="{00000000-0004-0000-0000-00001D000000}"/>
    <hyperlink ref="L28" r:id="rId31" display="mailto:fsouto@ipt.br" xr:uid="{00000000-0004-0000-0000-00001E000000}"/>
    <hyperlink ref="L30" r:id="rId32" display="mailto:marcelon@ipt.br" xr:uid="{00000000-0004-0000-0000-00001F000000}"/>
    <hyperlink ref="L31" r:id="rId33" display="mailto:wander@ipt.br" xr:uid="{00000000-0004-0000-0000-000020000000}"/>
    <hyperlink ref="O31" r:id="rId34" display="mailto:carvalho@ipt.br" xr:uid="{00000000-0004-0000-0000-000021000000}"/>
    <hyperlink ref="L32" r:id="rId35" display="mailto:julianarize@ipt.br" xr:uid="{00000000-0004-0000-0000-000022000000}"/>
    <hyperlink ref="L33" r:id="rId36" display="mailto:flaviaa@ipt.br" xr:uid="{00000000-0004-0000-0000-000023000000}"/>
    <hyperlink ref="L34" r:id="rId37" display="mailto:claudias@ipt.br" xr:uid="{00000000-0004-0000-0000-000024000000}"/>
    <hyperlink ref="L35" r:id="rId38" display="mailto:claudias@ipt.br" xr:uid="{00000000-0004-0000-0000-000025000000}"/>
    <hyperlink ref="L36" r:id="rId39" display="mailto:anai@ipt.br" xr:uid="{00000000-0004-0000-0000-000026000000}"/>
    <hyperlink ref="L37" r:id="rId40" display="mailto:sergioy@ipt.br" xr:uid="{00000000-0004-0000-0000-000027000000}"/>
    <hyperlink ref="L38" r:id="rId41" display="mailto:adrianag@ipt.br" xr:uid="{00000000-0004-0000-0000-000028000000}"/>
    <hyperlink ref="O38" r:id="rId42" display="mailto:ptambani@ipt.br" xr:uid="{00000000-0004-0000-0000-000029000000}"/>
    <hyperlink ref="L39" r:id="rId43" display="mailto:zucchini@ipt.br" xr:uid="{00000000-0004-0000-0000-00002A000000}"/>
    <hyperlink ref="O39" r:id="rId44" display="mailto:phama@ipt.br" xr:uid="{00000000-0004-0000-0000-00002B000000}"/>
    <hyperlink ref="L40" r:id="rId45" display="mailto:aquilino@ipt.br" xr:uid="{00000000-0004-0000-0000-00002C000000}"/>
    <hyperlink ref="O40" r:id="rId46" display="mailto:dmessina@ipt.br" xr:uid="{00000000-0004-0000-0000-00002D000000}"/>
    <hyperlink ref="L41" r:id="rId47" display="mailto:luciana@ipt.br" xr:uid="{00000000-0004-0000-0000-00002E000000}"/>
    <hyperlink ref="O41" r:id="rId48" display="mailto:mmiranda@ipt.br" xr:uid="{00000000-0004-0000-0000-00002F000000}"/>
    <hyperlink ref="L42" r:id="rId49" display="mailto:afberto@ipt.br" xr:uid="{00000000-0004-0000-0000-000030000000}"/>
    <hyperlink ref="O42" r:id="rId50" display="mailto:carlosmo@ipt.br" xr:uid="{00000000-0004-0000-0000-000031000000}"/>
    <hyperlink ref="L44" r:id="rId51" display="mailto:ruigta@ipt.br" xr:uid="{00000000-0004-0000-0000-000032000000}"/>
    <hyperlink ref="O44" r:id="rId52" display="mailto:rtelles@ipt.br" xr:uid="{00000000-0004-0000-0000-000033000000}"/>
    <hyperlink ref="L46" r:id="rId53" display="mailto:manet@ipt.br" xr:uid="{00000000-0004-0000-0000-000034000000}"/>
    <hyperlink ref="O46" r:id="rId54" display="mailto:carlosjr@ipt.br" xr:uid="{00000000-0004-0000-0000-000035000000}"/>
    <hyperlink ref="L47" r:id="rId55" display="mailto:denisbv@ipt.br" xr:uid="{00000000-0004-0000-0000-000036000000}"/>
    <hyperlink ref="L48" r:id="rId56" display="mailto:salvador@ipt.br" xr:uid="{00000000-0004-0000-0000-000037000000}"/>
    <hyperlink ref="L49" r:id="rId57" display="mailto:juty@ipt.br" xr:uid="{00000000-0004-0000-0000-000038000000}"/>
    <hyperlink ref="L50" r:id="rId58" display="mailto:cfilho@ipt.br" xr:uid="{00000000-0004-0000-0000-000039000000}"/>
    <hyperlink ref="L51" r:id="rId59" display="mailto:cunhaep@ipt.br" xr:uid="{00000000-0004-0000-0000-00003A000000}"/>
    <hyperlink ref="L54" r:id="rId60" display="mailto:patrileo@ipt.br" xr:uid="{00000000-0004-0000-0000-00003B000000}"/>
    <hyperlink ref="L55" r:id="rId61" display="mailto:brunoverona@ipt.br" xr:uid="{00000000-0004-0000-0000-00003C000000}"/>
    <hyperlink ref="L56" r:id="rId62" display="mailto:kleberlg@ipt.br" xr:uid="{00000000-0004-0000-0000-00003D000000}"/>
    <hyperlink ref="L57" r:id="rId63" display="mailto:sidney@ipt.br" xr:uid="{00000000-0004-0000-0000-00003E000000}"/>
    <hyperlink ref="L53" r:id="rId64" display="mailto:nandosl@ipt.br" xr:uid="{00000000-0004-0000-0000-00003F000000}"/>
    <hyperlink ref="O53" r:id="rId65" display="mailto:sansouza@ipt.br" xr:uid="{00000000-0004-0000-0000-000040000000}"/>
    <hyperlink ref="L59" r:id="rId66" display="mailto:neusval@ipt.br" xr:uid="{00000000-0004-0000-0000-000041000000}"/>
    <hyperlink ref="O59" r:id="rId67" display="mailto:anna@ipt.br" xr:uid="{00000000-0004-0000-0000-000042000000}"/>
    <hyperlink ref="L60" r:id="rId68" display="mailto:sfda@ipt.br" xr:uid="{00000000-0004-0000-0000-000043000000}"/>
    <hyperlink ref="O60" r:id="rId69" display="mailto:rynaldo@ipt.br" xr:uid="{00000000-0004-0000-0000-000044000000}"/>
    <hyperlink ref="L61" r:id="rId70" display="mailto:bressan@ipt.br" xr:uid="{00000000-0004-0000-0000-000045000000}"/>
    <hyperlink ref="O61" r:id="rId71" display="mailto:fabioil@ipt.br" xr:uid="{00000000-0004-0000-0000-000046000000}"/>
    <hyperlink ref="L62" r:id="rId72" display="mailto:bbazzoni@ipt.br" xr:uid="{00000000-0004-0000-0000-000047000000}"/>
    <hyperlink ref="L63" r:id="rId73" display="mailto:agentil@ipt.br" xr:uid="{00000000-0004-0000-0000-000048000000}"/>
    <hyperlink ref="O63" r:id="rId74" display="mailto:monicafc@ipt.br" xr:uid="{00000000-0004-0000-0000-000049000000}"/>
    <hyperlink ref="L64" r:id="rId75" display="mailto:nandrade@ipt.br" xr:uid="{00000000-0004-0000-0000-00004A000000}"/>
    <hyperlink ref="O64" r:id="rId76" display="mailto:tomiey@ipt.br" xr:uid="{00000000-0004-0000-0000-00004B000000}"/>
    <hyperlink ref="L65" r:id="rId77" display="mailto:lavanco@ipt.br" xr:uid="{00000000-0004-0000-0000-00004C000000}"/>
    <hyperlink ref="O65" r:id="rId78" display="mailto:mknoda@ipt.br" xr:uid="{00000000-0004-0000-0000-00004D000000}"/>
    <hyperlink ref="L66" r:id="rId79" display="mailto:dcavalca@ipt.br" xr:uid="{00000000-0004-0000-0000-00004E000000}"/>
    <hyperlink ref="O66" r:id="rId80" display="mailto:ely@ipt.br" xr:uid="{00000000-0004-0000-0000-00004F000000}"/>
    <hyperlink ref="L67" r:id="rId81" display="mailto:leal@ipt.br" xr:uid="{00000000-0004-0000-0000-000050000000}"/>
    <hyperlink ref="O67" r:id="rId82" display="mailto:lmoraes@ipt.br" xr:uid="{00000000-0004-0000-0000-000051000000}"/>
    <hyperlink ref="L68" r:id="rId83" display="mailto:rima@ipt.br" xr:uid="{00000000-0004-0000-0000-000052000000}"/>
    <hyperlink ref="L71" r:id="rId84" display="mailto:scampos@ipt.br" xr:uid="{00000000-0004-0000-0000-000053000000}"/>
    <hyperlink ref="O71" r:id="rId85" display="mailto:priscilai@ipt.br" xr:uid="{00000000-0004-0000-0000-000054000000}"/>
    <hyperlink ref="L72" r:id="rId86" display="mailto:larissaf@ipt.br" xr:uid="{00000000-0004-0000-0000-000055000000}"/>
    <hyperlink ref="O72" r:id="rId87" display="mailto:camilacg@ipt.br" xr:uid="{00000000-0004-0000-0000-000056000000}"/>
    <hyperlink ref="L73" r:id="rId88" display="mailto:fchotoli@ipt.br" xr:uid="{00000000-0004-0000-0000-000057000000}"/>
    <hyperlink ref="O73" r:id="rId89" display="mailto:becere@ipt.br" xr:uid="{00000000-0004-0000-0000-000058000000}"/>
    <hyperlink ref="L75" r:id="rId90" display="mailto:pkaji@ipt.br" xr:uid="{00000000-0004-0000-0000-000059000000}"/>
    <hyperlink ref="O75" r:id="rId91" display="mailto:marciabc@ipt.br" xr:uid="{00000000-0004-0000-0000-00005A000000}"/>
    <hyperlink ref="L76" r:id="rId92" display="mailto:katayama@ipt.br" xr:uid="{00000000-0004-0000-0000-00005B000000}"/>
    <hyperlink ref="L52" r:id="rId93" xr:uid="{01DEA830-0772-4C96-B8AA-7E73B7D05102}"/>
    <hyperlink ref="O52" r:id="rId94" xr:uid="{5A1FDEBC-8ECE-4AF8-AB1A-5D44787A037B}"/>
    <hyperlink ref="L29" r:id="rId95" xr:uid="{05CCCD50-0705-4D4E-AF68-699C92E42F78}"/>
    <hyperlink ref="O29" r:id="rId96" xr:uid="{49838B88-B643-4EA1-A9B4-71AC333F1B8D}"/>
    <hyperlink ref="L74" r:id="rId97" xr:uid="{5627B237-4CC9-4338-A1EF-B0273B73D321}"/>
    <hyperlink ref="O74" r:id="rId98" xr:uid="{B8DC7774-8456-469C-846D-4F8739D8FD55}"/>
    <hyperlink ref="L43" r:id="rId99" xr:uid="{9D138803-73CE-44B8-89A0-F86FA309E47F}"/>
    <hyperlink ref="O43" r:id="rId100" xr:uid="{A0BAA234-D685-4954-A60B-B4668A8F524D}"/>
    <hyperlink ref="L69" r:id="rId101" xr:uid="{4FEAB04D-97D2-4D61-B5D3-C5D6796409DF}"/>
    <hyperlink ref="O69" r:id="rId102" xr:uid="{3740116A-0C7D-4AC4-96B7-7DA85ADC9474}"/>
    <hyperlink ref="L58" r:id="rId103" xr:uid="{7EA42B1C-FBB0-43C8-8449-F90C48BF1933}"/>
    <hyperlink ref="O58" r:id="rId104" xr:uid="{2C3FF8EE-BCA0-4BBE-A25B-D3B15A3FD804}"/>
    <hyperlink ref="L45" r:id="rId105" xr:uid="{E806C0A6-B86A-4422-8027-E1C7EEB19030}"/>
    <hyperlink ref="O45" r:id="rId106" xr:uid="{DE7F32B6-E719-4BAE-BC83-0C36086F48E6}"/>
    <hyperlink ref="L70" r:id="rId107" xr:uid="{0F5EED7D-5F35-48DA-A522-065D2F6002B3}"/>
    <hyperlink ref="L23" r:id="rId108" xr:uid="{05DB11D2-0BD4-4CCC-B811-BE2A449E2D94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9"/>
  <legacyDrawing r:id="rId1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4"/>
  <sheetViews>
    <sheetView topLeftCell="A11" workbookViewId="0">
      <selection activeCell="B3" sqref="B3:C24"/>
    </sheetView>
  </sheetViews>
  <sheetFormatPr defaultRowHeight="15"/>
  <sheetData>
    <row r="2" spans="2:3">
      <c r="B2" s="3" t="s">
        <v>327</v>
      </c>
      <c r="C2" s="4" t="s">
        <v>328</v>
      </c>
    </row>
    <row r="3" spans="2:3">
      <c r="B3" s="3">
        <v>1</v>
      </c>
      <c r="C3" s="5" t="s">
        <v>329</v>
      </c>
    </row>
    <row r="4" spans="2:3">
      <c r="B4" s="3">
        <v>2</v>
      </c>
      <c r="C4" s="5" t="s">
        <v>330</v>
      </c>
    </row>
    <row r="5" spans="2:3">
      <c r="B5" s="3">
        <v>7</v>
      </c>
      <c r="C5" s="5" t="s">
        <v>331</v>
      </c>
    </row>
    <row r="6" spans="2:3">
      <c r="B6" s="3">
        <v>11</v>
      </c>
      <c r="C6" s="5" t="s">
        <v>332</v>
      </c>
    </row>
    <row r="7" spans="2:3">
      <c r="B7" s="3">
        <v>12</v>
      </c>
      <c r="C7" s="5" t="s">
        <v>333</v>
      </c>
    </row>
    <row r="8" spans="2:3">
      <c r="B8" s="3">
        <v>15</v>
      </c>
      <c r="C8" s="5" t="s">
        <v>334</v>
      </c>
    </row>
    <row r="9" spans="2:3">
      <c r="B9" s="3">
        <v>19</v>
      </c>
      <c r="C9" s="5" t="s">
        <v>335</v>
      </c>
    </row>
    <row r="10" spans="2:3">
      <c r="B10" s="3">
        <v>20</v>
      </c>
      <c r="C10" s="5" t="s">
        <v>336</v>
      </c>
    </row>
    <row r="11" spans="2:3">
      <c r="B11" s="3">
        <v>31</v>
      </c>
      <c r="C11" s="5" t="s">
        <v>337</v>
      </c>
    </row>
    <row r="12" spans="2:3">
      <c r="B12" s="3">
        <v>36</v>
      </c>
      <c r="C12" s="5" t="s">
        <v>338</v>
      </c>
    </row>
    <row r="13" spans="2:3">
      <c r="B13" s="3">
        <v>37</v>
      </c>
      <c r="C13" s="5" t="s">
        <v>338</v>
      </c>
    </row>
    <row r="14" spans="2:3">
      <c r="B14" s="3">
        <v>39</v>
      </c>
      <c r="C14" s="5" t="s">
        <v>339</v>
      </c>
    </row>
    <row r="15" spans="2:3">
      <c r="B15" s="3">
        <v>46</v>
      </c>
      <c r="C15" s="5" t="s">
        <v>340</v>
      </c>
    </row>
    <row r="16" spans="2:3">
      <c r="B16" s="3">
        <v>48</v>
      </c>
      <c r="C16" s="5" t="s">
        <v>341</v>
      </c>
    </row>
    <row r="17" spans="2:3">
      <c r="B17" s="3">
        <v>50</v>
      </c>
      <c r="C17" s="5" t="s">
        <v>342</v>
      </c>
    </row>
    <row r="18" spans="2:3">
      <c r="B18" s="3">
        <v>53</v>
      </c>
      <c r="C18" s="5" t="s">
        <v>343</v>
      </c>
    </row>
    <row r="19" spans="2:3">
      <c r="B19" s="3">
        <v>54</v>
      </c>
      <c r="C19" s="5" t="s">
        <v>344</v>
      </c>
    </row>
    <row r="20" spans="2:3">
      <c r="B20" s="3">
        <v>55</v>
      </c>
      <c r="C20" s="5" t="s">
        <v>345</v>
      </c>
    </row>
    <row r="21" spans="2:3">
      <c r="B21" s="3">
        <v>56</v>
      </c>
      <c r="C21" s="5" t="s">
        <v>346</v>
      </c>
    </row>
    <row r="22" spans="2:3">
      <c r="B22" s="3">
        <v>59</v>
      </c>
      <c r="C22" s="5" t="s">
        <v>347</v>
      </c>
    </row>
    <row r="23" spans="2:3">
      <c r="B23" s="3">
        <v>62</v>
      </c>
      <c r="C23" s="5" t="s">
        <v>348</v>
      </c>
    </row>
    <row r="24" spans="2:3">
      <c r="B24" s="3">
        <v>65</v>
      </c>
      <c r="C24" s="5" t="s">
        <v>349</v>
      </c>
    </row>
  </sheetData>
  <autoFilter ref="B2:C2" xr:uid="{00000000-0001-0000-0100-000000000000}">
    <sortState xmlns:xlrd2="http://schemas.microsoft.com/office/spreadsheetml/2017/richdata2" ref="B3:C24">
      <sortCondition ref="B2"/>
    </sortState>
  </autoFilter>
  <hyperlinks>
    <hyperlink ref="C15" r:id="rId1" display="https://www.google.com.br/maps/dir/IPT+-+Instituto+de+Pesquisas+Tecnol%C3%B3gicas,+Av.+Prof.+Almeida+Prado,+532+-+Butant%C3%A3,+S%C3%A3o+Paulo+-+SP,+05508-901/-23.5566737,-46.7380651/@-23.5565888,-46.7373517,18z/data=!3m1!4b1!4m9!4m8!1m5!1m1!1s0x94ce56111f23979f:0x4efc1ff99667559c!2m2!1d-46.7347515!2d-23.5568168!1m0!3e0" xr:uid="{95ACCE67-2180-4A52-AFA0-B608C2116E07}"/>
    <hyperlink ref="C16" r:id="rId2" display="https://www.google.com.br/maps/dir/IPT+-+Instituto+de+Pesquisas+Tecnol%C3%B3gicas,+Av.+Prof.+Almeida+Prado,+532+-+Butant%C3%A3,+S%C3%A3o+Paulo+-+SP,+05508-901/-23.5573294,-46.7382472/@-23.55868,-46.7388268,16z/data=!3m1!4b1!4m9!4m8!1m5!1m1!1s0x94ce56111f23979f:0x4efc1ff99667559c!2m2!1d-46.7347515!2d-23.5568168!1m0!3e0" xr:uid="{71266F31-D2D6-4E89-9C0A-17176BD2088E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27a3c1-4aae-4839-a817-05c083aa7d82">
      <Terms xmlns="http://schemas.microsoft.com/office/infopath/2007/PartnerControls"/>
    </lcf76f155ced4ddcb4097134ff3c332f>
    <TaxCatchAll xmlns="3e4c7e2b-904c-4849-8216-05e2955dbd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AF31825B35DA4FB99D34801F245C55" ma:contentTypeVersion="8" ma:contentTypeDescription="Crie um novo documento." ma:contentTypeScope="" ma:versionID="276ebf614a32a58b0590aaba1fb44cae">
  <xsd:schema xmlns:xsd="http://www.w3.org/2001/XMLSchema" xmlns:xs="http://www.w3.org/2001/XMLSchema" xmlns:p="http://schemas.microsoft.com/office/2006/metadata/properties" xmlns:ns2="6627a3c1-4aae-4839-a817-05c083aa7d82" xmlns:ns3="3e4c7e2b-904c-4849-8216-05e2955dbd2c" targetNamespace="http://schemas.microsoft.com/office/2006/metadata/properties" ma:root="true" ma:fieldsID="389e112218fd81fa0d88234ac6b72eac" ns2:_="" ns3:_="">
    <xsd:import namespace="6627a3c1-4aae-4839-a817-05c083aa7d82"/>
    <xsd:import namespace="3e4c7e2b-904c-4849-8216-05e2955dbd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a3c1-4aae-4839-a817-05c083aa7d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7a41480-c444-49e9-ba3c-35b3cefaf8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c7e2b-904c-4849-8216-05e2955dbd2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1353c28-fa25-49b0-97c6-31d0b4f0e16e}" ma:internalName="TaxCatchAll" ma:showField="CatchAllData" ma:web="3e4c7e2b-904c-4849-8216-05e2955dbd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4744C7-E4F8-472E-94FC-341E784EE380}"/>
</file>

<file path=customXml/itemProps2.xml><?xml version="1.0" encoding="utf-8"?>
<ds:datastoreItem xmlns:ds="http://schemas.openxmlformats.org/officeDocument/2006/customXml" ds:itemID="{1E7D44AA-18A5-46C9-AE18-C850500953A0}"/>
</file>

<file path=customXml/itemProps3.xml><?xml version="1.0" encoding="utf-8"?>
<ds:datastoreItem xmlns:ds="http://schemas.openxmlformats.org/officeDocument/2006/customXml" ds:itemID="{7F8561BA-C41D-471F-8F42-A702AA2C4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Cesar Borges Silva</dc:creator>
  <cp:keywords/>
  <dc:description/>
  <cp:lastModifiedBy>Diogo Cesar Borges Silva</cp:lastModifiedBy>
  <cp:revision/>
  <dcterms:created xsi:type="dcterms:W3CDTF">2022-06-01T18:44:03Z</dcterms:created>
  <dcterms:modified xsi:type="dcterms:W3CDTF">2022-06-27T11:37:25Z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0x010100BCAF31825B35DA4FB99D34801F245C55</vt:lpwstr>
  </property>
  <property fmtid="{D5CDD505-2E9C-101B-9397-08002B2CF9AE}" pid="3" name="MediaServiceImageTags">
    <vt:lpwstr/>
  </property>
</Properties>
</file>