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c1efc9c0abd53b/Desktop/Project Work/Module 1 Challenge/Instructions/Mod 1 Challenge work area/"/>
    </mc:Choice>
  </mc:AlternateContent>
  <xr:revisionPtr revIDLastSave="9" documentId="13_ncr:1_{08E1CD5D-F620-40D5-AC12-684E7B30371F}" xr6:coauthVersionLast="47" xr6:coauthVersionMax="47" xr10:uidLastSave="{156FC6D0-C41A-48EC-AADF-A6347F4A54EB}"/>
  <bookViews>
    <workbookView xWindow="-108" yWindow="-108" windowWidth="23256" windowHeight="12456" firstSheet="4" activeTab="5" xr2:uid="{00000000-000D-0000-FFFF-FFFF00000000}"/>
  </bookViews>
  <sheets>
    <sheet name="Crowdfunding" sheetId="1" r:id="rId1"/>
    <sheet name="Category Stats" sheetId="4" r:id="rId2"/>
    <sheet name="Sub-Category Stats" sheetId="5" r:id="rId3"/>
    <sheet name="Outcomes Based on Launch Date" sheetId="6" r:id="rId4"/>
    <sheet name="Goal Outcomes" sheetId="7" r:id="rId5"/>
    <sheet name="Backers Outcomes" sheetId="10" r:id="rId6"/>
  </sheets>
  <definedNames>
    <definedName name="Goal">'Goal Outcomes'!#REF!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0" l="1"/>
  <c r="L1" i="10"/>
  <c r="E2" i="10"/>
  <c r="E4" i="10"/>
  <c r="E5" i="10"/>
  <c r="E6" i="10"/>
  <c r="L6" i="10"/>
  <c r="L5" i="10"/>
  <c r="L4" i="10"/>
  <c r="L3" i="10"/>
  <c r="E3" i="10"/>
  <c r="E1" i="10"/>
  <c r="B2" i="7"/>
  <c r="D13" i="7"/>
  <c r="C13" i="7"/>
  <c r="D12" i="7"/>
  <c r="D11" i="7"/>
  <c r="D10" i="7"/>
  <c r="D9" i="7"/>
  <c r="D8" i="7"/>
  <c r="D6" i="7"/>
  <c r="D5" i="7"/>
  <c r="D4" i="7"/>
  <c r="D3" i="7"/>
  <c r="D2" i="7"/>
  <c r="B13" i="7"/>
  <c r="B3" i="7"/>
  <c r="B12" i="7"/>
  <c r="B11" i="7"/>
  <c r="E11" i="7" s="1"/>
  <c r="B10" i="7"/>
  <c r="E10" i="7" s="1"/>
  <c r="B9" i="7"/>
  <c r="E9" i="7" s="1"/>
  <c r="H9" i="7" s="1"/>
  <c r="B8" i="7"/>
  <c r="E8" i="7" s="1"/>
  <c r="H8" i="7" s="1"/>
  <c r="B7" i="7"/>
  <c r="E7" i="7" s="1"/>
  <c r="H7" i="7" s="1"/>
  <c r="B6" i="7"/>
  <c r="E6" i="7" s="1"/>
  <c r="H6" i="7" s="1"/>
  <c r="B5" i="7"/>
  <c r="B4" i="7"/>
  <c r="C2" i="7"/>
  <c r="C12" i="7"/>
  <c r="C11" i="7"/>
  <c r="C10" i="7"/>
  <c r="C9" i="7"/>
  <c r="C8" i="7"/>
  <c r="D7" i="7"/>
  <c r="C7" i="7"/>
  <c r="G7" i="7" s="1"/>
  <c r="C6" i="7"/>
  <c r="G6" i="7" s="1"/>
  <c r="C5" i="7"/>
  <c r="C4" i="7"/>
  <c r="C3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F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8" i="7" l="1"/>
  <c r="G9" i="7"/>
  <c r="G10" i="7"/>
  <c r="H3" i="7"/>
  <c r="G11" i="7"/>
  <c r="H4" i="7"/>
  <c r="G12" i="7"/>
  <c r="H5" i="7"/>
  <c r="F4" i="7"/>
  <c r="H10" i="7"/>
  <c r="H11" i="7"/>
  <c r="F11" i="7"/>
  <c r="E5" i="7"/>
  <c r="G5" i="7" s="1"/>
  <c r="F10" i="7"/>
  <c r="E4" i="7"/>
  <c r="G4" i="7" s="1"/>
  <c r="F9" i="7"/>
  <c r="E3" i="7"/>
  <c r="G3" i="7" s="1"/>
  <c r="F8" i="7"/>
  <c r="E13" i="7"/>
  <c r="H13" i="7" s="1"/>
  <c r="E12" i="7"/>
  <c r="F12" i="7" s="1"/>
  <c r="E2" i="7"/>
  <c r="F7" i="7"/>
  <c r="F6" i="7"/>
  <c r="F13" i="7" l="1"/>
  <c r="F3" i="7"/>
  <c r="G13" i="7"/>
  <c r="H12" i="7"/>
  <c r="F5" i="7"/>
  <c r="G2" i="7"/>
  <c r="H2" i="7"/>
  <c r="F2" i="7"/>
</calcChain>
</file>

<file path=xl/sharedStrings.xml><?xml version="1.0" encoding="utf-8"?>
<sst xmlns="http://schemas.openxmlformats.org/spreadsheetml/2006/main" count="8146" uniqueCount="2118">
  <si>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</si>
  <si>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</si>
  <si>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</si>
  <si>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</si>
  <si>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</si>
  <si>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</si>
  <si>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</si>
  <si>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</si>
  <si>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</si>
  <si>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</si>
  <si>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</si>
  <si>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</si>
  <si>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</si>
  <si>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</si>
  <si>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</si>
  <si>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</si>
  <si>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</si>
  <si>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</si>
  <si>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</si>
  <si>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</si>
  <si>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</si>
  <si>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</si>
  <si>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</si>
  <si>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</si>
  <si>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</si>
  <si>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</si>
  <si>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</si>
  <si>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</si>
  <si>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</si>
  <si>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</si>
  <si>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</si>
  <si>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</si>
  <si>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</si>
  <si>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</si>
  <si>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</si>
  <si>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</si>
  <si>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</si>
  <si>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</si>
  <si>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</si>
  <si>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</si>
  <si>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</si>
  <si>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</si>
  <si>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</si>
  <si>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</si>
  <si>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</si>
  <si>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</si>
  <si>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</si>
  <si>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</si>
  <si>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</si>
  <si>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</si>
  <si>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</si>
  <si>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</si>
  <si>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</si>
  <si>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</si>
  <si>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</si>
  <si>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</si>
  <si>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</si>
  <si>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</si>
  <si>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</si>
  <si>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</si>
  <si>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</si>
  <si>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</si>
  <si>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</si>
  <si>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</si>
  <si>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</si>
  <si>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</si>
  <si>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</si>
  <si>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</si>
  <si>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</si>
  <si>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</si>
  <si>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</si>
  <si>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</si>
  <si>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</si>
  <si>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</si>
  <si>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</si>
  <si>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</si>
  <si>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</si>
  <si>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</si>
  <si>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</si>
  <si>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</si>
  <si>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</si>
  <si>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</si>
  <si>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</si>
  <si>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</si>
  <si>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</si>
  <si>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</si>
  <si>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</si>
  <si>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</si>
  <si>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</si>
  <si>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</si>
  <si>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</si>
  <si>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</si>
  <si>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</si>
  <si>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</si>
  <si>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</si>
  <si>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</si>
  <si>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</si>
  <si>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</si>
  <si>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</si>
  <si>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</si>
  <si>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</si>
  <si>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</si>
  <si>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</si>
  <si>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</si>
  <si>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</si>
  <si>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</si>
  <si>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</si>
  <si>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</si>
  <si>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</si>
  <si>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</si>
  <si>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</si>
  <si>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</si>
  <si>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</si>
  <si>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</si>
  <si>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</si>
  <si>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</si>
  <si>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</si>
  <si>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</si>
  <si>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</si>
  <si>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</si>
  <si>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</si>
  <si>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</si>
  <si>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</si>
  <si>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</si>
  <si>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</si>
  <si>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</si>
  <si>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</si>
  <si>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</si>
  <si>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</si>
  <si>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</si>
  <si>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</si>
  <si>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</si>
  <si>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</si>
  <si>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</si>
  <si>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</si>
  <si>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</si>
  <si>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</si>
  <si>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</si>
  <si>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</si>
  <si>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</si>
  <si>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</si>
  <si>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</si>
  <si>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</si>
  <si>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</si>
  <si>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</si>
  <si>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</si>
  <si>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</si>
  <si>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</si>
  <si>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</si>
  <si>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</si>
  <si>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</si>
  <si>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</si>
  <si>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</si>
  <si>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</si>
  <si>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</si>
  <si>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</si>
  <si>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</si>
  <si>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</si>
  <si>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</si>
  <si>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</si>
  <si>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</si>
  <si>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</si>
  <si>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</si>
  <si>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</si>
  <si>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</si>
  <si>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</si>
  <si>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</si>
  <si>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</si>
  <si>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</si>
  <si>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</si>
  <si>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</si>
  <si>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</si>
  <si>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</si>
  <si>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</si>
  <si>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</si>
  <si>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</si>
  <si>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</si>
  <si>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</si>
  <si>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</si>
  <si>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</si>
  <si>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</si>
  <si>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</si>
  <si>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</si>
  <si>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</si>
  <si>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</si>
  <si>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</si>
  <si>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</si>
  <si>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</si>
  <si>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</si>
  <si>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</si>
  <si>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</si>
  <si>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</si>
  <si>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</si>
  <si>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</si>
  <si>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</si>
  <si>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</si>
  <si>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</si>
  <si>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</si>
  <si>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</si>
  <si>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</si>
  <si>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</si>
  <si>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</si>
  <si>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</si>
  <si>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</si>
  <si>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</si>
  <si>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</si>
  <si>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</si>
  <si>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</si>
  <si>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</si>
  <si>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</si>
  <si>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</si>
  <si>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</si>
  <si>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</si>
  <si>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</si>
  <si>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</si>
  <si>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</si>
  <si>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</si>
  <si>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</si>
  <si>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</si>
  <si>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</si>
  <si>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</si>
  <si>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</si>
  <si>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</si>
  <si>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</si>
  <si>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</si>
  <si>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</si>
  <si>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</si>
  <si>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</si>
  <si>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</si>
  <si>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</si>
  <si>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</si>
  <si>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</si>
  <si>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</si>
  <si>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</si>
  <si>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</si>
  <si>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</si>
  <si>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</si>
  <si>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</si>
  <si>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</si>
  <si>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</si>
  <si>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</si>
  <si>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</si>
  <si>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</si>
  <si>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</si>
  <si>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</si>
  <si>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</si>
  <si>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</si>
  <si>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</si>
  <si>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</si>
  <si>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</si>
  <si>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</si>
  <si>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</si>
  <si>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</si>
  <si>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</si>
  <si>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</si>
  <si>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</si>
  <si>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</si>
  <si>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</si>
  <si>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</si>
  <si>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</si>
  <si>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</si>
  <si>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</si>
  <si>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</si>
  <si>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</si>
  <si>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</si>
  <si>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</si>
  <si>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</si>
  <si>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</si>
  <si>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</si>
  <si>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</si>
  <si>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</si>
  <si>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</si>
  <si>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</si>
  <si>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</si>
  <si>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</si>
  <si>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</si>
  <si>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</si>
  <si>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</si>
  <si>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</si>
  <si>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</si>
  <si>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</si>
  <si>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</si>
  <si>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</si>
  <si>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</si>
  <si>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</si>
  <si>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</si>
  <si>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</si>
  <si>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</si>
  <si>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</si>
  <si>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</si>
  <si>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</si>
  <si>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</si>
  <si>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</si>
  <si>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</si>
  <si>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</si>
  <si>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</si>
  <si>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</si>
  <si>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</si>
  <si>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</si>
  <si>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</si>
  <si>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</si>
  <si>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</si>
  <si>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</si>
  <si>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</si>
  <si>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</si>
  <si>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</si>
  <si>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</si>
  <si>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</si>
  <si>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</si>
  <si>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</si>
  <si>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</si>
  <si>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</si>
  <si>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</si>
  <si>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</si>
  <si>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</si>
  <si>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</si>
  <si>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</si>
  <si>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</si>
  <si>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</si>
  <si>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</si>
  <si>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</si>
  <si>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</si>
  <si>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</si>
  <si>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</si>
  <si>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</si>
  <si>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</si>
  <si>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</si>
  <si>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</si>
  <si>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</si>
  <si>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</si>
  <si>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</si>
  <si>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</si>
  <si>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</si>
  <si>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</si>
  <si>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</si>
  <si>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</si>
  <si>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</si>
  <si>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</si>
  <si>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</si>
  <si>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</si>
  <si>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</si>
  <si>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</si>
  <si>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</si>
  <si>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</si>
  <si>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</si>
  <si>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</si>
  <si>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</si>
  <si>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</si>
  <si>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</si>
  <si>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</si>
  <si>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</si>
  <si>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</si>
  <si>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</si>
  <si>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</si>
  <si>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</si>
  <si>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</si>
  <si>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</si>
  <si>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</si>
  <si>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</si>
  <si>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</si>
  <si>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</si>
  <si>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</si>
  <si>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</si>
  <si>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</si>
  <si>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</si>
  <si>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</si>
  <si>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</si>
  <si>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</si>
  <si>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</si>
  <si>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</si>
  <si>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</si>
  <si>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</si>
  <si>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</si>
  <si>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</si>
  <si>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</si>
  <si>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</si>
  <si>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</si>
  <si>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</si>
  <si>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</si>
  <si>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</si>
  <si>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</si>
  <si>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</si>
  <si>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</si>
  <si>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</si>
  <si>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</si>
  <si>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</si>
  <si>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</si>
  <si>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</si>
  <si>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</si>
  <si>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</si>
  <si>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</si>
  <si>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</si>
  <si>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</si>
  <si>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</si>
  <si>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</si>
  <si>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</si>
  <si>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</si>
  <si>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</si>
  <si>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</si>
  <si>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</si>
  <si>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</si>
  <si>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</si>
  <si>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</si>
  <si>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</si>
  <si>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</si>
  <si>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</si>
  <si>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</si>
  <si>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</si>
  <si>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</si>
  <si>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</si>
  <si>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</si>
  <si>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</si>
  <si>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</si>
  <si>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</si>
  <si>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</si>
  <si>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</si>
  <si>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</si>
  <si>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</si>
  <si>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</si>
  <si>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</si>
  <si>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</si>
  <si>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</si>
  <si>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</si>
  <si>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</si>
  <si>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</si>
  <si>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</si>
  <si>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</si>
  <si>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</si>
  <si>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</si>
  <si>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</si>
  <si>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</si>
  <si>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</si>
  <si>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</si>
  <si>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</si>
  <si>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</si>
  <si>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</si>
  <si>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</si>
  <si>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</si>
  <si>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</si>
  <si>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</si>
  <si>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</si>
  <si>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</si>
  <si>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</si>
  <si>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</si>
  <si>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</si>
  <si>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</si>
  <si>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</si>
  <si>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</si>
  <si>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</si>
  <si>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</si>
  <si>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</si>
  <si>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</si>
  <si>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</si>
  <si>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</si>
  <si>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</si>
  <si>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</si>
  <si>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</si>
  <si>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</si>
  <si>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</si>
  <si>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</si>
  <si>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</si>
  <si>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</si>
  <si>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</si>
  <si>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</si>
  <si>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</si>
  <si>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</si>
  <si>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</si>
  <si>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</si>
  <si>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</si>
  <si>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</si>
  <si>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</si>
  <si>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</si>
  <si>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</si>
  <si>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</si>
  <si>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</si>
  <si>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</si>
  <si>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</si>
  <si>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</si>
  <si>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</si>
  <si>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</si>
  <si>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</si>
  <si>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</si>
  <si>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</si>
  <si>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</si>
  <si>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</si>
  <si>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</si>
  <si>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</si>
  <si>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</si>
  <si>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</si>
  <si>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</si>
  <si>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</si>
  <si>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</si>
  <si>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</si>
  <si>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</si>
  <si>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</si>
  <si>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</si>
  <si>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</si>
  <si>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</si>
  <si>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</si>
  <si>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</si>
  <si>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</si>
  <si>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</si>
  <si>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</si>
  <si>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</si>
  <si>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</si>
  <si>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</si>
  <si>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</si>
  <si>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</si>
  <si>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</si>
  <si>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</si>
  <si>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</si>
  <si>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</si>
  <si>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</si>
  <si>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</si>
  <si>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</si>
  <si>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</si>
  <si>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</si>
  <si>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</si>
  <si>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</si>
  <si>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</si>
  <si>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</si>
  <si>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</si>
  <si>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</si>
  <si>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</si>
  <si>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</si>
  <si>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</si>
  <si>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</si>
  <si>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</si>
  <si>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</si>
  <si>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</si>
  <si>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</si>
  <si>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</si>
  <si>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</si>
  <si>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</si>
  <si>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</si>
  <si>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</si>
  <si>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</si>
  <si>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</si>
  <si>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</si>
  <si>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</si>
  <si>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</si>
  <si>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</si>
  <si>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</si>
  <si>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</si>
  <si>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</si>
  <si>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</si>
  <si>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</si>
  <si>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</si>
  <si>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</si>
  <si>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</si>
  <si>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</si>
  <si>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</si>
  <si>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</si>
  <si>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</si>
  <si>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</si>
  <si>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</si>
  <si>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</si>
  <si>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</si>
  <si>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</si>
  <si>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</si>
  <si>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</si>
  <si>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</si>
  <si>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</si>
  <si>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</si>
  <si>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</si>
  <si>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</si>
  <si>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</si>
  <si>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</si>
  <si>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</si>
  <si>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</si>
  <si>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</si>
  <si>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</si>
  <si>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</si>
  <si>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</si>
  <si>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</si>
  <si>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</si>
  <si>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</si>
  <si>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</si>
  <si>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</si>
  <si>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</si>
  <si>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</si>
  <si>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</si>
  <si>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</si>
  <si>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</si>
  <si>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</si>
  <si>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</si>
  <si>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</si>
  <si>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</si>
  <si>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</si>
  <si>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</si>
  <si>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</si>
  <si>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</si>
  <si>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</si>
  <si>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</si>
  <si>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</si>
  <si>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</si>
  <si>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</si>
  <si>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</si>
  <si>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</si>
  <si>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</si>
  <si>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</si>
  <si>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</si>
  <si>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</si>
  <si>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</si>
  <si>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</si>
  <si>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</si>
  <si>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</si>
  <si>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</si>
  <si>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</si>
  <si>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</si>
  <si>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</si>
  <si>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</si>
  <si>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</si>
  <si>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</si>
  <si>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</si>
  <si>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</si>
  <si>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</si>
  <si>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</si>
  <si>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</si>
  <si>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</si>
  <si>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</si>
  <si>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</si>
  <si>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</si>
  <si>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</si>
  <si>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</si>
  <si>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</si>
  <si>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</si>
  <si>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</si>
  <si>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</si>
  <si>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</si>
  <si>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</si>
  <si>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</si>
  <si>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</si>
  <si>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</si>
  <si>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</si>
  <si>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</si>
  <si>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</si>
  <si>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</si>
  <si>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</si>
  <si>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</si>
  <si>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</si>
  <si>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</si>
  <si>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</si>
  <si>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</si>
  <si>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</si>
  <si>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</si>
  <si>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</si>
  <si>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</si>
  <si>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</si>
  <si>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</si>
  <si>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</si>
  <si>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</si>
  <si>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</si>
  <si>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</si>
  <si>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</si>
  <si>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</si>
  <si>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</si>
  <si>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</si>
  <si>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</si>
  <si>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</si>
  <si>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</si>
  <si>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</si>
  <si>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</si>
  <si>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</si>
  <si>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</si>
  <si>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</si>
  <si>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</si>
  <si>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</si>
  <si>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</si>
  <si>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</si>
  <si>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</si>
  <si>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</si>
  <si>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</si>
  <si>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</si>
  <si>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</si>
  <si>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</si>
  <si>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</si>
  <si>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</si>
  <si>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</si>
  <si>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</si>
  <si>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</si>
  <si>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</si>
  <si>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</si>
  <si>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</si>
  <si>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</si>
  <si>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</si>
  <si>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</si>
  <si>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</si>
  <si>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</si>
  <si>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</si>
  <si>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</si>
  <si>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</si>
  <si>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</si>
  <si>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</si>
  <si>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</si>
  <si>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</si>
  <si>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</si>
  <si>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</si>
  <si>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</si>
  <si>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</si>
  <si>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</si>
  <si>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</si>
  <si>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</si>
  <si>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</si>
  <si>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</si>
  <si>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</si>
  <si>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</si>
  <si>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</si>
  <si>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</si>
  <si>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</si>
  <si>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</si>
  <si>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</si>
  <si>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</si>
  <si>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</si>
  <si>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</si>
  <si>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</si>
  <si>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</si>
  <si>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</si>
  <si>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</si>
  <si>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</si>
  <si>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</si>
  <si>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</si>
  <si>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</si>
  <si>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</si>
  <si>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</si>
  <si>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</si>
  <si>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</si>
  <si>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</si>
  <si>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</si>
  <si>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</si>
  <si>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</si>
  <si>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</si>
  <si>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</si>
  <si>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</si>
  <si>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</si>
  <si>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</si>
  <si>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</si>
  <si>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</si>
  <si>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</si>
  <si>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</si>
  <si>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</si>
  <si>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</si>
  <si>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</si>
  <si>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</si>
  <si>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</si>
  <si>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</si>
  <si>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</si>
  <si>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</si>
  <si>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</si>
  <si>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</si>
  <si>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</si>
  <si>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</si>
  <si>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</si>
  <si>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</si>
  <si>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</si>
  <si>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</si>
  <si>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</si>
  <si>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</si>
  <si>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</si>
  <si>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</si>
  <si>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</si>
  <si>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</si>
  <si>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</si>
  <si>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</si>
  <si>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</si>
  <si>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</si>
  <si>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</si>
  <si>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</si>
  <si>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</si>
  <si>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</si>
  <si>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</si>
  <si>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</si>
  <si>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</si>
  <si>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</si>
  <si>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</si>
  <si>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</si>
  <si>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</si>
  <si>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</si>
  <si>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</si>
  <si>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</si>
  <si>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</si>
  <si>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</si>
  <si>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</si>
  <si>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</si>
  <si>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</si>
  <si>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</si>
  <si>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</si>
  <si>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</si>
  <si>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</si>
  <si>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</si>
  <si>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</si>
  <si>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</si>
  <si>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</si>
  <si>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</si>
  <si>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</si>
  <si>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</si>
  <si>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</si>
  <si>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</si>
  <si>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</si>
  <si>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</si>
  <si>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</si>
  <si>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</si>
  <si>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</si>
  <si>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</si>
  <si>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</si>
  <si>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</si>
  <si>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</si>
  <si>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</si>
  <si>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</si>
  <si>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</si>
  <si>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</si>
  <si>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</si>
  <si>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</si>
  <si>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</si>
  <si>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</si>
  <si>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</si>
  <si>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</si>
  <si>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</si>
  <si>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</si>
  <si>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</si>
  <si>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</si>
  <si>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</si>
  <si>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</si>
  <si>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</si>
  <si>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</si>
  <si>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</si>
  <si>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</si>
  <si>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</si>
  <si>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</si>
  <si>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</si>
  <si>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</si>
  <si>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</si>
  <si>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</si>
  <si>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</si>
  <si>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</si>
  <si>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</si>
  <si>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</si>
  <si>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</si>
  <si>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</si>
  <si>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</si>
  <si>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</si>
  <si>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</si>
  <si>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</si>
  <si>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</si>
  <si>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</si>
  <si>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</si>
  <si>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</si>
  <si>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</si>
  <si>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</si>
  <si>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</si>
  <si>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</si>
  <si>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</si>
  <si>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</si>
  <si>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</si>
  <si>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</si>
  <si>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</si>
  <si>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</si>
  <si>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</si>
  <si>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</si>
  <si>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</si>
  <si>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</si>
  <si>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</si>
  <si>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</si>
  <si>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</si>
  <si>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</si>
  <si>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</si>
  <si>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</si>
  <si>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</si>
  <si>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</si>
  <si>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</si>
  <si>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</si>
  <si>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</si>
  <si>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</si>
  <si>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</si>
  <si>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</si>
  <si>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</si>
  <si>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</si>
  <si>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</si>
  <si>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</si>
  <si>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</si>
  <si>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</si>
  <si>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</si>
  <si>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</si>
  <si>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</si>
  <si>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</si>
  <si>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</si>
  <si>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</si>
  <si>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</si>
  <si>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</si>
  <si>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</si>
  <si>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</si>
  <si>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</si>
  <si>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</si>
  <si>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</si>
  <si>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</si>
  <si>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</si>
  <si>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</si>
  <si>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</si>
  <si>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</si>
  <si>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</si>
  <si>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</si>
  <si>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</si>
  <si>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</si>
  <si>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</si>
  <si>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</si>
  <si>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</si>
  <si>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</si>
  <si>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</si>
  <si>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</si>
  <si>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</si>
  <si>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</si>
  <si>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</si>
  <si>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</si>
  <si>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</si>
  <si>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</si>
  <si>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</si>
  <si>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</si>
  <si>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</si>
  <si>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</si>
  <si>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</si>
  <si>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</si>
  <si>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</si>
  <si>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</si>
  <si>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</si>
  <si>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</si>
  <si>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</si>
  <si>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</si>
  <si>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</si>
  <si>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</si>
  <si>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</si>
  <si>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</si>
  <si>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</si>
  <si>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</si>
  <si>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</si>
  <si>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</si>
  <si>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</si>
  <si>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</si>
  <si>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</si>
  <si>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</si>
  <si>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</si>
  <si>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</si>
  <si>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</si>
  <si>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</si>
  <si>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</si>
  <si>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</si>
  <si>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</si>
  <si>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</si>
  <si>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</si>
  <si>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</si>
  <si>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</si>
  <si>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</si>
  <si>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</si>
  <si>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</si>
  <si>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</si>
  <si>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</si>
  <si>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</si>
  <si>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</si>
  <si>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</si>
  <si>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</si>
  <si>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</si>
  <si>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</si>
  <si>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</si>
  <si>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</si>
  <si>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</si>
  <si>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</si>
  <si>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</si>
  <si>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</si>
  <si>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</si>
  <si>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</si>
  <si>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</si>
  <si>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</si>
  <si>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</si>
  <si>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</si>
  <si>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</si>
  <si>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</si>
  <si>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</si>
  <si>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</si>
  <si>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</si>
  <si>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</si>
  <si>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</si>
  <si>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</si>
  <si>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</si>
  <si>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</si>
  <si>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</si>
  <si>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</si>
  <si>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</si>
  <si>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</si>
  <si>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</si>
  <si>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</si>
  <si>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</si>
  <si>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</si>
  <si>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</si>
  <si>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</si>
  <si>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</si>
  <si>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</si>
  <si>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</si>
  <si>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</si>
  <si>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</si>
  <si>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</si>
  <si>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</si>
  <si>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</si>
  <si>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</si>
  <si>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</si>
  <si>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</si>
  <si>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</si>
  <si>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</si>
  <si>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</si>
  <si>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</si>
  <si>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</si>
  <si>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</si>
  <si>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</si>
  <si>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</si>
  <si>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</si>
  <si>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</si>
  <si>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</si>
  <si>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</si>
  <si>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</si>
  <si>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</si>
  <si>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</si>
  <si>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</si>
  <si>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</si>
  <si>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</si>
  <si>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</si>
  <si>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</si>
  <si>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</si>
  <si>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</si>
  <si>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</si>
  <si>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</si>
  <si>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</si>
  <si>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</si>
  <si>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</si>
  <si>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</si>
  <si>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</si>
  <si>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</si>
  <si>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</si>
  <si>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</si>
  <si>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</si>
  <si>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</si>
  <si>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</si>
  <si>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</si>
  <si>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</si>
  <si>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</si>
  <si>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</si>
  <si>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</si>
  <si>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</si>
  <si>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</si>
  <si>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</si>
  <si>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</si>
  <si>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</si>
  <si>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</si>
  <si>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</si>
  <si>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</si>
  <si>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</si>
  <si>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</si>
  <si>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</si>
  <si>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</si>
  <si>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</si>
  <si>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</si>
  <si>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</si>
  <si>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</si>
  <si>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</si>
  <si>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</si>
  <si>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</si>
  <si>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</si>
  <si>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</si>
  <si>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</si>
  <si>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</si>
  <si>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</si>
  <si>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</si>
  <si>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</si>
  <si>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</si>
  <si>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</si>
  <si>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</si>
  <si>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</si>
  <si>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</si>
  <si>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</si>
  <si>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</si>
  <si>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</si>
  <si>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</si>
  <si>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</si>
  <si>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</si>
  <si>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</si>
  <si>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</si>
  <si>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</si>
  <si>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</si>
  <si>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</si>
  <si>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</si>
  <si>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</si>
  <si>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</si>
  <si>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</si>
  <si>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</si>
  <si>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</si>
  <si>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</si>
  <si>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</si>
  <si>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</si>
  <si>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</si>
  <si>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</si>
  <si>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</si>
  <si>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</si>
  <si>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</si>
  <si>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</si>
  <si>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</si>
  <si>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</si>
  <si>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</si>
  <si>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</si>
  <si>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</si>
  <si>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</si>
  <si>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</si>
  <si>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</si>
  <si>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</si>
  <si>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</si>
  <si>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</si>
  <si>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</si>
  <si>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</si>
  <si>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</si>
  <si>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</si>
  <si>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</si>
  <si>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</si>
  <si>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</si>
  <si>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</si>
  <si>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</si>
  <si>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</si>
  <si>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</si>
  <si>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</si>
  <si>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</si>
  <si>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</si>
  <si>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</si>
  <si>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</si>
  <si>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</si>
  <si>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</si>
  <si>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</si>
  <si>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</si>
  <si>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</si>
  <si>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</si>
  <si>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</si>
  <si>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</si>
  <si>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</si>
  <si>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</si>
  <si>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</si>
  <si>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</si>
  <si>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</si>
  <si>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</si>
  <si>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</si>
  <si>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</si>
  <si>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</si>
  <si>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</si>
  <si>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</si>
  <si>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</si>
  <si>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</si>
  <si>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</si>
  <si>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</si>
  <si>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</si>
  <si>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</si>
  <si>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</si>
  <si>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</si>
  <si>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</si>
  <si>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</si>
  <si>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</si>
  <si>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</si>
  <si>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</si>
  <si>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</si>
  <si>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</si>
  <si>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</si>
  <si>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</si>
  <si>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</si>
  <si>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</si>
  <si>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</si>
  <si>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</si>
  <si>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</si>
  <si>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</si>
  <si>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</si>
  <si>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</si>
  <si>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</si>
  <si>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</si>
  <si>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</si>
  <si>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</si>
  <si>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</si>
  <si>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</si>
  <si>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</si>
  <si>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</si>
  <si>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</si>
  <si>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</si>
  <si>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</si>
  <si>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</si>
  <si>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</si>
  <si>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</si>
  <si>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</si>
  <si>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</si>
  <si>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</si>
  <si>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</si>
  <si>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</si>
  <si>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</si>
  <si>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</si>
  <si>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</si>
  <si>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</si>
  <si>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</si>
  <si>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</si>
  <si>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</si>
  <si>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</si>
  <si>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</si>
  <si>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</si>
  <si>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</si>
  <si>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</si>
  <si>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</si>
  <si>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</si>
  <si>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</si>
  <si>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</si>
  <si>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</si>
  <si>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</si>
  <si>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</si>
  <si>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</si>
  <si>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</si>
  <si>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</si>
  <si>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</si>
  <si>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</si>
  <si>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</si>
  <si>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</si>
  <si>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</si>
  <si>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</si>
  <si>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</si>
  <si>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</si>
  <si>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</si>
  <si>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</si>
  <si>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</si>
  <si>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</si>
  <si>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</si>
  <si>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</si>
  <si>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</si>
  <si>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</si>
  <si>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</si>
  <si>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</si>
  <si>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</si>
  <si>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</si>
  <si>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</si>
  <si>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</si>
  <si>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</si>
  <si>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</si>
  <si>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</si>
  <si>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</si>
  <si>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</si>
  <si>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</si>
  <si>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</si>
  <si>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</si>
  <si>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</si>
  <si>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</si>
  <si>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</si>
  <si>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</si>
  <si>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</si>
  <si>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</si>
  <si>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</si>
  <si>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</si>
  <si>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</si>
  <si>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</si>
  <si>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</si>
  <si>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</si>
  <si>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</si>
  <si>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</si>
  <si>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</si>
  <si>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</si>
  <si>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</si>
  <si>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</si>
  <si>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</si>
  <si>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</si>
  <si>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</si>
  <si>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</si>
  <si>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</si>
  <si>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</si>
  <si>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</si>
  <si>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</si>
  <si>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</si>
  <si>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</si>
  <si>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</si>
  <si>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</si>
  <si>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</si>
  <si>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</si>
  <si>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</si>
  <si>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</si>
  <si>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</si>
  <si>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</si>
  <si>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</si>
  <si>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</si>
  <si>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</si>
  <si>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</si>
  <si>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</si>
  <si>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</si>
  <si>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</si>
  <si>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</si>
  <si>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</si>
  <si>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</si>
  <si>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</si>
  <si>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</si>
  <si>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</si>
  <si>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</si>
  <si>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</si>
  <si>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</si>
  <si>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</si>
  <si>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</si>
  <si>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</si>
  <si>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</si>
  <si>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</si>
  <si>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</si>
  <si>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</si>
  <si>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</si>
  <si>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</si>
  <si>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</si>
  <si>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</si>
  <si>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</si>
  <si>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</si>
  <si>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</si>
  <si>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</si>
  <si>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</si>
  <si>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</si>
  <si>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</si>
  <si>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</si>
  <si>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</si>
  <si>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</si>
  <si>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</si>
  <si>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</si>
  <si>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</si>
  <si>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</si>
  <si>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</si>
  <si>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</si>
  <si>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</si>
  <si>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</si>
  <si>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</si>
  <si>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</si>
  <si>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</si>
  <si>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</si>
  <si>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</si>
  <si>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</si>
  <si>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</si>
  <si>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</si>
  <si>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</si>
  <si>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</si>
  <si>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</si>
  <si>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</si>
  <si>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</si>
  <si>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</si>
  <si>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</si>
  <si>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</si>
  <si>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</si>
  <si>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</si>
  <si>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</si>
  <si>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</si>
  <si>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</si>
  <si>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</si>
  <si>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</si>
  <si>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</si>
  <si>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</si>
  <si>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</si>
  <si>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</si>
  <si>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</si>
  <si>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</si>
  <si>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</si>
  <si>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</si>
  <si>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</si>
  <si>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</si>
  <si>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</si>
  <si>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</si>
  <si>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</si>
  <si>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</si>
  <si>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</si>
  <si>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</si>
  <si>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</si>
  <si>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</si>
  <si>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</si>
  <si>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</si>
  <si>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</si>
  <si>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</si>
  <si>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</si>
  <si>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</si>
  <si>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</si>
  <si>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</si>
  <si>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</si>
  <si>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</si>
  <si>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</si>
  <si>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</si>
  <si>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</si>
  <si>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</si>
  <si>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</si>
  <si>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</si>
  <si>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</si>
  <si>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</si>
  <si>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</si>
  <si>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</si>
  <si>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</si>
  <si>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</si>
  <si>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</si>
  <si>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</si>
  <si>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</si>
  <si>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</si>
  <si>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</si>
  <si>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</si>
  <si>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</si>
  <si>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</si>
  <si>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</si>
  <si>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</si>
  <si>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</si>
  <si>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</si>
  <si>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</si>
  <si>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</si>
  <si>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</si>
  <si>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</si>
  <si>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</si>
  <si>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</si>
  <si>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</si>
  <si>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</si>
  <si>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</si>
  <si>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</si>
  <si>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</si>
  <si>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</si>
  <si>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</si>
  <si>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</si>
  <si>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</si>
  <si>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</si>
  <si>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</si>
  <si>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</si>
  <si>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</si>
  <si>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</si>
  <si>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</si>
  <si>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</si>
  <si>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</si>
  <si>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</si>
  <si>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</si>
  <si>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</si>
  <si>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</si>
  <si>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</si>
  <si>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</si>
  <si>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</si>
  <si>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</si>
  <si>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</si>
  <si>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</si>
  <si>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</si>
  <si>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</si>
  <si>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</si>
  <si>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</si>
  <si>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</si>
  <si>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</si>
  <si>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</si>
  <si>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</si>
  <si>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</si>
  <si>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</si>
  <si>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</si>
  <si>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</si>
  <si>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</si>
  <si>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</si>
  <si>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</si>
  <si>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</si>
  <si>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</si>
  <si>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</si>
  <si>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</si>
  <si>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</si>
  <si>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</si>
  <si>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</si>
  <si>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</si>
  <si>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</si>
  <si>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</si>
  <si>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</si>
  <si>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</si>
  <si>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</si>
  <si>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</si>
  <si>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</si>
  <si>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</si>
  <si>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</si>
  <si>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</si>
  <si>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</si>
  <si>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</si>
  <si>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</si>
  <si>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</si>
  <si>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</si>
  <si>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</si>
  <si>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</si>
  <si>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</si>
  <si>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</si>
  <si>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</si>
  <si>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</si>
  <si>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</si>
  <si>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</si>
  <si>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</si>
  <si>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</si>
  <si>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</si>
  <si>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</si>
  <si>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</si>
  <si>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</si>
  <si>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</si>
  <si>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</si>
  <si>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</si>
  <si>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</si>
  <si>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</si>
  <si>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</si>
  <si>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</si>
  <si>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</si>
  <si>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</si>
  <si>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</si>
  <si>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</si>
  <si>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</si>
  <si>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</si>
  <si>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</si>
  <si>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</si>
  <si>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</si>
  <si>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</si>
  <si>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</si>
  <si>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</si>
  <si>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</si>
  <si>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</si>
  <si>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</si>
  <si>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</si>
  <si>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</si>
  <si>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</si>
  <si>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</si>
  <si>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</si>
  <si>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</si>
  <si>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</si>
  <si>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</si>
  <si>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</si>
  <si>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</si>
  <si>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</si>
  <si>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</si>
  <si>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</si>
  <si>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</si>
  <si>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</si>
  <si>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</si>
  <si>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</si>
  <si>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</si>
  <si>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</si>
  <si>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</si>
  <si>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</si>
  <si>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</si>
  <si>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</si>
  <si>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</si>
  <si>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</si>
  <si>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</si>
  <si>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</si>
  <si>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</si>
  <si>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</si>
  <si>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</si>
  <si>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</si>
  <si>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</si>
  <si>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</si>
  <si>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</si>
  <si>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</si>
  <si>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</si>
  <si>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</si>
  <si>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</si>
  <si>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</si>
  <si>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</si>
  <si>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</si>
  <si>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</si>
  <si>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</si>
  <si>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</si>
  <si>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</si>
  <si>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</si>
  <si>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</si>
  <si>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</si>
  <si>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</si>
  <si>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</si>
  <si>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</si>
  <si>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</si>
  <si>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</si>
  <si>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</si>
  <si>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</si>
  <si>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</si>
  <si>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</si>
  <si>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</si>
  <si>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</si>
  <si>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</si>
  <si>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</si>
  <si>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</si>
  <si>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</si>
  <si>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</si>
  <si>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</si>
  <si>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</si>
  <si>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</si>
  <si>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</si>
  <si>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</si>
  <si>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</si>
  <si>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</si>
  <si>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</si>
  <si>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</si>
  <si>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</si>
  <si>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</si>
  <si>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</si>
  <si>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</si>
  <si>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</si>
  <si>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</si>
  <si>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</si>
  <si>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</si>
  <si>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</si>
  <si>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</si>
  <si>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</si>
  <si>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</si>
  <si>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</si>
  <si>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</si>
  <si>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</si>
  <si>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</si>
  <si>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</si>
  <si>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</si>
  <si>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</si>
  <si>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</si>
  <si>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</si>
  <si>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</si>
  <si>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</si>
  <si>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</si>
  <si>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</si>
  <si>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</si>
  <si>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</si>
  <si>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</si>
  <si>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</si>
  <si>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</si>
  <si>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</si>
  <si>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</si>
  <si>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</si>
  <si>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</si>
  <si>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</si>
  <si>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</si>
  <si>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</si>
  <si>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</si>
  <si>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</si>
  <si>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</si>
  <si>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</si>
  <si>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</si>
  <si>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</si>
  <si>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</si>
  <si>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</si>
  <si>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</si>
  <si>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</si>
  <si>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</si>
  <si>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</si>
  <si>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</si>
  <si>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</si>
  <si>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</si>
  <si>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</si>
  <si>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</si>
  <si>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</si>
  <si>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</si>
  <si>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</si>
  <si>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</si>
  <si>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</si>
  <si>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</si>
  <si>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</si>
  <si>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</si>
  <si>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</si>
  <si>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</si>
  <si>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</si>
  <si>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</si>
  <si>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</si>
  <si>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</si>
  <si>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</si>
  <si>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</si>
  <si>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</si>
  <si>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</si>
  <si>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</si>
  <si>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</si>
  <si>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</si>
  <si>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</si>
  <si>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</si>
  <si>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</si>
  <si>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</si>
  <si>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</si>
  <si>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</si>
  <si>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</si>
  <si>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</si>
  <si>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</si>
  <si>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</si>
  <si>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</si>
  <si>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</si>
  <si>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</si>
  <si>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</si>
  <si>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</si>
  <si>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</si>
  <si>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</si>
  <si>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</si>
  <si>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</si>
  <si>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</si>
  <si>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</si>
  <si>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</si>
  <si>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</si>
  <si>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</si>
  <si>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</si>
  <si>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</si>
  <si>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</si>
  <si>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</si>
  <si>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</si>
  <si>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</si>
  <si>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</si>
  <si>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</si>
  <si>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</si>
  <si>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</si>
  <si>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</si>
  <si>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</si>
  <si>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</si>
  <si>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</si>
  <si>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</si>
  <si>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</si>
  <si>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</si>
  <si>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</si>
  <si>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</si>
  <si>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</si>
  <si>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</si>
  <si>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</si>
  <si>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</si>
  <si>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</si>
  <si>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</si>
  <si>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</si>
  <si>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</si>
  <si>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</si>
  <si>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</si>
  <si>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</si>
  <si>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</si>
  <si>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</si>
  <si>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</si>
  <si>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</si>
  <si>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</si>
  <si>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</si>
  <si>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</si>
  <si>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</si>
  <si>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</si>
  <si>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</si>
  <si>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</si>
  <si>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</si>
  <si>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</si>
  <si>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</si>
  <si>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</si>
  <si>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</si>
  <si>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</si>
  <si>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</si>
  <si>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</si>
  <si>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</si>
  <si>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</si>
  <si>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</si>
  <si>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</si>
  <si>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</si>
  <si>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</si>
  <si>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</si>
  <si>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</si>
  <si>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</si>
  <si>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</si>
  <si>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</si>
  <si>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</si>
  <si>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</si>
  <si>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</si>
  <si>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</si>
  <si>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</si>
  <si>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</si>
  <si>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</si>
  <si>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</si>
  <si>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</si>
  <si>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</si>
  <si>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</si>
  <si>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</si>
  <si>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</si>
  <si>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</si>
  <si>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</si>
  <si>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</si>
  <si>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</si>
  <si>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</si>
  <si>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</si>
  <si>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</si>
  <si>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</si>
  <si>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</si>
  <si>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</si>
  <si>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</si>
  <si>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</si>
  <si>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</si>
  <si>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</si>
  <si>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</si>
  <si>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</si>
  <si>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</si>
  <si>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</si>
  <si>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</si>
  <si>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</si>
  <si>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</si>
  <si>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</si>
  <si>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</si>
  <si>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</si>
  <si>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</si>
  <si>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</si>
  <si>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</si>
  <si>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</si>
  <si>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</si>
  <si>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</si>
  <si>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</si>
  <si>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</si>
  <si>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</si>
  <si>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</si>
  <si>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</si>
  <si>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</si>
  <si>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</si>
  <si>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</si>
  <si>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</si>
  <si>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</si>
  <si>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</si>
  <si>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</si>
  <si>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</si>
  <si>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</si>
  <si>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</si>
  <si>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</si>
  <si>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</si>
  <si>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</si>
  <si>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</si>
  <si>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</si>
  <si>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</si>
  <si>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</si>
  <si>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</si>
  <si>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</si>
  <si>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</si>
  <si>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</si>
  <si>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</si>
  <si>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</si>
  <si>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</si>
  <si>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</si>
  <si>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</si>
  <si>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</si>
  <si>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</si>
  <si>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</si>
  <si>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</si>
  <si>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</si>
  <si>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</si>
  <si>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</si>
  <si>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</si>
  <si>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</si>
  <si>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</si>
  <si>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</si>
  <si>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</si>
  <si>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</si>
  <si>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</si>
  <si>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</si>
  <si>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</si>
  <si>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</si>
  <si>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</si>
  <si>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</si>
  <si>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</si>
  <si>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</si>
  <si>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</si>
  <si>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</si>
  <si>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</si>
  <si>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</si>
  <si>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</si>
  <si>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</si>
  <si>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</si>
  <si>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</si>
  <si>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</si>
  <si>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</si>
  <si>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</si>
  <si>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</si>
  <si>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</si>
  <si>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</si>
  <si>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</si>
  <si>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</si>
  <si>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</si>
  <si>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</si>
  <si>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</si>
  <si>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</si>
  <si>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</si>
  <si>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</si>
  <si>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</si>
  <si>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</si>
  <si>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</si>
  <si>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</si>
  <si>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</si>
  <si>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</si>
  <si>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</si>
  <si>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</si>
  <si>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</si>
  <si>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</si>
  <si>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</si>
  <si>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</si>
  <si>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</si>
  <si>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</si>
  <si>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</si>
  <si>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</si>
  <si>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</si>
  <si>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</si>
  <si>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</si>
  <si>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</si>
  <si>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</si>
  <si>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</si>
  <si>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</si>
  <si>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</si>
  <si>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</si>
  <si>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</si>
  <si>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</si>
  <si>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</si>
  <si>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</si>
  <si>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</si>
  <si>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</si>
  <si>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</si>
  <si>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</si>
  <si>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</si>
  <si>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</si>
  <si>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</si>
  <si>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</si>
  <si>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</si>
  <si>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</si>
  <si>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</si>
  <si>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</si>
  <si>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</si>
  <si>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</si>
  <si>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</si>
  <si>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</si>
  <si>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</si>
  <si>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</si>
  <si>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</si>
  <si>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</si>
  <si>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</si>
  <si>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</si>
  <si>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</si>
  <si>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</si>
  <si>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</si>
  <si>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</si>
  <si>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</si>
  <si>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</si>
  <si>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</si>
  <si>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</si>
  <si>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</si>
  <si>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</si>
  <si>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</si>
  <si>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</si>
  <si>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</si>
  <si>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</si>
  <si>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</si>
  <si>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</si>
  <si>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</si>
  <si>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</si>
  <si>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</si>
  <si>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</si>
  <si>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</si>
  <si>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</si>
  <si>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</si>
  <si>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</si>
  <si>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</si>
  <si>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</si>
  <si>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</si>
  <si>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</si>
  <si>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</si>
  <si>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</si>
  <si>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</si>
  <si>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</si>
  <si>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</si>
  <si>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</si>
  <si>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</si>
  <si>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</si>
  <si>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</si>
  <si>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</si>
  <si>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</si>
  <si>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</si>
  <si>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</si>
  <si>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</si>
  <si>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</si>
  <si>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</si>
  <si>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</si>
  <si>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</si>
  <si>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</si>
  <si>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</si>
  <si>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</si>
  <si>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</si>
  <si>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</si>
  <si>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</si>
  <si>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</si>
  <si>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</si>
  <si>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</si>
  <si>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</si>
  <si>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</si>
  <si>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</si>
  <si>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</si>
  <si>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</si>
  <si>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</si>
  <si>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</si>
  <si>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</si>
  <si>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</si>
  <si>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</si>
  <si>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</si>
  <si>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</si>
  <si>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</si>
  <si>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</si>
  <si>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</si>
  <si>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</si>
  <si>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</si>
  <si>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</si>
  <si>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</si>
  <si>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</si>
  <si>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</si>
  <si>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</si>
  <si>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</si>
  <si>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</si>
  <si>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</si>
  <si>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</si>
  <si>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</si>
  <si>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</si>
  <si>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</si>
  <si>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</si>
  <si>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</si>
  <si>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</si>
  <si>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</si>
  <si>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</si>
  <si>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</si>
  <si>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</si>
  <si>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</si>
  <si>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</si>
  <si>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</si>
  <si>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</si>
  <si>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</si>
  <si>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</si>
  <si>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</si>
  <si>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</si>
  <si>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</si>
  <si>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</si>
  <si>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</si>
  <si>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</si>
  <si>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</si>
  <si>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</si>
  <si>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</si>
  <si>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</si>
  <si>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</si>
  <si>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</si>
  <si>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</si>
  <si>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</si>
  <si>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</si>
  <si>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</si>
  <si>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</si>
  <si>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</si>
  <si>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</si>
  <si>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</si>
  <si>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</si>
  <si>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</si>
  <si>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</si>
  <si>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</si>
  <si>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</si>
  <si>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</si>
  <si>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Count of outcome</t>
  </si>
  <si>
    <t>Average Donation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</si>
  <si>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</si>
  <si>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</si>
  <si>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</si>
  <si>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</si>
  <si>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</si>
  <si>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</si>
  <si>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</si>
  <si>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</si>
  <si>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</si>
  <si>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</si>
  <si>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</si>
  <si>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</si>
  <si>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</si>
  <si>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</si>
  <si>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</si>
  <si>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</si>
  <si>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</si>
  <si>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</si>
  <si>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</si>
  <si>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</si>
  <si>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</si>
  <si>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</si>
  <si>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</si>
  <si>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</si>
  <si>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</si>
  <si>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</si>
  <si>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</si>
  <si>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</si>
  <si>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</si>
  <si>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</si>
  <si>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</si>
  <si>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</si>
  <si>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</si>
  <si>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</si>
  <si>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</si>
  <si>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</si>
  <si>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</si>
  <si>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</si>
  <si>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</si>
  <si>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</si>
  <si>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</si>
  <si>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</si>
  <si>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</si>
  <si>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</si>
  <si>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</si>
  <si>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</si>
  <si>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</si>
  <si>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</si>
  <si>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</si>
  <si>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</si>
  <si>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</si>
  <si>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</si>
  <si>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</si>
  <si>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</si>
  <si>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</si>
  <si>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</si>
  <si>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</si>
  <si>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</si>
  <si>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</si>
  <si>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</si>
  <si>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Number Canceled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</si>
  <si>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</si>
  <si>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</si>
  <si>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</si>
  <si>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</si>
  <si>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</si>
  <si>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</si>
  <si>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</si>
  <si>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</si>
  <si>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</si>
  <si>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</si>
  <si>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</si>
  <si>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</si>
  <si>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</si>
  <si>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</si>
  <si>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Mean </t>
  </si>
  <si>
    <t>Mean</t>
  </si>
  <si>
    <t>Median</t>
  </si>
  <si>
    <t>Minimum</t>
  </si>
  <si>
    <t>Maximum</t>
  </si>
  <si>
    <t>Variance</t>
  </si>
  <si>
    <t>Standard Deviation</t>
  </si>
  <si>
    <t xml:space="preserve">The standard deviation is greater for successful campaigns , </t>
  </si>
  <si>
    <t>to indicate greater variability . This makes sense since</t>
  </si>
  <si>
    <t xml:space="preserve">the minimum / maximum range is greater for </t>
  </si>
  <si>
    <t>successful campaigns and the variance is also greater .</t>
  </si>
  <si>
    <t>Alessia Presotto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</si>
</sst>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\/dd\/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42" applyNumberFormat="1" applyFont="1"/>
    <xf numFmtId="1" fontId="0" fillId="0" borderId="0" xfId="0" applyNumberFormat="1"/>
    <xf numFmtId="0" fontId="0" fillId="0" borderId="0" xfId="0" pivotButton="1"/>
    <xf numFmtId="164" fontId="16" fillId="0" borderId="0" xfId="0" applyNumberFormat="1" applyFont="1" applyAlignment="1">
      <alignment horizontal="center"/>
    </xf>
    <xf numFmtId="164" fontId="18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43" applyFont="1"/>
    <xf numFmtId="9" fontId="0" fillId="0" borderId="0" xfId="0" applyNumberFormat="1"/>
    <xf numFmtId="0" fontId="16" fillId="33" borderId="10" xfId="0" applyFont="1" applyFill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9-4165-9B91-06A6904BBA56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9-4165-9B91-06A6904BBA56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9-4165-9B91-06A6904BBA56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9-4165-9B91-06A6904B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7580560"/>
        <c:axId val="1347579728"/>
      </c:barChart>
      <c:catAx>
        <c:axId val="13475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79728"/>
        <c:crosses val="autoZero"/>
        <c:auto val="1"/>
        <c:lblAlgn val="ctr"/>
        <c:lblOffset val="100"/>
        <c:noMultiLvlLbl val="0"/>
      </c:catAx>
      <c:valAx>
        <c:axId val="13475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7-49B2-9550-531672EDE85E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7-49B2-9550-531672EDE85E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7-49B2-9550-531672EDE85E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7-49B2-9550-531672ED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822064"/>
        <c:axId val="1184824560"/>
      </c:barChart>
      <c:catAx>
        <c:axId val="11848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4560"/>
        <c:crosses val="autoZero"/>
        <c:auto val="1"/>
        <c:lblAlgn val="ctr"/>
        <c:lblOffset val="100"/>
        <c:noMultiLvlLbl val="0"/>
      </c:catAx>
      <c:valAx>
        <c:axId val="1184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E-42E6-8526-9E4DDD087431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E-42E6-8526-9E4DDD087431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E-42E6-8526-9E4DDD08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97616"/>
        <c:axId val="1347988048"/>
      </c:lineChart>
      <c:catAx>
        <c:axId val="13479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88048"/>
        <c:crosses val="autoZero"/>
        <c:auto val="1"/>
        <c:lblAlgn val="ctr"/>
        <c:lblOffset val="100"/>
        <c:noMultiLvlLbl val="0"/>
      </c:catAx>
      <c:valAx>
        <c:axId val="13479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layout>
        <c:manualLayout>
          <c:xMode val="edge"/>
          <c:yMode val="edge"/>
          <c:x val="0.4094930008748907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44925634295695E-2"/>
          <c:y val="0.12541666666666668"/>
          <c:w val="0.8723217410323709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F-4DB8-94E8-0559E0855F81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F-4DB8-94E8-0559E0855F81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F-4DB8-94E8-0559E0855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445951"/>
        <c:axId val="1608447199"/>
      </c:lineChart>
      <c:catAx>
        <c:axId val="160844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47199"/>
        <c:crosses val="autoZero"/>
        <c:auto val="1"/>
        <c:lblAlgn val="ctr"/>
        <c:lblOffset val="100"/>
        <c:noMultiLvlLbl val="0"/>
      </c:catAx>
      <c:valAx>
        <c:axId val="1608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2</xdr:row>
      <xdr:rowOff>61911</xdr:rowOff>
    </xdr:from>
    <xdr:to>
      <xdr:col>19</xdr:col>
      <xdr:colOff>161924</xdr:colOff>
      <xdr:row>19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0B0BC4-6406-36FF-23C3-14E8AB35D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0</xdr:rowOff>
    </xdr:from>
    <xdr:to>
      <xdr:col>18</xdr:col>
      <xdr:colOff>381000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C1899-3FC2-A929-C7CA-4B362B382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185736</xdr:rowOff>
    </xdr:from>
    <xdr:to>
      <xdr:col>15</xdr:col>
      <xdr:colOff>95250</xdr:colOff>
      <xdr:row>16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246E8-EEDA-0F8C-4EF9-F1BF86B7B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14</xdr:row>
      <xdr:rowOff>156210</xdr:rowOff>
    </xdr:from>
    <xdr:to>
      <xdr:col>7</xdr:col>
      <xdr:colOff>746760</xdr:colOff>
      <xdr:row>35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69E47-DA00-CBD2-8D5F-42678950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a Presotto" refreshedDate="44976.654220717595" createdVersion="8" refreshedVersion="8" minRefreshableVersion="3" recordCount="1001" xr:uid="{35C57692-E111-472F-9663-338A258A5ABB}">
  <cacheSource type="worksheet">
    <worksheetSource ref="A1:R1048576" sheet="Crowdfunding (2)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a Presotto" refreshedDate="44976.679133796293" createdVersion="8" refreshedVersion="8" minRefreshableVersion="3" recordCount="1000" xr:uid="{0811DEAB-9D07-4B2B-90DF-51EABB698B4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a Presotto" refreshedDate="44976.702138773151" createdVersion="8" refreshedVersion="8" minRefreshableVersion="3" recordCount="1000" xr:uid="{C8542669-B7E6-457F-B74D-98C54673E815}">
  <cacheSource type="worksheet">
    <worksheetSource ref="E1:T1001" sheet="Crowdfunding"/>
  </cacheSource>
  <cacheFields count="18"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7" base="9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a Presotto" refreshedDate="44978.05354270833" createdVersion="8" refreshedVersion="8" minRefreshableVersion="3" recordCount="1000" xr:uid="{6A2E1A21-8A4B-4662-BCD3-0F68E85E91B2}">
  <cacheSource type="worksheet">
    <worksheetSource ref="A1:B1001" sheet="Sheet2"/>
  </cacheSource>
  <cacheFields count="2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n v="0"/>
    <x v="0"/>
    <n v="0"/>
    <x v="0"/>
    <x v="0"/>
    <x v="0"/>
    <n v="1448690400"/>
    <n v="1450159200"/>
    <x v="0"/>
    <x v="0"/>
    <x v="0"/>
    <x v="0"/>
    <x v="0"/>
  </r>
  <r>
    <n v="1"/>
    <x v="1"/>
    <x v="1"/>
    <n v="1400"/>
    <n v="14560"/>
    <n v="1040"/>
    <x v="1"/>
    <n v="158"/>
    <x v="1"/>
    <x v="1"/>
    <x v="1"/>
    <n v="1408424400"/>
    <n v="1408597200"/>
    <x v="0"/>
    <x v="1"/>
    <x v="1"/>
    <x v="1"/>
    <x v="1"/>
  </r>
  <r>
    <n v="2"/>
    <x v="2"/>
    <x v="2"/>
    <n v="108400"/>
    <n v="142523"/>
    <n v="131.4787822878229"/>
    <x v="1"/>
    <n v="1425"/>
    <x v="2"/>
    <x v="2"/>
    <x v="2"/>
    <n v="1384668000"/>
    <n v="1384840800"/>
    <x v="0"/>
    <x v="0"/>
    <x v="2"/>
    <x v="2"/>
    <x v="2"/>
  </r>
  <r>
    <n v="3"/>
    <x v="3"/>
    <x v="3"/>
    <n v="4200"/>
    <n v="2477"/>
    <n v="58.976190476190467"/>
    <x v="0"/>
    <n v="24"/>
    <x v="3"/>
    <x v="1"/>
    <x v="1"/>
    <n v="1565499600"/>
    <n v="1568955600"/>
    <x v="0"/>
    <x v="0"/>
    <x v="1"/>
    <x v="1"/>
    <x v="1"/>
  </r>
  <r>
    <n v="4"/>
    <x v="4"/>
    <x v="4"/>
    <n v="7600"/>
    <n v="5265"/>
    <n v="69.276315789473685"/>
    <x v="0"/>
    <n v="53"/>
    <x v="4"/>
    <x v="1"/>
    <x v="1"/>
    <n v="1547964000"/>
    <n v="1548309600"/>
    <x v="0"/>
    <x v="0"/>
    <x v="3"/>
    <x v="3"/>
    <x v="3"/>
  </r>
  <r>
    <n v="5"/>
    <x v="5"/>
    <x v="5"/>
    <n v="7600"/>
    <n v="13195"/>
    <n v="173.61842105263159"/>
    <x v="1"/>
    <n v="174"/>
    <x v="5"/>
    <x v="3"/>
    <x v="3"/>
    <n v="1346130000"/>
    <n v="1347080400"/>
    <x v="0"/>
    <x v="0"/>
    <x v="3"/>
    <x v="3"/>
    <x v="3"/>
  </r>
  <r>
    <n v="6"/>
    <x v="6"/>
    <x v="6"/>
    <n v="5200"/>
    <n v="1090"/>
    <n v="20.961538461538463"/>
    <x v="0"/>
    <n v="18"/>
    <x v="6"/>
    <x v="4"/>
    <x v="4"/>
    <n v="1505278800"/>
    <n v="1505365200"/>
    <x v="0"/>
    <x v="0"/>
    <x v="4"/>
    <x v="4"/>
    <x v="4"/>
  </r>
  <r>
    <n v="7"/>
    <x v="7"/>
    <x v="7"/>
    <n v="4500"/>
    <n v="14741"/>
    <n v="327.57777777777778"/>
    <x v="1"/>
    <n v="227"/>
    <x v="7"/>
    <x v="3"/>
    <x v="3"/>
    <n v="1439442000"/>
    <n v="1439614800"/>
    <x v="0"/>
    <x v="0"/>
    <x v="3"/>
    <x v="3"/>
    <x v="3"/>
  </r>
  <r>
    <n v="8"/>
    <x v="8"/>
    <x v="8"/>
    <n v="110100"/>
    <n v="21946"/>
    <n v="19.932788374205266"/>
    <x v="2"/>
    <n v="708"/>
    <x v="8"/>
    <x v="3"/>
    <x v="3"/>
    <n v="1281330000"/>
    <n v="1281502800"/>
    <x v="0"/>
    <x v="0"/>
    <x v="3"/>
    <x v="3"/>
    <x v="3"/>
  </r>
  <r>
    <n v="9"/>
    <x v="9"/>
    <x v="9"/>
    <n v="6200"/>
    <n v="3208"/>
    <n v="51.741935483870968"/>
    <x v="0"/>
    <n v="44"/>
    <x v="9"/>
    <x v="1"/>
    <x v="1"/>
    <n v="1379566800"/>
    <n v="1383804000"/>
    <x v="0"/>
    <x v="0"/>
    <x v="5"/>
    <x v="1"/>
    <x v="5"/>
  </r>
  <r>
    <n v="10"/>
    <x v="10"/>
    <x v="10"/>
    <n v="5200"/>
    <n v="13838"/>
    <n v="266.11538461538464"/>
    <x v="1"/>
    <n v="220"/>
    <x v="10"/>
    <x v="1"/>
    <x v="1"/>
    <n v="1281762000"/>
    <n v="1285909200"/>
    <x v="0"/>
    <x v="0"/>
    <x v="6"/>
    <x v="4"/>
    <x v="6"/>
  </r>
  <r>
    <n v="11"/>
    <x v="11"/>
    <x v="11"/>
    <n v="6300"/>
    <n v="3030"/>
    <n v="48.095238095238095"/>
    <x v="0"/>
    <n v="27"/>
    <x v="11"/>
    <x v="1"/>
    <x v="1"/>
    <n v="1285045200"/>
    <n v="1285563600"/>
    <x v="0"/>
    <x v="1"/>
    <x v="3"/>
    <x v="3"/>
    <x v="3"/>
  </r>
  <r>
    <n v="12"/>
    <x v="12"/>
    <x v="12"/>
    <n v="6300"/>
    <n v="5629"/>
    <n v="89.349206349206341"/>
    <x v="0"/>
    <n v="55"/>
    <x v="12"/>
    <x v="1"/>
    <x v="1"/>
    <n v="1571720400"/>
    <n v="1572411600"/>
    <x v="0"/>
    <x v="0"/>
    <x v="6"/>
    <x v="4"/>
    <x v="6"/>
  </r>
  <r>
    <n v="13"/>
    <x v="13"/>
    <x v="13"/>
    <n v="4200"/>
    <n v="10295"/>
    <n v="245.11904761904765"/>
    <x v="1"/>
    <n v="98"/>
    <x v="13"/>
    <x v="1"/>
    <x v="1"/>
    <n v="1465621200"/>
    <n v="1466658000"/>
    <x v="0"/>
    <x v="0"/>
    <x v="7"/>
    <x v="1"/>
    <x v="7"/>
  </r>
  <r>
    <n v="14"/>
    <x v="14"/>
    <x v="14"/>
    <n v="28200"/>
    <n v="18829"/>
    <n v="66.769503546099301"/>
    <x v="0"/>
    <n v="200"/>
    <x v="14"/>
    <x v="1"/>
    <x v="1"/>
    <n v="1331013600"/>
    <n v="1333342800"/>
    <x v="0"/>
    <x v="0"/>
    <x v="7"/>
    <x v="1"/>
    <x v="7"/>
  </r>
  <r>
    <n v="15"/>
    <x v="15"/>
    <x v="15"/>
    <n v="81200"/>
    <n v="38414"/>
    <n v="47.307881773399011"/>
    <x v="0"/>
    <n v="452"/>
    <x v="15"/>
    <x v="1"/>
    <x v="1"/>
    <n v="1575957600"/>
    <n v="1576303200"/>
    <x v="0"/>
    <x v="0"/>
    <x v="8"/>
    <x v="2"/>
    <x v="8"/>
  </r>
  <r>
    <n v="16"/>
    <x v="16"/>
    <x v="16"/>
    <n v="1700"/>
    <n v="11041"/>
    <n v="649.47058823529414"/>
    <x v="1"/>
    <n v="100"/>
    <x v="16"/>
    <x v="1"/>
    <x v="1"/>
    <n v="1390370400"/>
    <n v="1392271200"/>
    <x v="0"/>
    <x v="0"/>
    <x v="9"/>
    <x v="5"/>
    <x v="9"/>
  </r>
  <r>
    <n v="17"/>
    <x v="17"/>
    <x v="17"/>
    <n v="84600"/>
    <n v="134845"/>
    <n v="159.39125295508273"/>
    <x v="1"/>
    <n v="1249"/>
    <x v="17"/>
    <x v="1"/>
    <x v="1"/>
    <n v="1294812000"/>
    <n v="1294898400"/>
    <x v="0"/>
    <x v="0"/>
    <x v="10"/>
    <x v="4"/>
    <x v="10"/>
  </r>
  <r>
    <n v="18"/>
    <x v="18"/>
    <x v="18"/>
    <n v="9100"/>
    <n v="6089"/>
    <n v="66.912087912087912"/>
    <x v="3"/>
    <n v="135"/>
    <x v="18"/>
    <x v="1"/>
    <x v="1"/>
    <n v="1536382800"/>
    <n v="1537074000"/>
    <x v="0"/>
    <x v="0"/>
    <x v="3"/>
    <x v="3"/>
    <x v="3"/>
  </r>
  <r>
    <n v="19"/>
    <x v="19"/>
    <x v="19"/>
    <n v="62500"/>
    <n v="30331"/>
    <n v="48.529600000000002"/>
    <x v="0"/>
    <n v="674"/>
    <x v="19"/>
    <x v="1"/>
    <x v="1"/>
    <n v="1551679200"/>
    <n v="1553490000"/>
    <x v="0"/>
    <x v="1"/>
    <x v="3"/>
    <x v="3"/>
    <x v="3"/>
  </r>
  <r>
    <n v="20"/>
    <x v="20"/>
    <x v="20"/>
    <n v="131800"/>
    <n v="147936"/>
    <n v="112.24279210925646"/>
    <x v="1"/>
    <n v="1396"/>
    <x v="20"/>
    <x v="1"/>
    <x v="1"/>
    <n v="1406523600"/>
    <n v="1406523600"/>
    <x v="0"/>
    <x v="0"/>
    <x v="6"/>
    <x v="4"/>
    <x v="6"/>
  </r>
  <r>
    <n v="21"/>
    <x v="21"/>
    <x v="21"/>
    <n v="94000"/>
    <n v="38533"/>
    <n v="40.992553191489364"/>
    <x v="0"/>
    <n v="558"/>
    <x v="21"/>
    <x v="1"/>
    <x v="1"/>
    <n v="1313384400"/>
    <n v="1316322000"/>
    <x v="0"/>
    <x v="0"/>
    <x v="3"/>
    <x v="3"/>
    <x v="3"/>
  </r>
  <r>
    <n v="22"/>
    <x v="22"/>
    <x v="22"/>
    <n v="59100"/>
    <n v="75690"/>
    <n v="128.07106598984771"/>
    <x v="1"/>
    <n v="890"/>
    <x v="22"/>
    <x v="1"/>
    <x v="1"/>
    <n v="1522731600"/>
    <n v="1524027600"/>
    <x v="0"/>
    <x v="0"/>
    <x v="3"/>
    <x v="3"/>
    <x v="3"/>
  </r>
  <r>
    <n v="23"/>
    <x v="23"/>
    <x v="23"/>
    <n v="4500"/>
    <n v="14942"/>
    <n v="332.04444444444448"/>
    <x v="1"/>
    <n v="142"/>
    <x v="23"/>
    <x v="4"/>
    <x v="4"/>
    <n v="1550124000"/>
    <n v="1554699600"/>
    <x v="0"/>
    <x v="0"/>
    <x v="4"/>
    <x v="4"/>
    <x v="4"/>
  </r>
  <r>
    <n v="24"/>
    <x v="24"/>
    <x v="24"/>
    <n v="92400"/>
    <n v="104257"/>
    <n v="112.83225108225108"/>
    <x v="1"/>
    <n v="2673"/>
    <x v="24"/>
    <x v="1"/>
    <x v="1"/>
    <n v="1403326800"/>
    <n v="1403499600"/>
    <x v="0"/>
    <x v="0"/>
    <x v="8"/>
    <x v="2"/>
    <x v="8"/>
  </r>
  <r>
    <n v="25"/>
    <x v="25"/>
    <x v="25"/>
    <n v="5500"/>
    <n v="11904"/>
    <n v="216.43636363636364"/>
    <x v="1"/>
    <n v="163"/>
    <x v="25"/>
    <x v="1"/>
    <x v="1"/>
    <n v="1305694800"/>
    <n v="1307422800"/>
    <x v="0"/>
    <x v="1"/>
    <x v="11"/>
    <x v="6"/>
    <x v="11"/>
  </r>
  <r>
    <n v="26"/>
    <x v="26"/>
    <x v="26"/>
    <n v="107500"/>
    <n v="51814"/>
    <n v="48.199069767441863"/>
    <x v="3"/>
    <n v="1480"/>
    <x v="26"/>
    <x v="1"/>
    <x v="1"/>
    <n v="1533013200"/>
    <n v="1535346000"/>
    <x v="0"/>
    <x v="0"/>
    <x v="3"/>
    <x v="3"/>
    <x v="3"/>
  </r>
  <r>
    <n v="27"/>
    <x v="27"/>
    <x v="27"/>
    <n v="2000"/>
    <n v="1599"/>
    <n v="79.95"/>
    <x v="0"/>
    <n v="15"/>
    <x v="27"/>
    <x v="1"/>
    <x v="1"/>
    <n v="1443848400"/>
    <n v="1444539600"/>
    <x v="0"/>
    <x v="0"/>
    <x v="1"/>
    <x v="1"/>
    <x v="1"/>
  </r>
  <r>
    <n v="28"/>
    <x v="28"/>
    <x v="28"/>
    <n v="130800"/>
    <n v="137635"/>
    <n v="105.22553516819573"/>
    <x v="1"/>
    <n v="2220"/>
    <x v="28"/>
    <x v="1"/>
    <x v="1"/>
    <n v="1265695200"/>
    <n v="1267682400"/>
    <x v="0"/>
    <x v="1"/>
    <x v="3"/>
    <x v="3"/>
    <x v="3"/>
  </r>
  <r>
    <n v="29"/>
    <x v="29"/>
    <x v="29"/>
    <n v="45900"/>
    <n v="150965"/>
    <n v="328.89978213507629"/>
    <x v="1"/>
    <n v="1606"/>
    <x v="29"/>
    <x v="5"/>
    <x v="5"/>
    <n v="1532062800"/>
    <n v="1535518800"/>
    <x v="0"/>
    <x v="0"/>
    <x v="12"/>
    <x v="4"/>
    <x v="12"/>
  </r>
  <r>
    <n v="30"/>
    <x v="30"/>
    <x v="30"/>
    <n v="9000"/>
    <n v="14455"/>
    <n v="160.61111111111111"/>
    <x v="1"/>
    <n v="129"/>
    <x v="30"/>
    <x v="1"/>
    <x v="1"/>
    <n v="1558674000"/>
    <n v="1559106000"/>
    <x v="0"/>
    <x v="0"/>
    <x v="10"/>
    <x v="4"/>
    <x v="10"/>
  </r>
  <r>
    <n v="31"/>
    <x v="31"/>
    <x v="31"/>
    <n v="3500"/>
    <n v="10850"/>
    <n v="310"/>
    <x v="1"/>
    <n v="226"/>
    <x v="31"/>
    <x v="4"/>
    <x v="4"/>
    <n v="1451973600"/>
    <n v="1454392800"/>
    <x v="0"/>
    <x v="0"/>
    <x v="11"/>
    <x v="6"/>
    <x v="11"/>
  </r>
  <r>
    <n v="32"/>
    <x v="32"/>
    <x v="32"/>
    <n v="101000"/>
    <n v="87676"/>
    <n v="86.807920792079202"/>
    <x v="0"/>
    <n v="2307"/>
    <x v="32"/>
    <x v="6"/>
    <x v="6"/>
    <n v="1515564000"/>
    <n v="1517896800"/>
    <x v="0"/>
    <x v="0"/>
    <x v="4"/>
    <x v="4"/>
    <x v="4"/>
  </r>
  <r>
    <n v="33"/>
    <x v="33"/>
    <x v="33"/>
    <n v="50200"/>
    <n v="189666"/>
    <n v="377.82071713147411"/>
    <x v="1"/>
    <n v="5419"/>
    <x v="33"/>
    <x v="1"/>
    <x v="1"/>
    <n v="1412485200"/>
    <n v="1415685600"/>
    <x v="0"/>
    <x v="0"/>
    <x v="3"/>
    <x v="3"/>
    <x v="3"/>
  </r>
  <r>
    <n v="34"/>
    <x v="34"/>
    <x v="34"/>
    <n v="9300"/>
    <n v="14025"/>
    <n v="150.80645161290323"/>
    <x v="1"/>
    <n v="165"/>
    <x v="34"/>
    <x v="1"/>
    <x v="1"/>
    <n v="1490245200"/>
    <n v="1490677200"/>
    <x v="0"/>
    <x v="0"/>
    <x v="4"/>
    <x v="4"/>
    <x v="4"/>
  </r>
  <r>
    <n v="35"/>
    <x v="35"/>
    <x v="35"/>
    <n v="125500"/>
    <n v="188628"/>
    <n v="150.30119521912351"/>
    <x v="1"/>
    <n v="1965"/>
    <x v="35"/>
    <x v="3"/>
    <x v="3"/>
    <n v="1547877600"/>
    <n v="1551506400"/>
    <x v="0"/>
    <x v="1"/>
    <x v="6"/>
    <x v="4"/>
    <x v="6"/>
  </r>
  <r>
    <n v="36"/>
    <x v="36"/>
    <x v="36"/>
    <n v="700"/>
    <n v="1101"/>
    <n v="157.28571428571431"/>
    <x v="1"/>
    <n v="16"/>
    <x v="36"/>
    <x v="1"/>
    <x v="1"/>
    <n v="1298700000"/>
    <n v="1300856400"/>
    <x v="0"/>
    <x v="0"/>
    <x v="3"/>
    <x v="3"/>
    <x v="3"/>
  </r>
  <r>
    <n v="37"/>
    <x v="37"/>
    <x v="37"/>
    <n v="8100"/>
    <n v="11339"/>
    <n v="139.98765432098764"/>
    <x v="1"/>
    <n v="107"/>
    <x v="37"/>
    <x v="1"/>
    <x v="1"/>
    <n v="1570338000"/>
    <n v="1573192800"/>
    <x v="0"/>
    <x v="1"/>
    <x v="13"/>
    <x v="5"/>
    <x v="13"/>
  </r>
  <r>
    <n v="38"/>
    <x v="38"/>
    <x v="38"/>
    <n v="3100"/>
    <n v="10085"/>
    <n v="325.32258064516128"/>
    <x v="1"/>
    <n v="134"/>
    <x v="38"/>
    <x v="1"/>
    <x v="1"/>
    <n v="1287378000"/>
    <n v="1287810000"/>
    <x v="0"/>
    <x v="0"/>
    <x v="14"/>
    <x v="7"/>
    <x v="14"/>
  </r>
  <r>
    <n v="39"/>
    <x v="39"/>
    <x v="39"/>
    <n v="9900"/>
    <n v="5027"/>
    <n v="50.777777777777779"/>
    <x v="0"/>
    <n v="88"/>
    <x v="39"/>
    <x v="3"/>
    <x v="3"/>
    <n v="1361772000"/>
    <n v="1362978000"/>
    <x v="0"/>
    <x v="0"/>
    <x v="3"/>
    <x v="3"/>
    <x v="3"/>
  </r>
  <r>
    <n v="40"/>
    <x v="40"/>
    <x v="40"/>
    <n v="8800"/>
    <n v="14878"/>
    <n v="169.06818181818181"/>
    <x v="1"/>
    <n v="198"/>
    <x v="40"/>
    <x v="1"/>
    <x v="1"/>
    <n v="1275714000"/>
    <n v="1277355600"/>
    <x v="0"/>
    <x v="1"/>
    <x v="8"/>
    <x v="2"/>
    <x v="8"/>
  </r>
  <r>
    <n v="41"/>
    <x v="41"/>
    <x v="41"/>
    <n v="5600"/>
    <n v="11924"/>
    <n v="212.92857142857144"/>
    <x v="1"/>
    <n v="111"/>
    <x v="41"/>
    <x v="6"/>
    <x v="6"/>
    <n v="1346734800"/>
    <n v="1348981200"/>
    <x v="0"/>
    <x v="1"/>
    <x v="1"/>
    <x v="1"/>
    <x v="1"/>
  </r>
  <r>
    <n v="42"/>
    <x v="42"/>
    <x v="42"/>
    <n v="1800"/>
    <n v="7991"/>
    <n v="443.94444444444446"/>
    <x v="1"/>
    <n v="222"/>
    <x v="42"/>
    <x v="1"/>
    <x v="1"/>
    <n v="1309755600"/>
    <n v="1310533200"/>
    <x v="0"/>
    <x v="0"/>
    <x v="0"/>
    <x v="0"/>
    <x v="0"/>
  </r>
  <r>
    <n v="43"/>
    <x v="43"/>
    <x v="43"/>
    <n v="90200"/>
    <n v="167717"/>
    <n v="185.9390243902439"/>
    <x v="1"/>
    <n v="6212"/>
    <x v="43"/>
    <x v="1"/>
    <x v="1"/>
    <n v="1406178000"/>
    <n v="1407560400"/>
    <x v="0"/>
    <x v="0"/>
    <x v="15"/>
    <x v="5"/>
    <x v="15"/>
  </r>
  <r>
    <n v="44"/>
    <x v="44"/>
    <x v="44"/>
    <n v="1600"/>
    <n v="10541"/>
    <n v="658.8125"/>
    <x v="1"/>
    <n v="98"/>
    <x v="44"/>
    <x v="3"/>
    <x v="3"/>
    <n v="1552798800"/>
    <n v="1552885200"/>
    <x v="0"/>
    <x v="0"/>
    <x v="13"/>
    <x v="5"/>
    <x v="13"/>
  </r>
  <r>
    <n v="45"/>
    <x v="45"/>
    <x v="45"/>
    <n v="9500"/>
    <n v="4530"/>
    <n v="47.684210526315788"/>
    <x v="0"/>
    <n v="48"/>
    <x v="45"/>
    <x v="1"/>
    <x v="1"/>
    <n v="1478062800"/>
    <n v="1479362400"/>
    <x v="0"/>
    <x v="1"/>
    <x v="3"/>
    <x v="3"/>
    <x v="3"/>
  </r>
  <r>
    <n v="46"/>
    <x v="46"/>
    <x v="46"/>
    <n v="3700"/>
    <n v="4247"/>
    <n v="114.78378378378378"/>
    <x v="1"/>
    <n v="92"/>
    <x v="46"/>
    <x v="1"/>
    <x v="1"/>
    <n v="1278565200"/>
    <n v="1280552400"/>
    <x v="0"/>
    <x v="0"/>
    <x v="1"/>
    <x v="1"/>
    <x v="1"/>
  </r>
  <r>
    <n v="47"/>
    <x v="47"/>
    <x v="47"/>
    <n v="1500"/>
    <n v="7129"/>
    <n v="475.26666666666665"/>
    <x v="1"/>
    <n v="149"/>
    <x v="47"/>
    <x v="1"/>
    <x v="1"/>
    <n v="1396069200"/>
    <n v="1398661200"/>
    <x v="0"/>
    <x v="0"/>
    <x v="3"/>
    <x v="3"/>
    <x v="3"/>
  </r>
  <r>
    <n v="48"/>
    <x v="48"/>
    <x v="48"/>
    <n v="33300"/>
    <n v="128862"/>
    <n v="386.97297297297297"/>
    <x v="1"/>
    <n v="2431"/>
    <x v="48"/>
    <x v="1"/>
    <x v="1"/>
    <n v="1435208400"/>
    <n v="1436245200"/>
    <x v="0"/>
    <x v="0"/>
    <x v="3"/>
    <x v="3"/>
    <x v="3"/>
  </r>
  <r>
    <n v="49"/>
    <x v="49"/>
    <x v="49"/>
    <n v="7200"/>
    <n v="13653"/>
    <n v="189.625"/>
    <x v="1"/>
    <n v="303"/>
    <x v="49"/>
    <x v="1"/>
    <x v="1"/>
    <n v="1571547600"/>
    <n v="1575439200"/>
    <x v="0"/>
    <x v="0"/>
    <x v="1"/>
    <x v="1"/>
    <x v="1"/>
  </r>
  <r>
    <n v="50"/>
    <x v="50"/>
    <x v="50"/>
    <n v="100"/>
    <n v="2"/>
    <n v="2"/>
    <x v="0"/>
    <n v="1"/>
    <x v="50"/>
    <x v="6"/>
    <x v="6"/>
    <n v="1375333200"/>
    <n v="1377752400"/>
    <x v="0"/>
    <x v="0"/>
    <x v="16"/>
    <x v="1"/>
    <x v="16"/>
  </r>
  <r>
    <n v="51"/>
    <x v="51"/>
    <x v="51"/>
    <n v="158100"/>
    <n v="145243"/>
    <n v="91.867805186590772"/>
    <x v="0"/>
    <n v="1467"/>
    <x v="51"/>
    <x v="4"/>
    <x v="4"/>
    <n v="1332824400"/>
    <n v="1334206800"/>
    <x v="0"/>
    <x v="1"/>
    <x v="8"/>
    <x v="2"/>
    <x v="8"/>
  </r>
  <r>
    <n v="52"/>
    <x v="52"/>
    <x v="52"/>
    <n v="7200"/>
    <n v="2459"/>
    <n v="34.152777777777779"/>
    <x v="0"/>
    <n v="75"/>
    <x v="52"/>
    <x v="1"/>
    <x v="1"/>
    <n v="1284526800"/>
    <n v="1284872400"/>
    <x v="0"/>
    <x v="0"/>
    <x v="3"/>
    <x v="3"/>
    <x v="3"/>
  </r>
  <r>
    <n v="53"/>
    <x v="53"/>
    <x v="53"/>
    <n v="8800"/>
    <n v="12356"/>
    <n v="140.40909090909091"/>
    <x v="1"/>
    <n v="209"/>
    <x v="53"/>
    <x v="1"/>
    <x v="1"/>
    <n v="1400562000"/>
    <n v="1403931600"/>
    <x v="0"/>
    <x v="0"/>
    <x v="6"/>
    <x v="4"/>
    <x v="6"/>
  </r>
  <r>
    <n v="54"/>
    <x v="54"/>
    <x v="54"/>
    <n v="6000"/>
    <n v="5392"/>
    <n v="89.86666666666666"/>
    <x v="0"/>
    <n v="120"/>
    <x v="54"/>
    <x v="1"/>
    <x v="1"/>
    <n v="1520748000"/>
    <n v="1521262800"/>
    <x v="0"/>
    <x v="0"/>
    <x v="8"/>
    <x v="2"/>
    <x v="8"/>
  </r>
  <r>
    <n v="55"/>
    <x v="55"/>
    <x v="55"/>
    <n v="6600"/>
    <n v="11746"/>
    <n v="177.96969696969697"/>
    <x v="1"/>
    <n v="131"/>
    <x v="55"/>
    <x v="1"/>
    <x v="1"/>
    <n v="1532926800"/>
    <n v="1533358800"/>
    <x v="0"/>
    <x v="0"/>
    <x v="17"/>
    <x v="1"/>
    <x v="17"/>
  </r>
  <r>
    <n v="56"/>
    <x v="56"/>
    <x v="56"/>
    <n v="8000"/>
    <n v="11493"/>
    <n v="143.66249999999999"/>
    <x v="1"/>
    <n v="164"/>
    <x v="56"/>
    <x v="1"/>
    <x v="1"/>
    <n v="1420869600"/>
    <n v="1421474400"/>
    <x v="0"/>
    <x v="0"/>
    <x v="8"/>
    <x v="2"/>
    <x v="8"/>
  </r>
  <r>
    <n v="57"/>
    <x v="57"/>
    <x v="57"/>
    <n v="2900"/>
    <n v="6243"/>
    <n v="215.27586206896552"/>
    <x v="1"/>
    <n v="201"/>
    <x v="57"/>
    <x v="1"/>
    <x v="1"/>
    <n v="1504242000"/>
    <n v="1505278800"/>
    <x v="0"/>
    <x v="0"/>
    <x v="11"/>
    <x v="6"/>
    <x v="11"/>
  </r>
  <r>
    <n v="58"/>
    <x v="58"/>
    <x v="58"/>
    <n v="2700"/>
    <n v="6132"/>
    <n v="227.11111111111114"/>
    <x v="1"/>
    <n v="211"/>
    <x v="58"/>
    <x v="1"/>
    <x v="1"/>
    <n v="1442811600"/>
    <n v="1443934800"/>
    <x v="0"/>
    <x v="0"/>
    <x v="3"/>
    <x v="3"/>
    <x v="3"/>
  </r>
  <r>
    <n v="59"/>
    <x v="59"/>
    <x v="59"/>
    <n v="1400"/>
    <n v="3851"/>
    <n v="275.07142857142861"/>
    <x v="1"/>
    <n v="128"/>
    <x v="59"/>
    <x v="1"/>
    <x v="1"/>
    <n v="1497243600"/>
    <n v="1498539600"/>
    <x v="0"/>
    <x v="1"/>
    <x v="3"/>
    <x v="3"/>
    <x v="3"/>
  </r>
  <r>
    <n v="60"/>
    <x v="60"/>
    <x v="60"/>
    <n v="94200"/>
    <n v="135997"/>
    <n v="144.37048832271762"/>
    <x v="1"/>
    <n v="1600"/>
    <x v="60"/>
    <x v="0"/>
    <x v="0"/>
    <n v="1342501200"/>
    <n v="1342760400"/>
    <x v="0"/>
    <x v="0"/>
    <x v="3"/>
    <x v="3"/>
    <x v="3"/>
  </r>
  <r>
    <n v="61"/>
    <x v="61"/>
    <x v="61"/>
    <n v="199200"/>
    <n v="184750"/>
    <n v="92.74598393574297"/>
    <x v="0"/>
    <n v="2253"/>
    <x v="61"/>
    <x v="0"/>
    <x v="0"/>
    <n v="1298268000"/>
    <n v="1301720400"/>
    <x v="0"/>
    <x v="0"/>
    <x v="3"/>
    <x v="3"/>
    <x v="3"/>
  </r>
  <r>
    <n v="62"/>
    <x v="62"/>
    <x v="62"/>
    <n v="2000"/>
    <n v="14452"/>
    <n v="722.6"/>
    <x v="1"/>
    <n v="249"/>
    <x v="62"/>
    <x v="1"/>
    <x v="1"/>
    <n v="1433480400"/>
    <n v="1433566800"/>
    <x v="0"/>
    <x v="0"/>
    <x v="2"/>
    <x v="2"/>
    <x v="2"/>
  </r>
  <r>
    <n v="63"/>
    <x v="63"/>
    <x v="63"/>
    <n v="4700"/>
    <n v="557"/>
    <n v="11.851063829787234"/>
    <x v="0"/>
    <n v="5"/>
    <x v="63"/>
    <x v="1"/>
    <x v="1"/>
    <n v="1493355600"/>
    <n v="1493874000"/>
    <x v="0"/>
    <x v="0"/>
    <x v="3"/>
    <x v="3"/>
    <x v="3"/>
  </r>
  <r>
    <n v="64"/>
    <x v="64"/>
    <x v="64"/>
    <n v="2800"/>
    <n v="2734"/>
    <n v="97.642857142857139"/>
    <x v="0"/>
    <n v="38"/>
    <x v="64"/>
    <x v="1"/>
    <x v="1"/>
    <n v="1530507600"/>
    <n v="1531803600"/>
    <x v="0"/>
    <x v="1"/>
    <x v="2"/>
    <x v="2"/>
    <x v="2"/>
  </r>
  <r>
    <n v="65"/>
    <x v="65"/>
    <x v="65"/>
    <n v="6100"/>
    <n v="14405"/>
    <n v="236.14754098360655"/>
    <x v="1"/>
    <n v="236"/>
    <x v="65"/>
    <x v="1"/>
    <x v="1"/>
    <n v="1296108000"/>
    <n v="1296712800"/>
    <x v="0"/>
    <x v="0"/>
    <x v="3"/>
    <x v="3"/>
    <x v="3"/>
  </r>
  <r>
    <n v="66"/>
    <x v="66"/>
    <x v="66"/>
    <n v="2900"/>
    <n v="1307"/>
    <n v="45.068965517241381"/>
    <x v="0"/>
    <n v="12"/>
    <x v="66"/>
    <x v="1"/>
    <x v="1"/>
    <n v="1428469200"/>
    <n v="1428901200"/>
    <x v="0"/>
    <x v="1"/>
    <x v="3"/>
    <x v="3"/>
    <x v="3"/>
  </r>
  <r>
    <n v="67"/>
    <x v="67"/>
    <x v="67"/>
    <n v="72600"/>
    <n v="117892"/>
    <n v="162.38567493112947"/>
    <x v="1"/>
    <n v="4065"/>
    <x v="67"/>
    <x v="4"/>
    <x v="4"/>
    <n v="1264399200"/>
    <n v="1264831200"/>
    <x v="0"/>
    <x v="1"/>
    <x v="8"/>
    <x v="2"/>
    <x v="8"/>
  </r>
  <r>
    <n v="68"/>
    <x v="68"/>
    <x v="68"/>
    <n v="5700"/>
    <n v="14508"/>
    <n v="254.52631578947367"/>
    <x v="1"/>
    <n v="246"/>
    <x v="68"/>
    <x v="6"/>
    <x v="6"/>
    <n v="1501131600"/>
    <n v="1505192400"/>
    <x v="0"/>
    <x v="1"/>
    <x v="3"/>
    <x v="3"/>
    <x v="3"/>
  </r>
  <r>
    <n v="69"/>
    <x v="69"/>
    <x v="69"/>
    <n v="7900"/>
    <n v="1901"/>
    <n v="24.063291139240505"/>
    <x v="3"/>
    <n v="17"/>
    <x v="69"/>
    <x v="1"/>
    <x v="1"/>
    <n v="1292738400"/>
    <n v="1295676000"/>
    <x v="0"/>
    <x v="0"/>
    <x v="3"/>
    <x v="3"/>
    <x v="3"/>
  </r>
  <r>
    <n v="70"/>
    <x v="70"/>
    <x v="70"/>
    <n v="128000"/>
    <n v="158389"/>
    <n v="123.74140625000001"/>
    <x v="1"/>
    <n v="2475"/>
    <x v="70"/>
    <x v="6"/>
    <x v="6"/>
    <n v="1288674000"/>
    <n v="1292911200"/>
    <x v="0"/>
    <x v="1"/>
    <x v="3"/>
    <x v="3"/>
    <x v="3"/>
  </r>
  <r>
    <n v="71"/>
    <x v="71"/>
    <x v="71"/>
    <n v="6000"/>
    <n v="6484"/>
    <n v="108.06666666666666"/>
    <x v="1"/>
    <n v="76"/>
    <x v="71"/>
    <x v="1"/>
    <x v="1"/>
    <n v="1575093600"/>
    <n v="1575439200"/>
    <x v="0"/>
    <x v="0"/>
    <x v="3"/>
    <x v="3"/>
    <x v="3"/>
  </r>
  <r>
    <n v="72"/>
    <x v="72"/>
    <x v="72"/>
    <n v="600"/>
    <n v="4022"/>
    <n v="670.33333333333326"/>
    <x v="1"/>
    <n v="54"/>
    <x v="72"/>
    <x v="1"/>
    <x v="1"/>
    <n v="1435726800"/>
    <n v="1438837200"/>
    <x v="0"/>
    <x v="0"/>
    <x v="10"/>
    <x v="4"/>
    <x v="10"/>
  </r>
  <r>
    <n v="73"/>
    <x v="73"/>
    <x v="73"/>
    <n v="1400"/>
    <n v="9253"/>
    <n v="660.92857142857144"/>
    <x v="1"/>
    <n v="88"/>
    <x v="73"/>
    <x v="1"/>
    <x v="1"/>
    <n v="1480226400"/>
    <n v="1480485600"/>
    <x v="0"/>
    <x v="0"/>
    <x v="17"/>
    <x v="1"/>
    <x v="17"/>
  </r>
  <r>
    <n v="74"/>
    <x v="74"/>
    <x v="74"/>
    <n v="3900"/>
    <n v="4776"/>
    <n v="122.46153846153847"/>
    <x v="1"/>
    <n v="85"/>
    <x v="74"/>
    <x v="4"/>
    <x v="4"/>
    <n v="1459054800"/>
    <n v="1459141200"/>
    <x v="0"/>
    <x v="0"/>
    <x v="16"/>
    <x v="1"/>
    <x v="16"/>
  </r>
  <r>
    <n v="75"/>
    <x v="75"/>
    <x v="75"/>
    <n v="9700"/>
    <n v="14606"/>
    <n v="150.57731958762886"/>
    <x v="1"/>
    <n v="170"/>
    <x v="75"/>
    <x v="1"/>
    <x v="1"/>
    <n v="1531630800"/>
    <n v="1532322000"/>
    <x v="0"/>
    <x v="0"/>
    <x v="14"/>
    <x v="7"/>
    <x v="14"/>
  </r>
  <r>
    <n v="76"/>
    <x v="76"/>
    <x v="76"/>
    <n v="122900"/>
    <n v="95993"/>
    <n v="78.106590724165997"/>
    <x v="0"/>
    <n v="1684"/>
    <x v="76"/>
    <x v="1"/>
    <x v="1"/>
    <n v="1421992800"/>
    <n v="1426222800"/>
    <x v="1"/>
    <x v="1"/>
    <x v="3"/>
    <x v="3"/>
    <x v="3"/>
  </r>
  <r>
    <n v="77"/>
    <x v="77"/>
    <x v="77"/>
    <n v="9500"/>
    <n v="4460"/>
    <n v="46.94736842105263"/>
    <x v="0"/>
    <n v="56"/>
    <x v="77"/>
    <x v="1"/>
    <x v="1"/>
    <n v="1285563600"/>
    <n v="1286773200"/>
    <x v="0"/>
    <x v="1"/>
    <x v="10"/>
    <x v="4"/>
    <x v="10"/>
  </r>
  <r>
    <n v="78"/>
    <x v="78"/>
    <x v="78"/>
    <n v="4500"/>
    <n v="13536"/>
    <n v="300.8"/>
    <x v="1"/>
    <n v="330"/>
    <x v="78"/>
    <x v="1"/>
    <x v="1"/>
    <n v="1523854800"/>
    <n v="1523941200"/>
    <x v="0"/>
    <x v="0"/>
    <x v="18"/>
    <x v="5"/>
    <x v="18"/>
  </r>
  <r>
    <n v="79"/>
    <x v="79"/>
    <x v="79"/>
    <n v="57800"/>
    <n v="40228"/>
    <n v="69.598615916955026"/>
    <x v="0"/>
    <n v="838"/>
    <x v="79"/>
    <x v="1"/>
    <x v="1"/>
    <n v="1529125200"/>
    <n v="1529557200"/>
    <x v="0"/>
    <x v="0"/>
    <x v="3"/>
    <x v="3"/>
    <x v="3"/>
  </r>
  <r>
    <n v="80"/>
    <x v="80"/>
    <x v="80"/>
    <n v="1100"/>
    <n v="7012"/>
    <n v="637.4545454545455"/>
    <x v="1"/>
    <n v="127"/>
    <x v="80"/>
    <x v="1"/>
    <x v="1"/>
    <n v="1503982800"/>
    <n v="1506574800"/>
    <x v="0"/>
    <x v="0"/>
    <x v="11"/>
    <x v="6"/>
    <x v="11"/>
  </r>
  <r>
    <n v="81"/>
    <x v="81"/>
    <x v="81"/>
    <n v="16800"/>
    <n v="37857"/>
    <n v="225.33928571428569"/>
    <x v="1"/>
    <n v="411"/>
    <x v="81"/>
    <x v="1"/>
    <x v="1"/>
    <n v="1511416800"/>
    <n v="1513576800"/>
    <x v="0"/>
    <x v="0"/>
    <x v="1"/>
    <x v="1"/>
    <x v="1"/>
  </r>
  <r>
    <n v="82"/>
    <x v="82"/>
    <x v="82"/>
    <n v="1000"/>
    <n v="14973"/>
    <n v="1497.3000000000002"/>
    <x v="1"/>
    <n v="180"/>
    <x v="82"/>
    <x v="4"/>
    <x v="4"/>
    <n v="1547704800"/>
    <n v="1548309600"/>
    <x v="0"/>
    <x v="1"/>
    <x v="11"/>
    <x v="6"/>
    <x v="11"/>
  </r>
  <r>
    <n v="83"/>
    <x v="83"/>
    <x v="83"/>
    <n v="106400"/>
    <n v="39996"/>
    <n v="37.590225563909776"/>
    <x v="0"/>
    <n v="1000"/>
    <x v="83"/>
    <x v="1"/>
    <x v="1"/>
    <n v="1469682000"/>
    <n v="1471582800"/>
    <x v="0"/>
    <x v="0"/>
    <x v="5"/>
    <x v="1"/>
    <x v="5"/>
  </r>
  <r>
    <n v="84"/>
    <x v="84"/>
    <x v="84"/>
    <n v="31400"/>
    <n v="41564"/>
    <n v="132.36942675159236"/>
    <x v="1"/>
    <n v="374"/>
    <x v="84"/>
    <x v="1"/>
    <x v="1"/>
    <n v="1343451600"/>
    <n v="1344315600"/>
    <x v="0"/>
    <x v="0"/>
    <x v="8"/>
    <x v="2"/>
    <x v="8"/>
  </r>
  <r>
    <n v="85"/>
    <x v="85"/>
    <x v="85"/>
    <n v="4900"/>
    <n v="6430"/>
    <n v="131.22448979591837"/>
    <x v="1"/>
    <n v="71"/>
    <x v="85"/>
    <x v="2"/>
    <x v="2"/>
    <n v="1315717200"/>
    <n v="1316408400"/>
    <x v="0"/>
    <x v="0"/>
    <x v="7"/>
    <x v="1"/>
    <x v="7"/>
  </r>
  <r>
    <n v="86"/>
    <x v="86"/>
    <x v="86"/>
    <n v="7400"/>
    <n v="12405"/>
    <n v="167.63513513513513"/>
    <x v="1"/>
    <n v="203"/>
    <x v="86"/>
    <x v="1"/>
    <x v="1"/>
    <n v="1430715600"/>
    <n v="1431838800"/>
    <x v="1"/>
    <x v="0"/>
    <x v="3"/>
    <x v="3"/>
    <x v="3"/>
  </r>
  <r>
    <n v="87"/>
    <x v="87"/>
    <x v="87"/>
    <n v="198500"/>
    <n v="123040"/>
    <n v="61.984886649874063"/>
    <x v="0"/>
    <n v="1482"/>
    <x v="87"/>
    <x v="2"/>
    <x v="2"/>
    <n v="1299564000"/>
    <n v="1300510800"/>
    <x v="0"/>
    <x v="1"/>
    <x v="1"/>
    <x v="1"/>
    <x v="1"/>
  </r>
  <r>
    <n v="88"/>
    <x v="88"/>
    <x v="88"/>
    <n v="4800"/>
    <n v="12516"/>
    <n v="260.75"/>
    <x v="1"/>
    <n v="113"/>
    <x v="88"/>
    <x v="1"/>
    <x v="1"/>
    <n v="1429160400"/>
    <n v="1431061200"/>
    <x v="0"/>
    <x v="0"/>
    <x v="18"/>
    <x v="5"/>
    <x v="18"/>
  </r>
  <r>
    <n v="89"/>
    <x v="89"/>
    <x v="89"/>
    <n v="3400"/>
    <n v="8588"/>
    <n v="252.58823529411765"/>
    <x v="1"/>
    <n v="96"/>
    <x v="89"/>
    <x v="1"/>
    <x v="1"/>
    <n v="1271307600"/>
    <n v="1271480400"/>
    <x v="0"/>
    <x v="0"/>
    <x v="3"/>
    <x v="3"/>
    <x v="3"/>
  </r>
  <r>
    <n v="90"/>
    <x v="90"/>
    <x v="90"/>
    <n v="7800"/>
    <n v="6132"/>
    <n v="78.615384615384613"/>
    <x v="0"/>
    <n v="106"/>
    <x v="90"/>
    <x v="1"/>
    <x v="1"/>
    <n v="1456380000"/>
    <n v="1456380000"/>
    <x v="0"/>
    <x v="1"/>
    <x v="3"/>
    <x v="3"/>
    <x v="3"/>
  </r>
  <r>
    <n v="91"/>
    <x v="91"/>
    <x v="91"/>
    <n v="154300"/>
    <n v="74688"/>
    <n v="48.404406999351913"/>
    <x v="0"/>
    <n v="679"/>
    <x v="91"/>
    <x v="6"/>
    <x v="6"/>
    <n v="1470459600"/>
    <n v="1472878800"/>
    <x v="0"/>
    <x v="0"/>
    <x v="18"/>
    <x v="5"/>
    <x v="18"/>
  </r>
  <r>
    <n v="92"/>
    <x v="92"/>
    <x v="92"/>
    <n v="20000"/>
    <n v="51775"/>
    <n v="258.875"/>
    <x v="1"/>
    <n v="498"/>
    <x v="92"/>
    <x v="5"/>
    <x v="5"/>
    <n v="1277269200"/>
    <n v="1277355600"/>
    <x v="0"/>
    <x v="1"/>
    <x v="11"/>
    <x v="6"/>
    <x v="11"/>
  </r>
  <r>
    <n v="93"/>
    <x v="93"/>
    <x v="93"/>
    <n v="108800"/>
    <n v="65877"/>
    <n v="60.548713235294116"/>
    <x v="3"/>
    <n v="610"/>
    <x v="93"/>
    <x v="1"/>
    <x v="1"/>
    <n v="1350709200"/>
    <n v="1351054800"/>
    <x v="0"/>
    <x v="1"/>
    <x v="3"/>
    <x v="3"/>
    <x v="3"/>
  </r>
  <r>
    <n v="94"/>
    <x v="94"/>
    <x v="94"/>
    <n v="2900"/>
    <n v="8807"/>
    <n v="303.68965517241378"/>
    <x v="1"/>
    <n v="180"/>
    <x v="94"/>
    <x v="4"/>
    <x v="4"/>
    <n v="1554613200"/>
    <n v="1555563600"/>
    <x v="0"/>
    <x v="0"/>
    <x v="2"/>
    <x v="2"/>
    <x v="2"/>
  </r>
  <r>
    <n v="95"/>
    <x v="95"/>
    <x v="95"/>
    <n v="900"/>
    <n v="1017"/>
    <n v="112.99999999999999"/>
    <x v="1"/>
    <n v="27"/>
    <x v="95"/>
    <x v="1"/>
    <x v="1"/>
    <n v="1571029200"/>
    <n v="1571634000"/>
    <x v="0"/>
    <x v="0"/>
    <x v="4"/>
    <x v="4"/>
    <x v="4"/>
  </r>
  <r>
    <n v="96"/>
    <x v="96"/>
    <x v="96"/>
    <n v="69700"/>
    <n v="151513"/>
    <n v="217.37876614060258"/>
    <x v="1"/>
    <n v="2331"/>
    <x v="96"/>
    <x v="1"/>
    <x v="1"/>
    <n v="1299736800"/>
    <n v="1300856400"/>
    <x v="0"/>
    <x v="0"/>
    <x v="3"/>
    <x v="3"/>
    <x v="3"/>
  </r>
  <r>
    <n v="97"/>
    <x v="97"/>
    <x v="97"/>
    <n v="1300"/>
    <n v="12047"/>
    <n v="926.69230769230762"/>
    <x v="1"/>
    <n v="113"/>
    <x v="97"/>
    <x v="1"/>
    <x v="1"/>
    <n v="1435208400"/>
    <n v="1439874000"/>
    <x v="0"/>
    <x v="0"/>
    <x v="0"/>
    <x v="0"/>
    <x v="0"/>
  </r>
  <r>
    <n v="98"/>
    <x v="98"/>
    <x v="98"/>
    <n v="97800"/>
    <n v="32951"/>
    <n v="33.692229038854805"/>
    <x v="0"/>
    <n v="1220"/>
    <x v="98"/>
    <x v="2"/>
    <x v="2"/>
    <n v="1437973200"/>
    <n v="1438318800"/>
    <x v="0"/>
    <x v="0"/>
    <x v="11"/>
    <x v="6"/>
    <x v="11"/>
  </r>
  <r>
    <n v="99"/>
    <x v="99"/>
    <x v="99"/>
    <n v="7600"/>
    <n v="14951"/>
    <n v="196.7236842105263"/>
    <x v="1"/>
    <n v="164"/>
    <x v="99"/>
    <x v="1"/>
    <x v="1"/>
    <n v="1416895200"/>
    <n v="1419400800"/>
    <x v="0"/>
    <x v="0"/>
    <x v="3"/>
    <x v="3"/>
    <x v="3"/>
  </r>
  <r>
    <n v="100"/>
    <x v="100"/>
    <x v="100"/>
    <n v="100"/>
    <n v="1"/>
    <n v="1"/>
    <x v="0"/>
    <n v="1"/>
    <x v="100"/>
    <x v="1"/>
    <x v="1"/>
    <n v="1319000400"/>
    <n v="1320555600"/>
    <x v="0"/>
    <x v="0"/>
    <x v="3"/>
    <x v="3"/>
    <x v="3"/>
  </r>
  <r>
    <n v="101"/>
    <x v="101"/>
    <x v="101"/>
    <n v="900"/>
    <n v="9193"/>
    <n v="1021.4444444444445"/>
    <x v="1"/>
    <n v="164"/>
    <x v="101"/>
    <x v="1"/>
    <x v="1"/>
    <n v="1424498400"/>
    <n v="1425103200"/>
    <x v="0"/>
    <x v="1"/>
    <x v="5"/>
    <x v="1"/>
    <x v="5"/>
  </r>
  <r>
    <n v="102"/>
    <x v="102"/>
    <x v="102"/>
    <n v="3700"/>
    <n v="10422"/>
    <n v="281.67567567567568"/>
    <x v="1"/>
    <n v="336"/>
    <x v="102"/>
    <x v="1"/>
    <x v="1"/>
    <n v="1526274000"/>
    <n v="1526878800"/>
    <x v="0"/>
    <x v="1"/>
    <x v="8"/>
    <x v="2"/>
    <x v="8"/>
  </r>
  <r>
    <n v="103"/>
    <x v="103"/>
    <x v="103"/>
    <n v="10000"/>
    <n v="2461"/>
    <n v="24.610000000000003"/>
    <x v="0"/>
    <n v="37"/>
    <x v="103"/>
    <x v="6"/>
    <x v="6"/>
    <n v="1287896400"/>
    <n v="1288674000"/>
    <x v="0"/>
    <x v="0"/>
    <x v="5"/>
    <x v="1"/>
    <x v="5"/>
  </r>
  <r>
    <n v="104"/>
    <x v="104"/>
    <x v="104"/>
    <n v="119200"/>
    <n v="170623"/>
    <n v="143.14010067114094"/>
    <x v="1"/>
    <n v="1917"/>
    <x v="104"/>
    <x v="1"/>
    <x v="1"/>
    <n v="1495515600"/>
    <n v="1495602000"/>
    <x v="0"/>
    <x v="0"/>
    <x v="7"/>
    <x v="1"/>
    <x v="7"/>
  </r>
  <r>
    <n v="105"/>
    <x v="105"/>
    <x v="105"/>
    <n v="6800"/>
    <n v="9829"/>
    <n v="144.54411764705884"/>
    <x v="1"/>
    <n v="95"/>
    <x v="105"/>
    <x v="1"/>
    <x v="1"/>
    <n v="1364878800"/>
    <n v="1366434000"/>
    <x v="0"/>
    <x v="0"/>
    <x v="2"/>
    <x v="2"/>
    <x v="2"/>
  </r>
  <r>
    <n v="106"/>
    <x v="106"/>
    <x v="106"/>
    <n v="3900"/>
    <n v="14006"/>
    <n v="359.12820512820514"/>
    <x v="1"/>
    <n v="147"/>
    <x v="106"/>
    <x v="1"/>
    <x v="1"/>
    <n v="1567918800"/>
    <n v="1568350800"/>
    <x v="0"/>
    <x v="0"/>
    <x v="3"/>
    <x v="3"/>
    <x v="3"/>
  </r>
  <r>
    <n v="107"/>
    <x v="107"/>
    <x v="107"/>
    <n v="3500"/>
    <n v="6527"/>
    <n v="186.48571428571427"/>
    <x v="1"/>
    <n v="86"/>
    <x v="107"/>
    <x v="1"/>
    <x v="1"/>
    <n v="1524459600"/>
    <n v="1525928400"/>
    <x v="0"/>
    <x v="1"/>
    <x v="3"/>
    <x v="3"/>
    <x v="3"/>
  </r>
  <r>
    <n v="108"/>
    <x v="108"/>
    <x v="108"/>
    <n v="1500"/>
    <n v="8929"/>
    <n v="595.26666666666665"/>
    <x v="1"/>
    <n v="83"/>
    <x v="108"/>
    <x v="1"/>
    <x v="1"/>
    <n v="1333688400"/>
    <n v="1336885200"/>
    <x v="0"/>
    <x v="0"/>
    <x v="4"/>
    <x v="4"/>
    <x v="4"/>
  </r>
  <r>
    <n v="109"/>
    <x v="109"/>
    <x v="109"/>
    <n v="5200"/>
    <n v="3079"/>
    <n v="59.21153846153846"/>
    <x v="0"/>
    <n v="60"/>
    <x v="109"/>
    <x v="1"/>
    <x v="1"/>
    <n v="1389506400"/>
    <n v="1389679200"/>
    <x v="0"/>
    <x v="0"/>
    <x v="19"/>
    <x v="4"/>
    <x v="19"/>
  </r>
  <r>
    <n v="110"/>
    <x v="110"/>
    <x v="110"/>
    <n v="142400"/>
    <n v="21307"/>
    <n v="14.962780898876405"/>
    <x v="0"/>
    <n v="296"/>
    <x v="110"/>
    <x v="1"/>
    <x v="1"/>
    <n v="1536642000"/>
    <n v="1538283600"/>
    <x v="0"/>
    <x v="0"/>
    <x v="0"/>
    <x v="0"/>
    <x v="0"/>
  </r>
  <r>
    <n v="111"/>
    <x v="111"/>
    <x v="111"/>
    <n v="61400"/>
    <n v="73653"/>
    <n v="119.95602605863192"/>
    <x v="1"/>
    <n v="676"/>
    <x v="111"/>
    <x v="1"/>
    <x v="1"/>
    <n v="1348290000"/>
    <n v="1348808400"/>
    <x v="0"/>
    <x v="0"/>
    <x v="15"/>
    <x v="5"/>
    <x v="15"/>
  </r>
  <r>
    <n v="112"/>
    <x v="112"/>
    <x v="112"/>
    <n v="4700"/>
    <n v="12635"/>
    <n v="268.82978723404256"/>
    <x v="1"/>
    <n v="361"/>
    <x v="112"/>
    <x v="2"/>
    <x v="2"/>
    <n v="1408856400"/>
    <n v="1410152400"/>
    <x v="0"/>
    <x v="0"/>
    <x v="2"/>
    <x v="2"/>
    <x v="2"/>
  </r>
  <r>
    <n v="113"/>
    <x v="113"/>
    <x v="113"/>
    <n v="3300"/>
    <n v="12437"/>
    <n v="376.87878787878788"/>
    <x v="1"/>
    <n v="131"/>
    <x v="113"/>
    <x v="1"/>
    <x v="1"/>
    <n v="1505192400"/>
    <n v="1505797200"/>
    <x v="0"/>
    <x v="0"/>
    <x v="0"/>
    <x v="0"/>
    <x v="0"/>
  </r>
  <r>
    <n v="114"/>
    <x v="114"/>
    <x v="114"/>
    <n v="1900"/>
    <n v="13816"/>
    <n v="727.15789473684208"/>
    <x v="1"/>
    <n v="126"/>
    <x v="114"/>
    <x v="1"/>
    <x v="1"/>
    <n v="1554786000"/>
    <n v="1554872400"/>
    <x v="0"/>
    <x v="1"/>
    <x v="8"/>
    <x v="2"/>
    <x v="8"/>
  </r>
  <r>
    <n v="115"/>
    <x v="115"/>
    <x v="115"/>
    <n v="166700"/>
    <n v="145382"/>
    <n v="87.211757648470297"/>
    <x v="0"/>
    <n v="3304"/>
    <x v="115"/>
    <x v="6"/>
    <x v="6"/>
    <n v="1510898400"/>
    <n v="1513922400"/>
    <x v="0"/>
    <x v="0"/>
    <x v="13"/>
    <x v="5"/>
    <x v="13"/>
  </r>
  <r>
    <n v="116"/>
    <x v="116"/>
    <x v="116"/>
    <n v="7200"/>
    <n v="6336"/>
    <n v="88"/>
    <x v="0"/>
    <n v="73"/>
    <x v="116"/>
    <x v="1"/>
    <x v="1"/>
    <n v="1442552400"/>
    <n v="1442638800"/>
    <x v="0"/>
    <x v="0"/>
    <x v="3"/>
    <x v="3"/>
    <x v="3"/>
  </r>
  <r>
    <n v="117"/>
    <x v="117"/>
    <x v="117"/>
    <n v="4900"/>
    <n v="8523"/>
    <n v="173.9387755102041"/>
    <x v="1"/>
    <n v="275"/>
    <x v="117"/>
    <x v="1"/>
    <x v="1"/>
    <n v="1316667600"/>
    <n v="1317186000"/>
    <x v="0"/>
    <x v="0"/>
    <x v="19"/>
    <x v="4"/>
    <x v="19"/>
  </r>
  <r>
    <n v="118"/>
    <x v="118"/>
    <x v="118"/>
    <n v="5400"/>
    <n v="6351"/>
    <n v="117.61111111111111"/>
    <x v="1"/>
    <n v="67"/>
    <x v="118"/>
    <x v="1"/>
    <x v="1"/>
    <n v="1390716000"/>
    <n v="1391234400"/>
    <x v="0"/>
    <x v="0"/>
    <x v="14"/>
    <x v="7"/>
    <x v="14"/>
  </r>
  <r>
    <n v="119"/>
    <x v="119"/>
    <x v="119"/>
    <n v="5000"/>
    <n v="10748"/>
    <n v="214.96"/>
    <x v="1"/>
    <n v="154"/>
    <x v="119"/>
    <x v="1"/>
    <x v="1"/>
    <n v="1402894800"/>
    <n v="1404363600"/>
    <x v="0"/>
    <x v="1"/>
    <x v="4"/>
    <x v="4"/>
    <x v="4"/>
  </r>
  <r>
    <n v="120"/>
    <x v="120"/>
    <x v="120"/>
    <n v="75100"/>
    <n v="112272"/>
    <n v="149.49667110519306"/>
    <x v="1"/>
    <n v="1782"/>
    <x v="120"/>
    <x v="1"/>
    <x v="1"/>
    <n v="1429246800"/>
    <n v="1429592400"/>
    <x v="0"/>
    <x v="1"/>
    <x v="20"/>
    <x v="6"/>
    <x v="20"/>
  </r>
  <r>
    <n v="121"/>
    <x v="121"/>
    <x v="121"/>
    <n v="45300"/>
    <n v="99361"/>
    <n v="219.33995584988963"/>
    <x v="1"/>
    <n v="903"/>
    <x v="121"/>
    <x v="1"/>
    <x v="1"/>
    <n v="1412485200"/>
    <n v="1413608400"/>
    <x v="0"/>
    <x v="0"/>
    <x v="11"/>
    <x v="6"/>
    <x v="11"/>
  </r>
  <r>
    <n v="122"/>
    <x v="122"/>
    <x v="122"/>
    <n v="136800"/>
    <n v="88055"/>
    <n v="64.367690058479525"/>
    <x v="0"/>
    <n v="3387"/>
    <x v="122"/>
    <x v="1"/>
    <x v="1"/>
    <n v="1417068000"/>
    <n v="1419400800"/>
    <x v="0"/>
    <x v="0"/>
    <x v="13"/>
    <x v="5"/>
    <x v="13"/>
  </r>
  <r>
    <n v="123"/>
    <x v="123"/>
    <x v="123"/>
    <n v="177700"/>
    <n v="33092"/>
    <n v="18.622397298818232"/>
    <x v="0"/>
    <n v="662"/>
    <x v="123"/>
    <x v="0"/>
    <x v="0"/>
    <n v="1448344800"/>
    <n v="1448604000"/>
    <x v="1"/>
    <x v="0"/>
    <x v="3"/>
    <x v="3"/>
    <x v="3"/>
  </r>
  <r>
    <n v="124"/>
    <x v="124"/>
    <x v="124"/>
    <n v="2600"/>
    <n v="9562"/>
    <n v="367.76923076923077"/>
    <x v="1"/>
    <n v="94"/>
    <x v="124"/>
    <x v="6"/>
    <x v="6"/>
    <n v="1557723600"/>
    <n v="1562302800"/>
    <x v="0"/>
    <x v="0"/>
    <x v="14"/>
    <x v="7"/>
    <x v="14"/>
  </r>
  <r>
    <n v="125"/>
    <x v="125"/>
    <x v="125"/>
    <n v="5300"/>
    <n v="8475"/>
    <n v="159.90566037735849"/>
    <x v="1"/>
    <n v="180"/>
    <x v="125"/>
    <x v="1"/>
    <x v="1"/>
    <n v="1537333200"/>
    <n v="1537678800"/>
    <x v="0"/>
    <x v="0"/>
    <x v="3"/>
    <x v="3"/>
    <x v="3"/>
  </r>
  <r>
    <n v="126"/>
    <x v="126"/>
    <x v="126"/>
    <n v="180200"/>
    <n v="69617"/>
    <n v="38.633185349611544"/>
    <x v="0"/>
    <n v="774"/>
    <x v="126"/>
    <x v="1"/>
    <x v="1"/>
    <n v="1471150800"/>
    <n v="1473570000"/>
    <x v="0"/>
    <x v="1"/>
    <x v="3"/>
    <x v="3"/>
    <x v="3"/>
  </r>
  <r>
    <n v="127"/>
    <x v="127"/>
    <x v="127"/>
    <n v="103200"/>
    <n v="53067"/>
    <n v="51.42151162790698"/>
    <x v="0"/>
    <n v="672"/>
    <x v="127"/>
    <x v="0"/>
    <x v="0"/>
    <n v="1273640400"/>
    <n v="1273899600"/>
    <x v="0"/>
    <x v="0"/>
    <x v="3"/>
    <x v="3"/>
    <x v="3"/>
  </r>
  <r>
    <n v="128"/>
    <x v="128"/>
    <x v="128"/>
    <n v="70600"/>
    <n v="42596"/>
    <n v="60.334277620396605"/>
    <x v="3"/>
    <n v="532"/>
    <x v="128"/>
    <x v="1"/>
    <x v="1"/>
    <n v="1282885200"/>
    <n v="1284008400"/>
    <x v="0"/>
    <x v="0"/>
    <x v="1"/>
    <x v="1"/>
    <x v="1"/>
  </r>
  <r>
    <n v="129"/>
    <x v="129"/>
    <x v="129"/>
    <n v="148500"/>
    <n v="4756"/>
    <n v="3.202693602693603"/>
    <x v="3"/>
    <n v="55"/>
    <x v="129"/>
    <x v="2"/>
    <x v="2"/>
    <n v="1422943200"/>
    <n v="1425103200"/>
    <x v="0"/>
    <x v="0"/>
    <x v="0"/>
    <x v="0"/>
    <x v="0"/>
  </r>
  <r>
    <n v="130"/>
    <x v="130"/>
    <x v="130"/>
    <n v="9600"/>
    <n v="14925"/>
    <n v="155.46875"/>
    <x v="1"/>
    <n v="533"/>
    <x v="130"/>
    <x v="3"/>
    <x v="3"/>
    <n v="1319605200"/>
    <n v="1320991200"/>
    <x v="0"/>
    <x v="0"/>
    <x v="6"/>
    <x v="4"/>
    <x v="6"/>
  </r>
  <r>
    <n v="131"/>
    <x v="131"/>
    <x v="131"/>
    <n v="164700"/>
    <n v="166116"/>
    <n v="100.85974499089254"/>
    <x v="1"/>
    <n v="2443"/>
    <x v="131"/>
    <x v="4"/>
    <x v="4"/>
    <n v="1385704800"/>
    <n v="1386828000"/>
    <x v="0"/>
    <x v="0"/>
    <x v="2"/>
    <x v="2"/>
    <x v="2"/>
  </r>
  <r>
    <n v="132"/>
    <x v="132"/>
    <x v="132"/>
    <n v="3300"/>
    <n v="3834"/>
    <n v="116.18181818181819"/>
    <x v="1"/>
    <n v="89"/>
    <x v="132"/>
    <x v="1"/>
    <x v="1"/>
    <n v="1515736800"/>
    <n v="1517119200"/>
    <x v="0"/>
    <x v="1"/>
    <x v="3"/>
    <x v="3"/>
    <x v="3"/>
  </r>
  <r>
    <n v="133"/>
    <x v="133"/>
    <x v="133"/>
    <n v="4500"/>
    <n v="13985"/>
    <n v="310.77777777777777"/>
    <x v="1"/>
    <n v="159"/>
    <x v="133"/>
    <x v="1"/>
    <x v="1"/>
    <n v="1313125200"/>
    <n v="1315026000"/>
    <x v="0"/>
    <x v="0"/>
    <x v="21"/>
    <x v="1"/>
    <x v="21"/>
  </r>
  <r>
    <n v="134"/>
    <x v="134"/>
    <x v="134"/>
    <n v="99500"/>
    <n v="89288"/>
    <n v="89.73668341708543"/>
    <x v="0"/>
    <n v="940"/>
    <x v="134"/>
    <x v="5"/>
    <x v="5"/>
    <n v="1308459600"/>
    <n v="1312693200"/>
    <x v="0"/>
    <x v="1"/>
    <x v="4"/>
    <x v="4"/>
    <x v="4"/>
  </r>
  <r>
    <n v="135"/>
    <x v="135"/>
    <x v="135"/>
    <n v="7700"/>
    <n v="5488"/>
    <n v="71.27272727272728"/>
    <x v="0"/>
    <n v="117"/>
    <x v="135"/>
    <x v="1"/>
    <x v="1"/>
    <n v="1362636000"/>
    <n v="1363064400"/>
    <x v="0"/>
    <x v="1"/>
    <x v="3"/>
    <x v="3"/>
    <x v="3"/>
  </r>
  <r>
    <n v="136"/>
    <x v="136"/>
    <x v="136"/>
    <n v="82800"/>
    <n v="2721"/>
    <n v="3.2862318840579712"/>
    <x v="3"/>
    <n v="58"/>
    <x v="136"/>
    <x v="1"/>
    <x v="1"/>
    <n v="1402117200"/>
    <n v="1403154000"/>
    <x v="0"/>
    <x v="1"/>
    <x v="6"/>
    <x v="4"/>
    <x v="6"/>
  </r>
  <r>
    <n v="137"/>
    <x v="137"/>
    <x v="137"/>
    <n v="1800"/>
    <n v="4712"/>
    <n v="261.77777777777777"/>
    <x v="1"/>
    <n v="50"/>
    <x v="137"/>
    <x v="1"/>
    <x v="1"/>
    <n v="1286341200"/>
    <n v="1286859600"/>
    <x v="0"/>
    <x v="0"/>
    <x v="9"/>
    <x v="5"/>
    <x v="9"/>
  </r>
  <r>
    <n v="138"/>
    <x v="138"/>
    <x v="138"/>
    <n v="9600"/>
    <n v="9216"/>
    <n v="96"/>
    <x v="0"/>
    <n v="115"/>
    <x v="138"/>
    <x v="1"/>
    <x v="1"/>
    <n v="1348808400"/>
    <n v="1349326800"/>
    <x v="0"/>
    <x v="0"/>
    <x v="20"/>
    <x v="6"/>
    <x v="20"/>
  </r>
  <r>
    <n v="139"/>
    <x v="139"/>
    <x v="139"/>
    <n v="92100"/>
    <n v="19246"/>
    <n v="20.896851248642779"/>
    <x v="0"/>
    <n v="326"/>
    <x v="139"/>
    <x v="1"/>
    <x v="1"/>
    <n v="1429592400"/>
    <n v="1430974800"/>
    <x v="0"/>
    <x v="1"/>
    <x v="8"/>
    <x v="2"/>
    <x v="8"/>
  </r>
  <r>
    <n v="140"/>
    <x v="140"/>
    <x v="140"/>
    <n v="5500"/>
    <n v="12274"/>
    <n v="223.16363636363636"/>
    <x v="1"/>
    <n v="186"/>
    <x v="140"/>
    <x v="1"/>
    <x v="1"/>
    <n v="1519538400"/>
    <n v="1519970400"/>
    <x v="0"/>
    <x v="0"/>
    <x v="4"/>
    <x v="4"/>
    <x v="4"/>
  </r>
  <r>
    <n v="141"/>
    <x v="141"/>
    <x v="141"/>
    <n v="64300"/>
    <n v="65323"/>
    <n v="101.59097978227061"/>
    <x v="1"/>
    <n v="1071"/>
    <x v="141"/>
    <x v="1"/>
    <x v="1"/>
    <n v="1434085200"/>
    <n v="1434603600"/>
    <x v="0"/>
    <x v="0"/>
    <x v="2"/>
    <x v="2"/>
    <x v="2"/>
  </r>
  <r>
    <n v="142"/>
    <x v="142"/>
    <x v="142"/>
    <n v="5000"/>
    <n v="11502"/>
    <n v="230.03999999999996"/>
    <x v="1"/>
    <n v="117"/>
    <x v="142"/>
    <x v="1"/>
    <x v="1"/>
    <n v="1333688400"/>
    <n v="1337230800"/>
    <x v="0"/>
    <x v="0"/>
    <x v="2"/>
    <x v="2"/>
    <x v="2"/>
  </r>
  <r>
    <n v="143"/>
    <x v="143"/>
    <x v="143"/>
    <n v="5400"/>
    <n v="7322"/>
    <n v="135.59259259259261"/>
    <x v="1"/>
    <n v="70"/>
    <x v="143"/>
    <x v="1"/>
    <x v="1"/>
    <n v="1277701200"/>
    <n v="1279429200"/>
    <x v="0"/>
    <x v="0"/>
    <x v="7"/>
    <x v="1"/>
    <x v="7"/>
  </r>
  <r>
    <n v="144"/>
    <x v="144"/>
    <x v="144"/>
    <n v="9000"/>
    <n v="11619"/>
    <n v="129.1"/>
    <x v="1"/>
    <n v="135"/>
    <x v="144"/>
    <x v="1"/>
    <x v="1"/>
    <n v="1560747600"/>
    <n v="1561438800"/>
    <x v="0"/>
    <x v="0"/>
    <x v="3"/>
    <x v="3"/>
    <x v="3"/>
  </r>
  <r>
    <n v="145"/>
    <x v="145"/>
    <x v="145"/>
    <n v="25000"/>
    <n v="59128"/>
    <n v="236.512"/>
    <x v="1"/>
    <n v="768"/>
    <x v="145"/>
    <x v="5"/>
    <x v="5"/>
    <n v="1410066000"/>
    <n v="1410498000"/>
    <x v="0"/>
    <x v="0"/>
    <x v="8"/>
    <x v="2"/>
    <x v="8"/>
  </r>
  <r>
    <n v="146"/>
    <x v="146"/>
    <x v="146"/>
    <n v="8800"/>
    <n v="1518"/>
    <n v="17.25"/>
    <x v="3"/>
    <n v="51"/>
    <x v="146"/>
    <x v="1"/>
    <x v="1"/>
    <n v="1320732000"/>
    <n v="1322460000"/>
    <x v="0"/>
    <x v="0"/>
    <x v="3"/>
    <x v="3"/>
    <x v="3"/>
  </r>
  <r>
    <n v="147"/>
    <x v="147"/>
    <x v="147"/>
    <n v="8300"/>
    <n v="9337"/>
    <n v="112.49397590361446"/>
    <x v="1"/>
    <n v="199"/>
    <x v="147"/>
    <x v="1"/>
    <x v="1"/>
    <n v="1465794000"/>
    <n v="1466312400"/>
    <x v="0"/>
    <x v="1"/>
    <x v="3"/>
    <x v="3"/>
    <x v="3"/>
  </r>
  <r>
    <n v="148"/>
    <x v="148"/>
    <x v="148"/>
    <n v="9300"/>
    <n v="11255"/>
    <n v="121.02150537634408"/>
    <x v="1"/>
    <n v="107"/>
    <x v="148"/>
    <x v="1"/>
    <x v="1"/>
    <n v="1500958800"/>
    <n v="1501736400"/>
    <x v="0"/>
    <x v="0"/>
    <x v="8"/>
    <x v="2"/>
    <x v="8"/>
  </r>
  <r>
    <n v="149"/>
    <x v="149"/>
    <x v="149"/>
    <n v="6200"/>
    <n v="13632"/>
    <n v="219.87096774193549"/>
    <x v="1"/>
    <n v="195"/>
    <x v="149"/>
    <x v="1"/>
    <x v="1"/>
    <n v="1357020000"/>
    <n v="1361512800"/>
    <x v="0"/>
    <x v="0"/>
    <x v="7"/>
    <x v="1"/>
    <x v="7"/>
  </r>
  <r>
    <n v="150"/>
    <x v="150"/>
    <x v="150"/>
    <n v="100"/>
    <n v="1"/>
    <n v="1"/>
    <x v="0"/>
    <n v="1"/>
    <x v="100"/>
    <x v="1"/>
    <x v="1"/>
    <n v="1544940000"/>
    <n v="1545026400"/>
    <x v="0"/>
    <x v="0"/>
    <x v="1"/>
    <x v="1"/>
    <x v="1"/>
  </r>
  <r>
    <n v="151"/>
    <x v="151"/>
    <x v="151"/>
    <n v="137200"/>
    <n v="88037"/>
    <n v="64.166909620991248"/>
    <x v="0"/>
    <n v="1467"/>
    <x v="150"/>
    <x v="1"/>
    <x v="1"/>
    <n v="1402290000"/>
    <n v="1406696400"/>
    <x v="0"/>
    <x v="0"/>
    <x v="5"/>
    <x v="1"/>
    <x v="5"/>
  </r>
  <r>
    <n v="152"/>
    <x v="152"/>
    <x v="152"/>
    <n v="41500"/>
    <n v="175573"/>
    <n v="423.06746987951806"/>
    <x v="1"/>
    <n v="3376"/>
    <x v="151"/>
    <x v="1"/>
    <x v="1"/>
    <n v="1487311200"/>
    <n v="1487916000"/>
    <x v="0"/>
    <x v="0"/>
    <x v="7"/>
    <x v="1"/>
    <x v="7"/>
  </r>
  <r>
    <n v="153"/>
    <x v="153"/>
    <x v="153"/>
    <n v="189400"/>
    <n v="176112"/>
    <n v="92.984160506863773"/>
    <x v="0"/>
    <n v="5681"/>
    <x v="152"/>
    <x v="1"/>
    <x v="1"/>
    <n v="1350622800"/>
    <n v="1351141200"/>
    <x v="0"/>
    <x v="0"/>
    <x v="3"/>
    <x v="3"/>
    <x v="3"/>
  </r>
  <r>
    <n v="154"/>
    <x v="154"/>
    <x v="154"/>
    <n v="171300"/>
    <n v="100650"/>
    <n v="58.756567425569173"/>
    <x v="0"/>
    <n v="1059"/>
    <x v="153"/>
    <x v="1"/>
    <x v="1"/>
    <n v="1463029200"/>
    <n v="1465016400"/>
    <x v="0"/>
    <x v="1"/>
    <x v="7"/>
    <x v="1"/>
    <x v="7"/>
  </r>
  <r>
    <n v="155"/>
    <x v="155"/>
    <x v="155"/>
    <n v="139500"/>
    <n v="90706"/>
    <n v="65.022222222222226"/>
    <x v="0"/>
    <n v="1194"/>
    <x v="154"/>
    <x v="1"/>
    <x v="1"/>
    <n v="1269493200"/>
    <n v="1270789200"/>
    <x v="0"/>
    <x v="0"/>
    <x v="3"/>
    <x v="3"/>
    <x v="3"/>
  </r>
  <r>
    <n v="156"/>
    <x v="156"/>
    <x v="156"/>
    <n v="36400"/>
    <n v="26914"/>
    <n v="73.939560439560438"/>
    <x v="3"/>
    <n v="379"/>
    <x v="155"/>
    <x v="2"/>
    <x v="2"/>
    <n v="1570251600"/>
    <n v="1572325200"/>
    <x v="0"/>
    <x v="0"/>
    <x v="1"/>
    <x v="1"/>
    <x v="1"/>
  </r>
  <r>
    <n v="157"/>
    <x v="157"/>
    <x v="157"/>
    <n v="4200"/>
    <n v="2212"/>
    <n v="52.666666666666664"/>
    <x v="0"/>
    <n v="30"/>
    <x v="156"/>
    <x v="2"/>
    <x v="2"/>
    <n v="1388383200"/>
    <n v="1389420000"/>
    <x v="0"/>
    <x v="0"/>
    <x v="14"/>
    <x v="7"/>
    <x v="14"/>
  </r>
  <r>
    <n v="158"/>
    <x v="158"/>
    <x v="158"/>
    <n v="2100"/>
    <n v="4640"/>
    <n v="220.95238095238096"/>
    <x v="1"/>
    <n v="41"/>
    <x v="157"/>
    <x v="1"/>
    <x v="1"/>
    <n v="1449554400"/>
    <n v="1449640800"/>
    <x v="0"/>
    <x v="0"/>
    <x v="1"/>
    <x v="1"/>
    <x v="1"/>
  </r>
  <r>
    <n v="159"/>
    <x v="159"/>
    <x v="159"/>
    <n v="191200"/>
    <n v="191222"/>
    <n v="100.01150627615063"/>
    <x v="1"/>
    <n v="1821"/>
    <x v="158"/>
    <x v="1"/>
    <x v="1"/>
    <n v="1553662800"/>
    <n v="1555218000"/>
    <x v="0"/>
    <x v="1"/>
    <x v="3"/>
    <x v="3"/>
    <x v="3"/>
  </r>
  <r>
    <n v="160"/>
    <x v="160"/>
    <x v="160"/>
    <n v="8000"/>
    <n v="12985"/>
    <n v="162.3125"/>
    <x v="1"/>
    <n v="164"/>
    <x v="159"/>
    <x v="1"/>
    <x v="1"/>
    <n v="1556341200"/>
    <n v="1557723600"/>
    <x v="0"/>
    <x v="0"/>
    <x v="8"/>
    <x v="2"/>
    <x v="8"/>
  </r>
  <r>
    <n v="161"/>
    <x v="161"/>
    <x v="161"/>
    <n v="5500"/>
    <n v="4300"/>
    <n v="78.181818181818187"/>
    <x v="0"/>
    <n v="75"/>
    <x v="160"/>
    <x v="1"/>
    <x v="1"/>
    <n v="1442984400"/>
    <n v="1443502800"/>
    <x v="0"/>
    <x v="1"/>
    <x v="2"/>
    <x v="2"/>
    <x v="2"/>
  </r>
  <r>
    <n v="162"/>
    <x v="162"/>
    <x v="162"/>
    <n v="6100"/>
    <n v="9134"/>
    <n v="149.73770491803279"/>
    <x v="1"/>
    <n v="157"/>
    <x v="161"/>
    <x v="5"/>
    <x v="5"/>
    <n v="1544248800"/>
    <n v="1546840800"/>
    <x v="0"/>
    <x v="0"/>
    <x v="1"/>
    <x v="1"/>
    <x v="1"/>
  </r>
  <r>
    <n v="163"/>
    <x v="163"/>
    <x v="163"/>
    <n v="3500"/>
    <n v="8864"/>
    <n v="253.25714285714284"/>
    <x v="1"/>
    <n v="246"/>
    <x v="162"/>
    <x v="1"/>
    <x v="1"/>
    <n v="1508475600"/>
    <n v="1512712800"/>
    <x v="0"/>
    <x v="1"/>
    <x v="14"/>
    <x v="7"/>
    <x v="14"/>
  </r>
  <r>
    <n v="164"/>
    <x v="164"/>
    <x v="164"/>
    <n v="150500"/>
    <n v="150755"/>
    <n v="100.16943521594683"/>
    <x v="1"/>
    <n v="1396"/>
    <x v="163"/>
    <x v="1"/>
    <x v="1"/>
    <n v="1507438800"/>
    <n v="1507525200"/>
    <x v="0"/>
    <x v="0"/>
    <x v="3"/>
    <x v="3"/>
    <x v="3"/>
  </r>
  <r>
    <n v="165"/>
    <x v="165"/>
    <x v="165"/>
    <n v="90400"/>
    <n v="110279"/>
    <n v="121.99004424778761"/>
    <x v="1"/>
    <n v="2506"/>
    <x v="164"/>
    <x v="1"/>
    <x v="1"/>
    <n v="1501563600"/>
    <n v="1504328400"/>
    <x v="0"/>
    <x v="0"/>
    <x v="2"/>
    <x v="2"/>
    <x v="2"/>
  </r>
  <r>
    <n v="166"/>
    <x v="166"/>
    <x v="166"/>
    <n v="9800"/>
    <n v="13439"/>
    <n v="137.13265306122449"/>
    <x v="1"/>
    <n v="244"/>
    <x v="165"/>
    <x v="1"/>
    <x v="1"/>
    <n v="1292997600"/>
    <n v="1293343200"/>
    <x v="0"/>
    <x v="0"/>
    <x v="14"/>
    <x v="7"/>
    <x v="14"/>
  </r>
  <r>
    <n v="167"/>
    <x v="167"/>
    <x v="167"/>
    <n v="2600"/>
    <n v="10804"/>
    <n v="415.53846153846149"/>
    <x v="1"/>
    <n v="146"/>
    <x v="166"/>
    <x v="2"/>
    <x v="2"/>
    <n v="1370840400"/>
    <n v="1371704400"/>
    <x v="0"/>
    <x v="0"/>
    <x v="3"/>
    <x v="3"/>
    <x v="3"/>
  </r>
  <r>
    <n v="168"/>
    <x v="168"/>
    <x v="168"/>
    <n v="128100"/>
    <n v="40107"/>
    <n v="31.30913348946136"/>
    <x v="0"/>
    <n v="955"/>
    <x v="167"/>
    <x v="3"/>
    <x v="3"/>
    <n v="1550815200"/>
    <n v="1552798800"/>
    <x v="0"/>
    <x v="1"/>
    <x v="7"/>
    <x v="1"/>
    <x v="7"/>
  </r>
  <r>
    <n v="169"/>
    <x v="169"/>
    <x v="169"/>
    <n v="23300"/>
    <n v="98811"/>
    <n v="424.08154506437768"/>
    <x v="1"/>
    <n v="1267"/>
    <x v="168"/>
    <x v="1"/>
    <x v="1"/>
    <n v="1339909200"/>
    <n v="1342328400"/>
    <x v="0"/>
    <x v="1"/>
    <x v="12"/>
    <x v="4"/>
    <x v="12"/>
  </r>
  <r>
    <n v="170"/>
    <x v="170"/>
    <x v="170"/>
    <n v="188100"/>
    <n v="5528"/>
    <n v="2.93886230728336"/>
    <x v="0"/>
    <n v="67"/>
    <x v="169"/>
    <x v="1"/>
    <x v="1"/>
    <n v="1501736400"/>
    <n v="1502341200"/>
    <x v="0"/>
    <x v="0"/>
    <x v="7"/>
    <x v="1"/>
    <x v="7"/>
  </r>
  <r>
    <n v="171"/>
    <x v="171"/>
    <x v="171"/>
    <n v="4900"/>
    <n v="521"/>
    <n v="10.63265306122449"/>
    <x v="0"/>
    <n v="5"/>
    <x v="170"/>
    <x v="1"/>
    <x v="1"/>
    <n v="1395291600"/>
    <n v="1397192400"/>
    <x v="0"/>
    <x v="0"/>
    <x v="18"/>
    <x v="5"/>
    <x v="18"/>
  </r>
  <r>
    <n v="172"/>
    <x v="172"/>
    <x v="172"/>
    <n v="800"/>
    <n v="663"/>
    <n v="82.875"/>
    <x v="0"/>
    <n v="26"/>
    <x v="171"/>
    <x v="1"/>
    <x v="1"/>
    <n v="1405746000"/>
    <n v="1407042000"/>
    <x v="0"/>
    <x v="1"/>
    <x v="4"/>
    <x v="4"/>
    <x v="4"/>
  </r>
  <r>
    <n v="173"/>
    <x v="173"/>
    <x v="173"/>
    <n v="96700"/>
    <n v="157635"/>
    <n v="163.01447776628748"/>
    <x v="1"/>
    <n v="1561"/>
    <x v="172"/>
    <x v="1"/>
    <x v="1"/>
    <n v="1368853200"/>
    <n v="1369371600"/>
    <x v="0"/>
    <x v="0"/>
    <x v="3"/>
    <x v="3"/>
    <x v="3"/>
  </r>
  <r>
    <n v="174"/>
    <x v="174"/>
    <x v="174"/>
    <n v="600"/>
    <n v="5368"/>
    <n v="894.66666666666674"/>
    <x v="1"/>
    <n v="48"/>
    <x v="173"/>
    <x v="1"/>
    <x v="1"/>
    <n v="1444021200"/>
    <n v="1444107600"/>
    <x v="0"/>
    <x v="1"/>
    <x v="8"/>
    <x v="2"/>
    <x v="8"/>
  </r>
  <r>
    <n v="175"/>
    <x v="175"/>
    <x v="175"/>
    <n v="181200"/>
    <n v="47459"/>
    <n v="26.191501103752756"/>
    <x v="0"/>
    <n v="1130"/>
    <x v="174"/>
    <x v="1"/>
    <x v="1"/>
    <n v="1472619600"/>
    <n v="1474261200"/>
    <x v="0"/>
    <x v="0"/>
    <x v="3"/>
    <x v="3"/>
    <x v="3"/>
  </r>
  <r>
    <n v="176"/>
    <x v="176"/>
    <x v="176"/>
    <n v="115000"/>
    <n v="86060"/>
    <n v="74.834782608695647"/>
    <x v="0"/>
    <n v="782"/>
    <x v="175"/>
    <x v="1"/>
    <x v="1"/>
    <n v="1472878800"/>
    <n v="1473656400"/>
    <x v="0"/>
    <x v="0"/>
    <x v="3"/>
    <x v="3"/>
    <x v="3"/>
  </r>
  <r>
    <n v="177"/>
    <x v="177"/>
    <x v="177"/>
    <n v="38800"/>
    <n v="161593"/>
    <n v="416.47680412371136"/>
    <x v="1"/>
    <n v="2739"/>
    <x v="176"/>
    <x v="1"/>
    <x v="1"/>
    <n v="1289800800"/>
    <n v="1291960800"/>
    <x v="0"/>
    <x v="0"/>
    <x v="3"/>
    <x v="3"/>
    <x v="3"/>
  </r>
  <r>
    <n v="178"/>
    <x v="178"/>
    <x v="178"/>
    <n v="7200"/>
    <n v="6927"/>
    <n v="96.208333333333329"/>
    <x v="0"/>
    <n v="210"/>
    <x v="177"/>
    <x v="1"/>
    <x v="1"/>
    <n v="1505970000"/>
    <n v="1506747600"/>
    <x v="0"/>
    <x v="0"/>
    <x v="0"/>
    <x v="0"/>
    <x v="0"/>
  </r>
  <r>
    <n v="179"/>
    <x v="179"/>
    <x v="179"/>
    <n v="44500"/>
    <n v="159185"/>
    <n v="357.71910112359546"/>
    <x v="1"/>
    <n v="3537"/>
    <x v="178"/>
    <x v="0"/>
    <x v="0"/>
    <n v="1363496400"/>
    <n v="1363582800"/>
    <x v="0"/>
    <x v="1"/>
    <x v="3"/>
    <x v="3"/>
    <x v="3"/>
  </r>
  <r>
    <n v="180"/>
    <x v="180"/>
    <x v="180"/>
    <n v="56000"/>
    <n v="172736"/>
    <n v="308.45714285714286"/>
    <x v="1"/>
    <n v="2107"/>
    <x v="179"/>
    <x v="2"/>
    <x v="2"/>
    <n v="1269234000"/>
    <n v="1269666000"/>
    <x v="0"/>
    <x v="0"/>
    <x v="8"/>
    <x v="2"/>
    <x v="8"/>
  </r>
  <r>
    <n v="181"/>
    <x v="181"/>
    <x v="181"/>
    <n v="8600"/>
    <n v="5315"/>
    <n v="61.802325581395344"/>
    <x v="0"/>
    <n v="136"/>
    <x v="180"/>
    <x v="1"/>
    <x v="1"/>
    <n v="1507093200"/>
    <n v="1508648400"/>
    <x v="0"/>
    <x v="0"/>
    <x v="2"/>
    <x v="2"/>
    <x v="2"/>
  </r>
  <r>
    <n v="182"/>
    <x v="182"/>
    <x v="182"/>
    <n v="27100"/>
    <n v="195750"/>
    <n v="722.32472324723244"/>
    <x v="1"/>
    <n v="3318"/>
    <x v="181"/>
    <x v="3"/>
    <x v="3"/>
    <n v="1560574800"/>
    <n v="1561957200"/>
    <x v="0"/>
    <x v="0"/>
    <x v="3"/>
    <x v="3"/>
    <x v="3"/>
  </r>
  <r>
    <n v="183"/>
    <x v="183"/>
    <x v="183"/>
    <n v="5100"/>
    <n v="3525"/>
    <n v="69.117647058823522"/>
    <x v="0"/>
    <n v="86"/>
    <x v="182"/>
    <x v="0"/>
    <x v="0"/>
    <n v="1284008400"/>
    <n v="1285131600"/>
    <x v="0"/>
    <x v="0"/>
    <x v="1"/>
    <x v="1"/>
    <x v="1"/>
  </r>
  <r>
    <n v="184"/>
    <x v="184"/>
    <x v="184"/>
    <n v="3600"/>
    <n v="10550"/>
    <n v="293.05555555555554"/>
    <x v="1"/>
    <n v="340"/>
    <x v="183"/>
    <x v="1"/>
    <x v="1"/>
    <n v="1556859600"/>
    <n v="1556946000"/>
    <x v="0"/>
    <x v="0"/>
    <x v="3"/>
    <x v="3"/>
    <x v="3"/>
  </r>
  <r>
    <n v="185"/>
    <x v="185"/>
    <x v="185"/>
    <n v="1000"/>
    <n v="718"/>
    <n v="71.8"/>
    <x v="0"/>
    <n v="19"/>
    <x v="184"/>
    <x v="1"/>
    <x v="1"/>
    <n v="1526187600"/>
    <n v="1527138000"/>
    <x v="0"/>
    <x v="0"/>
    <x v="19"/>
    <x v="4"/>
    <x v="19"/>
  </r>
  <r>
    <n v="186"/>
    <x v="186"/>
    <x v="186"/>
    <n v="88800"/>
    <n v="28358"/>
    <n v="31.934684684684683"/>
    <x v="0"/>
    <n v="886"/>
    <x v="185"/>
    <x v="1"/>
    <x v="1"/>
    <n v="1400821200"/>
    <n v="1402117200"/>
    <x v="0"/>
    <x v="0"/>
    <x v="3"/>
    <x v="3"/>
    <x v="3"/>
  </r>
  <r>
    <n v="187"/>
    <x v="187"/>
    <x v="187"/>
    <n v="60200"/>
    <n v="138384"/>
    <n v="229.87375415282392"/>
    <x v="1"/>
    <n v="1442"/>
    <x v="186"/>
    <x v="0"/>
    <x v="0"/>
    <n v="1361599200"/>
    <n v="1364014800"/>
    <x v="0"/>
    <x v="1"/>
    <x v="12"/>
    <x v="4"/>
    <x v="12"/>
  </r>
  <r>
    <n v="188"/>
    <x v="188"/>
    <x v="188"/>
    <n v="8200"/>
    <n v="2625"/>
    <n v="32.012195121951223"/>
    <x v="0"/>
    <n v="35"/>
    <x v="187"/>
    <x v="6"/>
    <x v="6"/>
    <n v="1417500000"/>
    <n v="1417586400"/>
    <x v="0"/>
    <x v="0"/>
    <x v="3"/>
    <x v="3"/>
    <x v="3"/>
  </r>
  <r>
    <n v="189"/>
    <x v="189"/>
    <x v="189"/>
    <n v="191300"/>
    <n v="45004"/>
    <n v="23.525352848928385"/>
    <x v="3"/>
    <n v="441"/>
    <x v="188"/>
    <x v="1"/>
    <x v="1"/>
    <n v="1457071200"/>
    <n v="1457071200"/>
    <x v="0"/>
    <x v="0"/>
    <x v="3"/>
    <x v="3"/>
    <x v="3"/>
  </r>
  <r>
    <n v="190"/>
    <x v="190"/>
    <x v="190"/>
    <n v="3700"/>
    <n v="2538"/>
    <n v="68.594594594594597"/>
    <x v="0"/>
    <n v="24"/>
    <x v="189"/>
    <x v="1"/>
    <x v="1"/>
    <n v="1370322000"/>
    <n v="1370408400"/>
    <x v="0"/>
    <x v="1"/>
    <x v="3"/>
    <x v="3"/>
    <x v="3"/>
  </r>
  <r>
    <n v="191"/>
    <x v="191"/>
    <x v="191"/>
    <n v="8400"/>
    <n v="3188"/>
    <n v="37.952380952380956"/>
    <x v="0"/>
    <n v="86"/>
    <x v="190"/>
    <x v="6"/>
    <x v="6"/>
    <n v="1552366800"/>
    <n v="1552626000"/>
    <x v="0"/>
    <x v="0"/>
    <x v="3"/>
    <x v="3"/>
    <x v="3"/>
  </r>
  <r>
    <n v="192"/>
    <x v="192"/>
    <x v="192"/>
    <n v="42600"/>
    <n v="8517"/>
    <n v="19.992957746478872"/>
    <x v="0"/>
    <n v="243"/>
    <x v="191"/>
    <x v="1"/>
    <x v="1"/>
    <n v="1403845200"/>
    <n v="1404190800"/>
    <x v="0"/>
    <x v="0"/>
    <x v="1"/>
    <x v="1"/>
    <x v="1"/>
  </r>
  <r>
    <n v="193"/>
    <x v="193"/>
    <x v="193"/>
    <n v="6600"/>
    <n v="3012"/>
    <n v="45.636363636363633"/>
    <x v="0"/>
    <n v="65"/>
    <x v="192"/>
    <x v="1"/>
    <x v="1"/>
    <n v="1523163600"/>
    <n v="1523509200"/>
    <x v="1"/>
    <x v="0"/>
    <x v="7"/>
    <x v="1"/>
    <x v="7"/>
  </r>
  <r>
    <n v="194"/>
    <x v="194"/>
    <x v="194"/>
    <n v="7100"/>
    <n v="8716"/>
    <n v="122.7605633802817"/>
    <x v="1"/>
    <n v="126"/>
    <x v="193"/>
    <x v="1"/>
    <x v="1"/>
    <n v="1442206800"/>
    <n v="1443589200"/>
    <x v="0"/>
    <x v="0"/>
    <x v="16"/>
    <x v="1"/>
    <x v="16"/>
  </r>
  <r>
    <n v="195"/>
    <x v="195"/>
    <x v="195"/>
    <n v="15800"/>
    <n v="57157"/>
    <n v="361.75316455696202"/>
    <x v="1"/>
    <n v="524"/>
    <x v="194"/>
    <x v="1"/>
    <x v="1"/>
    <n v="1532840400"/>
    <n v="1533445200"/>
    <x v="0"/>
    <x v="0"/>
    <x v="5"/>
    <x v="1"/>
    <x v="5"/>
  </r>
  <r>
    <n v="196"/>
    <x v="196"/>
    <x v="196"/>
    <n v="8200"/>
    <n v="5178"/>
    <n v="63.146341463414636"/>
    <x v="0"/>
    <n v="100"/>
    <x v="195"/>
    <x v="3"/>
    <x v="3"/>
    <n v="1472878800"/>
    <n v="1474520400"/>
    <x v="0"/>
    <x v="0"/>
    <x v="8"/>
    <x v="2"/>
    <x v="8"/>
  </r>
  <r>
    <n v="197"/>
    <x v="197"/>
    <x v="197"/>
    <n v="54700"/>
    <n v="163118"/>
    <n v="298.20475319926874"/>
    <x v="1"/>
    <n v="1989"/>
    <x v="196"/>
    <x v="1"/>
    <x v="1"/>
    <n v="1498194000"/>
    <n v="1499403600"/>
    <x v="0"/>
    <x v="0"/>
    <x v="6"/>
    <x v="4"/>
    <x v="6"/>
  </r>
  <r>
    <n v="198"/>
    <x v="198"/>
    <x v="198"/>
    <n v="63200"/>
    <n v="6041"/>
    <n v="9.5585443037974684"/>
    <x v="0"/>
    <n v="168"/>
    <x v="197"/>
    <x v="1"/>
    <x v="1"/>
    <n v="1281070800"/>
    <n v="1283576400"/>
    <x v="0"/>
    <x v="0"/>
    <x v="5"/>
    <x v="1"/>
    <x v="5"/>
  </r>
  <r>
    <n v="199"/>
    <x v="199"/>
    <x v="199"/>
    <n v="1800"/>
    <n v="968"/>
    <n v="53.777777777777779"/>
    <x v="0"/>
    <n v="13"/>
    <x v="198"/>
    <x v="1"/>
    <x v="1"/>
    <n v="1436245200"/>
    <n v="1436590800"/>
    <x v="0"/>
    <x v="0"/>
    <x v="1"/>
    <x v="1"/>
    <x v="1"/>
  </r>
  <r>
    <n v="200"/>
    <x v="200"/>
    <x v="200"/>
    <n v="100"/>
    <n v="2"/>
    <n v="2"/>
    <x v="0"/>
    <n v="1"/>
    <x v="50"/>
    <x v="0"/>
    <x v="0"/>
    <n v="1269493200"/>
    <n v="1270443600"/>
    <x v="0"/>
    <x v="0"/>
    <x v="3"/>
    <x v="3"/>
    <x v="3"/>
  </r>
  <r>
    <n v="201"/>
    <x v="201"/>
    <x v="201"/>
    <n v="2100"/>
    <n v="14305"/>
    <n v="681.19047619047615"/>
    <x v="1"/>
    <n v="157"/>
    <x v="199"/>
    <x v="1"/>
    <x v="1"/>
    <n v="1406264400"/>
    <n v="1407819600"/>
    <x v="0"/>
    <x v="0"/>
    <x v="2"/>
    <x v="2"/>
    <x v="2"/>
  </r>
  <r>
    <n v="202"/>
    <x v="202"/>
    <x v="202"/>
    <n v="8300"/>
    <n v="6543"/>
    <n v="78.831325301204828"/>
    <x v="3"/>
    <n v="82"/>
    <x v="200"/>
    <x v="1"/>
    <x v="1"/>
    <n v="1317531600"/>
    <n v="1317877200"/>
    <x v="0"/>
    <x v="0"/>
    <x v="0"/>
    <x v="0"/>
    <x v="0"/>
  </r>
  <r>
    <n v="203"/>
    <x v="203"/>
    <x v="203"/>
    <n v="143900"/>
    <n v="193413"/>
    <n v="134.40792216817235"/>
    <x v="1"/>
    <n v="4498"/>
    <x v="201"/>
    <x v="2"/>
    <x v="2"/>
    <n v="1484632800"/>
    <n v="1484805600"/>
    <x v="0"/>
    <x v="0"/>
    <x v="3"/>
    <x v="3"/>
    <x v="3"/>
  </r>
  <r>
    <n v="204"/>
    <x v="204"/>
    <x v="204"/>
    <n v="75000"/>
    <n v="2529"/>
    <n v="3.3719999999999999"/>
    <x v="0"/>
    <n v="40"/>
    <x v="202"/>
    <x v="1"/>
    <x v="1"/>
    <n v="1301806800"/>
    <n v="1302670800"/>
    <x v="0"/>
    <x v="0"/>
    <x v="17"/>
    <x v="1"/>
    <x v="17"/>
  </r>
  <r>
    <n v="205"/>
    <x v="205"/>
    <x v="205"/>
    <n v="1300"/>
    <n v="5614"/>
    <n v="431.84615384615387"/>
    <x v="1"/>
    <n v="80"/>
    <x v="203"/>
    <x v="1"/>
    <x v="1"/>
    <n v="1539752400"/>
    <n v="1540789200"/>
    <x v="1"/>
    <x v="0"/>
    <x v="3"/>
    <x v="3"/>
    <x v="3"/>
  </r>
  <r>
    <n v="206"/>
    <x v="206"/>
    <x v="206"/>
    <n v="9000"/>
    <n v="3496"/>
    <n v="38.844444444444441"/>
    <x v="3"/>
    <n v="57"/>
    <x v="204"/>
    <x v="1"/>
    <x v="1"/>
    <n v="1267250400"/>
    <n v="1268028000"/>
    <x v="0"/>
    <x v="0"/>
    <x v="13"/>
    <x v="5"/>
    <x v="13"/>
  </r>
  <r>
    <n v="207"/>
    <x v="207"/>
    <x v="207"/>
    <n v="1000"/>
    <n v="4257"/>
    <n v="425.7"/>
    <x v="1"/>
    <n v="43"/>
    <x v="205"/>
    <x v="1"/>
    <x v="1"/>
    <n v="1535432400"/>
    <n v="1537160400"/>
    <x v="0"/>
    <x v="1"/>
    <x v="1"/>
    <x v="1"/>
    <x v="1"/>
  </r>
  <r>
    <n v="208"/>
    <x v="208"/>
    <x v="208"/>
    <n v="196900"/>
    <n v="199110"/>
    <n v="101.12239715591672"/>
    <x v="1"/>
    <n v="2053"/>
    <x v="206"/>
    <x v="1"/>
    <x v="1"/>
    <n v="1510207200"/>
    <n v="1512280800"/>
    <x v="0"/>
    <x v="0"/>
    <x v="4"/>
    <x v="4"/>
    <x v="4"/>
  </r>
  <r>
    <n v="209"/>
    <x v="209"/>
    <x v="209"/>
    <n v="194500"/>
    <n v="41212"/>
    <n v="21.188688946015425"/>
    <x v="2"/>
    <n v="808"/>
    <x v="207"/>
    <x v="2"/>
    <x v="2"/>
    <n v="1462510800"/>
    <n v="1463115600"/>
    <x v="0"/>
    <x v="0"/>
    <x v="4"/>
    <x v="4"/>
    <x v="4"/>
  </r>
  <r>
    <n v="210"/>
    <x v="210"/>
    <x v="210"/>
    <n v="9400"/>
    <n v="6338"/>
    <n v="67.425531914893625"/>
    <x v="0"/>
    <n v="226"/>
    <x v="208"/>
    <x v="3"/>
    <x v="3"/>
    <n v="1488520800"/>
    <n v="1490850000"/>
    <x v="0"/>
    <x v="0"/>
    <x v="22"/>
    <x v="4"/>
    <x v="22"/>
  </r>
  <r>
    <n v="211"/>
    <x v="211"/>
    <x v="211"/>
    <n v="104400"/>
    <n v="99100"/>
    <n v="94.923371647509583"/>
    <x v="0"/>
    <n v="1625"/>
    <x v="209"/>
    <x v="1"/>
    <x v="1"/>
    <n v="1377579600"/>
    <n v="1379653200"/>
    <x v="0"/>
    <x v="0"/>
    <x v="3"/>
    <x v="3"/>
    <x v="3"/>
  </r>
  <r>
    <n v="212"/>
    <x v="212"/>
    <x v="212"/>
    <n v="8100"/>
    <n v="12300"/>
    <n v="151.85185185185185"/>
    <x v="1"/>
    <n v="168"/>
    <x v="210"/>
    <x v="1"/>
    <x v="1"/>
    <n v="1576389600"/>
    <n v="1580364000"/>
    <x v="0"/>
    <x v="0"/>
    <x v="3"/>
    <x v="3"/>
    <x v="3"/>
  </r>
  <r>
    <n v="213"/>
    <x v="213"/>
    <x v="213"/>
    <n v="87900"/>
    <n v="171549"/>
    <n v="195.16382252559728"/>
    <x v="1"/>
    <n v="4289"/>
    <x v="211"/>
    <x v="1"/>
    <x v="1"/>
    <n v="1289019600"/>
    <n v="1289714400"/>
    <x v="0"/>
    <x v="1"/>
    <x v="7"/>
    <x v="1"/>
    <x v="7"/>
  </r>
  <r>
    <n v="214"/>
    <x v="214"/>
    <x v="214"/>
    <n v="1400"/>
    <n v="14324"/>
    <n v="1023.1428571428571"/>
    <x v="1"/>
    <n v="165"/>
    <x v="212"/>
    <x v="1"/>
    <x v="1"/>
    <n v="1282194000"/>
    <n v="1282712400"/>
    <x v="0"/>
    <x v="0"/>
    <x v="1"/>
    <x v="1"/>
    <x v="1"/>
  </r>
  <r>
    <n v="215"/>
    <x v="215"/>
    <x v="215"/>
    <n v="156800"/>
    <n v="6024"/>
    <n v="3.841836734693878"/>
    <x v="0"/>
    <n v="143"/>
    <x v="213"/>
    <x v="1"/>
    <x v="1"/>
    <n v="1550037600"/>
    <n v="1550210400"/>
    <x v="0"/>
    <x v="0"/>
    <x v="3"/>
    <x v="3"/>
    <x v="3"/>
  </r>
  <r>
    <n v="216"/>
    <x v="216"/>
    <x v="216"/>
    <n v="121700"/>
    <n v="188721"/>
    <n v="155.07066557107643"/>
    <x v="1"/>
    <n v="1815"/>
    <x v="214"/>
    <x v="1"/>
    <x v="1"/>
    <n v="1321941600"/>
    <n v="1322114400"/>
    <x v="0"/>
    <x v="0"/>
    <x v="3"/>
    <x v="3"/>
    <x v="3"/>
  </r>
  <r>
    <n v="217"/>
    <x v="217"/>
    <x v="217"/>
    <n v="129400"/>
    <n v="57911"/>
    <n v="44.753477588871718"/>
    <x v="0"/>
    <n v="934"/>
    <x v="215"/>
    <x v="1"/>
    <x v="1"/>
    <n v="1556427600"/>
    <n v="1557205200"/>
    <x v="0"/>
    <x v="0"/>
    <x v="22"/>
    <x v="4"/>
    <x v="22"/>
  </r>
  <r>
    <n v="218"/>
    <x v="218"/>
    <x v="218"/>
    <n v="5700"/>
    <n v="12309"/>
    <n v="215.94736842105263"/>
    <x v="1"/>
    <n v="397"/>
    <x v="216"/>
    <x v="4"/>
    <x v="4"/>
    <n v="1320991200"/>
    <n v="1323928800"/>
    <x v="0"/>
    <x v="1"/>
    <x v="12"/>
    <x v="4"/>
    <x v="12"/>
  </r>
  <r>
    <n v="219"/>
    <x v="219"/>
    <x v="219"/>
    <n v="41700"/>
    <n v="138497"/>
    <n v="332.12709832134288"/>
    <x v="1"/>
    <n v="1539"/>
    <x v="217"/>
    <x v="1"/>
    <x v="1"/>
    <n v="1345093200"/>
    <n v="1346130000"/>
    <x v="0"/>
    <x v="0"/>
    <x v="10"/>
    <x v="4"/>
    <x v="10"/>
  </r>
  <r>
    <n v="220"/>
    <x v="220"/>
    <x v="220"/>
    <n v="7900"/>
    <n v="667"/>
    <n v="8.4430379746835449"/>
    <x v="0"/>
    <n v="17"/>
    <x v="218"/>
    <x v="1"/>
    <x v="1"/>
    <n v="1309496400"/>
    <n v="1311051600"/>
    <x v="1"/>
    <x v="0"/>
    <x v="3"/>
    <x v="3"/>
    <x v="3"/>
  </r>
  <r>
    <n v="221"/>
    <x v="221"/>
    <x v="221"/>
    <n v="121500"/>
    <n v="119830"/>
    <n v="98.625514403292186"/>
    <x v="0"/>
    <n v="2179"/>
    <x v="219"/>
    <x v="1"/>
    <x v="1"/>
    <n v="1340254800"/>
    <n v="1340427600"/>
    <x v="1"/>
    <x v="0"/>
    <x v="0"/>
    <x v="0"/>
    <x v="0"/>
  </r>
  <r>
    <n v="222"/>
    <x v="222"/>
    <x v="222"/>
    <n v="4800"/>
    <n v="6623"/>
    <n v="137.97916666666669"/>
    <x v="1"/>
    <n v="138"/>
    <x v="220"/>
    <x v="1"/>
    <x v="1"/>
    <n v="1412226000"/>
    <n v="1412312400"/>
    <x v="0"/>
    <x v="0"/>
    <x v="14"/>
    <x v="7"/>
    <x v="14"/>
  </r>
  <r>
    <n v="223"/>
    <x v="223"/>
    <x v="223"/>
    <n v="87300"/>
    <n v="81897"/>
    <n v="93.81099656357388"/>
    <x v="0"/>
    <n v="931"/>
    <x v="221"/>
    <x v="1"/>
    <x v="1"/>
    <n v="1458104400"/>
    <n v="1459314000"/>
    <x v="0"/>
    <x v="0"/>
    <x v="3"/>
    <x v="3"/>
    <x v="3"/>
  </r>
  <r>
    <n v="224"/>
    <x v="224"/>
    <x v="224"/>
    <n v="46300"/>
    <n v="186885"/>
    <n v="403.63930885529157"/>
    <x v="1"/>
    <n v="3594"/>
    <x v="222"/>
    <x v="1"/>
    <x v="1"/>
    <n v="1411534800"/>
    <n v="1415426400"/>
    <x v="0"/>
    <x v="0"/>
    <x v="22"/>
    <x v="4"/>
    <x v="22"/>
  </r>
  <r>
    <n v="225"/>
    <x v="225"/>
    <x v="225"/>
    <n v="67800"/>
    <n v="176398"/>
    <n v="260.1740412979351"/>
    <x v="1"/>
    <n v="5880"/>
    <x v="223"/>
    <x v="1"/>
    <x v="1"/>
    <n v="1399093200"/>
    <n v="1399093200"/>
    <x v="1"/>
    <x v="0"/>
    <x v="1"/>
    <x v="1"/>
    <x v="1"/>
  </r>
  <r>
    <n v="226"/>
    <x v="102"/>
    <x v="226"/>
    <n v="3000"/>
    <n v="10999"/>
    <n v="366.63333333333333"/>
    <x v="1"/>
    <n v="112"/>
    <x v="224"/>
    <x v="1"/>
    <x v="1"/>
    <n v="1270702800"/>
    <n v="1273899600"/>
    <x v="0"/>
    <x v="0"/>
    <x v="14"/>
    <x v="7"/>
    <x v="14"/>
  </r>
  <r>
    <n v="227"/>
    <x v="226"/>
    <x v="227"/>
    <n v="60900"/>
    <n v="102751"/>
    <n v="168.72085385878489"/>
    <x v="1"/>
    <n v="943"/>
    <x v="225"/>
    <x v="1"/>
    <x v="1"/>
    <n v="1431666000"/>
    <n v="1432184400"/>
    <x v="0"/>
    <x v="0"/>
    <x v="20"/>
    <x v="6"/>
    <x v="20"/>
  </r>
  <r>
    <n v="228"/>
    <x v="227"/>
    <x v="228"/>
    <n v="137900"/>
    <n v="165352"/>
    <n v="119.90717911530093"/>
    <x v="1"/>
    <n v="2468"/>
    <x v="226"/>
    <x v="1"/>
    <x v="1"/>
    <n v="1472619600"/>
    <n v="1474779600"/>
    <x v="0"/>
    <x v="0"/>
    <x v="10"/>
    <x v="4"/>
    <x v="10"/>
  </r>
  <r>
    <n v="229"/>
    <x v="228"/>
    <x v="229"/>
    <n v="85600"/>
    <n v="165798"/>
    <n v="193.68925233644859"/>
    <x v="1"/>
    <n v="2551"/>
    <x v="227"/>
    <x v="1"/>
    <x v="1"/>
    <n v="1496293200"/>
    <n v="1500440400"/>
    <x v="0"/>
    <x v="1"/>
    <x v="20"/>
    <x v="6"/>
    <x v="20"/>
  </r>
  <r>
    <n v="230"/>
    <x v="229"/>
    <x v="230"/>
    <n v="2400"/>
    <n v="10084"/>
    <n v="420.16666666666669"/>
    <x v="1"/>
    <n v="101"/>
    <x v="228"/>
    <x v="1"/>
    <x v="1"/>
    <n v="1575612000"/>
    <n v="1575612000"/>
    <x v="0"/>
    <x v="0"/>
    <x v="11"/>
    <x v="6"/>
    <x v="11"/>
  </r>
  <r>
    <n v="231"/>
    <x v="230"/>
    <x v="231"/>
    <n v="7200"/>
    <n v="5523"/>
    <n v="76.708333333333329"/>
    <x v="3"/>
    <n v="67"/>
    <x v="229"/>
    <x v="1"/>
    <x v="1"/>
    <n v="1369112400"/>
    <n v="1374123600"/>
    <x v="0"/>
    <x v="0"/>
    <x v="3"/>
    <x v="3"/>
    <x v="3"/>
  </r>
  <r>
    <n v="232"/>
    <x v="231"/>
    <x v="232"/>
    <n v="3400"/>
    <n v="5823"/>
    <n v="171.26470588235293"/>
    <x v="1"/>
    <n v="92"/>
    <x v="230"/>
    <x v="1"/>
    <x v="1"/>
    <n v="1469422800"/>
    <n v="1469509200"/>
    <x v="0"/>
    <x v="0"/>
    <x v="3"/>
    <x v="3"/>
    <x v="3"/>
  </r>
  <r>
    <n v="233"/>
    <x v="232"/>
    <x v="233"/>
    <n v="3800"/>
    <n v="6000"/>
    <n v="157.89473684210526"/>
    <x v="1"/>
    <n v="62"/>
    <x v="231"/>
    <x v="1"/>
    <x v="1"/>
    <n v="1307854800"/>
    <n v="1309237200"/>
    <x v="0"/>
    <x v="0"/>
    <x v="10"/>
    <x v="4"/>
    <x v="10"/>
  </r>
  <r>
    <n v="234"/>
    <x v="233"/>
    <x v="234"/>
    <n v="7500"/>
    <n v="8181"/>
    <n v="109.08"/>
    <x v="1"/>
    <n v="149"/>
    <x v="232"/>
    <x v="6"/>
    <x v="6"/>
    <n v="1503378000"/>
    <n v="1503982800"/>
    <x v="0"/>
    <x v="1"/>
    <x v="11"/>
    <x v="6"/>
    <x v="11"/>
  </r>
  <r>
    <n v="235"/>
    <x v="234"/>
    <x v="235"/>
    <n v="8600"/>
    <n v="3589"/>
    <n v="41.732558139534881"/>
    <x v="0"/>
    <n v="92"/>
    <x v="233"/>
    <x v="1"/>
    <x v="1"/>
    <n v="1486965600"/>
    <n v="1487397600"/>
    <x v="0"/>
    <x v="0"/>
    <x v="10"/>
    <x v="4"/>
    <x v="10"/>
  </r>
  <r>
    <n v="236"/>
    <x v="235"/>
    <x v="236"/>
    <n v="39500"/>
    <n v="4323"/>
    <n v="10.944303797468354"/>
    <x v="0"/>
    <n v="57"/>
    <x v="234"/>
    <x v="2"/>
    <x v="2"/>
    <n v="1561438800"/>
    <n v="1562043600"/>
    <x v="0"/>
    <x v="1"/>
    <x v="1"/>
    <x v="1"/>
    <x v="1"/>
  </r>
  <r>
    <n v="237"/>
    <x v="236"/>
    <x v="237"/>
    <n v="9300"/>
    <n v="14822"/>
    <n v="159.3763440860215"/>
    <x v="1"/>
    <n v="329"/>
    <x v="235"/>
    <x v="1"/>
    <x v="1"/>
    <n v="1398402000"/>
    <n v="1398574800"/>
    <x v="0"/>
    <x v="0"/>
    <x v="10"/>
    <x v="4"/>
    <x v="10"/>
  </r>
  <r>
    <n v="238"/>
    <x v="237"/>
    <x v="238"/>
    <n v="2400"/>
    <n v="10138"/>
    <n v="422.41666666666669"/>
    <x v="1"/>
    <n v="97"/>
    <x v="236"/>
    <x v="3"/>
    <x v="3"/>
    <n v="1513231200"/>
    <n v="1515391200"/>
    <x v="0"/>
    <x v="1"/>
    <x v="3"/>
    <x v="3"/>
    <x v="3"/>
  </r>
  <r>
    <n v="239"/>
    <x v="238"/>
    <x v="239"/>
    <n v="3200"/>
    <n v="3127"/>
    <n v="97.71875"/>
    <x v="0"/>
    <n v="41"/>
    <x v="237"/>
    <x v="1"/>
    <x v="1"/>
    <n v="1440824400"/>
    <n v="1441170000"/>
    <x v="0"/>
    <x v="0"/>
    <x v="8"/>
    <x v="2"/>
    <x v="8"/>
  </r>
  <r>
    <n v="240"/>
    <x v="239"/>
    <x v="240"/>
    <n v="29400"/>
    <n v="123124"/>
    <n v="418.78911564625849"/>
    <x v="1"/>
    <n v="1784"/>
    <x v="238"/>
    <x v="1"/>
    <x v="1"/>
    <n v="1281070800"/>
    <n v="1281157200"/>
    <x v="0"/>
    <x v="0"/>
    <x v="3"/>
    <x v="3"/>
    <x v="3"/>
  </r>
  <r>
    <n v="241"/>
    <x v="240"/>
    <x v="241"/>
    <n v="168500"/>
    <n v="171729"/>
    <n v="101.91632047477745"/>
    <x v="1"/>
    <n v="1684"/>
    <x v="239"/>
    <x v="2"/>
    <x v="2"/>
    <n v="1397365200"/>
    <n v="1398229200"/>
    <x v="0"/>
    <x v="1"/>
    <x v="9"/>
    <x v="5"/>
    <x v="9"/>
  </r>
  <r>
    <n v="242"/>
    <x v="241"/>
    <x v="242"/>
    <n v="8400"/>
    <n v="10729"/>
    <n v="127.72619047619047"/>
    <x v="1"/>
    <n v="250"/>
    <x v="240"/>
    <x v="1"/>
    <x v="1"/>
    <n v="1494392400"/>
    <n v="1495256400"/>
    <x v="0"/>
    <x v="1"/>
    <x v="1"/>
    <x v="1"/>
    <x v="1"/>
  </r>
  <r>
    <n v="243"/>
    <x v="242"/>
    <x v="243"/>
    <n v="2300"/>
    <n v="10240"/>
    <n v="445.21739130434781"/>
    <x v="1"/>
    <n v="238"/>
    <x v="241"/>
    <x v="1"/>
    <x v="1"/>
    <n v="1520143200"/>
    <n v="1520402400"/>
    <x v="0"/>
    <x v="0"/>
    <x v="3"/>
    <x v="3"/>
    <x v="3"/>
  </r>
  <r>
    <n v="244"/>
    <x v="243"/>
    <x v="244"/>
    <n v="700"/>
    <n v="3988"/>
    <n v="569.71428571428578"/>
    <x v="1"/>
    <n v="53"/>
    <x v="242"/>
    <x v="1"/>
    <x v="1"/>
    <n v="1405314000"/>
    <n v="1409806800"/>
    <x v="0"/>
    <x v="0"/>
    <x v="3"/>
    <x v="3"/>
    <x v="3"/>
  </r>
  <r>
    <n v="245"/>
    <x v="244"/>
    <x v="245"/>
    <n v="2900"/>
    <n v="14771"/>
    <n v="509.34482758620686"/>
    <x v="1"/>
    <n v="214"/>
    <x v="243"/>
    <x v="1"/>
    <x v="1"/>
    <n v="1396846800"/>
    <n v="1396933200"/>
    <x v="0"/>
    <x v="0"/>
    <x v="3"/>
    <x v="3"/>
    <x v="3"/>
  </r>
  <r>
    <n v="246"/>
    <x v="245"/>
    <x v="246"/>
    <n v="4500"/>
    <n v="14649"/>
    <n v="325.5333333333333"/>
    <x v="1"/>
    <n v="222"/>
    <x v="244"/>
    <x v="1"/>
    <x v="1"/>
    <n v="1375678800"/>
    <n v="1376024400"/>
    <x v="0"/>
    <x v="0"/>
    <x v="2"/>
    <x v="2"/>
    <x v="2"/>
  </r>
  <r>
    <n v="247"/>
    <x v="246"/>
    <x v="247"/>
    <n v="19800"/>
    <n v="184658"/>
    <n v="932.61616161616166"/>
    <x v="1"/>
    <n v="1884"/>
    <x v="245"/>
    <x v="1"/>
    <x v="1"/>
    <n v="1482386400"/>
    <n v="1483682400"/>
    <x v="0"/>
    <x v="1"/>
    <x v="13"/>
    <x v="5"/>
    <x v="13"/>
  </r>
  <r>
    <n v="248"/>
    <x v="247"/>
    <x v="248"/>
    <n v="6200"/>
    <n v="13103"/>
    <n v="211.33870967741933"/>
    <x v="1"/>
    <n v="218"/>
    <x v="246"/>
    <x v="2"/>
    <x v="2"/>
    <n v="1420005600"/>
    <n v="1420437600"/>
    <x v="0"/>
    <x v="0"/>
    <x v="20"/>
    <x v="6"/>
    <x v="20"/>
  </r>
  <r>
    <n v="249"/>
    <x v="248"/>
    <x v="249"/>
    <n v="61500"/>
    <n v="168095"/>
    <n v="273.32520325203251"/>
    <x v="1"/>
    <n v="6465"/>
    <x v="247"/>
    <x v="1"/>
    <x v="1"/>
    <n v="1420178400"/>
    <n v="1420783200"/>
    <x v="0"/>
    <x v="0"/>
    <x v="18"/>
    <x v="5"/>
    <x v="18"/>
  </r>
  <r>
    <n v="250"/>
    <x v="249"/>
    <x v="250"/>
    <n v="100"/>
    <n v="3"/>
    <n v="3"/>
    <x v="0"/>
    <n v="1"/>
    <x v="248"/>
    <x v="1"/>
    <x v="1"/>
    <n v="1264399200"/>
    <n v="1267423200"/>
    <x v="0"/>
    <x v="0"/>
    <x v="1"/>
    <x v="1"/>
    <x v="1"/>
  </r>
  <r>
    <n v="251"/>
    <x v="250"/>
    <x v="251"/>
    <n v="7100"/>
    <n v="3840"/>
    <n v="54.084507042253513"/>
    <x v="0"/>
    <n v="101"/>
    <x v="249"/>
    <x v="1"/>
    <x v="1"/>
    <n v="1355032800"/>
    <n v="1355205600"/>
    <x v="0"/>
    <x v="0"/>
    <x v="3"/>
    <x v="3"/>
    <x v="3"/>
  </r>
  <r>
    <n v="252"/>
    <x v="251"/>
    <x v="252"/>
    <n v="1000"/>
    <n v="6263"/>
    <n v="626.29999999999995"/>
    <x v="1"/>
    <n v="59"/>
    <x v="250"/>
    <x v="1"/>
    <x v="1"/>
    <n v="1382677200"/>
    <n v="1383109200"/>
    <x v="0"/>
    <x v="0"/>
    <x v="3"/>
    <x v="3"/>
    <x v="3"/>
  </r>
  <r>
    <n v="253"/>
    <x v="252"/>
    <x v="253"/>
    <n v="121500"/>
    <n v="108161"/>
    <n v="89.021399176954731"/>
    <x v="0"/>
    <n v="1335"/>
    <x v="251"/>
    <x v="0"/>
    <x v="0"/>
    <n v="1302238800"/>
    <n v="1303275600"/>
    <x v="0"/>
    <x v="0"/>
    <x v="6"/>
    <x v="4"/>
    <x v="6"/>
  </r>
  <r>
    <n v="254"/>
    <x v="253"/>
    <x v="254"/>
    <n v="4600"/>
    <n v="8505"/>
    <n v="184.89130434782609"/>
    <x v="1"/>
    <n v="88"/>
    <x v="252"/>
    <x v="1"/>
    <x v="1"/>
    <n v="1487656800"/>
    <n v="1487829600"/>
    <x v="0"/>
    <x v="0"/>
    <x v="9"/>
    <x v="5"/>
    <x v="9"/>
  </r>
  <r>
    <n v="255"/>
    <x v="254"/>
    <x v="255"/>
    <n v="80500"/>
    <n v="96735"/>
    <n v="120.16770186335404"/>
    <x v="1"/>
    <n v="1697"/>
    <x v="253"/>
    <x v="1"/>
    <x v="1"/>
    <n v="1297836000"/>
    <n v="1298268000"/>
    <x v="0"/>
    <x v="1"/>
    <x v="1"/>
    <x v="1"/>
    <x v="1"/>
  </r>
  <r>
    <n v="256"/>
    <x v="255"/>
    <x v="256"/>
    <n v="4100"/>
    <n v="959"/>
    <n v="23.390243902439025"/>
    <x v="0"/>
    <n v="15"/>
    <x v="254"/>
    <x v="4"/>
    <x v="4"/>
    <n v="1453615200"/>
    <n v="1456812000"/>
    <x v="0"/>
    <x v="0"/>
    <x v="1"/>
    <x v="1"/>
    <x v="1"/>
  </r>
  <r>
    <n v="257"/>
    <x v="256"/>
    <x v="257"/>
    <n v="5700"/>
    <n v="8322"/>
    <n v="146"/>
    <x v="1"/>
    <n v="92"/>
    <x v="255"/>
    <x v="1"/>
    <x v="1"/>
    <n v="1362463200"/>
    <n v="1363669200"/>
    <x v="0"/>
    <x v="0"/>
    <x v="3"/>
    <x v="3"/>
    <x v="3"/>
  </r>
  <r>
    <n v="258"/>
    <x v="257"/>
    <x v="258"/>
    <n v="5000"/>
    <n v="13424"/>
    <n v="268.48"/>
    <x v="1"/>
    <n v="186"/>
    <x v="256"/>
    <x v="1"/>
    <x v="1"/>
    <n v="1481176800"/>
    <n v="1482904800"/>
    <x v="0"/>
    <x v="1"/>
    <x v="3"/>
    <x v="3"/>
    <x v="3"/>
  </r>
  <r>
    <n v="259"/>
    <x v="258"/>
    <x v="259"/>
    <n v="1800"/>
    <n v="10755"/>
    <n v="597.5"/>
    <x v="1"/>
    <n v="138"/>
    <x v="257"/>
    <x v="1"/>
    <x v="1"/>
    <n v="1354946400"/>
    <n v="1356588000"/>
    <x v="1"/>
    <x v="0"/>
    <x v="14"/>
    <x v="7"/>
    <x v="14"/>
  </r>
  <r>
    <n v="260"/>
    <x v="259"/>
    <x v="260"/>
    <n v="6300"/>
    <n v="9935"/>
    <n v="157.69841269841268"/>
    <x v="1"/>
    <n v="261"/>
    <x v="258"/>
    <x v="1"/>
    <x v="1"/>
    <n v="1348808400"/>
    <n v="1349845200"/>
    <x v="0"/>
    <x v="0"/>
    <x v="1"/>
    <x v="1"/>
    <x v="1"/>
  </r>
  <r>
    <n v="261"/>
    <x v="260"/>
    <x v="261"/>
    <n v="84300"/>
    <n v="26303"/>
    <n v="31.201660735468568"/>
    <x v="0"/>
    <n v="454"/>
    <x v="259"/>
    <x v="1"/>
    <x v="1"/>
    <n v="1282712400"/>
    <n v="1283058000"/>
    <x v="0"/>
    <x v="1"/>
    <x v="1"/>
    <x v="1"/>
    <x v="1"/>
  </r>
  <r>
    <n v="262"/>
    <x v="261"/>
    <x v="262"/>
    <n v="1700"/>
    <n v="5328"/>
    <n v="313.41176470588238"/>
    <x v="1"/>
    <n v="107"/>
    <x v="260"/>
    <x v="1"/>
    <x v="1"/>
    <n v="1301979600"/>
    <n v="1304226000"/>
    <x v="0"/>
    <x v="1"/>
    <x v="7"/>
    <x v="1"/>
    <x v="7"/>
  </r>
  <r>
    <n v="263"/>
    <x v="262"/>
    <x v="263"/>
    <n v="2900"/>
    <n v="10756"/>
    <n v="370.89655172413791"/>
    <x v="1"/>
    <n v="199"/>
    <x v="261"/>
    <x v="1"/>
    <x v="1"/>
    <n v="1263016800"/>
    <n v="1263016800"/>
    <x v="0"/>
    <x v="0"/>
    <x v="14"/>
    <x v="7"/>
    <x v="14"/>
  </r>
  <r>
    <n v="264"/>
    <x v="263"/>
    <x v="264"/>
    <n v="45600"/>
    <n v="165375"/>
    <n v="362.66447368421052"/>
    <x v="1"/>
    <n v="5512"/>
    <x v="262"/>
    <x v="1"/>
    <x v="1"/>
    <n v="1360648800"/>
    <n v="1362031200"/>
    <x v="0"/>
    <x v="0"/>
    <x v="3"/>
    <x v="3"/>
    <x v="3"/>
  </r>
  <r>
    <n v="265"/>
    <x v="264"/>
    <x v="265"/>
    <n v="4900"/>
    <n v="6031"/>
    <n v="123.08163265306122"/>
    <x v="1"/>
    <n v="86"/>
    <x v="263"/>
    <x v="1"/>
    <x v="1"/>
    <n v="1451800800"/>
    <n v="1455602400"/>
    <x v="0"/>
    <x v="0"/>
    <x v="3"/>
    <x v="3"/>
    <x v="3"/>
  </r>
  <r>
    <n v="266"/>
    <x v="265"/>
    <x v="266"/>
    <n v="111900"/>
    <n v="85902"/>
    <n v="76.766756032171585"/>
    <x v="0"/>
    <n v="3182"/>
    <x v="264"/>
    <x v="6"/>
    <x v="6"/>
    <n v="1415340000"/>
    <n v="1418191200"/>
    <x v="0"/>
    <x v="1"/>
    <x v="17"/>
    <x v="1"/>
    <x v="17"/>
  </r>
  <r>
    <n v="267"/>
    <x v="266"/>
    <x v="267"/>
    <n v="61600"/>
    <n v="143910"/>
    <n v="233.62012987012989"/>
    <x v="1"/>
    <n v="2768"/>
    <x v="265"/>
    <x v="2"/>
    <x v="2"/>
    <n v="1351054800"/>
    <n v="1352440800"/>
    <x v="0"/>
    <x v="0"/>
    <x v="3"/>
    <x v="3"/>
    <x v="3"/>
  </r>
  <r>
    <n v="268"/>
    <x v="267"/>
    <x v="268"/>
    <n v="1500"/>
    <n v="2708"/>
    <n v="180.53333333333333"/>
    <x v="1"/>
    <n v="48"/>
    <x v="266"/>
    <x v="1"/>
    <x v="1"/>
    <n v="1349326800"/>
    <n v="1353304800"/>
    <x v="0"/>
    <x v="0"/>
    <x v="4"/>
    <x v="4"/>
    <x v="4"/>
  </r>
  <r>
    <n v="269"/>
    <x v="268"/>
    <x v="269"/>
    <n v="3500"/>
    <n v="8842"/>
    <n v="252.62857142857143"/>
    <x v="1"/>
    <n v="87"/>
    <x v="267"/>
    <x v="1"/>
    <x v="1"/>
    <n v="1548914400"/>
    <n v="1550728800"/>
    <x v="0"/>
    <x v="0"/>
    <x v="19"/>
    <x v="4"/>
    <x v="19"/>
  </r>
  <r>
    <n v="270"/>
    <x v="269"/>
    <x v="270"/>
    <n v="173900"/>
    <n v="47260"/>
    <n v="27.176538240368025"/>
    <x v="3"/>
    <n v="1890"/>
    <x v="268"/>
    <x v="1"/>
    <x v="1"/>
    <n v="1291269600"/>
    <n v="1291442400"/>
    <x v="0"/>
    <x v="0"/>
    <x v="11"/>
    <x v="6"/>
    <x v="11"/>
  </r>
  <r>
    <n v="271"/>
    <x v="270"/>
    <x v="271"/>
    <n v="153700"/>
    <n v="1953"/>
    <n v="1.2706571242680547"/>
    <x v="2"/>
    <n v="61"/>
    <x v="269"/>
    <x v="1"/>
    <x v="1"/>
    <n v="1449468000"/>
    <n v="1452146400"/>
    <x v="0"/>
    <x v="0"/>
    <x v="14"/>
    <x v="7"/>
    <x v="14"/>
  </r>
  <r>
    <n v="272"/>
    <x v="271"/>
    <x v="272"/>
    <n v="51100"/>
    <n v="155349"/>
    <n v="304.0097847358121"/>
    <x v="1"/>
    <n v="1894"/>
    <x v="270"/>
    <x v="1"/>
    <x v="1"/>
    <n v="1562734800"/>
    <n v="1564894800"/>
    <x v="0"/>
    <x v="1"/>
    <x v="3"/>
    <x v="3"/>
    <x v="3"/>
  </r>
  <r>
    <n v="273"/>
    <x v="272"/>
    <x v="273"/>
    <n v="7800"/>
    <n v="10704"/>
    <n v="137.23076923076923"/>
    <x v="1"/>
    <n v="282"/>
    <x v="271"/>
    <x v="0"/>
    <x v="0"/>
    <n v="1505624400"/>
    <n v="1505883600"/>
    <x v="0"/>
    <x v="0"/>
    <x v="3"/>
    <x v="3"/>
    <x v="3"/>
  </r>
  <r>
    <n v="274"/>
    <x v="273"/>
    <x v="274"/>
    <n v="2400"/>
    <n v="773"/>
    <n v="32.208333333333336"/>
    <x v="0"/>
    <n v="15"/>
    <x v="272"/>
    <x v="1"/>
    <x v="1"/>
    <n v="1509948000"/>
    <n v="1510380000"/>
    <x v="0"/>
    <x v="0"/>
    <x v="3"/>
    <x v="3"/>
    <x v="3"/>
  </r>
  <r>
    <n v="275"/>
    <x v="274"/>
    <x v="275"/>
    <n v="3900"/>
    <n v="9419"/>
    <n v="241.51282051282053"/>
    <x v="1"/>
    <n v="116"/>
    <x v="273"/>
    <x v="1"/>
    <x v="1"/>
    <n v="1554526800"/>
    <n v="1555218000"/>
    <x v="0"/>
    <x v="0"/>
    <x v="18"/>
    <x v="5"/>
    <x v="18"/>
  </r>
  <r>
    <n v="276"/>
    <x v="275"/>
    <x v="276"/>
    <n v="5500"/>
    <n v="5324"/>
    <n v="96.8"/>
    <x v="0"/>
    <n v="133"/>
    <x v="274"/>
    <x v="1"/>
    <x v="1"/>
    <n v="1334811600"/>
    <n v="1335243600"/>
    <x v="0"/>
    <x v="1"/>
    <x v="11"/>
    <x v="6"/>
    <x v="11"/>
  </r>
  <r>
    <n v="277"/>
    <x v="276"/>
    <x v="277"/>
    <n v="700"/>
    <n v="7465"/>
    <n v="1066.4285714285716"/>
    <x v="1"/>
    <n v="83"/>
    <x v="275"/>
    <x v="1"/>
    <x v="1"/>
    <n v="1279515600"/>
    <n v="1279688400"/>
    <x v="0"/>
    <x v="0"/>
    <x v="3"/>
    <x v="3"/>
    <x v="3"/>
  </r>
  <r>
    <n v="278"/>
    <x v="277"/>
    <x v="278"/>
    <n v="2700"/>
    <n v="8799"/>
    <n v="325.88888888888891"/>
    <x v="1"/>
    <n v="91"/>
    <x v="276"/>
    <x v="1"/>
    <x v="1"/>
    <n v="1353909600"/>
    <n v="1356069600"/>
    <x v="0"/>
    <x v="0"/>
    <x v="2"/>
    <x v="2"/>
    <x v="2"/>
  </r>
  <r>
    <n v="279"/>
    <x v="278"/>
    <x v="279"/>
    <n v="8000"/>
    <n v="13656"/>
    <n v="170.70000000000002"/>
    <x v="1"/>
    <n v="546"/>
    <x v="277"/>
    <x v="1"/>
    <x v="1"/>
    <n v="1535950800"/>
    <n v="1536210000"/>
    <x v="0"/>
    <x v="0"/>
    <x v="3"/>
    <x v="3"/>
    <x v="3"/>
  </r>
  <r>
    <n v="280"/>
    <x v="279"/>
    <x v="280"/>
    <n v="2500"/>
    <n v="14536"/>
    <n v="581.44000000000005"/>
    <x v="1"/>
    <n v="393"/>
    <x v="278"/>
    <x v="1"/>
    <x v="1"/>
    <n v="1511244000"/>
    <n v="1511762400"/>
    <x v="0"/>
    <x v="0"/>
    <x v="10"/>
    <x v="4"/>
    <x v="10"/>
  </r>
  <r>
    <n v="281"/>
    <x v="280"/>
    <x v="281"/>
    <n v="164500"/>
    <n v="150552"/>
    <n v="91.520972644376897"/>
    <x v="0"/>
    <n v="2062"/>
    <x v="279"/>
    <x v="1"/>
    <x v="1"/>
    <n v="1331445600"/>
    <n v="1333256400"/>
    <x v="0"/>
    <x v="1"/>
    <x v="3"/>
    <x v="3"/>
    <x v="3"/>
  </r>
  <r>
    <n v="282"/>
    <x v="281"/>
    <x v="282"/>
    <n v="8400"/>
    <n v="9076"/>
    <n v="108.04761904761904"/>
    <x v="1"/>
    <n v="133"/>
    <x v="280"/>
    <x v="1"/>
    <x v="1"/>
    <n v="1480226400"/>
    <n v="1480744800"/>
    <x v="0"/>
    <x v="1"/>
    <x v="19"/>
    <x v="4"/>
    <x v="19"/>
  </r>
  <r>
    <n v="283"/>
    <x v="282"/>
    <x v="283"/>
    <n v="8100"/>
    <n v="1517"/>
    <n v="18.728395061728396"/>
    <x v="0"/>
    <n v="29"/>
    <x v="281"/>
    <x v="3"/>
    <x v="3"/>
    <n v="1464584400"/>
    <n v="1465016400"/>
    <x v="0"/>
    <x v="0"/>
    <x v="1"/>
    <x v="1"/>
    <x v="1"/>
  </r>
  <r>
    <n v="284"/>
    <x v="283"/>
    <x v="284"/>
    <n v="9800"/>
    <n v="8153"/>
    <n v="83.193877551020407"/>
    <x v="0"/>
    <n v="132"/>
    <x v="282"/>
    <x v="1"/>
    <x v="1"/>
    <n v="1335848400"/>
    <n v="1336280400"/>
    <x v="0"/>
    <x v="0"/>
    <x v="2"/>
    <x v="2"/>
    <x v="2"/>
  </r>
  <r>
    <n v="285"/>
    <x v="284"/>
    <x v="285"/>
    <n v="900"/>
    <n v="6357"/>
    <n v="706.33333333333337"/>
    <x v="1"/>
    <n v="254"/>
    <x v="283"/>
    <x v="1"/>
    <x v="1"/>
    <n v="1473483600"/>
    <n v="1476766800"/>
    <x v="0"/>
    <x v="0"/>
    <x v="3"/>
    <x v="3"/>
    <x v="3"/>
  </r>
  <r>
    <n v="286"/>
    <x v="285"/>
    <x v="286"/>
    <n v="112100"/>
    <n v="19557"/>
    <n v="17.446030330062445"/>
    <x v="3"/>
    <n v="184"/>
    <x v="284"/>
    <x v="1"/>
    <x v="1"/>
    <n v="1479880800"/>
    <n v="1480485600"/>
    <x v="0"/>
    <x v="0"/>
    <x v="3"/>
    <x v="3"/>
    <x v="3"/>
  </r>
  <r>
    <n v="287"/>
    <x v="286"/>
    <x v="287"/>
    <n v="6300"/>
    <n v="13213"/>
    <n v="209.73015873015873"/>
    <x v="1"/>
    <n v="176"/>
    <x v="285"/>
    <x v="1"/>
    <x v="1"/>
    <n v="1430197200"/>
    <n v="1430197200"/>
    <x v="0"/>
    <x v="0"/>
    <x v="5"/>
    <x v="1"/>
    <x v="5"/>
  </r>
  <r>
    <n v="288"/>
    <x v="287"/>
    <x v="288"/>
    <n v="5600"/>
    <n v="5476"/>
    <n v="97.785714285714292"/>
    <x v="0"/>
    <n v="137"/>
    <x v="286"/>
    <x v="3"/>
    <x v="3"/>
    <n v="1331701200"/>
    <n v="1331787600"/>
    <x v="0"/>
    <x v="1"/>
    <x v="16"/>
    <x v="1"/>
    <x v="16"/>
  </r>
  <r>
    <n v="289"/>
    <x v="288"/>
    <x v="289"/>
    <n v="800"/>
    <n v="13474"/>
    <n v="1684.25"/>
    <x v="1"/>
    <n v="337"/>
    <x v="287"/>
    <x v="0"/>
    <x v="0"/>
    <n v="1438578000"/>
    <n v="1438837200"/>
    <x v="0"/>
    <x v="0"/>
    <x v="3"/>
    <x v="3"/>
    <x v="3"/>
  </r>
  <r>
    <n v="290"/>
    <x v="289"/>
    <x v="290"/>
    <n v="168600"/>
    <n v="91722"/>
    <n v="54.402135231316727"/>
    <x v="0"/>
    <n v="908"/>
    <x v="288"/>
    <x v="1"/>
    <x v="1"/>
    <n v="1368162000"/>
    <n v="1370926800"/>
    <x v="0"/>
    <x v="1"/>
    <x v="4"/>
    <x v="4"/>
    <x v="4"/>
  </r>
  <r>
    <n v="291"/>
    <x v="290"/>
    <x v="291"/>
    <n v="1800"/>
    <n v="8219"/>
    <n v="456.61111111111109"/>
    <x v="1"/>
    <n v="107"/>
    <x v="289"/>
    <x v="1"/>
    <x v="1"/>
    <n v="1318654800"/>
    <n v="1319000400"/>
    <x v="1"/>
    <x v="0"/>
    <x v="2"/>
    <x v="2"/>
    <x v="2"/>
  </r>
  <r>
    <n v="292"/>
    <x v="291"/>
    <x v="292"/>
    <n v="7300"/>
    <n v="717"/>
    <n v="9.8219178082191778"/>
    <x v="0"/>
    <n v="10"/>
    <x v="290"/>
    <x v="1"/>
    <x v="1"/>
    <n v="1331874000"/>
    <n v="1333429200"/>
    <x v="0"/>
    <x v="0"/>
    <x v="0"/>
    <x v="0"/>
    <x v="0"/>
  </r>
  <r>
    <n v="293"/>
    <x v="292"/>
    <x v="293"/>
    <n v="6500"/>
    <n v="1065"/>
    <n v="16.384615384615383"/>
    <x v="3"/>
    <n v="32"/>
    <x v="291"/>
    <x v="6"/>
    <x v="6"/>
    <n v="1286254800"/>
    <n v="1287032400"/>
    <x v="0"/>
    <x v="0"/>
    <x v="3"/>
    <x v="3"/>
    <x v="3"/>
  </r>
  <r>
    <n v="294"/>
    <x v="293"/>
    <x v="294"/>
    <n v="600"/>
    <n v="8038"/>
    <n v="1339.6666666666667"/>
    <x v="1"/>
    <n v="183"/>
    <x v="292"/>
    <x v="1"/>
    <x v="1"/>
    <n v="1540530000"/>
    <n v="1541570400"/>
    <x v="0"/>
    <x v="0"/>
    <x v="3"/>
    <x v="3"/>
    <x v="3"/>
  </r>
  <r>
    <n v="295"/>
    <x v="294"/>
    <x v="295"/>
    <n v="192900"/>
    <n v="68769"/>
    <n v="35.650077760497666"/>
    <x v="0"/>
    <n v="1910"/>
    <x v="293"/>
    <x v="5"/>
    <x v="5"/>
    <n v="1381813200"/>
    <n v="1383976800"/>
    <x v="0"/>
    <x v="0"/>
    <x v="3"/>
    <x v="3"/>
    <x v="3"/>
  </r>
  <r>
    <n v="296"/>
    <x v="295"/>
    <x v="296"/>
    <n v="6100"/>
    <n v="3352"/>
    <n v="54.950819672131146"/>
    <x v="0"/>
    <n v="38"/>
    <x v="294"/>
    <x v="2"/>
    <x v="2"/>
    <n v="1548655200"/>
    <n v="1550556000"/>
    <x v="0"/>
    <x v="0"/>
    <x v="3"/>
    <x v="3"/>
    <x v="3"/>
  </r>
  <r>
    <n v="297"/>
    <x v="296"/>
    <x v="297"/>
    <n v="7200"/>
    <n v="6785"/>
    <n v="94.236111111111114"/>
    <x v="0"/>
    <n v="104"/>
    <x v="295"/>
    <x v="2"/>
    <x v="2"/>
    <n v="1389679200"/>
    <n v="1390456800"/>
    <x v="0"/>
    <x v="1"/>
    <x v="3"/>
    <x v="3"/>
    <x v="3"/>
  </r>
  <r>
    <n v="298"/>
    <x v="297"/>
    <x v="298"/>
    <n v="3500"/>
    <n v="5037"/>
    <n v="143.91428571428571"/>
    <x v="1"/>
    <n v="72"/>
    <x v="296"/>
    <x v="1"/>
    <x v="1"/>
    <n v="1456466400"/>
    <n v="1458018000"/>
    <x v="0"/>
    <x v="1"/>
    <x v="1"/>
    <x v="1"/>
    <x v="1"/>
  </r>
  <r>
    <n v="299"/>
    <x v="298"/>
    <x v="299"/>
    <n v="3800"/>
    <n v="1954"/>
    <n v="51.421052631578945"/>
    <x v="0"/>
    <n v="49"/>
    <x v="297"/>
    <x v="1"/>
    <x v="1"/>
    <n v="1456984800"/>
    <n v="1461819600"/>
    <x v="0"/>
    <x v="0"/>
    <x v="0"/>
    <x v="0"/>
    <x v="0"/>
  </r>
  <r>
    <n v="300"/>
    <x v="299"/>
    <x v="300"/>
    <n v="100"/>
    <n v="5"/>
    <n v="5"/>
    <x v="0"/>
    <n v="1"/>
    <x v="298"/>
    <x v="3"/>
    <x v="3"/>
    <n v="1504069200"/>
    <n v="1504155600"/>
    <x v="0"/>
    <x v="1"/>
    <x v="9"/>
    <x v="5"/>
    <x v="9"/>
  </r>
  <r>
    <n v="301"/>
    <x v="300"/>
    <x v="301"/>
    <n v="900"/>
    <n v="12102"/>
    <n v="1344.6666666666667"/>
    <x v="1"/>
    <n v="295"/>
    <x v="299"/>
    <x v="1"/>
    <x v="1"/>
    <n v="1424930400"/>
    <n v="1426395600"/>
    <x v="0"/>
    <x v="0"/>
    <x v="4"/>
    <x v="4"/>
    <x v="4"/>
  </r>
  <r>
    <n v="302"/>
    <x v="301"/>
    <x v="302"/>
    <n v="76100"/>
    <n v="24234"/>
    <n v="31.844940867279899"/>
    <x v="0"/>
    <n v="245"/>
    <x v="300"/>
    <x v="1"/>
    <x v="1"/>
    <n v="1535864400"/>
    <n v="1537074000"/>
    <x v="0"/>
    <x v="0"/>
    <x v="3"/>
    <x v="3"/>
    <x v="3"/>
  </r>
  <r>
    <n v="303"/>
    <x v="302"/>
    <x v="303"/>
    <n v="3400"/>
    <n v="2809"/>
    <n v="82.617647058823536"/>
    <x v="0"/>
    <n v="32"/>
    <x v="301"/>
    <x v="1"/>
    <x v="1"/>
    <n v="1452146400"/>
    <n v="1452578400"/>
    <x v="0"/>
    <x v="0"/>
    <x v="7"/>
    <x v="1"/>
    <x v="7"/>
  </r>
  <r>
    <n v="304"/>
    <x v="303"/>
    <x v="304"/>
    <n v="2100"/>
    <n v="11469"/>
    <n v="546.14285714285722"/>
    <x v="1"/>
    <n v="142"/>
    <x v="302"/>
    <x v="1"/>
    <x v="1"/>
    <n v="1470546000"/>
    <n v="1474088400"/>
    <x v="0"/>
    <x v="0"/>
    <x v="4"/>
    <x v="4"/>
    <x v="4"/>
  </r>
  <r>
    <n v="305"/>
    <x v="304"/>
    <x v="305"/>
    <n v="2800"/>
    <n v="8014"/>
    <n v="286.21428571428572"/>
    <x v="1"/>
    <n v="85"/>
    <x v="303"/>
    <x v="1"/>
    <x v="1"/>
    <n v="1458363600"/>
    <n v="1461906000"/>
    <x v="0"/>
    <x v="0"/>
    <x v="3"/>
    <x v="3"/>
    <x v="3"/>
  </r>
  <r>
    <n v="306"/>
    <x v="305"/>
    <x v="306"/>
    <n v="6500"/>
    <n v="514"/>
    <n v="7.9076923076923071"/>
    <x v="0"/>
    <n v="7"/>
    <x v="304"/>
    <x v="1"/>
    <x v="1"/>
    <n v="1500008400"/>
    <n v="1500267600"/>
    <x v="0"/>
    <x v="1"/>
    <x v="3"/>
    <x v="3"/>
    <x v="3"/>
  </r>
  <r>
    <n v="307"/>
    <x v="306"/>
    <x v="307"/>
    <n v="32900"/>
    <n v="43473"/>
    <n v="132.13677811550153"/>
    <x v="1"/>
    <n v="659"/>
    <x v="305"/>
    <x v="3"/>
    <x v="3"/>
    <n v="1338958800"/>
    <n v="1340686800"/>
    <x v="0"/>
    <x v="1"/>
    <x v="13"/>
    <x v="5"/>
    <x v="13"/>
  </r>
  <r>
    <n v="308"/>
    <x v="307"/>
    <x v="308"/>
    <n v="118200"/>
    <n v="87560"/>
    <n v="74.077834179357026"/>
    <x v="0"/>
    <n v="803"/>
    <x v="306"/>
    <x v="1"/>
    <x v="1"/>
    <n v="1303102800"/>
    <n v="1303189200"/>
    <x v="0"/>
    <x v="0"/>
    <x v="3"/>
    <x v="3"/>
    <x v="3"/>
  </r>
  <r>
    <n v="309"/>
    <x v="308"/>
    <x v="309"/>
    <n v="4100"/>
    <n v="3087"/>
    <n v="75.292682926829272"/>
    <x v="3"/>
    <n v="75"/>
    <x v="307"/>
    <x v="1"/>
    <x v="1"/>
    <n v="1316581200"/>
    <n v="1318309200"/>
    <x v="0"/>
    <x v="1"/>
    <x v="7"/>
    <x v="1"/>
    <x v="7"/>
  </r>
  <r>
    <n v="310"/>
    <x v="309"/>
    <x v="310"/>
    <n v="7800"/>
    <n v="1586"/>
    <n v="20.333333333333332"/>
    <x v="0"/>
    <n v="16"/>
    <x v="308"/>
    <x v="1"/>
    <x v="1"/>
    <n v="1270789200"/>
    <n v="1272171600"/>
    <x v="0"/>
    <x v="0"/>
    <x v="11"/>
    <x v="6"/>
    <x v="11"/>
  </r>
  <r>
    <n v="311"/>
    <x v="310"/>
    <x v="311"/>
    <n v="6300"/>
    <n v="12812"/>
    <n v="203.36507936507937"/>
    <x v="1"/>
    <n v="121"/>
    <x v="309"/>
    <x v="1"/>
    <x v="1"/>
    <n v="1297836000"/>
    <n v="1298872800"/>
    <x v="0"/>
    <x v="0"/>
    <x v="3"/>
    <x v="3"/>
    <x v="3"/>
  </r>
  <r>
    <n v="312"/>
    <x v="311"/>
    <x v="312"/>
    <n v="59100"/>
    <n v="183345"/>
    <n v="310.2284263959391"/>
    <x v="1"/>
    <n v="3742"/>
    <x v="310"/>
    <x v="1"/>
    <x v="1"/>
    <n v="1382677200"/>
    <n v="1383282000"/>
    <x v="0"/>
    <x v="0"/>
    <x v="3"/>
    <x v="3"/>
    <x v="3"/>
  </r>
  <r>
    <n v="313"/>
    <x v="312"/>
    <x v="313"/>
    <n v="2200"/>
    <n v="8697"/>
    <n v="395.31818181818181"/>
    <x v="1"/>
    <n v="223"/>
    <x v="311"/>
    <x v="1"/>
    <x v="1"/>
    <n v="1330322400"/>
    <n v="1330495200"/>
    <x v="0"/>
    <x v="0"/>
    <x v="1"/>
    <x v="1"/>
    <x v="1"/>
  </r>
  <r>
    <n v="314"/>
    <x v="313"/>
    <x v="314"/>
    <n v="1400"/>
    <n v="4126"/>
    <n v="294.71428571428572"/>
    <x v="1"/>
    <n v="133"/>
    <x v="312"/>
    <x v="1"/>
    <x v="1"/>
    <n v="1552366800"/>
    <n v="1552798800"/>
    <x v="0"/>
    <x v="1"/>
    <x v="4"/>
    <x v="4"/>
    <x v="4"/>
  </r>
  <r>
    <n v="315"/>
    <x v="314"/>
    <x v="315"/>
    <n v="9500"/>
    <n v="3220"/>
    <n v="33.89473684210526"/>
    <x v="0"/>
    <n v="31"/>
    <x v="313"/>
    <x v="1"/>
    <x v="1"/>
    <n v="1400907600"/>
    <n v="1403413200"/>
    <x v="0"/>
    <x v="0"/>
    <x v="3"/>
    <x v="3"/>
    <x v="3"/>
  </r>
  <r>
    <n v="316"/>
    <x v="315"/>
    <x v="316"/>
    <n v="9600"/>
    <n v="6401"/>
    <n v="66.677083333333329"/>
    <x v="0"/>
    <n v="108"/>
    <x v="314"/>
    <x v="6"/>
    <x v="6"/>
    <n v="1574143200"/>
    <n v="1574229600"/>
    <x v="0"/>
    <x v="1"/>
    <x v="0"/>
    <x v="0"/>
    <x v="0"/>
  </r>
  <r>
    <n v="317"/>
    <x v="316"/>
    <x v="317"/>
    <n v="6600"/>
    <n v="1269"/>
    <n v="19.227272727272727"/>
    <x v="0"/>
    <n v="30"/>
    <x v="315"/>
    <x v="1"/>
    <x v="1"/>
    <n v="1494738000"/>
    <n v="1495861200"/>
    <x v="0"/>
    <x v="0"/>
    <x v="3"/>
    <x v="3"/>
    <x v="3"/>
  </r>
  <r>
    <n v="318"/>
    <x v="317"/>
    <x v="318"/>
    <n v="5700"/>
    <n v="903"/>
    <n v="15.842105263157894"/>
    <x v="0"/>
    <n v="17"/>
    <x v="316"/>
    <x v="1"/>
    <x v="1"/>
    <n v="1392357600"/>
    <n v="1392530400"/>
    <x v="0"/>
    <x v="0"/>
    <x v="1"/>
    <x v="1"/>
    <x v="1"/>
  </r>
  <r>
    <n v="319"/>
    <x v="318"/>
    <x v="319"/>
    <n v="8400"/>
    <n v="3251"/>
    <n v="38.702380952380956"/>
    <x v="3"/>
    <n v="64"/>
    <x v="317"/>
    <x v="1"/>
    <x v="1"/>
    <n v="1281589200"/>
    <n v="1283662800"/>
    <x v="0"/>
    <x v="0"/>
    <x v="2"/>
    <x v="2"/>
    <x v="2"/>
  </r>
  <r>
    <n v="320"/>
    <x v="319"/>
    <x v="320"/>
    <n v="84400"/>
    <n v="8092"/>
    <n v="9.5876777251184837"/>
    <x v="0"/>
    <n v="80"/>
    <x v="318"/>
    <x v="1"/>
    <x v="1"/>
    <n v="1305003600"/>
    <n v="1305781200"/>
    <x v="0"/>
    <x v="0"/>
    <x v="13"/>
    <x v="5"/>
    <x v="13"/>
  </r>
  <r>
    <n v="321"/>
    <x v="320"/>
    <x v="321"/>
    <n v="170400"/>
    <n v="160422"/>
    <n v="94.144366197183089"/>
    <x v="0"/>
    <n v="2468"/>
    <x v="319"/>
    <x v="1"/>
    <x v="1"/>
    <n v="1301634000"/>
    <n v="1302325200"/>
    <x v="0"/>
    <x v="0"/>
    <x v="12"/>
    <x v="4"/>
    <x v="12"/>
  </r>
  <r>
    <n v="322"/>
    <x v="321"/>
    <x v="322"/>
    <n v="117900"/>
    <n v="196377"/>
    <n v="166.56234096692114"/>
    <x v="1"/>
    <n v="5168"/>
    <x v="320"/>
    <x v="1"/>
    <x v="1"/>
    <n v="1290664800"/>
    <n v="1291788000"/>
    <x v="0"/>
    <x v="0"/>
    <x v="3"/>
    <x v="3"/>
    <x v="3"/>
  </r>
  <r>
    <n v="323"/>
    <x v="322"/>
    <x v="323"/>
    <n v="8900"/>
    <n v="2148"/>
    <n v="24.134831460674157"/>
    <x v="0"/>
    <n v="26"/>
    <x v="321"/>
    <x v="4"/>
    <x v="4"/>
    <n v="1395896400"/>
    <n v="1396069200"/>
    <x v="0"/>
    <x v="0"/>
    <x v="4"/>
    <x v="4"/>
    <x v="4"/>
  </r>
  <r>
    <n v="324"/>
    <x v="323"/>
    <x v="324"/>
    <n v="7100"/>
    <n v="11648"/>
    <n v="164.05633802816902"/>
    <x v="1"/>
    <n v="307"/>
    <x v="322"/>
    <x v="1"/>
    <x v="1"/>
    <n v="1434862800"/>
    <n v="1435899600"/>
    <x v="0"/>
    <x v="1"/>
    <x v="3"/>
    <x v="3"/>
    <x v="3"/>
  </r>
  <r>
    <n v="325"/>
    <x v="324"/>
    <x v="325"/>
    <n v="6500"/>
    <n v="5897"/>
    <n v="90.723076923076931"/>
    <x v="0"/>
    <n v="73"/>
    <x v="323"/>
    <x v="1"/>
    <x v="1"/>
    <n v="1529125200"/>
    <n v="1531112400"/>
    <x v="0"/>
    <x v="1"/>
    <x v="3"/>
    <x v="3"/>
    <x v="3"/>
  </r>
  <r>
    <n v="326"/>
    <x v="325"/>
    <x v="326"/>
    <n v="7200"/>
    <n v="3326"/>
    <n v="46.194444444444443"/>
    <x v="0"/>
    <n v="128"/>
    <x v="324"/>
    <x v="1"/>
    <x v="1"/>
    <n v="1451109600"/>
    <n v="1451628000"/>
    <x v="0"/>
    <x v="0"/>
    <x v="10"/>
    <x v="4"/>
    <x v="10"/>
  </r>
  <r>
    <n v="327"/>
    <x v="326"/>
    <x v="327"/>
    <n v="2600"/>
    <n v="1002"/>
    <n v="38.53846153846154"/>
    <x v="0"/>
    <n v="33"/>
    <x v="325"/>
    <x v="1"/>
    <x v="1"/>
    <n v="1566968400"/>
    <n v="1567314000"/>
    <x v="0"/>
    <x v="1"/>
    <x v="3"/>
    <x v="3"/>
    <x v="3"/>
  </r>
  <r>
    <n v="328"/>
    <x v="327"/>
    <x v="328"/>
    <n v="98700"/>
    <n v="131826"/>
    <n v="133.56231003039514"/>
    <x v="1"/>
    <n v="2441"/>
    <x v="326"/>
    <x v="1"/>
    <x v="1"/>
    <n v="1543557600"/>
    <n v="1544508000"/>
    <x v="0"/>
    <x v="0"/>
    <x v="1"/>
    <x v="1"/>
    <x v="1"/>
  </r>
  <r>
    <n v="329"/>
    <x v="328"/>
    <x v="329"/>
    <n v="93800"/>
    <n v="21477"/>
    <n v="22.896588486140725"/>
    <x v="2"/>
    <n v="211"/>
    <x v="327"/>
    <x v="1"/>
    <x v="1"/>
    <n v="1481522400"/>
    <n v="1482472800"/>
    <x v="0"/>
    <x v="0"/>
    <x v="11"/>
    <x v="6"/>
    <x v="11"/>
  </r>
  <r>
    <n v="330"/>
    <x v="329"/>
    <x v="330"/>
    <n v="33700"/>
    <n v="62330"/>
    <n v="184.95548961424333"/>
    <x v="1"/>
    <n v="1385"/>
    <x v="328"/>
    <x v="4"/>
    <x v="4"/>
    <n v="1512712800"/>
    <n v="1512799200"/>
    <x v="0"/>
    <x v="0"/>
    <x v="4"/>
    <x v="4"/>
    <x v="4"/>
  </r>
  <r>
    <n v="331"/>
    <x v="330"/>
    <x v="331"/>
    <n v="3300"/>
    <n v="14643"/>
    <n v="443.72727272727275"/>
    <x v="1"/>
    <n v="190"/>
    <x v="329"/>
    <x v="1"/>
    <x v="1"/>
    <n v="1324274400"/>
    <n v="1324360800"/>
    <x v="0"/>
    <x v="0"/>
    <x v="0"/>
    <x v="0"/>
    <x v="0"/>
  </r>
  <r>
    <n v="332"/>
    <x v="331"/>
    <x v="332"/>
    <n v="20700"/>
    <n v="41396"/>
    <n v="199.9806763285024"/>
    <x v="1"/>
    <n v="470"/>
    <x v="330"/>
    <x v="1"/>
    <x v="1"/>
    <n v="1364446800"/>
    <n v="1364533200"/>
    <x v="0"/>
    <x v="0"/>
    <x v="8"/>
    <x v="2"/>
    <x v="8"/>
  </r>
  <r>
    <n v="333"/>
    <x v="332"/>
    <x v="333"/>
    <n v="9600"/>
    <n v="11900"/>
    <n v="123.95833333333333"/>
    <x v="1"/>
    <n v="253"/>
    <x v="331"/>
    <x v="1"/>
    <x v="1"/>
    <n v="1542693600"/>
    <n v="1545112800"/>
    <x v="0"/>
    <x v="0"/>
    <x v="3"/>
    <x v="3"/>
    <x v="3"/>
  </r>
  <r>
    <n v="334"/>
    <x v="333"/>
    <x v="334"/>
    <n v="66200"/>
    <n v="123538"/>
    <n v="186.61329305135951"/>
    <x v="1"/>
    <n v="1113"/>
    <x v="332"/>
    <x v="1"/>
    <x v="1"/>
    <n v="1515564000"/>
    <n v="1516168800"/>
    <x v="0"/>
    <x v="0"/>
    <x v="1"/>
    <x v="1"/>
    <x v="1"/>
  </r>
  <r>
    <n v="335"/>
    <x v="334"/>
    <x v="335"/>
    <n v="173800"/>
    <n v="198628"/>
    <n v="114.28538550057536"/>
    <x v="1"/>
    <n v="2283"/>
    <x v="333"/>
    <x v="1"/>
    <x v="1"/>
    <n v="1573797600"/>
    <n v="1574920800"/>
    <x v="0"/>
    <x v="0"/>
    <x v="1"/>
    <x v="1"/>
    <x v="1"/>
  </r>
  <r>
    <n v="336"/>
    <x v="335"/>
    <x v="336"/>
    <n v="70700"/>
    <n v="68602"/>
    <n v="97.032531824611041"/>
    <x v="0"/>
    <n v="1072"/>
    <x v="334"/>
    <x v="1"/>
    <x v="1"/>
    <n v="1292392800"/>
    <n v="1292479200"/>
    <x v="0"/>
    <x v="1"/>
    <x v="1"/>
    <x v="1"/>
    <x v="1"/>
  </r>
  <r>
    <n v="337"/>
    <x v="336"/>
    <x v="337"/>
    <n v="94500"/>
    <n v="116064"/>
    <n v="122.81904761904762"/>
    <x v="1"/>
    <n v="1095"/>
    <x v="335"/>
    <x v="1"/>
    <x v="1"/>
    <n v="1573452000"/>
    <n v="1573538400"/>
    <x v="0"/>
    <x v="0"/>
    <x v="3"/>
    <x v="3"/>
    <x v="3"/>
  </r>
  <r>
    <n v="338"/>
    <x v="337"/>
    <x v="338"/>
    <n v="69800"/>
    <n v="125042"/>
    <n v="179.14326647564468"/>
    <x v="1"/>
    <n v="1690"/>
    <x v="336"/>
    <x v="1"/>
    <x v="1"/>
    <n v="1317790800"/>
    <n v="1320382800"/>
    <x v="0"/>
    <x v="0"/>
    <x v="3"/>
    <x v="3"/>
    <x v="3"/>
  </r>
  <r>
    <n v="339"/>
    <x v="338"/>
    <x v="339"/>
    <n v="136300"/>
    <n v="108974"/>
    <n v="79.951577402787962"/>
    <x v="3"/>
    <n v="1297"/>
    <x v="337"/>
    <x v="0"/>
    <x v="0"/>
    <n v="1501650000"/>
    <n v="1502859600"/>
    <x v="0"/>
    <x v="0"/>
    <x v="3"/>
    <x v="3"/>
    <x v="3"/>
  </r>
  <r>
    <n v="340"/>
    <x v="339"/>
    <x v="340"/>
    <n v="37100"/>
    <n v="34964"/>
    <n v="94.242587601078171"/>
    <x v="0"/>
    <n v="393"/>
    <x v="338"/>
    <x v="1"/>
    <x v="1"/>
    <n v="1323669600"/>
    <n v="1323756000"/>
    <x v="0"/>
    <x v="0"/>
    <x v="14"/>
    <x v="7"/>
    <x v="14"/>
  </r>
  <r>
    <n v="341"/>
    <x v="340"/>
    <x v="341"/>
    <n v="114300"/>
    <n v="96777"/>
    <n v="84.669291338582681"/>
    <x v="0"/>
    <n v="1257"/>
    <x v="339"/>
    <x v="1"/>
    <x v="1"/>
    <n v="1440738000"/>
    <n v="1441342800"/>
    <x v="0"/>
    <x v="0"/>
    <x v="7"/>
    <x v="1"/>
    <x v="7"/>
  </r>
  <r>
    <n v="342"/>
    <x v="341"/>
    <x v="342"/>
    <n v="47900"/>
    <n v="31864"/>
    <n v="66.521920668058456"/>
    <x v="0"/>
    <n v="328"/>
    <x v="340"/>
    <x v="1"/>
    <x v="1"/>
    <n v="1374296400"/>
    <n v="1375333200"/>
    <x v="0"/>
    <x v="0"/>
    <x v="3"/>
    <x v="3"/>
    <x v="3"/>
  </r>
  <r>
    <n v="343"/>
    <x v="342"/>
    <x v="343"/>
    <n v="9000"/>
    <n v="4853"/>
    <n v="53.922222222222224"/>
    <x v="0"/>
    <n v="147"/>
    <x v="341"/>
    <x v="1"/>
    <x v="1"/>
    <n v="1384840800"/>
    <n v="1389420000"/>
    <x v="0"/>
    <x v="0"/>
    <x v="3"/>
    <x v="3"/>
    <x v="3"/>
  </r>
  <r>
    <n v="344"/>
    <x v="343"/>
    <x v="344"/>
    <n v="197600"/>
    <n v="82959"/>
    <n v="41.983299595141702"/>
    <x v="0"/>
    <n v="830"/>
    <x v="342"/>
    <x v="1"/>
    <x v="1"/>
    <n v="1516600800"/>
    <n v="1520056800"/>
    <x v="0"/>
    <x v="0"/>
    <x v="11"/>
    <x v="6"/>
    <x v="11"/>
  </r>
  <r>
    <n v="345"/>
    <x v="344"/>
    <x v="345"/>
    <n v="157600"/>
    <n v="23159"/>
    <n v="14.69479695431472"/>
    <x v="0"/>
    <n v="331"/>
    <x v="343"/>
    <x v="4"/>
    <x v="4"/>
    <n v="1436418000"/>
    <n v="1436504400"/>
    <x v="0"/>
    <x v="0"/>
    <x v="6"/>
    <x v="4"/>
    <x v="6"/>
  </r>
  <r>
    <n v="346"/>
    <x v="345"/>
    <x v="346"/>
    <n v="8000"/>
    <n v="2758"/>
    <n v="34.475000000000001"/>
    <x v="0"/>
    <n v="25"/>
    <x v="344"/>
    <x v="1"/>
    <x v="1"/>
    <n v="1503550800"/>
    <n v="1508302800"/>
    <x v="0"/>
    <x v="1"/>
    <x v="7"/>
    <x v="1"/>
    <x v="7"/>
  </r>
  <r>
    <n v="347"/>
    <x v="346"/>
    <x v="347"/>
    <n v="900"/>
    <n v="12607"/>
    <n v="1400.7777777777778"/>
    <x v="1"/>
    <n v="191"/>
    <x v="345"/>
    <x v="1"/>
    <x v="1"/>
    <n v="1423634400"/>
    <n v="1425708000"/>
    <x v="0"/>
    <x v="0"/>
    <x v="2"/>
    <x v="2"/>
    <x v="2"/>
  </r>
  <r>
    <n v="348"/>
    <x v="347"/>
    <x v="348"/>
    <n v="199000"/>
    <n v="142823"/>
    <n v="71.770351758793964"/>
    <x v="0"/>
    <n v="3483"/>
    <x v="346"/>
    <x v="1"/>
    <x v="1"/>
    <n v="1487224800"/>
    <n v="1488348000"/>
    <x v="0"/>
    <x v="0"/>
    <x v="0"/>
    <x v="0"/>
    <x v="0"/>
  </r>
  <r>
    <n v="349"/>
    <x v="348"/>
    <x v="349"/>
    <n v="180800"/>
    <n v="95958"/>
    <n v="53.074115044247783"/>
    <x v="0"/>
    <n v="923"/>
    <x v="347"/>
    <x v="1"/>
    <x v="1"/>
    <n v="1500008400"/>
    <n v="1502600400"/>
    <x v="0"/>
    <x v="0"/>
    <x v="3"/>
    <x v="3"/>
    <x v="3"/>
  </r>
  <r>
    <n v="350"/>
    <x v="349"/>
    <x v="350"/>
    <n v="100"/>
    <n v="5"/>
    <n v="5"/>
    <x v="0"/>
    <n v="1"/>
    <x v="298"/>
    <x v="1"/>
    <x v="1"/>
    <n v="1432098000"/>
    <n v="1433653200"/>
    <x v="0"/>
    <x v="1"/>
    <x v="17"/>
    <x v="1"/>
    <x v="17"/>
  </r>
  <r>
    <n v="351"/>
    <x v="350"/>
    <x v="351"/>
    <n v="74100"/>
    <n v="94631"/>
    <n v="127.70715249662618"/>
    <x v="1"/>
    <n v="2013"/>
    <x v="348"/>
    <x v="1"/>
    <x v="1"/>
    <n v="1440392400"/>
    <n v="1441602000"/>
    <x v="0"/>
    <x v="0"/>
    <x v="1"/>
    <x v="1"/>
    <x v="1"/>
  </r>
  <r>
    <n v="352"/>
    <x v="351"/>
    <x v="352"/>
    <n v="2800"/>
    <n v="977"/>
    <n v="34.892857142857139"/>
    <x v="0"/>
    <n v="33"/>
    <x v="349"/>
    <x v="0"/>
    <x v="0"/>
    <n v="1446876000"/>
    <n v="1447567200"/>
    <x v="0"/>
    <x v="0"/>
    <x v="3"/>
    <x v="3"/>
    <x v="3"/>
  </r>
  <r>
    <n v="353"/>
    <x v="352"/>
    <x v="353"/>
    <n v="33600"/>
    <n v="137961"/>
    <n v="410.59821428571428"/>
    <x v="1"/>
    <n v="1703"/>
    <x v="350"/>
    <x v="1"/>
    <x v="1"/>
    <n v="1562302800"/>
    <n v="1562389200"/>
    <x v="0"/>
    <x v="0"/>
    <x v="3"/>
    <x v="3"/>
    <x v="3"/>
  </r>
  <r>
    <n v="354"/>
    <x v="353"/>
    <x v="354"/>
    <n v="6100"/>
    <n v="7548"/>
    <n v="123.73770491803278"/>
    <x v="1"/>
    <n v="80"/>
    <x v="351"/>
    <x v="3"/>
    <x v="3"/>
    <n v="1378184400"/>
    <n v="1378789200"/>
    <x v="0"/>
    <x v="0"/>
    <x v="4"/>
    <x v="4"/>
    <x v="4"/>
  </r>
  <r>
    <n v="355"/>
    <x v="354"/>
    <x v="355"/>
    <n v="3800"/>
    <n v="2241"/>
    <n v="58.973684210526315"/>
    <x v="2"/>
    <n v="86"/>
    <x v="352"/>
    <x v="1"/>
    <x v="1"/>
    <n v="1485064800"/>
    <n v="1488520800"/>
    <x v="0"/>
    <x v="0"/>
    <x v="8"/>
    <x v="2"/>
    <x v="8"/>
  </r>
  <r>
    <n v="356"/>
    <x v="355"/>
    <x v="356"/>
    <n v="9300"/>
    <n v="3431"/>
    <n v="36.892473118279568"/>
    <x v="0"/>
    <n v="40"/>
    <x v="353"/>
    <x v="6"/>
    <x v="6"/>
    <n v="1326520800"/>
    <n v="1327298400"/>
    <x v="0"/>
    <x v="0"/>
    <x v="3"/>
    <x v="3"/>
    <x v="3"/>
  </r>
  <r>
    <n v="357"/>
    <x v="356"/>
    <x v="357"/>
    <n v="2300"/>
    <n v="4253"/>
    <n v="184.91304347826087"/>
    <x v="1"/>
    <n v="41"/>
    <x v="354"/>
    <x v="1"/>
    <x v="1"/>
    <n v="1441256400"/>
    <n v="1443416400"/>
    <x v="0"/>
    <x v="0"/>
    <x v="11"/>
    <x v="6"/>
    <x v="11"/>
  </r>
  <r>
    <n v="358"/>
    <x v="357"/>
    <x v="358"/>
    <n v="9700"/>
    <n v="1146"/>
    <n v="11.814432989690722"/>
    <x v="0"/>
    <n v="23"/>
    <x v="355"/>
    <x v="0"/>
    <x v="0"/>
    <n v="1533877200"/>
    <n v="1534136400"/>
    <x v="1"/>
    <x v="0"/>
    <x v="14"/>
    <x v="7"/>
    <x v="14"/>
  </r>
  <r>
    <n v="359"/>
    <x v="358"/>
    <x v="359"/>
    <n v="4000"/>
    <n v="11948"/>
    <n v="298.7"/>
    <x v="1"/>
    <n v="187"/>
    <x v="356"/>
    <x v="1"/>
    <x v="1"/>
    <n v="1314421200"/>
    <n v="1315026000"/>
    <x v="0"/>
    <x v="0"/>
    <x v="10"/>
    <x v="4"/>
    <x v="10"/>
  </r>
  <r>
    <n v="360"/>
    <x v="359"/>
    <x v="360"/>
    <n v="59700"/>
    <n v="135132"/>
    <n v="226.35175879396985"/>
    <x v="1"/>
    <n v="2875"/>
    <x v="357"/>
    <x v="4"/>
    <x v="4"/>
    <n v="1293861600"/>
    <n v="1295071200"/>
    <x v="0"/>
    <x v="1"/>
    <x v="3"/>
    <x v="3"/>
    <x v="3"/>
  </r>
  <r>
    <n v="361"/>
    <x v="360"/>
    <x v="361"/>
    <n v="5500"/>
    <n v="9546"/>
    <n v="173.56363636363636"/>
    <x v="1"/>
    <n v="88"/>
    <x v="358"/>
    <x v="1"/>
    <x v="1"/>
    <n v="1507352400"/>
    <n v="1509426000"/>
    <x v="0"/>
    <x v="0"/>
    <x v="3"/>
    <x v="3"/>
    <x v="3"/>
  </r>
  <r>
    <n v="362"/>
    <x v="361"/>
    <x v="362"/>
    <n v="3700"/>
    <n v="13755"/>
    <n v="371.75675675675677"/>
    <x v="1"/>
    <n v="191"/>
    <x v="359"/>
    <x v="1"/>
    <x v="1"/>
    <n v="1296108000"/>
    <n v="1299391200"/>
    <x v="0"/>
    <x v="0"/>
    <x v="1"/>
    <x v="1"/>
    <x v="1"/>
  </r>
  <r>
    <n v="363"/>
    <x v="362"/>
    <x v="363"/>
    <n v="5200"/>
    <n v="8330"/>
    <n v="160.19230769230771"/>
    <x v="1"/>
    <n v="139"/>
    <x v="360"/>
    <x v="1"/>
    <x v="1"/>
    <n v="1324965600"/>
    <n v="1325052000"/>
    <x v="0"/>
    <x v="0"/>
    <x v="1"/>
    <x v="1"/>
    <x v="1"/>
  </r>
  <r>
    <n v="364"/>
    <x v="363"/>
    <x v="364"/>
    <n v="900"/>
    <n v="14547"/>
    <n v="1616.3333333333335"/>
    <x v="1"/>
    <n v="186"/>
    <x v="361"/>
    <x v="1"/>
    <x v="1"/>
    <n v="1520229600"/>
    <n v="1522818000"/>
    <x v="0"/>
    <x v="0"/>
    <x v="7"/>
    <x v="1"/>
    <x v="7"/>
  </r>
  <r>
    <n v="365"/>
    <x v="364"/>
    <x v="365"/>
    <n v="1600"/>
    <n v="11735"/>
    <n v="733.4375"/>
    <x v="1"/>
    <n v="112"/>
    <x v="362"/>
    <x v="2"/>
    <x v="2"/>
    <n v="1482991200"/>
    <n v="1485324000"/>
    <x v="0"/>
    <x v="0"/>
    <x v="3"/>
    <x v="3"/>
    <x v="3"/>
  </r>
  <r>
    <n v="366"/>
    <x v="365"/>
    <x v="366"/>
    <n v="1800"/>
    <n v="10658"/>
    <n v="592.11111111111109"/>
    <x v="1"/>
    <n v="101"/>
    <x v="363"/>
    <x v="1"/>
    <x v="1"/>
    <n v="1294034400"/>
    <n v="1294120800"/>
    <x v="0"/>
    <x v="1"/>
    <x v="3"/>
    <x v="3"/>
    <x v="3"/>
  </r>
  <r>
    <n v="367"/>
    <x v="366"/>
    <x v="367"/>
    <n v="9900"/>
    <n v="1870"/>
    <n v="18.888888888888889"/>
    <x v="0"/>
    <n v="75"/>
    <x v="364"/>
    <x v="1"/>
    <x v="1"/>
    <n v="1413608400"/>
    <n v="1415685600"/>
    <x v="0"/>
    <x v="1"/>
    <x v="3"/>
    <x v="3"/>
    <x v="3"/>
  </r>
  <r>
    <n v="368"/>
    <x v="367"/>
    <x v="368"/>
    <n v="5200"/>
    <n v="14394"/>
    <n v="276.80769230769232"/>
    <x v="1"/>
    <n v="206"/>
    <x v="365"/>
    <x v="4"/>
    <x v="4"/>
    <n v="1286946000"/>
    <n v="1288933200"/>
    <x v="0"/>
    <x v="1"/>
    <x v="4"/>
    <x v="4"/>
    <x v="4"/>
  </r>
  <r>
    <n v="369"/>
    <x v="368"/>
    <x v="369"/>
    <n v="5400"/>
    <n v="14743"/>
    <n v="273.01851851851848"/>
    <x v="1"/>
    <n v="154"/>
    <x v="366"/>
    <x v="1"/>
    <x v="1"/>
    <n v="1359871200"/>
    <n v="1363237200"/>
    <x v="0"/>
    <x v="1"/>
    <x v="19"/>
    <x v="4"/>
    <x v="19"/>
  </r>
  <r>
    <n v="370"/>
    <x v="369"/>
    <x v="370"/>
    <n v="112300"/>
    <n v="178965"/>
    <n v="159.36331255565449"/>
    <x v="1"/>
    <n v="5966"/>
    <x v="367"/>
    <x v="1"/>
    <x v="1"/>
    <n v="1555304400"/>
    <n v="1555822800"/>
    <x v="0"/>
    <x v="0"/>
    <x v="3"/>
    <x v="3"/>
    <x v="3"/>
  </r>
  <r>
    <n v="371"/>
    <x v="370"/>
    <x v="371"/>
    <n v="189200"/>
    <n v="128410"/>
    <n v="67.869978858350947"/>
    <x v="0"/>
    <n v="2176"/>
    <x v="368"/>
    <x v="1"/>
    <x v="1"/>
    <n v="1423375200"/>
    <n v="1427778000"/>
    <x v="0"/>
    <x v="0"/>
    <x v="3"/>
    <x v="3"/>
    <x v="3"/>
  </r>
  <r>
    <n v="372"/>
    <x v="371"/>
    <x v="372"/>
    <n v="900"/>
    <n v="14324"/>
    <n v="1591.5555555555554"/>
    <x v="1"/>
    <n v="169"/>
    <x v="369"/>
    <x v="1"/>
    <x v="1"/>
    <n v="1420696800"/>
    <n v="1422424800"/>
    <x v="0"/>
    <x v="1"/>
    <x v="4"/>
    <x v="4"/>
    <x v="4"/>
  </r>
  <r>
    <n v="373"/>
    <x v="372"/>
    <x v="373"/>
    <n v="22500"/>
    <n v="164291"/>
    <n v="730.18222222222221"/>
    <x v="1"/>
    <n v="2106"/>
    <x v="370"/>
    <x v="1"/>
    <x v="1"/>
    <n v="1502946000"/>
    <n v="1503637200"/>
    <x v="0"/>
    <x v="0"/>
    <x v="3"/>
    <x v="3"/>
    <x v="3"/>
  </r>
  <r>
    <n v="374"/>
    <x v="373"/>
    <x v="374"/>
    <n v="167400"/>
    <n v="22073"/>
    <n v="13.185782556750297"/>
    <x v="0"/>
    <n v="441"/>
    <x v="371"/>
    <x v="1"/>
    <x v="1"/>
    <n v="1547186400"/>
    <n v="1547618400"/>
    <x v="0"/>
    <x v="1"/>
    <x v="4"/>
    <x v="4"/>
    <x v="4"/>
  </r>
  <r>
    <n v="375"/>
    <x v="374"/>
    <x v="375"/>
    <n v="2700"/>
    <n v="1479"/>
    <n v="54.777777777777779"/>
    <x v="0"/>
    <n v="25"/>
    <x v="372"/>
    <x v="1"/>
    <x v="1"/>
    <n v="1444971600"/>
    <n v="1449900000"/>
    <x v="0"/>
    <x v="0"/>
    <x v="7"/>
    <x v="1"/>
    <x v="7"/>
  </r>
  <r>
    <n v="376"/>
    <x v="375"/>
    <x v="376"/>
    <n v="3400"/>
    <n v="12275"/>
    <n v="361.02941176470591"/>
    <x v="1"/>
    <n v="131"/>
    <x v="373"/>
    <x v="1"/>
    <x v="1"/>
    <n v="1404622800"/>
    <n v="1405141200"/>
    <x v="0"/>
    <x v="0"/>
    <x v="1"/>
    <x v="1"/>
    <x v="1"/>
  </r>
  <r>
    <n v="377"/>
    <x v="376"/>
    <x v="377"/>
    <n v="49700"/>
    <n v="5098"/>
    <n v="10.257545271629779"/>
    <x v="0"/>
    <n v="127"/>
    <x v="374"/>
    <x v="1"/>
    <x v="1"/>
    <n v="1571720400"/>
    <n v="1572933600"/>
    <x v="0"/>
    <x v="0"/>
    <x v="3"/>
    <x v="3"/>
    <x v="3"/>
  </r>
  <r>
    <n v="378"/>
    <x v="377"/>
    <x v="378"/>
    <n v="178200"/>
    <n v="24882"/>
    <n v="13.962962962962964"/>
    <x v="0"/>
    <n v="355"/>
    <x v="375"/>
    <x v="1"/>
    <x v="1"/>
    <n v="1526878800"/>
    <n v="1530162000"/>
    <x v="0"/>
    <x v="0"/>
    <x v="4"/>
    <x v="4"/>
    <x v="4"/>
  </r>
  <r>
    <n v="379"/>
    <x v="378"/>
    <x v="379"/>
    <n v="7200"/>
    <n v="2912"/>
    <n v="40.444444444444443"/>
    <x v="0"/>
    <n v="44"/>
    <x v="376"/>
    <x v="4"/>
    <x v="4"/>
    <n v="1319691600"/>
    <n v="1320904800"/>
    <x v="0"/>
    <x v="0"/>
    <x v="3"/>
    <x v="3"/>
    <x v="3"/>
  </r>
  <r>
    <n v="380"/>
    <x v="379"/>
    <x v="380"/>
    <n v="2500"/>
    <n v="4008"/>
    <n v="160.32"/>
    <x v="1"/>
    <n v="84"/>
    <x v="377"/>
    <x v="1"/>
    <x v="1"/>
    <n v="1371963600"/>
    <n v="1372395600"/>
    <x v="0"/>
    <x v="0"/>
    <x v="3"/>
    <x v="3"/>
    <x v="3"/>
  </r>
  <r>
    <n v="381"/>
    <x v="380"/>
    <x v="381"/>
    <n v="5300"/>
    <n v="9749"/>
    <n v="183.9433962264151"/>
    <x v="1"/>
    <n v="155"/>
    <x v="378"/>
    <x v="1"/>
    <x v="1"/>
    <n v="1433739600"/>
    <n v="1437714000"/>
    <x v="0"/>
    <x v="0"/>
    <x v="3"/>
    <x v="3"/>
    <x v="3"/>
  </r>
  <r>
    <n v="382"/>
    <x v="381"/>
    <x v="382"/>
    <n v="9100"/>
    <n v="5803"/>
    <n v="63.769230769230766"/>
    <x v="0"/>
    <n v="67"/>
    <x v="379"/>
    <x v="1"/>
    <x v="1"/>
    <n v="1508130000"/>
    <n v="1509771600"/>
    <x v="0"/>
    <x v="0"/>
    <x v="14"/>
    <x v="7"/>
    <x v="14"/>
  </r>
  <r>
    <n v="383"/>
    <x v="382"/>
    <x v="383"/>
    <n v="6300"/>
    <n v="14199"/>
    <n v="225.38095238095238"/>
    <x v="1"/>
    <n v="189"/>
    <x v="380"/>
    <x v="1"/>
    <x v="1"/>
    <n v="1550037600"/>
    <n v="1550556000"/>
    <x v="0"/>
    <x v="1"/>
    <x v="0"/>
    <x v="0"/>
    <x v="0"/>
  </r>
  <r>
    <n v="384"/>
    <x v="383"/>
    <x v="384"/>
    <n v="114400"/>
    <n v="196779"/>
    <n v="172.00961538461539"/>
    <x v="1"/>
    <n v="4799"/>
    <x v="381"/>
    <x v="1"/>
    <x v="1"/>
    <n v="1486706400"/>
    <n v="1489039200"/>
    <x v="1"/>
    <x v="1"/>
    <x v="4"/>
    <x v="4"/>
    <x v="4"/>
  </r>
  <r>
    <n v="385"/>
    <x v="384"/>
    <x v="385"/>
    <n v="38900"/>
    <n v="56859"/>
    <n v="146.16709511568124"/>
    <x v="1"/>
    <n v="1137"/>
    <x v="382"/>
    <x v="1"/>
    <x v="1"/>
    <n v="1553835600"/>
    <n v="1556600400"/>
    <x v="0"/>
    <x v="0"/>
    <x v="9"/>
    <x v="5"/>
    <x v="9"/>
  </r>
  <r>
    <n v="386"/>
    <x v="385"/>
    <x v="386"/>
    <n v="135500"/>
    <n v="103554"/>
    <n v="76.42361623616236"/>
    <x v="0"/>
    <n v="1068"/>
    <x v="383"/>
    <x v="1"/>
    <x v="1"/>
    <n v="1277528400"/>
    <n v="1278565200"/>
    <x v="0"/>
    <x v="0"/>
    <x v="3"/>
    <x v="3"/>
    <x v="3"/>
  </r>
  <r>
    <n v="387"/>
    <x v="386"/>
    <x v="387"/>
    <n v="109000"/>
    <n v="42795"/>
    <n v="39.261467889908261"/>
    <x v="0"/>
    <n v="424"/>
    <x v="384"/>
    <x v="1"/>
    <x v="1"/>
    <n v="1339477200"/>
    <n v="1339909200"/>
    <x v="0"/>
    <x v="0"/>
    <x v="8"/>
    <x v="2"/>
    <x v="8"/>
  </r>
  <r>
    <n v="388"/>
    <x v="387"/>
    <x v="388"/>
    <n v="114800"/>
    <n v="12938"/>
    <n v="11.270034843205574"/>
    <x v="3"/>
    <n v="145"/>
    <x v="385"/>
    <x v="5"/>
    <x v="5"/>
    <n v="1325656800"/>
    <n v="1325829600"/>
    <x v="0"/>
    <x v="0"/>
    <x v="7"/>
    <x v="1"/>
    <x v="7"/>
  </r>
  <r>
    <n v="389"/>
    <x v="388"/>
    <x v="389"/>
    <n v="83000"/>
    <n v="101352"/>
    <n v="122.11084337349398"/>
    <x v="1"/>
    <n v="1152"/>
    <x v="386"/>
    <x v="1"/>
    <x v="1"/>
    <n v="1288242000"/>
    <n v="1290578400"/>
    <x v="0"/>
    <x v="0"/>
    <x v="3"/>
    <x v="3"/>
    <x v="3"/>
  </r>
  <r>
    <n v="390"/>
    <x v="389"/>
    <x v="390"/>
    <n v="2400"/>
    <n v="4477"/>
    <n v="186.54166666666669"/>
    <x v="1"/>
    <n v="50"/>
    <x v="387"/>
    <x v="1"/>
    <x v="1"/>
    <n v="1379048400"/>
    <n v="1380344400"/>
    <x v="0"/>
    <x v="0"/>
    <x v="14"/>
    <x v="7"/>
    <x v="14"/>
  </r>
  <r>
    <n v="391"/>
    <x v="390"/>
    <x v="391"/>
    <n v="60400"/>
    <n v="4393"/>
    <n v="7.2731788079470201"/>
    <x v="0"/>
    <n v="151"/>
    <x v="388"/>
    <x v="1"/>
    <x v="1"/>
    <n v="1389679200"/>
    <n v="1389852000"/>
    <x v="0"/>
    <x v="0"/>
    <x v="9"/>
    <x v="5"/>
    <x v="9"/>
  </r>
  <r>
    <n v="392"/>
    <x v="391"/>
    <x v="392"/>
    <n v="102900"/>
    <n v="67546"/>
    <n v="65.642371234207957"/>
    <x v="0"/>
    <n v="1608"/>
    <x v="389"/>
    <x v="1"/>
    <x v="1"/>
    <n v="1294293600"/>
    <n v="1294466400"/>
    <x v="0"/>
    <x v="0"/>
    <x v="8"/>
    <x v="2"/>
    <x v="8"/>
  </r>
  <r>
    <n v="393"/>
    <x v="392"/>
    <x v="393"/>
    <n v="62800"/>
    <n v="143788"/>
    <n v="228.96178343949046"/>
    <x v="1"/>
    <n v="3059"/>
    <x v="390"/>
    <x v="0"/>
    <x v="0"/>
    <n v="1500267600"/>
    <n v="1500354000"/>
    <x v="0"/>
    <x v="0"/>
    <x v="17"/>
    <x v="1"/>
    <x v="17"/>
  </r>
  <r>
    <n v="394"/>
    <x v="393"/>
    <x v="394"/>
    <n v="800"/>
    <n v="3755"/>
    <n v="469.37499999999994"/>
    <x v="1"/>
    <n v="34"/>
    <x v="391"/>
    <x v="1"/>
    <x v="1"/>
    <n v="1375074000"/>
    <n v="1375938000"/>
    <x v="0"/>
    <x v="1"/>
    <x v="4"/>
    <x v="4"/>
    <x v="4"/>
  </r>
  <r>
    <n v="395"/>
    <x v="122"/>
    <x v="395"/>
    <n v="7100"/>
    <n v="9238"/>
    <n v="130.11267605633802"/>
    <x v="1"/>
    <n v="220"/>
    <x v="392"/>
    <x v="1"/>
    <x v="1"/>
    <n v="1323324000"/>
    <n v="1323410400"/>
    <x v="1"/>
    <x v="0"/>
    <x v="3"/>
    <x v="3"/>
    <x v="3"/>
  </r>
  <r>
    <n v="396"/>
    <x v="394"/>
    <x v="396"/>
    <n v="46100"/>
    <n v="77012"/>
    <n v="167.05422993492408"/>
    <x v="1"/>
    <n v="1604"/>
    <x v="393"/>
    <x v="2"/>
    <x v="2"/>
    <n v="1538715600"/>
    <n v="1539406800"/>
    <x v="0"/>
    <x v="0"/>
    <x v="6"/>
    <x v="4"/>
    <x v="6"/>
  </r>
  <r>
    <n v="397"/>
    <x v="395"/>
    <x v="397"/>
    <n v="8100"/>
    <n v="14083"/>
    <n v="173.8641975308642"/>
    <x v="1"/>
    <n v="454"/>
    <x v="394"/>
    <x v="1"/>
    <x v="1"/>
    <n v="1369285200"/>
    <n v="1369803600"/>
    <x v="0"/>
    <x v="0"/>
    <x v="1"/>
    <x v="1"/>
    <x v="1"/>
  </r>
  <r>
    <n v="398"/>
    <x v="396"/>
    <x v="398"/>
    <n v="1700"/>
    <n v="12202"/>
    <n v="717.76470588235293"/>
    <x v="1"/>
    <n v="123"/>
    <x v="395"/>
    <x v="6"/>
    <x v="6"/>
    <n v="1525755600"/>
    <n v="1525928400"/>
    <x v="0"/>
    <x v="1"/>
    <x v="10"/>
    <x v="4"/>
    <x v="10"/>
  </r>
  <r>
    <n v="399"/>
    <x v="397"/>
    <x v="399"/>
    <n v="97300"/>
    <n v="62127"/>
    <n v="63.850976361767728"/>
    <x v="0"/>
    <n v="941"/>
    <x v="396"/>
    <x v="1"/>
    <x v="1"/>
    <n v="1296626400"/>
    <n v="1297231200"/>
    <x v="0"/>
    <x v="0"/>
    <x v="7"/>
    <x v="1"/>
    <x v="7"/>
  </r>
  <r>
    <n v="400"/>
    <x v="398"/>
    <x v="400"/>
    <n v="100"/>
    <n v="2"/>
    <n v="2"/>
    <x v="0"/>
    <n v="1"/>
    <x v="50"/>
    <x v="1"/>
    <x v="1"/>
    <n v="1376629200"/>
    <n v="1378530000"/>
    <x v="0"/>
    <x v="1"/>
    <x v="14"/>
    <x v="7"/>
    <x v="14"/>
  </r>
  <r>
    <n v="401"/>
    <x v="399"/>
    <x v="401"/>
    <n v="900"/>
    <n v="13772"/>
    <n v="1530.2222222222222"/>
    <x v="1"/>
    <n v="299"/>
    <x v="397"/>
    <x v="1"/>
    <x v="1"/>
    <n v="1572152400"/>
    <n v="1572152400"/>
    <x v="0"/>
    <x v="0"/>
    <x v="3"/>
    <x v="3"/>
    <x v="3"/>
  </r>
  <r>
    <n v="402"/>
    <x v="400"/>
    <x v="402"/>
    <n v="7300"/>
    <n v="2946"/>
    <n v="40.356164383561641"/>
    <x v="0"/>
    <n v="40"/>
    <x v="398"/>
    <x v="1"/>
    <x v="1"/>
    <n v="1325829600"/>
    <n v="1329890400"/>
    <x v="0"/>
    <x v="1"/>
    <x v="12"/>
    <x v="4"/>
    <x v="12"/>
  </r>
  <r>
    <n v="403"/>
    <x v="401"/>
    <x v="403"/>
    <n v="195800"/>
    <n v="168820"/>
    <n v="86.220633299284984"/>
    <x v="0"/>
    <n v="3015"/>
    <x v="399"/>
    <x v="0"/>
    <x v="0"/>
    <n v="1273640400"/>
    <n v="1276750800"/>
    <x v="0"/>
    <x v="1"/>
    <x v="3"/>
    <x v="3"/>
    <x v="3"/>
  </r>
  <r>
    <n v="404"/>
    <x v="402"/>
    <x v="404"/>
    <n v="48900"/>
    <n v="154321"/>
    <n v="315.58486707566465"/>
    <x v="1"/>
    <n v="2237"/>
    <x v="400"/>
    <x v="1"/>
    <x v="1"/>
    <n v="1510639200"/>
    <n v="1510898400"/>
    <x v="0"/>
    <x v="0"/>
    <x v="3"/>
    <x v="3"/>
    <x v="3"/>
  </r>
  <r>
    <n v="405"/>
    <x v="403"/>
    <x v="405"/>
    <n v="29600"/>
    <n v="26527"/>
    <n v="89.618243243243242"/>
    <x v="0"/>
    <n v="435"/>
    <x v="401"/>
    <x v="1"/>
    <x v="1"/>
    <n v="1528088400"/>
    <n v="1532408400"/>
    <x v="0"/>
    <x v="0"/>
    <x v="3"/>
    <x v="3"/>
    <x v="3"/>
  </r>
  <r>
    <n v="406"/>
    <x v="404"/>
    <x v="406"/>
    <n v="39300"/>
    <n v="71583"/>
    <n v="182.14503816793894"/>
    <x v="1"/>
    <n v="645"/>
    <x v="402"/>
    <x v="1"/>
    <x v="1"/>
    <n v="1359525600"/>
    <n v="1360562400"/>
    <x v="1"/>
    <x v="0"/>
    <x v="4"/>
    <x v="4"/>
    <x v="4"/>
  </r>
  <r>
    <n v="407"/>
    <x v="405"/>
    <x v="407"/>
    <n v="3400"/>
    <n v="12100"/>
    <n v="355.88235294117646"/>
    <x v="1"/>
    <n v="484"/>
    <x v="403"/>
    <x v="3"/>
    <x v="3"/>
    <n v="1570942800"/>
    <n v="1571547600"/>
    <x v="0"/>
    <x v="0"/>
    <x v="3"/>
    <x v="3"/>
    <x v="3"/>
  </r>
  <r>
    <n v="408"/>
    <x v="406"/>
    <x v="408"/>
    <n v="9200"/>
    <n v="12129"/>
    <n v="131.83695652173913"/>
    <x v="1"/>
    <n v="154"/>
    <x v="404"/>
    <x v="0"/>
    <x v="0"/>
    <n v="1466398800"/>
    <n v="1468126800"/>
    <x v="0"/>
    <x v="0"/>
    <x v="4"/>
    <x v="4"/>
    <x v="4"/>
  </r>
  <r>
    <n v="409"/>
    <x v="97"/>
    <x v="409"/>
    <n v="135600"/>
    <n v="62804"/>
    <n v="46.315634218289084"/>
    <x v="0"/>
    <n v="714"/>
    <x v="405"/>
    <x v="1"/>
    <x v="1"/>
    <n v="1492491600"/>
    <n v="1492837200"/>
    <x v="0"/>
    <x v="0"/>
    <x v="1"/>
    <x v="1"/>
    <x v="1"/>
  </r>
  <r>
    <n v="410"/>
    <x v="407"/>
    <x v="410"/>
    <n v="153700"/>
    <n v="55536"/>
    <n v="36.132726089785294"/>
    <x v="2"/>
    <n v="1111"/>
    <x v="406"/>
    <x v="1"/>
    <x v="1"/>
    <n v="1430197200"/>
    <n v="1430197200"/>
    <x v="0"/>
    <x v="0"/>
    <x v="20"/>
    <x v="6"/>
    <x v="20"/>
  </r>
  <r>
    <n v="411"/>
    <x v="408"/>
    <x v="411"/>
    <n v="7800"/>
    <n v="8161"/>
    <n v="104.62820512820512"/>
    <x v="1"/>
    <n v="82"/>
    <x v="407"/>
    <x v="1"/>
    <x v="1"/>
    <n v="1496034000"/>
    <n v="1496206800"/>
    <x v="0"/>
    <x v="0"/>
    <x v="3"/>
    <x v="3"/>
    <x v="3"/>
  </r>
  <r>
    <n v="412"/>
    <x v="409"/>
    <x v="412"/>
    <n v="2100"/>
    <n v="14046"/>
    <n v="668.85714285714289"/>
    <x v="1"/>
    <n v="134"/>
    <x v="408"/>
    <x v="1"/>
    <x v="1"/>
    <n v="1388728800"/>
    <n v="1389592800"/>
    <x v="0"/>
    <x v="0"/>
    <x v="13"/>
    <x v="5"/>
    <x v="13"/>
  </r>
  <r>
    <n v="413"/>
    <x v="410"/>
    <x v="413"/>
    <n v="189500"/>
    <n v="117628"/>
    <n v="62.072823218997364"/>
    <x v="2"/>
    <n v="1089"/>
    <x v="409"/>
    <x v="1"/>
    <x v="1"/>
    <n v="1543298400"/>
    <n v="1545631200"/>
    <x v="0"/>
    <x v="0"/>
    <x v="10"/>
    <x v="4"/>
    <x v="10"/>
  </r>
  <r>
    <n v="414"/>
    <x v="411"/>
    <x v="414"/>
    <n v="188200"/>
    <n v="159405"/>
    <n v="84.699787460148784"/>
    <x v="0"/>
    <n v="5497"/>
    <x v="410"/>
    <x v="1"/>
    <x v="1"/>
    <n v="1271739600"/>
    <n v="1272430800"/>
    <x v="0"/>
    <x v="1"/>
    <x v="0"/>
    <x v="0"/>
    <x v="0"/>
  </r>
  <r>
    <n v="415"/>
    <x v="412"/>
    <x v="415"/>
    <n v="113500"/>
    <n v="12552"/>
    <n v="11.059030837004405"/>
    <x v="0"/>
    <n v="418"/>
    <x v="411"/>
    <x v="1"/>
    <x v="1"/>
    <n v="1326434400"/>
    <n v="1327903200"/>
    <x v="0"/>
    <x v="0"/>
    <x v="3"/>
    <x v="3"/>
    <x v="3"/>
  </r>
  <r>
    <n v="416"/>
    <x v="413"/>
    <x v="416"/>
    <n v="134600"/>
    <n v="59007"/>
    <n v="43.838781575037146"/>
    <x v="0"/>
    <n v="1439"/>
    <x v="412"/>
    <x v="1"/>
    <x v="1"/>
    <n v="1295244000"/>
    <n v="1296021600"/>
    <x v="0"/>
    <x v="1"/>
    <x v="4"/>
    <x v="4"/>
    <x v="4"/>
  </r>
  <r>
    <n v="417"/>
    <x v="414"/>
    <x v="417"/>
    <n v="1700"/>
    <n v="943"/>
    <n v="55.470588235294116"/>
    <x v="0"/>
    <n v="15"/>
    <x v="413"/>
    <x v="1"/>
    <x v="1"/>
    <n v="1541221200"/>
    <n v="1543298400"/>
    <x v="0"/>
    <x v="0"/>
    <x v="3"/>
    <x v="3"/>
    <x v="3"/>
  </r>
  <r>
    <n v="418"/>
    <x v="32"/>
    <x v="418"/>
    <n v="163700"/>
    <n v="93963"/>
    <n v="57.399511301160658"/>
    <x v="0"/>
    <n v="1999"/>
    <x v="414"/>
    <x v="0"/>
    <x v="0"/>
    <n v="1336280400"/>
    <n v="1336366800"/>
    <x v="0"/>
    <x v="0"/>
    <x v="4"/>
    <x v="4"/>
    <x v="4"/>
  </r>
  <r>
    <n v="419"/>
    <x v="415"/>
    <x v="419"/>
    <n v="113800"/>
    <n v="140469"/>
    <n v="123.43497363796135"/>
    <x v="1"/>
    <n v="5203"/>
    <x v="415"/>
    <x v="1"/>
    <x v="1"/>
    <n v="1324533600"/>
    <n v="1325052000"/>
    <x v="0"/>
    <x v="0"/>
    <x v="2"/>
    <x v="2"/>
    <x v="2"/>
  </r>
  <r>
    <n v="420"/>
    <x v="416"/>
    <x v="420"/>
    <n v="5000"/>
    <n v="6423"/>
    <n v="128.46"/>
    <x v="1"/>
    <n v="94"/>
    <x v="416"/>
    <x v="1"/>
    <x v="1"/>
    <n v="1498366800"/>
    <n v="1499576400"/>
    <x v="0"/>
    <x v="0"/>
    <x v="3"/>
    <x v="3"/>
    <x v="3"/>
  </r>
  <r>
    <n v="421"/>
    <x v="417"/>
    <x v="421"/>
    <n v="9400"/>
    <n v="6015"/>
    <n v="63.989361702127653"/>
    <x v="0"/>
    <n v="118"/>
    <x v="417"/>
    <x v="1"/>
    <x v="1"/>
    <n v="1498712400"/>
    <n v="1501304400"/>
    <x v="0"/>
    <x v="1"/>
    <x v="8"/>
    <x v="2"/>
    <x v="8"/>
  </r>
  <r>
    <n v="422"/>
    <x v="418"/>
    <x v="422"/>
    <n v="8700"/>
    <n v="11075"/>
    <n v="127.29885057471265"/>
    <x v="1"/>
    <n v="205"/>
    <x v="418"/>
    <x v="1"/>
    <x v="1"/>
    <n v="1271480400"/>
    <n v="1273208400"/>
    <x v="0"/>
    <x v="1"/>
    <x v="3"/>
    <x v="3"/>
    <x v="3"/>
  </r>
  <r>
    <n v="423"/>
    <x v="419"/>
    <x v="423"/>
    <n v="147800"/>
    <n v="15723"/>
    <n v="10.638024357239512"/>
    <x v="0"/>
    <n v="162"/>
    <x v="419"/>
    <x v="1"/>
    <x v="1"/>
    <n v="1316667600"/>
    <n v="1316840400"/>
    <x v="0"/>
    <x v="1"/>
    <x v="0"/>
    <x v="0"/>
    <x v="0"/>
  </r>
  <r>
    <n v="424"/>
    <x v="420"/>
    <x v="424"/>
    <n v="5100"/>
    <n v="2064"/>
    <n v="40.470588235294116"/>
    <x v="0"/>
    <n v="83"/>
    <x v="420"/>
    <x v="1"/>
    <x v="1"/>
    <n v="1524027600"/>
    <n v="1524546000"/>
    <x v="0"/>
    <x v="0"/>
    <x v="7"/>
    <x v="1"/>
    <x v="7"/>
  </r>
  <r>
    <n v="425"/>
    <x v="421"/>
    <x v="425"/>
    <n v="2700"/>
    <n v="7767"/>
    <n v="287.66666666666663"/>
    <x v="1"/>
    <n v="92"/>
    <x v="421"/>
    <x v="1"/>
    <x v="1"/>
    <n v="1438059600"/>
    <n v="1438578000"/>
    <x v="0"/>
    <x v="0"/>
    <x v="14"/>
    <x v="7"/>
    <x v="14"/>
  </r>
  <r>
    <n v="426"/>
    <x v="422"/>
    <x v="426"/>
    <n v="1800"/>
    <n v="10313"/>
    <n v="572.94444444444446"/>
    <x v="1"/>
    <n v="219"/>
    <x v="422"/>
    <x v="1"/>
    <x v="1"/>
    <n v="1361944800"/>
    <n v="1362549600"/>
    <x v="0"/>
    <x v="0"/>
    <x v="3"/>
    <x v="3"/>
    <x v="3"/>
  </r>
  <r>
    <n v="427"/>
    <x v="423"/>
    <x v="427"/>
    <n v="174500"/>
    <n v="197018"/>
    <n v="112.90429799426933"/>
    <x v="1"/>
    <n v="2526"/>
    <x v="423"/>
    <x v="1"/>
    <x v="1"/>
    <n v="1410584400"/>
    <n v="1413349200"/>
    <x v="0"/>
    <x v="1"/>
    <x v="3"/>
    <x v="3"/>
    <x v="3"/>
  </r>
  <r>
    <n v="428"/>
    <x v="424"/>
    <x v="428"/>
    <n v="101400"/>
    <n v="47037"/>
    <n v="46.387573964497044"/>
    <x v="0"/>
    <n v="747"/>
    <x v="424"/>
    <x v="1"/>
    <x v="1"/>
    <n v="1297404000"/>
    <n v="1298008800"/>
    <x v="0"/>
    <x v="0"/>
    <x v="10"/>
    <x v="4"/>
    <x v="10"/>
  </r>
  <r>
    <n v="429"/>
    <x v="425"/>
    <x v="429"/>
    <n v="191000"/>
    <n v="173191"/>
    <n v="90.675916230366497"/>
    <x v="3"/>
    <n v="2138"/>
    <x v="425"/>
    <x v="1"/>
    <x v="1"/>
    <n v="1392012000"/>
    <n v="1394427600"/>
    <x v="0"/>
    <x v="1"/>
    <x v="14"/>
    <x v="7"/>
    <x v="14"/>
  </r>
  <r>
    <n v="430"/>
    <x v="426"/>
    <x v="430"/>
    <n v="8100"/>
    <n v="5487"/>
    <n v="67.740740740740748"/>
    <x v="0"/>
    <n v="84"/>
    <x v="426"/>
    <x v="1"/>
    <x v="1"/>
    <n v="1569733200"/>
    <n v="1572670800"/>
    <x v="0"/>
    <x v="0"/>
    <x v="3"/>
    <x v="3"/>
    <x v="3"/>
  </r>
  <r>
    <n v="431"/>
    <x v="427"/>
    <x v="431"/>
    <n v="5100"/>
    <n v="9817"/>
    <n v="192.49019607843135"/>
    <x v="1"/>
    <n v="94"/>
    <x v="427"/>
    <x v="1"/>
    <x v="1"/>
    <n v="1529643600"/>
    <n v="1531112400"/>
    <x v="1"/>
    <x v="0"/>
    <x v="3"/>
    <x v="3"/>
    <x v="3"/>
  </r>
  <r>
    <n v="432"/>
    <x v="428"/>
    <x v="432"/>
    <n v="7700"/>
    <n v="6369"/>
    <n v="82.714285714285722"/>
    <x v="0"/>
    <n v="91"/>
    <x v="428"/>
    <x v="1"/>
    <x v="1"/>
    <n v="1399006800"/>
    <n v="1400734800"/>
    <x v="0"/>
    <x v="0"/>
    <x v="3"/>
    <x v="3"/>
    <x v="3"/>
  </r>
  <r>
    <n v="433"/>
    <x v="429"/>
    <x v="433"/>
    <n v="121400"/>
    <n v="65755"/>
    <n v="54.163920922570021"/>
    <x v="0"/>
    <n v="792"/>
    <x v="429"/>
    <x v="1"/>
    <x v="1"/>
    <n v="1385359200"/>
    <n v="1386741600"/>
    <x v="0"/>
    <x v="1"/>
    <x v="4"/>
    <x v="4"/>
    <x v="4"/>
  </r>
  <r>
    <n v="434"/>
    <x v="430"/>
    <x v="434"/>
    <n v="5400"/>
    <n v="903"/>
    <n v="16.722222222222221"/>
    <x v="3"/>
    <n v="10"/>
    <x v="430"/>
    <x v="0"/>
    <x v="0"/>
    <n v="1480572000"/>
    <n v="1481781600"/>
    <x v="1"/>
    <x v="0"/>
    <x v="3"/>
    <x v="3"/>
    <x v="3"/>
  </r>
  <r>
    <n v="435"/>
    <x v="431"/>
    <x v="435"/>
    <n v="152400"/>
    <n v="178120"/>
    <n v="116.87664041994749"/>
    <x v="1"/>
    <n v="1713"/>
    <x v="431"/>
    <x v="6"/>
    <x v="6"/>
    <n v="1418623200"/>
    <n v="1419660000"/>
    <x v="0"/>
    <x v="1"/>
    <x v="3"/>
    <x v="3"/>
    <x v="3"/>
  </r>
  <r>
    <n v="436"/>
    <x v="432"/>
    <x v="436"/>
    <n v="1300"/>
    <n v="13678"/>
    <n v="1052.1538461538462"/>
    <x v="1"/>
    <n v="249"/>
    <x v="432"/>
    <x v="1"/>
    <x v="1"/>
    <n v="1555736400"/>
    <n v="1555822800"/>
    <x v="0"/>
    <x v="0"/>
    <x v="17"/>
    <x v="1"/>
    <x v="17"/>
  </r>
  <r>
    <n v="437"/>
    <x v="433"/>
    <x v="437"/>
    <n v="8100"/>
    <n v="9969"/>
    <n v="123.07407407407408"/>
    <x v="1"/>
    <n v="192"/>
    <x v="433"/>
    <x v="1"/>
    <x v="1"/>
    <n v="1442120400"/>
    <n v="1442379600"/>
    <x v="0"/>
    <x v="1"/>
    <x v="10"/>
    <x v="4"/>
    <x v="10"/>
  </r>
  <r>
    <n v="438"/>
    <x v="434"/>
    <x v="438"/>
    <n v="8300"/>
    <n v="14827"/>
    <n v="178.63855421686748"/>
    <x v="1"/>
    <n v="247"/>
    <x v="434"/>
    <x v="1"/>
    <x v="1"/>
    <n v="1362376800"/>
    <n v="1364965200"/>
    <x v="0"/>
    <x v="0"/>
    <x v="3"/>
    <x v="3"/>
    <x v="3"/>
  </r>
  <r>
    <n v="439"/>
    <x v="435"/>
    <x v="439"/>
    <n v="28400"/>
    <n v="100900"/>
    <n v="355.28169014084506"/>
    <x v="1"/>
    <n v="2293"/>
    <x v="435"/>
    <x v="1"/>
    <x v="1"/>
    <n v="1478408400"/>
    <n v="1479016800"/>
    <x v="0"/>
    <x v="0"/>
    <x v="22"/>
    <x v="4"/>
    <x v="22"/>
  </r>
  <r>
    <n v="440"/>
    <x v="436"/>
    <x v="440"/>
    <n v="102500"/>
    <n v="165954"/>
    <n v="161.90634146341463"/>
    <x v="1"/>
    <n v="3131"/>
    <x v="436"/>
    <x v="1"/>
    <x v="1"/>
    <n v="1498798800"/>
    <n v="1499662800"/>
    <x v="0"/>
    <x v="0"/>
    <x v="19"/>
    <x v="4"/>
    <x v="19"/>
  </r>
  <r>
    <n v="441"/>
    <x v="437"/>
    <x v="441"/>
    <n v="7000"/>
    <n v="1744"/>
    <n v="24.914285714285715"/>
    <x v="0"/>
    <n v="32"/>
    <x v="437"/>
    <x v="1"/>
    <x v="1"/>
    <n v="1335416400"/>
    <n v="1337835600"/>
    <x v="0"/>
    <x v="0"/>
    <x v="8"/>
    <x v="2"/>
    <x v="8"/>
  </r>
  <r>
    <n v="442"/>
    <x v="438"/>
    <x v="442"/>
    <n v="5400"/>
    <n v="10731"/>
    <n v="198.72222222222223"/>
    <x v="1"/>
    <n v="143"/>
    <x v="438"/>
    <x v="6"/>
    <x v="6"/>
    <n v="1504328400"/>
    <n v="1505710800"/>
    <x v="0"/>
    <x v="0"/>
    <x v="3"/>
    <x v="3"/>
    <x v="3"/>
  </r>
  <r>
    <n v="443"/>
    <x v="439"/>
    <x v="443"/>
    <n v="9300"/>
    <n v="3232"/>
    <n v="34.752688172043008"/>
    <x v="3"/>
    <n v="90"/>
    <x v="439"/>
    <x v="1"/>
    <x v="1"/>
    <n v="1285822800"/>
    <n v="1287464400"/>
    <x v="0"/>
    <x v="0"/>
    <x v="3"/>
    <x v="3"/>
    <x v="3"/>
  </r>
  <r>
    <n v="444"/>
    <x v="347"/>
    <x v="444"/>
    <n v="6200"/>
    <n v="10938"/>
    <n v="176.41935483870967"/>
    <x v="1"/>
    <n v="296"/>
    <x v="440"/>
    <x v="1"/>
    <x v="1"/>
    <n v="1311483600"/>
    <n v="1311656400"/>
    <x v="0"/>
    <x v="1"/>
    <x v="7"/>
    <x v="1"/>
    <x v="7"/>
  </r>
  <r>
    <n v="445"/>
    <x v="440"/>
    <x v="445"/>
    <n v="2100"/>
    <n v="10739"/>
    <n v="511.38095238095235"/>
    <x v="1"/>
    <n v="170"/>
    <x v="441"/>
    <x v="1"/>
    <x v="1"/>
    <n v="1291356000"/>
    <n v="1293170400"/>
    <x v="0"/>
    <x v="1"/>
    <x v="3"/>
    <x v="3"/>
    <x v="3"/>
  </r>
  <r>
    <n v="446"/>
    <x v="441"/>
    <x v="446"/>
    <n v="6800"/>
    <n v="5579"/>
    <n v="82.044117647058826"/>
    <x v="0"/>
    <n v="186"/>
    <x v="442"/>
    <x v="1"/>
    <x v="1"/>
    <n v="1355810400"/>
    <n v="1355983200"/>
    <x v="0"/>
    <x v="0"/>
    <x v="8"/>
    <x v="2"/>
    <x v="8"/>
  </r>
  <r>
    <n v="447"/>
    <x v="442"/>
    <x v="447"/>
    <n v="155200"/>
    <n v="37754"/>
    <n v="24.326030927835053"/>
    <x v="3"/>
    <n v="439"/>
    <x v="443"/>
    <x v="4"/>
    <x v="4"/>
    <n v="1513663200"/>
    <n v="1515045600"/>
    <x v="0"/>
    <x v="0"/>
    <x v="19"/>
    <x v="4"/>
    <x v="19"/>
  </r>
  <r>
    <n v="448"/>
    <x v="443"/>
    <x v="448"/>
    <n v="89900"/>
    <n v="45384"/>
    <n v="50.482758620689658"/>
    <x v="0"/>
    <n v="605"/>
    <x v="444"/>
    <x v="1"/>
    <x v="1"/>
    <n v="1365915600"/>
    <n v="1366088400"/>
    <x v="0"/>
    <x v="1"/>
    <x v="11"/>
    <x v="6"/>
    <x v="11"/>
  </r>
  <r>
    <n v="449"/>
    <x v="444"/>
    <x v="449"/>
    <n v="900"/>
    <n v="8703"/>
    <n v="967"/>
    <x v="1"/>
    <n v="86"/>
    <x v="445"/>
    <x v="3"/>
    <x v="3"/>
    <n v="1551852000"/>
    <n v="1553317200"/>
    <x v="0"/>
    <x v="0"/>
    <x v="11"/>
    <x v="6"/>
    <x v="11"/>
  </r>
  <r>
    <n v="450"/>
    <x v="445"/>
    <x v="450"/>
    <n v="100"/>
    <n v="4"/>
    <n v="4"/>
    <x v="0"/>
    <n v="1"/>
    <x v="446"/>
    <x v="0"/>
    <x v="0"/>
    <n v="1540098000"/>
    <n v="1542088800"/>
    <x v="0"/>
    <x v="0"/>
    <x v="10"/>
    <x v="4"/>
    <x v="10"/>
  </r>
  <r>
    <n v="451"/>
    <x v="446"/>
    <x v="451"/>
    <n v="148400"/>
    <n v="182302"/>
    <n v="122.84501347708894"/>
    <x v="1"/>
    <n v="6286"/>
    <x v="447"/>
    <x v="1"/>
    <x v="1"/>
    <n v="1500440400"/>
    <n v="1503118800"/>
    <x v="0"/>
    <x v="0"/>
    <x v="1"/>
    <x v="1"/>
    <x v="1"/>
  </r>
  <r>
    <n v="452"/>
    <x v="447"/>
    <x v="452"/>
    <n v="4800"/>
    <n v="3045"/>
    <n v="63.4375"/>
    <x v="0"/>
    <n v="31"/>
    <x v="448"/>
    <x v="1"/>
    <x v="1"/>
    <n v="1278392400"/>
    <n v="1278478800"/>
    <x v="0"/>
    <x v="0"/>
    <x v="6"/>
    <x v="4"/>
    <x v="6"/>
  </r>
  <r>
    <n v="453"/>
    <x v="448"/>
    <x v="453"/>
    <n v="182400"/>
    <n v="102749"/>
    <n v="56.331688596491226"/>
    <x v="0"/>
    <n v="1181"/>
    <x v="449"/>
    <x v="1"/>
    <x v="1"/>
    <n v="1480572000"/>
    <n v="1484114400"/>
    <x v="0"/>
    <x v="0"/>
    <x v="22"/>
    <x v="4"/>
    <x v="22"/>
  </r>
  <r>
    <n v="454"/>
    <x v="449"/>
    <x v="454"/>
    <n v="4000"/>
    <n v="1763"/>
    <n v="44.074999999999996"/>
    <x v="0"/>
    <n v="39"/>
    <x v="450"/>
    <x v="1"/>
    <x v="1"/>
    <n v="1382331600"/>
    <n v="1385445600"/>
    <x v="0"/>
    <x v="1"/>
    <x v="6"/>
    <x v="4"/>
    <x v="6"/>
  </r>
  <r>
    <n v="455"/>
    <x v="450"/>
    <x v="455"/>
    <n v="116500"/>
    <n v="137904"/>
    <n v="118.37253218884121"/>
    <x v="1"/>
    <n v="3727"/>
    <x v="451"/>
    <x v="1"/>
    <x v="1"/>
    <n v="1316754000"/>
    <n v="1318741200"/>
    <x v="0"/>
    <x v="0"/>
    <x v="3"/>
    <x v="3"/>
    <x v="3"/>
  </r>
  <r>
    <n v="456"/>
    <x v="451"/>
    <x v="456"/>
    <n v="146400"/>
    <n v="152438"/>
    <n v="104.1243169398907"/>
    <x v="1"/>
    <n v="1605"/>
    <x v="452"/>
    <x v="1"/>
    <x v="1"/>
    <n v="1518242400"/>
    <n v="1518242400"/>
    <x v="0"/>
    <x v="1"/>
    <x v="7"/>
    <x v="1"/>
    <x v="7"/>
  </r>
  <r>
    <n v="457"/>
    <x v="452"/>
    <x v="457"/>
    <n v="5000"/>
    <n v="1332"/>
    <n v="26.640000000000004"/>
    <x v="0"/>
    <n v="46"/>
    <x v="453"/>
    <x v="1"/>
    <x v="1"/>
    <n v="1476421200"/>
    <n v="1476594000"/>
    <x v="0"/>
    <x v="0"/>
    <x v="3"/>
    <x v="3"/>
    <x v="3"/>
  </r>
  <r>
    <n v="458"/>
    <x v="453"/>
    <x v="458"/>
    <n v="33800"/>
    <n v="118706"/>
    <n v="351.20118343195264"/>
    <x v="1"/>
    <n v="2120"/>
    <x v="454"/>
    <x v="1"/>
    <x v="1"/>
    <n v="1269752400"/>
    <n v="1273554000"/>
    <x v="0"/>
    <x v="0"/>
    <x v="3"/>
    <x v="3"/>
    <x v="3"/>
  </r>
  <r>
    <n v="459"/>
    <x v="454"/>
    <x v="459"/>
    <n v="6300"/>
    <n v="5674"/>
    <n v="90.063492063492063"/>
    <x v="0"/>
    <n v="105"/>
    <x v="455"/>
    <x v="1"/>
    <x v="1"/>
    <n v="1419746400"/>
    <n v="1421906400"/>
    <x v="0"/>
    <x v="0"/>
    <x v="4"/>
    <x v="4"/>
    <x v="4"/>
  </r>
  <r>
    <n v="460"/>
    <x v="455"/>
    <x v="460"/>
    <n v="2400"/>
    <n v="4119"/>
    <n v="171.625"/>
    <x v="1"/>
    <n v="50"/>
    <x v="456"/>
    <x v="1"/>
    <x v="1"/>
    <n v="1281330000"/>
    <n v="1281589200"/>
    <x v="0"/>
    <x v="0"/>
    <x v="3"/>
    <x v="3"/>
    <x v="3"/>
  </r>
  <r>
    <n v="461"/>
    <x v="456"/>
    <x v="461"/>
    <n v="98800"/>
    <n v="139354"/>
    <n v="141.04655870445345"/>
    <x v="1"/>
    <n v="2080"/>
    <x v="457"/>
    <x v="1"/>
    <x v="1"/>
    <n v="1398661200"/>
    <n v="1400389200"/>
    <x v="0"/>
    <x v="0"/>
    <x v="6"/>
    <x v="4"/>
    <x v="6"/>
  </r>
  <r>
    <n v="462"/>
    <x v="457"/>
    <x v="462"/>
    <n v="188800"/>
    <n v="57734"/>
    <n v="30.57944915254237"/>
    <x v="0"/>
    <n v="535"/>
    <x v="458"/>
    <x v="1"/>
    <x v="1"/>
    <n v="1359525600"/>
    <n v="1362808800"/>
    <x v="0"/>
    <x v="0"/>
    <x v="20"/>
    <x v="6"/>
    <x v="20"/>
  </r>
  <r>
    <n v="463"/>
    <x v="458"/>
    <x v="463"/>
    <n v="134300"/>
    <n v="145265"/>
    <n v="108.16455696202532"/>
    <x v="1"/>
    <n v="2105"/>
    <x v="459"/>
    <x v="1"/>
    <x v="1"/>
    <n v="1388469600"/>
    <n v="1388815200"/>
    <x v="0"/>
    <x v="0"/>
    <x v="10"/>
    <x v="4"/>
    <x v="10"/>
  </r>
  <r>
    <n v="464"/>
    <x v="459"/>
    <x v="464"/>
    <n v="71200"/>
    <n v="95020"/>
    <n v="133.45505617977528"/>
    <x v="1"/>
    <n v="2436"/>
    <x v="460"/>
    <x v="1"/>
    <x v="1"/>
    <n v="1518328800"/>
    <n v="1519538400"/>
    <x v="0"/>
    <x v="0"/>
    <x v="3"/>
    <x v="3"/>
    <x v="3"/>
  </r>
  <r>
    <n v="465"/>
    <x v="460"/>
    <x v="465"/>
    <n v="4700"/>
    <n v="8829"/>
    <n v="187.85106382978722"/>
    <x v="1"/>
    <n v="80"/>
    <x v="461"/>
    <x v="1"/>
    <x v="1"/>
    <n v="1517032800"/>
    <n v="1517810400"/>
    <x v="0"/>
    <x v="0"/>
    <x v="18"/>
    <x v="5"/>
    <x v="18"/>
  </r>
  <r>
    <n v="466"/>
    <x v="461"/>
    <x v="466"/>
    <n v="1200"/>
    <n v="3984"/>
    <n v="332"/>
    <x v="1"/>
    <n v="42"/>
    <x v="462"/>
    <x v="1"/>
    <x v="1"/>
    <n v="1368594000"/>
    <n v="1370581200"/>
    <x v="0"/>
    <x v="1"/>
    <x v="8"/>
    <x v="2"/>
    <x v="8"/>
  </r>
  <r>
    <n v="467"/>
    <x v="462"/>
    <x v="467"/>
    <n v="1400"/>
    <n v="8053"/>
    <n v="575.21428571428578"/>
    <x v="1"/>
    <n v="139"/>
    <x v="463"/>
    <x v="0"/>
    <x v="0"/>
    <n v="1448258400"/>
    <n v="1448863200"/>
    <x v="0"/>
    <x v="1"/>
    <x v="2"/>
    <x v="2"/>
    <x v="2"/>
  </r>
  <r>
    <n v="468"/>
    <x v="463"/>
    <x v="468"/>
    <n v="4000"/>
    <n v="1620"/>
    <n v="40.5"/>
    <x v="0"/>
    <n v="16"/>
    <x v="464"/>
    <x v="1"/>
    <x v="1"/>
    <n v="1555218000"/>
    <n v="1556600400"/>
    <x v="0"/>
    <x v="0"/>
    <x v="3"/>
    <x v="3"/>
    <x v="3"/>
  </r>
  <r>
    <n v="469"/>
    <x v="464"/>
    <x v="469"/>
    <n v="5600"/>
    <n v="10328"/>
    <n v="184.42857142857144"/>
    <x v="1"/>
    <n v="159"/>
    <x v="465"/>
    <x v="1"/>
    <x v="1"/>
    <n v="1431925200"/>
    <n v="1432098000"/>
    <x v="0"/>
    <x v="0"/>
    <x v="6"/>
    <x v="4"/>
    <x v="6"/>
  </r>
  <r>
    <n v="470"/>
    <x v="465"/>
    <x v="470"/>
    <n v="3600"/>
    <n v="10289"/>
    <n v="285.80555555555554"/>
    <x v="1"/>
    <n v="381"/>
    <x v="466"/>
    <x v="1"/>
    <x v="1"/>
    <n v="1481522400"/>
    <n v="1482127200"/>
    <x v="0"/>
    <x v="0"/>
    <x v="8"/>
    <x v="2"/>
    <x v="8"/>
  </r>
  <r>
    <n v="471"/>
    <x v="197"/>
    <x v="471"/>
    <n v="3100"/>
    <n v="9889"/>
    <n v="319"/>
    <x v="1"/>
    <n v="194"/>
    <x v="467"/>
    <x v="4"/>
    <x v="4"/>
    <n v="1335934800"/>
    <n v="1335934800"/>
    <x v="0"/>
    <x v="1"/>
    <x v="0"/>
    <x v="0"/>
    <x v="0"/>
  </r>
  <r>
    <n v="472"/>
    <x v="466"/>
    <x v="472"/>
    <n v="153800"/>
    <n v="60342"/>
    <n v="39.234070221066318"/>
    <x v="0"/>
    <n v="575"/>
    <x v="468"/>
    <x v="1"/>
    <x v="1"/>
    <n v="1552280400"/>
    <n v="1556946000"/>
    <x v="0"/>
    <x v="0"/>
    <x v="1"/>
    <x v="1"/>
    <x v="1"/>
  </r>
  <r>
    <n v="473"/>
    <x v="467"/>
    <x v="473"/>
    <n v="5000"/>
    <n v="8907"/>
    <n v="178.14000000000001"/>
    <x v="1"/>
    <n v="106"/>
    <x v="469"/>
    <x v="1"/>
    <x v="1"/>
    <n v="1529989200"/>
    <n v="1530075600"/>
    <x v="0"/>
    <x v="0"/>
    <x v="5"/>
    <x v="1"/>
    <x v="5"/>
  </r>
  <r>
    <n v="474"/>
    <x v="468"/>
    <x v="474"/>
    <n v="4000"/>
    <n v="14606"/>
    <n v="365.15"/>
    <x v="1"/>
    <n v="142"/>
    <x v="470"/>
    <x v="1"/>
    <x v="1"/>
    <n v="1418709600"/>
    <n v="1418796000"/>
    <x v="0"/>
    <x v="0"/>
    <x v="19"/>
    <x v="4"/>
    <x v="19"/>
  </r>
  <r>
    <n v="475"/>
    <x v="469"/>
    <x v="475"/>
    <n v="7400"/>
    <n v="8432"/>
    <n v="113.94594594594594"/>
    <x v="1"/>
    <n v="211"/>
    <x v="471"/>
    <x v="1"/>
    <x v="1"/>
    <n v="1372136400"/>
    <n v="1372482000"/>
    <x v="0"/>
    <x v="1"/>
    <x v="18"/>
    <x v="5"/>
    <x v="18"/>
  </r>
  <r>
    <n v="476"/>
    <x v="470"/>
    <x v="476"/>
    <n v="191500"/>
    <n v="57122"/>
    <n v="29.828720626631856"/>
    <x v="0"/>
    <n v="1120"/>
    <x v="472"/>
    <x v="1"/>
    <x v="1"/>
    <n v="1533877200"/>
    <n v="1534395600"/>
    <x v="0"/>
    <x v="0"/>
    <x v="13"/>
    <x v="5"/>
    <x v="13"/>
  </r>
  <r>
    <n v="477"/>
    <x v="471"/>
    <x v="477"/>
    <n v="8500"/>
    <n v="4613"/>
    <n v="54.270588235294113"/>
    <x v="0"/>
    <n v="113"/>
    <x v="473"/>
    <x v="1"/>
    <x v="1"/>
    <n v="1309064400"/>
    <n v="1311397200"/>
    <x v="0"/>
    <x v="0"/>
    <x v="22"/>
    <x v="4"/>
    <x v="22"/>
  </r>
  <r>
    <n v="478"/>
    <x v="472"/>
    <x v="478"/>
    <n v="68800"/>
    <n v="162603"/>
    <n v="236.34156976744185"/>
    <x v="1"/>
    <n v="2756"/>
    <x v="474"/>
    <x v="1"/>
    <x v="1"/>
    <n v="1425877200"/>
    <n v="1426914000"/>
    <x v="0"/>
    <x v="0"/>
    <x v="8"/>
    <x v="2"/>
    <x v="8"/>
  </r>
  <r>
    <n v="479"/>
    <x v="473"/>
    <x v="479"/>
    <n v="2400"/>
    <n v="12310"/>
    <n v="512.91666666666663"/>
    <x v="1"/>
    <n v="173"/>
    <x v="475"/>
    <x v="4"/>
    <x v="4"/>
    <n v="1501304400"/>
    <n v="1501477200"/>
    <x v="0"/>
    <x v="0"/>
    <x v="0"/>
    <x v="0"/>
    <x v="0"/>
  </r>
  <r>
    <n v="480"/>
    <x v="474"/>
    <x v="480"/>
    <n v="8600"/>
    <n v="8656"/>
    <n v="100.65116279069768"/>
    <x v="1"/>
    <n v="87"/>
    <x v="476"/>
    <x v="1"/>
    <x v="1"/>
    <n v="1268287200"/>
    <n v="1269061200"/>
    <x v="0"/>
    <x v="1"/>
    <x v="14"/>
    <x v="7"/>
    <x v="14"/>
  </r>
  <r>
    <n v="481"/>
    <x v="475"/>
    <x v="481"/>
    <n v="196600"/>
    <n v="159931"/>
    <n v="81.348423194303152"/>
    <x v="0"/>
    <n v="1538"/>
    <x v="477"/>
    <x v="1"/>
    <x v="1"/>
    <n v="1412139600"/>
    <n v="1415772000"/>
    <x v="0"/>
    <x v="1"/>
    <x v="3"/>
    <x v="3"/>
    <x v="3"/>
  </r>
  <r>
    <n v="482"/>
    <x v="476"/>
    <x v="482"/>
    <n v="4200"/>
    <n v="689"/>
    <n v="16.404761904761905"/>
    <x v="0"/>
    <n v="9"/>
    <x v="478"/>
    <x v="1"/>
    <x v="1"/>
    <n v="1330063200"/>
    <n v="1331013600"/>
    <x v="0"/>
    <x v="1"/>
    <x v="13"/>
    <x v="5"/>
    <x v="13"/>
  </r>
  <r>
    <n v="483"/>
    <x v="477"/>
    <x v="483"/>
    <n v="91400"/>
    <n v="48236"/>
    <n v="52.774617067833695"/>
    <x v="0"/>
    <n v="554"/>
    <x v="479"/>
    <x v="1"/>
    <x v="1"/>
    <n v="1576130400"/>
    <n v="1576735200"/>
    <x v="0"/>
    <x v="0"/>
    <x v="3"/>
    <x v="3"/>
    <x v="3"/>
  </r>
  <r>
    <n v="484"/>
    <x v="478"/>
    <x v="484"/>
    <n v="29600"/>
    <n v="77021"/>
    <n v="260.20608108108109"/>
    <x v="1"/>
    <n v="1572"/>
    <x v="480"/>
    <x v="4"/>
    <x v="4"/>
    <n v="1407128400"/>
    <n v="1411362000"/>
    <x v="0"/>
    <x v="1"/>
    <x v="0"/>
    <x v="0"/>
    <x v="0"/>
  </r>
  <r>
    <n v="485"/>
    <x v="479"/>
    <x v="485"/>
    <n v="90600"/>
    <n v="27844"/>
    <n v="30.73289183222958"/>
    <x v="0"/>
    <n v="648"/>
    <x v="481"/>
    <x v="4"/>
    <x v="4"/>
    <n v="1560142800"/>
    <n v="1563685200"/>
    <x v="0"/>
    <x v="0"/>
    <x v="3"/>
    <x v="3"/>
    <x v="3"/>
  </r>
  <r>
    <n v="486"/>
    <x v="480"/>
    <x v="486"/>
    <n v="5200"/>
    <n v="702"/>
    <n v="13.5"/>
    <x v="0"/>
    <n v="21"/>
    <x v="482"/>
    <x v="4"/>
    <x v="4"/>
    <n v="1520575200"/>
    <n v="1521867600"/>
    <x v="0"/>
    <x v="1"/>
    <x v="18"/>
    <x v="5"/>
    <x v="18"/>
  </r>
  <r>
    <n v="487"/>
    <x v="481"/>
    <x v="487"/>
    <n v="110300"/>
    <n v="197024"/>
    <n v="178.62556663644605"/>
    <x v="1"/>
    <n v="2346"/>
    <x v="483"/>
    <x v="1"/>
    <x v="1"/>
    <n v="1492664400"/>
    <n v="1495515600"/>
    <x v="0"/>
    <x v="0"/>
    <x v="3"/>
    <x v="3"/>
    <x v="3"/>
  </r>
  <r>
    <n v="488"/>
    <x v="482"/>
    <x v="488"/>
    <n v="5300"/>
    <n v="11663"/>
    <n v="220.0566037735849"/>
    <x v="1"/>
    <n v="115"/>
    <x v="484"/>
    <x v="1"/>
    <x v="1"/>
    <n v="1454479200"/>
    <n v="1455948000"/>
    <x v="0"/>
    <x v="0"/>
    <x v="3"/>
    <x v="3"/>
    <x v="3"/>
  </r>
  <r>
    <n v="489"/>
    <x v="483"/>
    <x v="489"/>
    <n v="9200"/>
    <n v="9339"/>
    <n v="101.5108695652174"/>
    <x v="1"/>
    <n v="85"/>
    <x v="485"/>
    <x v="6"/>
    <x v="6"/>
    <n v="1281934800"/>
    <n v="1282366800"/>
    <x v="0"/>
    <x v="0"/>
    <x v="8"/>
    <x v="2"/>
    <x v="8"/>
  </r>
  <r>
    <n v="490"/>
    <x v="484"/>
    <x v="490"/>
    <n v="2400"/>
    <n v="4596"/>
    <n v="191.5"/>
    <x v="1"/>
    <n v="144"/>
    <x v="486"/>
    <x v="1"/>
    <x v="1"/>
    <n v="1573970400"/>
    <n v="1574575200"/>
    <x v="0"/>
    <x v="0"/>
    <x v="23"/>
    <x v="8"/>
    <x v="23"/>
  </r>
  <r>
    <n v="491"/>
    <x v="485"/>
    <x v="491"/>
    <n v="56800"/>
    <n v="173437"/>
    <n v="305.34683098591546"/>
    <x v="1"/>
    <n v="2443"/>
    <x v="487"/>
    <x v="1"/>
    <x v="1"/>
    <n v="1372654800"/>
    <n v="1374901200"/>
    <x v="0"/>
    <x v="1"/>
    <x v="0"/>
    <x v="0"/>
    <x v="0"/>
  </r>
  <r>
    <n v="492"/>
    <x v="486"/>
    <x v="492"/>
    <n v="191000"/>
    <n v="45831"/>
    <n v="23.995287958115181"/>
    <x v="3"/>
    <n v="595"/>
    <x v="488"/>
    <x v="1"/>
    <x v="1"/>
    <n v="1275886800"/>
    <n v="1278910800"/>
    <x v="1"/>
    <x v="1"/>
    <x v="12"/>
    <x v="4"/>
    <x v="12"/>
  </r>
  <r>
    <n v="493"/>
    <x v="487"/>
    <x v="493"/>
    <n v="900"/>
    <n v="6514"/>
    <n v="723.77777777777771"/>
    <x v="1"/>
    <n v="64"/>
    <x v="489"/>
    <x v="1"/>
    <x v="1"/>
    <n v="1561784400"/>
    <n v="1562907600"/>
    <x v="0"/>
    <x v="0"/>
    <x v="14"/>
    <x v="7"/>
    <x v="14"/>
  </r>
  <r>
    <n v="494"/>
    <x v="488"/>
    <x v="494"/>
    <n v="2500"/>
    <n v="13684"/>
    <n v="547.36"/>
    <x v="1"/>
    <n v="268"/>
    <x v="490"/>
    <x v="1"/>
    <x v="1"/>
    <n v="1332392400"/>
    <n v="1332478800"/>
    <x v="0"/>
    <x v="0"/>
    <x v="8"/>
    <x v="2"/>
    <x v="8"/>
  </r>
  <r>
    <n v="495"/>
    <x v="489"/>
    <x v="495"/>
    <n v="3200"/>
    <n v="13264"/>
    <n v="414.49999999999994"/>
    <x v="1"/>
    <n v="195"/>
    <x v="491"/>
    <x v="3"/>
    <x v="3"/>
    <n v="1402376400"/>
    <n v="1402722000"/>
    <x v="0"/>
    <x v="0"/>
    <x v="3"/>
    <x v="3"/>
    <x v="3"/>
  </r>
  <r>
    <n v="496"/>
    <x v="490"/>
    <x v="496"/>
    <n v="183800"/>
    <n v="1667"/>
    <n v="0.90696409140369971"/>
    <x v="0"/>
    <n v="54"/>
    <x v="492"/>
    <x v="1"/>
    <x v="1"/>
    <n v="1495342800"/>
    <n v="1496811600"/>
    <x v="0"/>
    <x v="0"/>
    <x v="10"/>
    <x v="4"/>
    <x v="10"/>
  </r>
  <r>
    <n v="497"/>
    <x v="491"/>
    <x v="497"/>
    <n v="9800"/>
    <n v="3349"/>
    <n v="34.173469387755098"/>
    <x v="0"/>
    <n v="120"/>
    <x v="493"/>
    <x v="1"/>
    <x v="1"/>
    <n v="1482213600"/>
    <n v="1482213600"/>
    <x v="0"/>
    <x v="1"/>
    <x v="8"/>
    <x v="2"/>
    <x v="8"/>
  </r>
  <r>
    <n v="498"/>
    <x v="492"/>
    <x v="498"/>
    <n v="193400"/>
    <n v="46317"/>
    <n v="23.948810754912099"/>
    <x v="0"/>
    <n v="579"/>
    <x v="494"/>
    <x v="3"/>
    <x v="3"/>
    <n v="1420092000"/>
    <n v="1420264800"/>
    <x v="0"/>
    <x v="0"/>
    <x v="2"/>
    <x v="2"/>
    <x v="2"/>
  </r>
  <r>
    <n v="499"/>
    <x v="493"/>
    <x v="499"/>
    <n v="163800"/>
    <n v="78743"/>
    <n v="48.072649572649574"/>
    <x v="0"/>
    <n v="2072"/>
    <x v="495"/>
    <x v="1"/>
    <x v="1"/>
    <n v="1458018000"/>
    <n v="1458450000"/>
    <x v="0"/>
    <x v="1"/>
    <x v="4"/>
    <x v="4"/>
    <x v="4"/>
  </r>
  <r>
    <n v="500"/>
    <x v="494"/>
    <x v="500"/>
    <n v="100"/>
    <n v="0"/>
    <n v="0"/>
    <x v="0"/>
    <n v="0"/>
    <x v="496"/>
    <x v="1"/>
    <x v="1"/>
    <n v="1367384400"/>
    <n v="1369803600"/>
    <x v="0"/>
    <x v="1"/>
    <x v="3"/>
    <x v="3"/>
    <x v="3"/>
  </r>
  <r>
    <n v="501"/>
    <x v="495"/>
    <x v="501"/>
    <n v="153600"/>
    <n v="107743"/>
    <n v="70.145182291666657"/>
    <x v="0"/>
    <n v="1796"/>
    <x v="497"/>
    <x v="1"/>
    <x v="1"/>
    <n v="1363064400"/>
    <n v="1363237200"/>
    <x v="0"/>
    <x v="0"/>
    <x v="4"/>
    <x v="4"/>
    <x v="4"/>
  </r>
  <r>
    <n v="502"/>
    <x v="212"/>
    <x v="502"/>
    <n v="1300"/>
    <n v="6889"/>
    <n v="529.92307692307691"/>
    <x v="1"/>
    <n v="186"/>
    <x v="498"/>
    <x v="2"/>
    <x v="2"/>
    <n v="1343365200"/>
    <n v="1345870800"/>
    <x v="0"/>
    <x v="1"/>
    <x v="11"/>
    <x v="6"/>
    <x v="11"/>
  </r>
  <r>
    <n v="503"/>
    <x v="496"/>
    <x v="503"/>
    <n v="25500"/>
    <n v="45983"/>
    <n v="180.32549019607845"/>
    <x v="1"/>
    <n v="460"/>
    <x v="499"/>
    <x v="1"/>
    <x v="1"/>
    <n v="1435726800"/>
    <n v="1437454800"/>
    <x v="0"/>
    <x v="0"/>
    <x v="6"/>
    <x v="4"/>
    <x v="6"/>
  </r>
  <r>
    <n v="504"/>
    <x v="497"/>
    <x v="504"/>
    <n v="7500"/>
    <n v="6924"/>
    <n v="92.320000000000007"/>
    <x v="0"/>
    <n v="62"/>
    <x v="500"/>
    <x v="6"/>
    <x v="6"/>
    <n v="1431925200"/>
    <n v="1432011600"/>
    <x v="0"/>
    <x v="0"/>
    <x v="1"/>
    <x v="1"/>
    <x v="1"/>
  </r>
  <r>
    <n v="505"/>
    <x v="498"/>
    <x v="505"/>
    <n v="89900"/>
    <n v="12497"/>
    <n v="13.901001112347053"/>
    <x v="0"/>
    <n v="347"/>
    <x v="501"/>
    <x v="1"/>
    <x v="1"/>
    <n v="1362722400"/>
    <n v="1366347600"/>
    <x v="0"/>
    <x v="1"/>
    <x v="15"/>
    <x v="5"/>
    <x v="15"/>
  </r>
  <r>
    <n v="506"/>
    <x v="499"/>
    <x v="506"/>
    <n v="18000"/>
    <n v="166874"/>
    <n v="927.07777777777767"/>
    <x v="1"/>
    <n v="2528"/>
    <x v="502"/>
    <x v="1"/>
    <x v="1"/>
    <n v="1511416800"/>
    <n v="1512885600"/>
    <x v="0"/>
    <x v="1"/>
    <x v="3"/>
    <x v="3"/>
    <x v="3"/>
  </r>
  <r>
    <n v="507"/>
    <x v="500"/>
    <x v="507"/>
    <n v="2100"/>
    <n v="837"/>
    <n v="39.857142857142861"/>
    <x v="0"/>
    <n v="19"/>
    <x v="503"/>
    <x v="1"/>
    <x v="1"/>
    <n v="1365483600"/>
    <n v="1369717200"/>
    <x v="0"/>
    <x v="1"/>
    <x v="2"/>
    <x v="2"/>
    <x v="2"/>
  </r>
  <r>
    <n v="508"/>
    <x v="501"/>
    <x v="508"/>
    <n v="172700"/>
    <n v="193820"/>
    <n v="112.22929936305732"/>
    <x v="1"/>
    <n v="3657"/>
    <x v="504"/>
    <x v="1"/>
    <x v="1"/>
    <n v="1532840400"/>
    <n v="1534654800"/>
    <x v="0"/>
    <x v="0"/>
    <x v="3"/>
    <x v="3"/>
    <x v="3"/>
  </r>
  <r>
    <n v="509"/>
    <x v="173"/>
    <x v="509"/>
    <n v="168500"/>
    <n v="119510"/>
    <n v="70.925816023738875"/>
    <x v="0"/>
    <n v="1258"/>
    <x v="505"/>
    <x v="1"/>
    <x v="1"/>
    <n v="1336194000"/>
    <n v="1337058000"/>
    <x v="0"/>
    <x v="0"/>
    <x v="3"/>
    <x v="3"/>
    <x v="3"/>
  </r>
  <r>
    <n v="510"/>
    <x v="502"/>
    <x v="510"/>
    <n v="7800"/>
    <n v="9289"/>
    <n v="119.08974358974358"/>
    <x v="1"/>
    <n v="131"/>
    <x v="506"/>
    <x v="2"/>
    <x v="2"/>
    <n v="1527742800"/>
    <n v="1529816400"/>
    <x v="0"/>
    <x v="0"/>
    <x v="6"/>
    <x v="4"/>
    <x v="6"/>
  </r>
  <r>
    <n v="511"/>
    <x v="503"/>
    <x v="511"/>
    <n v="147800"/>
    <n v="35498"/>
    <n v="24.017591339648174"/>
    <x v="0"/>
    <n v="362"/>
    <x v="507"/>
    <x v="1"/>
    <x v="1"/>
    <n v="1564030800"/>
    <n v="1564894800"/>
    <x v="0"/>
    <x v="0"/>
    <x v="3"/>
    <x v="3"/>
    <x v="3"/>
  </r>
  <r>
    <n v="512"/>
    <x v="504"/>
    <x v="512"/>
    <n v="9100"/>
    <n v="12678"/>
    <n v="139.31868131868131"/>
    <x v="1"/>
    <n v="239"/>
    <x v="508"/>
    <x v="1"/>
    <x v="1"/>
    <n v="1404536400"/>
    <n v="1404622800"/>
    <x v="0"/>
    <x v="1"/>
    <x v="11"/>
    <x v="6"/>
    <x v="11"/>
  </r>
  <r>
    <n v="513"/>
    <x v="505"/>
    <x v="513"/>
    <n v="8300"/>
    <n v="3260"/>
    <n v="39.277108433734945"/>
    <x v="3"/>
    <n v="35"/>
    <x v="509"/>
    <x v="1"/>
    <x v="1"/>
    <n v="1284008400"/>
    <n v="1284181200"/>
    <x v="0"/>
    <x v="0"/>
    <x v="19"/>
    <x v="4"/>
    <x v="19"/>
  </r>
  <r>
    <n v="514"/>
    <x v="506"/>
    <x v="514"/>
    <n v="138700"/>
    <n v="31123"/>
    <n v="22.439077144917089"/>
    <x v="3"/>
    <n v="528"/>
    <x v="510"/>
    <x v="5"/>
    <x v="5"/>
    <n v="1386309600"/>
    <n v="1386741600"/>
    <x v="0"/>
    <x v="1"/>
    <x v="1"/>
    <x v="1"/>
    <x v="1"/>
  </r>
  <r>
    <n v="515"/>
    <x v="507"/>
    <x v="515"/>
    <n v="8600"/>
    <n v="4797"/>
    <n v="55.779069767441861"/>
    <x v="0"/>
    <n v="133"/>
    <x v="511"/>
    <x v="0"/>
    <x v="0"/>
    <n v="1324620000"/>
    <n v="1324792800"/>
    <x v="0"/>
    <x v="1"/>
    <x v="3"/>
    <x v="3"/>
    <x v="3"/>
  </r>
  <r>
    <n v="516"/>
    <x v="508"/>
    <x v="516"/>
    <n v="125400"/>
    <n v="53324"/>
    <n v="42.523125996810208"/>
    <x v="0"/>
    <n v="846"/>
    <x v="512"/>
    <x v="1"/>
    <x v="1"/>
    <n v="1281070800"/>
    <n v="1284354000"/>
    <x v="0"/>
    <x v="0"/>
    <x v="9"/>
    <x v="5"/>
    <x v="9"/>
  </r>
  <r>
    <n v="517"/>
    <x v="509"/>
    <x v="517"/>
    <n v="5900"/>
    <n v="6608"/>
    <n v="112.00000000000001"/>
    <x v="1"/>
    <n v="78"/>
    <x v="513"/>
    <x v="1"/>
    <x v="1"/>
    <n v="1493960400"/>
    <n v="1494392400"/>
    <x v="0"/>
    <x v="0"/>
    <x v="0"/>
    <x v="0"/>
    <x v="0"/>
  </r>
  <r>
    <n v="518"/>
    <x v="510"/>
    <x v="518"/>
    <n v="8800"/>
    <n v="622"/>
    <n v="7.0681818181818183"/>
    <x v="0"/>
    <n v="10"/>
    <x v="514"/>
    <x v="1"/>
    <x v="1"/>
    <n v="1519365600"/>
    <n v="1519538400"/>
    <x v="0"/>
    <x v="1"/>
    <x v="10"/>
    <x v="4"/>
    <x v="10"/>
  </r>
  <r>
    <n v="519"/>
    <x v="511"/>
    <x v="519"/>
    <n v="177700"/>
    <n v="180802"/>
    <n v="101.74563871693867"/>
    <x v="1"/>
    <n v="1773"/>
    <x v="515"/>
    <x v="1"/>
    <x v="1"/>
    <n v="1420696800"/>
    <n v="1421906400"/>
    <x v="0"/>
    <x v="1"/>
    <x v="1"/>
    <x v="1"/>
    <x v="1"/>
  </r>
  <r>
    <n v="520"/>
    <x v="512"/>
    <x v="520"/>
    <n v="800"/>
    <n v="3406"/>
    <n v="425.75"/>
    <x v="1"/>
    <n v="32"/>
    <x v="516"/>
    <x v="1"/>
    <x v="1"/>
    <n v="1555650000"/>
    <n v="1555909200"/>
    <x v="0"/>
    <x v="0"/>
    <x v="3"/>
    <x v="3"/>
    <x v="3"/>
  </r>
  <r>
    <n v="521"/>
    <x v="513"/>
    <x v="47"/>
    <n v="7600"/>
    <n v="11061"/>
    <n v="145.53947368421052"/>
    <x v="1"/>
    <n v="369"/>
    <x v="517"/>
    <x v="1"/>
    <x v="1"/>
    <n v="1471928400"/>
    <n v="1472446800"/>
    <x v="0"/>
    <x v="1"/>
    <x v="6"/>
    <x v="4"/>
    <x v="6"/>
  </r>
  <r>
    <n v="522"/>
    <x v="514"/>
    <x v="521"/>
    <n v="50500"/>
    <n v="16389"/>
    <n v="32.453465346534657"/>
    <x v="0"/>
    <n v="191"/>
    <x v="518"/>
    <x v="1"/>
    <x v="1"/>
    <n v="1341291600"/>
    <n v="1342328400"/>
    <x v="0"/>
    <x v="0"/>
    <x v="12"/>
    <x v="4"/>
    <x v="12"/>
  </r>
  <r>
    <n v="523"/>
    <x v="515"/>
    <x v="522"/>
    <n v="900"/>
    <n v="6303"/>
    <n v="700.33333333333326"/>
    <x v="1"/>
    <n v="89"/>
    <x v="519"/>
    <x v="1"/>
    <x v="1"/>
    <n v="1267682400"/>
    <n v="1268114400"/>
    <x v="0"/>
    <x v="0"/>
    <x v="12"/>
    <x v="4"/>
    <x v="12"/>
  </r>
  <r>
    <n v="524"/>
    <x v="516"/>
    <x v="523"/>
    <n v="96700"/>
    <n v="81136"/>
    <n v="83.904860392967933"/>
    <x v="0"/>
    <n v="1979"/>
    <x v="520"/>
    <x v="1"/>
    <x v="1"/>
    <n v="1272258000"/>
    <n v="1273381200"/>
    <x v="0"/>
    <x v="0"/>
    <x v="3"/>
    <x v="3"/>
    <x v="3"/>
  </r>
  <r>
    <n v="525"/>
    <x v="517"/>
    <x v="524"/>
    <n v="2100"/>
    <n v="1768"/>
    <n v="84.19047619047619"/>
    <x v="0"/>
    <n v="63"/>
    <x v="521"/>
    <x v="1"/>
    <x v="1"/>
    <n v="1290492000"/>
    <n v="1290837600"/>
    <x v="0"/>
    <x v="0"/>
    <x v="8"/>
    <x v="2"/>
    <x v="8"/>
  </r>
  <r>
    <n v="526"/>
    <x v="518"/>
    <x v="525"/>
    <n v="8300"/>
    <n v="12944"/>
    <n v="155.95180722891567"/>
    <x v="1"/>
    <n v="147"/>
    <x v="522"/>
    <x v="1"/>
    <x v="1"/>
    <n v="1451109600"/>
    <n v="1454306400"/>
    <x v="0"/>
    <x v="1"/>
    <x v="3"/>
    <x v="3"/>
    <x v="3"/>
  </r>
  <r>
    <n v="527"/>
    <x v="519"/>
    <x v="526"/>
    <n v="189200"/>
    <n v="188480"/>
    <n v="99.619450317124731"/>
    <x v="0"/>
    <n v="6080"/>
    <x v="523"/>
    <x v="0"/>
    <x v="0"/>
    <n v="1454652000"/>
    <n v="1457762400"/>
    <x v="0"/>
    <x v="0"/>
    <x v="10"/>
    <x v="4"/>
    <x v="10"/>
  </r>
  <r>
    <n v="528"/>
    <x v="520"/>
    <x v="527"/>
    <n v="9000"/>
    <n v="7227"/>
    <n v="80.300000000000011"/>
    <x v="0"/>
    <n v="80"/>
    <x v="524"/>
    <x v="4"/>
    <x v="4"/>
    <n v="1385186400"/>
    <n v="1389074400"/>
    <x v="0"/>
    <x v="0"/>
    <x v="7"/>
    <x v="1"/>
    <x v="7"/>
  </r>
  <r>
    <n v="529"/>
    <x v="521"/>
    <x v="528"/>
    <n v="5100"/>
    <n v="574"/>
    <n v="11.254901960784313"/>
    <x v="0"/>
    <n v="9"/>
    <x v="525"/>
    <x v="1"/>
    <x v="1"/>
    <n v="1399698000"/>
    <n v="1402117200"/>
    <x v="0"/>
    <x v="0"/>
    <x v="11"/>
    <x v="6"/>
    <x v="11"/>
  </r>
  <r>
    <n v="530"/>
    <x v="522"/>
    <x v="529"/>
    <n v="105000"/>
    <n v="96328"/>
    <n v="91.740952380952379"/>
    <x v="0"/>
    <n v="1784"/>
    <x v="526"/>
    <x v="1"/>
    <x v="1"/>
    <n v="1283230800"/>
    <n v="1284440400"/>
    <x v="0"/>
    <x v="1"/>
    <x v="13"/>
    <x v="5"/>
    <x v="13"/>
  </r>
  <r>
    <n v="531"/>
    <x v="523"/>
    <x v="530"/>
    <n v="186700"/>
    <n v="178338"/>
    <n v="95.521156936261391"/>
    <x v="2"/>
    <n v="3640"/>
    <x v="527"/>
    <x v="5"/>
    <x v="5"/>
    <n v="1384149600"/>
    <n v="1388988000"/>
    <x v="0"/>
    <x v="0"/>
    <x v="11"/>
    <x v="6"/>
    <x v="11"/>
  </r>
  <r>
    <n v="532"/>
    <x v="524"/>
    <x v="531"/>
    <n v="1600"/>
    <n v="8046"/>
    <n v="502.87499999999994"/>
    <x v="1"/>
    <n v="126"/>
    <x v="528"/>
    <x v="0"/>
    <x v="0"/>
    <n v="1516860000"/>
    <n v="1516946400"/>
    <x v="0"/>
    <x v="0"/>
    <x v="3"/>
    <x v="3"/>
    <x v="3"/>
  </r>
  <r>
    <n v="533"/>
    <x v="525"/>
    <x v="532"/>
    <n v="115600"/>
    <n v="184086"/>
    <n v="159.24394463667818"/>
    <x v="1"/>
    <n v="2218"/>
    <x v="529"/>
    <x v="4"/>
    <x v="4"/>
    <n v="1374642000"/>
    <n v="1377752400"/>
    <x v="0"/>
    <x v="0"/>
    <x v="7"/>
    <x v="1"/>
    <x v="7"/>
  </r>
  <r>
    <n v="534"/>
    <x v="526"/>
    <x v="533"/>
    <n v="89100"/>
    <n v="13385"/>
    <n v="15.022446689113355"/>
    <x v="0"/>
    <n v="243"/>
    <x v="530"/>
    <x v="1"/>
    <x v="1"/>
    <n v="1534482000"/>
    <n v="1534568400"/>
    <x v="0"/>
    <x v="1"/>
    <x v="6"/>
    <x v="4"/>
    <x v="6"/>
  </r>
  <r>
    <n v="535"/>
    <x v="527"/>
    <x v="534"/>
    <n v="2600"/>
    <n v="12533"/>
    <n v="482.03846153846149"/>
    <x v="1"/>
    <n v="202"/>
    <x v="531"/>
    <x v="6"/>
    <x v="6"/>
    <n v="1528434000"/>
    <n v="1528606800"/>
    <x v="0"/>
    <x v="1"/>
    <x v="3"/>
    <x v="3"/>
    <x v="3"/>
  </r>
  <r>
    <n v="536"/>
    <x v="528"/>
    <x v="535"/>
    <n v="9800"/>
    <n v="14697"/>
    <n v="149.96938775510205"/>
    <x v="1"/>
    <n v="140"/>
    <x v="532"/>
    <x v="6"/>
    <x v="6"/>
    <n v="1282626000"/>
    <n v="1284872400"/>
    <x v="0"/>
    <x v="0"/>
    <x v="13"/>
    <x v="5"/>
    <x v="13"/>
  </r>
  <r>
    <n v="537"/>
    <x v="529"/>
    <x v="536"/>
    <n v="84400"/>
    <n v="98935"/>
    <n v="117.22156398104266"/>
    <x v="1"/>
    <n v="1052"/>
    <x v="533"/>
    <x v="3"/>
    <x v="3"/>
    <n v="1535605200"/>
    <n v="1537592400"/>
    <x v="1"/>
    <x v="1"/>
    <x v="4"/>
    <x v="4"/>
    <x v="4"/>
  </r>
  <r>
    <n v="538"/>
    <x v="530"/>
    <x v="537"/>
    <n v="151300"/>
    <n v="57034"/>
    <n v="37.695968274950431"/>
    <x v="0"/>
    <n v="1296"/>
    <x v="534"/>
    <x v="1"/>
    <x v="1"/>
    <n v="1379826000"/>
    <n v="1381208400"/>
    <x v="0"/>
    <x v="0"/>
    <x v="20"/>
    <x v="6"/>
    <x v="20"/>
  </r>
  <r>
    <n v="539"/>
    <x v="531"/>
    <x v="538"/>
    <n v="9800"/>
    <n v="7120"/>
    <n v="72.653061224489804"/>
    <x v="0"/>
    <n v="77"/>
    <x v="535"/>
    <x v="1"/>
    <x v="1"/>
    <n v="1561957200"/>
    <n v="1562475600"/>
    <x v="0"/>
    <x v="1"/>
    <x v="0"/>
    <x v="0"/>
    <x v="0"/>
  </r>
  <r>
    <n v="540"/>
    <x v="532"/>
    <x v="539"/>
    <n v="5300"/>
    <n v="14097"/>
    <n v="265.98113207547169"/>
    <x v="1"/>
    <n v="247"/>
    <x v="536"/>
    <x v="1"/>
    <x v="1"/>
    <n v="1525496400"/>
    <n v="1527397200"/>
    <x v="0"/>
    <x v="0"/>
    <x v="14"/>
    <x v="7"/>
    <x v="14"/>
  </r>
  <r>
    <n v="541"/>
    <x v="533"/>
    <x v="540"/>
    <n v="178000"/>
    <n v="43086"/>
    <n v="24.205617977528089"/>
    <x v="0"/>
    <n v="395"/>
    <x v="537"/>
    <x v="6"/>
    <x v="6"/>
    <n v="1433912400"/>
    <n v="1436158800"/>
    <x v="0"/>
    <x v="0"/>
    <x v="20"/>
    <x v="6"/>
    <x v="20"/>
  </r>
  <r>
    <n v="542"/>
    <x v="534"/>
    <x v="541"/>
    <n v="77000"/>
    <n v="1930"/>
    <n v="2.5064935064935066"/>
    <x v="0"/>
    <n v="49"/>
    <x v="538"/>
    <x v="4"/>
    <x v="4"/>
    <n v="1453442400"/>
    <n v="1456034400"/>
    <x v="0"/>
    <x v="0"/>
    <x v="7"/>
    <x v="1"/>
    <x v="7"/>
  </r>
  <r>
    <n v="543"/>
    <x v="535"/>
    <x v="542"/>
    <n v="84900"/>
    <n v="13864"/>
    <n v="16.329799764428738"/>
    <x v="0"/>
    <n v="180"/>
    <x v="539"/>
    <x v="1"/>
    <x v="1"/>
    <n v="1378875600"/>
    <n v="1380171600"/>
    <x v="0"/>
    <x v="0"/>
    <x v="11"/>
    <x v="6"/>
    <x v="11"/>
  </r>
  <r>
    <n v="544"/>
    <x v="536"/>
    <x v="543"/>
    <n v="2800"/>
    <n v="7742"/>
    <n v="276.5"/>
    <x v="1"/>
    <n v="84"/>
    <x v="540"/>
    <x v="1"/>
    <x v="1"/>
    <n v="1452232800"/>
    <n v="1453356000"/>
    <x v="0"/>
    <x v="0"/>
    <x v="1"/>
    <x v="1"/>
    <x v="1"/>
  </r>
  <r>
    <n v="545"/>
    <x v="537"/>
    <x v="544"/>
    <n v="184800"/>
    <n v="164109"/>
    <n v="88.803571428571431"/>
    <x v="0"/>
    <n v="2690"/>
    <x v="541"/>
    <x v="1"/>
    <x v="1"/>
    <n v="1577253600"/>
    <n v="1578981600"/>
    <x v="0"/>
    <x v="0"/>
    <x v="3"/>
    <x v="3"/>
    <x v="3"/>
  </r>
  <r>
    <n v="546"/>
    <x v="538"/>
    <x v="545"/>
    <n v="4200"/>
    <n v="6870"/>
    <n v="163.57142857142856"/>
    <x v="1"/>
    <n v="88"/>
    <x v="542"/>
    <x v="1"/>
    <x v="1"/>
    <n v="1537160400"/>
    <n v="1537419600"/>
    <x v="0"/>
    <x v="1"/>
    <x v="3"/>
    <x v="3"/>
    <x v="3"/>
  </r>
  <r>
    <n v="547"/>
    <x v="539"/>
    <x v="546"/>
    <n v="1300"/>
    <n v="12597"/>
    <n v="969"/>
    <x v="1"/>
    <n v="156"/>
    <x v="543"/>
    <x v="1"/>
    <x v="1"/>
    <n v="1422165600"/>
    <n v="1423202400"/>
    <x v="0"/>
    <x v="0"/>
    <x v="6"/>
    <x v="4"/>
    <x v="6"/>
  </r>
  <r>
    <n v="548"/>
    <x v="540"/>
    <x v="547"/>
    <n v="66100"/>
    <n v="179074"/>
    <n v="270.91376701966715"/>
    <x v="1"/>
    <n v="2985"/>
    <x v="544"/>
    <x v="1"/>
    <x v="1"/>
    <n v="1459486800"/>
    <n v="1460610000"/>
    <x v="0"/>
    <x v="0"/>
    <x v="3"/>
    <x v="3"/>
    <x v="3"/>
  </r>
  <r>
    <n v="549"/>
    <x v="541"/>
    <x v="548"/>
    <n v="29500"/>
    <n v="83843"/>
    <n v="284.21355932203392"/>
    <x v="1"/>
    <n v="762"/>
    <x v="545"/>
    <x v="1"/>
    <x v="1"/>
    <n v="1369717200"/>
    <n v="1370494800"/>
    <x v="0"/>
    <x v="0"/>
    <x v="8"/>
    <x v="2"/>
    <x v="8"/>
  </r>
  <r>
    <n v="550"/>
    <x v="542"/>
    <x v="549"/>
    <n v="100"/>
    <n v="4"/>
    <n v="4"/>
    <x v="3"/>
    <n v="1"/>
    <x v="446"/>
    <x v="5"/>
    <x v="5"/>
    <n v="1330495200"/>
    <n v="1332306000"/>
    <x v="0"/>
    <x v="0"/>
    <x v="7"/>
    <x v="1"/>
    <x v="7"/>
  </r>
  <r>
    <n v="551"/>
    <x v="543"/>
    <x v="550"/>
    <n v="180100"/>
    <n v="105598"/>
    <n v="58.6329816768462"/>
    <x v="0"/>
    <n v="2779"/>
    <x v="546"/>
    <x v="2"/>
    <x v="2"/>
    <n v="1419055200"/>
    <n v="1422511200"/>
    <x v="0"/>
    <x v="1"/>
    <x v="2"/>
    <x v="2"/>
    <x v="2"/>
  </r>
  <r>
    <n v="552"/>
    <x v="544"/>
    <x v="551"/>
    <n v="9000"/>
    <n v="8866"/>
    <n v="98.51111111111112"/>
    <x v="0"/>
    <n v="92"/>
    <x v="547"/>
    <x v="1"/>
    <x v="1"/>
    <n v="1480140000"/>
    <n v="1480312800"/>
    <x v="0"/>
    <x v="0"/>
    <x v="3"/>
    <x v="3"/>
    <x v="3"/>
  </r>
  <r>
    <n v="553"/>
    <x v="545"/>
    <x v="552"/>
    <n v="170600"/>
    <n v="75022"/>
    <n v="43.975381008206334"/>
    <x v="0"/>
    <n v="1028"/>
    <x v="548"/>
    <x v="1"/>
    <x v="1"/>
    <n v="1293948000"/>
    <n v="1294034400"/>
    <x v="0"/>
    <x v="0"/>
    <x v="1"/>
    <x v="1"/>
    <x v="1"/>
  </r>
  <r>
    <n v="554"/>
    <x v="546"/>
    <x v="553"/>
    <n v="9500"/>
    <n v="14408"/>
    <n v="151.66315789473683"/>
    <x v="1"/>
    <n v="554"/>
    <x v="549"/>
    <x v="0"/>
    <x v="0"/>
    <n v="1482127200"/>
    <n v="1482645600"/>
    <x v="0"/>
    <x v="0"/>
    <x v="7"/>
    <x v="1"/>
    <x v="7"/>
  </r>
  <r>
    <n v="555"/>
    <x v="547"/>
    <x v="554"/>
    <n v="6300"/>
    <n v="14089"/>
    <n v="223.63492063492063"/>
    <x v="1"/>
    <n v="135"/>
    <x v="550"/>
    <x v="3"/>
    <x v="3"/>
    <n v="1396414800"/>
    <n v="1399093200"/>
    <x v="0"/>
    <x v="0"/>
    <x v="1"/>
    <x v="1"/>
    <x v="1"/>
  </r>
  <r>
    <n v="556"/>
    <x v="195"/>
    <x v="555"/>
    <n v="5200"/>
    <n v="12467"/>
    <n v="239.75"/>
    <x v="1"/>
    <n v="122"/>
    <x v="551"/>
    <x v="1"/>
    <x v="1"/>
    <n v="1315285200"/>
    <n v="1315890000"/>
    <x v="0"/>
    <x v="1"/>
    <x v="18"/>
    <x v="5"/>
    <x v="18"/>
  </r>
  <r>
    <n v="557"/>
    <x v="548"/>
    <x v="556"/>
    <n v="6000"/>
    <n v="11960"/>
    <n v="199.33333333333334"/>
    <x v="1"/>
    <n v="221"/>
    <x v="552"/>
    <x v="1"/>
    <x v="1"/>
    <n v="1443762000"/>
    <n v="1444021200"/>
    <x v="0"/>
    <x v="1"/>
    <x v="22"/>
    <x v="4"/>
    <x v="22"/>
  </r>
  <r>
    <n v="558"/>
    <x v="549"/>
    <x v="557"/>
    <n v="5800"/>
    <n v="7966"/>
    <n v="137.34482758620689"/>
    <x v="1"/>
    <n v="126"/>
    <x v="553"/>
    <x v="1"/>
    <x v="1"/>
    <n v="1456293600"/>
    <n v="1460005200"/>
    <x v="0"/>
    <x v="0"/>
    <x v="3"/>
    <x v="3"/>
    <x v="3"/>
  </r>
  <r>
    <n v="559"/>
    <x v="550"/>
    <x v="558"/>
    <n v="105300"/>
    <n v="106321"/>
    <n v="100.9696106362773"/>
    <x v="1"/>
    <n v="1022"/>
    <x v="554"/>
    <x v="1"/>
    <x v="1"/>
    <n v="1470114000"/>
    <n v="1470718800"/>
    <x v="0"/>
    <x v="0"/>
    <x v="3"/>
    <x v="3"/>
    <x v="3"/>
  </r>
  <r>
    <n v="560"/>
    <x v="551"/>
    <x v="559"/>
    <n v="20000"/>
    <n v="158832"/>
    <n v="794.16"/>
    <x v="1"/>
    <n v="3177"/>
    <x v="555"/>
    <x v="1"/>
    <x v="1"/>
    <n v="1321596000"/>
    <n v="1325052000"/>
    <x v="0"/>
    <x v="0"/>
    <x v="10"/>
    <x v="4"/>
    <x v="10"/>
  </r>
  <r>
    <n v="561"/>
    <x v="552"/>
    <x v="560"/>
    <n v="3000"/>
    <n v="11091"/>
    <n v="369.7"/>
    <x v="1"/>
    <n v="198"/>
    <x v="556"/>
    <x v="5"/>
    <x v="5"/>
    <n v="1318827600"/>
    <n v="1319000400"/>
    <x v="0"/>
    <x v="0"/>
    <x v="3"/>
    <x v="3"/>
    <x v="3"/>
  </r>
  <r>
    <n v="562"/>
    <x v="553"/>
    <x v="561"/>
    <n v="9900"/>
    <n v="1269"/>
    <n v="12.818181818181817"/>
    <x v="0"/>
    <n v="26"/>
    <x v="557"/>
    <x v="5"/>
    <x v="5"/>
    <n v="1552366800"/>
    <n v="1552539600"/>
    <x v="0"/>
    <x v="0"/>
    <x v="1"/>
    <x v="1"/>
    <x v="1"/>
  </r>
  <r>
    <n v="563"/>
    <x v="554"/>
    <x v="562"/>
    <n v="3700"/>
    <n v="5107"/>
    <n v="138.02702702702703"/>
    <x v="1"/>
    <n v="85"/>
    <x v="558"/>
    <x v="2"/>
    <x v="2"/>
    <n v="1542088800"/>
    <n v="1543816800"/>
    <x v="0"/>
    <x v="0"/>
    <x v="4"/>
    <x v="4"/>
    <x v="4"/>
  </r>
  <r>
    <n v="564"/>
    <x v="555"/>
    <x v="563"/>
    <n v="168700"/>
    <n v="141393"/>
    <n v="83.813278008298752"/>
    <x v="0"/>
    <n v="1790"/>
    <x v="559"/>
    <x v="1"/>
    <x v="1"/>
    <n v="1426395600"/>
    <n v="1427086800"/>
    <x v="0"/>
    <x v="0"/>
    <x v="3"/>
    <x v="3"/>
    <x v="3"/>
  </r>
  <r>
    <n v="565"/>
    <x v="556"/>
    <x v="564"/>
    <n v="94900"/>
    <n v="194166"/>
    <n v="204.60063224446787"/>
    <x v="1"/>
    <n v="3596"/>
    <x v="560"/>
    <x v="1"/>
    <x v="1"/>
    <n v="1321336800"/>
    <n v="1323064800"/>
    <x v="0"/>
    <x v="0"/>
    <x v="3"/>
    <x v="3"/>
    <x v="3"/>
  </r>
  <r>
    <n v="566"/>
    <x v="557"/>
    <x v="565"/>
    <n v="9300"/>
    <n v="4124"/>
    <n v="44.344086021505376"/>
    <x v="0"/>
    <n v="37"/>
    <x v="561"/>
    <x v="1"/>
    <x v="1"/>
    <n v="1456293600"/>
    <n v="1458277200"/>
    <x v="0"/>
    <x v="1"/>
    <x v="5"/>
    <x v="1"/>
    <x v="5"/>
  </r>
  <r>
    <n v="567"/>
    <x v="558"/>
    <x v="566"/>
    <n v="6800"/>
    <n v="14865"/>
    <n v="218.60294117647058"/>
    <x v="1"/>
    <n v="244"/>
    <x v="562"/>
    <x v="1"/>
    <x v="1"/>
    <n v="1404968400"/>
    <n v="1405141200"/>
    <x v="0"/>
    <x v="0"/>
    <x v="1"/>
    <x v="1"/>
    <x v="1"/>
  </r>
  <r>
    <n v="568"/>
    <x v="559"/>
    <x v="567"/>
    <n v="72400"/>
    <n v="134688"/>
    <n v="186.03314917127071"/>
    <x v="1"/>
    <n v="5180"/>
    <x v="563"/>
    <x v="1"/>
    <x v="1"/>
    <n v="1279170000"/>
    <n v="1283058000"/>
    <x v="0"/>
    <x v="0"/>
    <x v="3"/>
    <x v="3"/>
    <x v="3"/>
  </r>
  <r>
    <n v="569"/>
    <x v="560"/>
    <x v="568"/>
    <n v="20100"/>
    <n v="47705"/>
    <n v="237.33830845771143"/>
    <x v="1"/>
    <n v="589"/>
    <x v="564"/>
    <x v="6"/>
    <x v="6"/>
    <n v="1294725600"/>
    <n v="1295762400"/>
    <x v="0"/>
    <x v="0"/>
    <x v="10"/>
    <x v="4"/>
    <x v="10"/>
  </r>
  <r>
    <n v="570"/>
    <x v="561"/>
    <x v="569"/>
    <n v="31200"/>
    <n v="95364"/>
    <n v="305.65384615384613"/>
    <x v="1"/>
    <n v="2725"/>
    <x v="565"/>
    <x v="1"/>
    <x v="1"/>
    <n v="1419055200"/>
    <n v="1419573600"/>
    <x v="0"/>
    <x v="1"/>
    <x v="1"/>
    <x v="1"/>
    <x v="1"/>
  </r>
  <r>
    <n v="571"/>
    <x v="562"/>
    <x v="570"/>
    <n v="3500"/>
    <n v="3295"/>
    <n v="94.142857142857139"/>
    <x v="0"/>
    <n v="35"/>
    <x v="566"/>
    <x v="6"/>
    <x v="6"/>
    <n v="1434690000"/>
    <n v="1438750800"/>
    <x v="0"/>
    <x v="0"/>
    <x v="12"/>
    <x v="4"/>
    <x v="12"/>
  </r>
  <r>
    <n v="572"/>
    <x v="563"/>
    <x v="571"/>
    <n v="9000"/>
    <n v="4896"/>
    <n v="54.400000000000006"/>
    <x v="3"/>
    <n v="94"/>
    <x v="567"/>
    <x v="1"/>
    <x v="1"/>
    <n v="1443416400"/>
    <n v="1444798800"/>
    <x v="0"/>
    <x v="1"/>
    <x v="1"/>
    <x v="1"/>
    <x v="1"/>
  </r>
  <r>
    <n v="573"/>
    <x v="564"/>
    <x v="572"/>
    <n v="6700"/>
    <n v="7496"/>
    <n v="111.88059701492537"/>
    <x v="1"/>
    <n v="300"/>
    <x v="568"/>
    <x v="1"/>
    <x v="1"/>
    <n v="1399006800"/>
    <n v="1399179600"/>
    <x v="0"/>
    <x v="0"/>
    <x v="23"/>
    <x v="8"/>
    <x v="23"/>
  </r>
  <r>
    <n v="574"/>
    <x v="565"/>
    <x v="573"/>
    <n v="2700"/>
    <n v="9967"/>
    <n v="369.14814814814815"/>
    <x v="1"/>
    <n v="144"/>
    <x v="569"/>
    <x v="1"/>
    <x v="1"/>
    <n v="1575698400"/>
    <n v="1576562400"/>
    <x v="0"/>
    <x v="1"/>
    <x v="0"/>
    <x v="0"/>
    <x v="0"/>
  </r>
  <r>
    <n v="575"/>
    <x v="566"/>
    <x v="574"/>
    <n v="83300"/>
    <n v="52421"/>
    <n v="62.930372148859547"/>
    <x v="0"/>
    <n v="558"/>
    <x v="570"/>
    <x v="1"/>
    <x v="1"/>
    <n v="1400562000"/>
    <n v="1400821200"/>
    <x v="0"/>
    <x v="1"/>
    <x v="3"/>
    <x v="3"/>
    <x v="3"/>
  </r>
  <r>
    <n v="576"/>
    <x v="567"/>
    <x v="575"/>
    <n v="9700"/>
    <n v="6298"/>
    <n v="64.927835051546396"/>
    <x v="0"/>
    <n v="64"/>
    <x v="571"/>
    <x v="1"/>
    <x v="1"/>
    <n v="1509512400"/>
    <n v="1510984800"/>
    <x v="0"/>
    <x v="0"/>
    <x v="3"/>
    <x v="3"/>
    <x v="3"/>
  </r>
  <r>
    <n v="577"/>
    <x v="568"/>
    <x v="576"/>
    <n v="8200"/>
    <n v="1546"/>
    <n v="18.853658536585368"/>
    <x v="3"/>
    <n v="37"/>
    <x v="572"/>
    <x v="1"/>
    <x v="1"/>
    <n v="1299823200"/>
    <n v="1302066000"/>
    <x v="0"/>
    <x v="0"/>
    <x v="17"/>
    <x v="1"/>
    <x v="17"/>
  </r>
  <r>
    <n v="578"/>
    <x v="569"/>
    <x v="577"/>
    <n v="96500"/>
    <n v="16168"/>
    <n v="16.754404145077721"/>
    <x v="0"/>
    <n v="245"/>
    <x v="573"/>
    <x v="1"/>
    <x v="1"/>
    <n v="1322719200"/>
    <n v="1322978400"/>
    <x v="0"/>
    <x v="0"/>
    <x v="22"/>
    <x v="4"/>
    <x v="22"/>
  </r>
  <r>
    <n v="579"/>
    <x v="570"/>
    <x v="578"/>
    <n v="6200"/>
    <n v="6269"/>
    <n v="101.11290322580646"/>
    <x v="1"/>
    <n v="87"/>
    <x v="574"/>
    <x v="1"/>
    <x v="1"/>
    <n v="1312693200"/>
    <n v="1313730000"/>
    <x v="0"/>
    <x v="0"/>
    <x v="17"/>
    <x v="1"/>
    <x v="17"/>
  </r>
  <r>
    <n v="580"/>
    <x v="251"/>
    <x v="579"/>
    <n v="43800"/>
    <n v="149578"/>
    <n v="341.5022831050228"/>
    <x v="1"/>
    <n v="3116"/>
    <x v="575"/>
    <x v="1"/>
    <x v="1"/>
    <n v="1393394400"/>
    <n v="1394085600"/>
    <x v="0"/>
    <x v="0"/>
    <x v="3"/>
    <x v="3"/>
    <x v="3"/>
  </r>
  <r>
    <n v="581"/>
    <x v="571"/>
    <x v="580"/>
    <n v="6000"/>
    <n v="3841"/>
    <n v="64.016666666666666"/>
    <x v="0"/>
    <n v="71"/>
    <x v="576"/>
    <x v="1"/>
    <x v="1"/>
    <n v="1304053200"/>
    <n v="1305349200"/>
    <x v="0"/>
    <x v="0"/>
    <x v="2"/>
    <x v="2"/>
    <x v="2"/>
  </r>
  <r>
    <n v="582"/>
    <x v="572"/>
    <x v="581"/>
    <n v="8700"/>
    <n v="4531"/>
    <n v="52.080459770114942"/>
    <x v="0"/>
    <n v="42"/>
    <x v="577"/>
    <x v="1"/>
    <x v="1"/>
    <n v="1433912400"/>
    <n v="1434344400"/>
    <x v="0"/>
    <x v="1"/>
    <x v="11"/>
    <x v="6"/>
    <x v="11"/>
  </r>
  <r>
    <n v="583"/>
    <x v="573"/>
    <x v="582"/>
    <n v="18900"/>
    <n v="60934"/>
    <n v="322.40211640211641"/>
    <x v="1"/>
    <n v="909"/>
    <x v="578"/>
    <x v="1"/>
    <x v="1"/>
    <n v="1329717600"/>
    <n v="1331186400"/>
    <x v="0"/>
    <x v="0"/>
    <x v="4"/>
    <x v="4"/>
    <x v="4"/>
  </r>
  <r>
    <n v="584"/>
    <x v="8"/>
    <x v="583"/>
    <n v="86400"/>
    <n v="103255"/>
    <n v="119.50810185185186"/>
    <x v="1"/>
    <n v="1613"/>
    <x v="579"/>
    <x v="1"/>
    <x v="1"/>
    <n v="1335330000"/>
    <n v="1336539600"/>
    <x v="0"/>
    <x v="0"/>
    <x v="2"/>
    <x v="2"/>
    <x v="2"/>
  </r>
  <r>
    <n v="585"/>
    <x v="574"/>
    <x v="584"/>
    <n v="8900"/>
    <n v="13065"/>
    <n v="146.79775280898878"/>
    <x v="1"/>
    <n v="136"/>
    <x v="580"/>
    <x v="1"/>
    <x v="1"/>
    <n v="1268888400"/>
    <n v="1269752400"/>
    <x v="0"/>
    <x v="0"/>
    <x v="18"/>
    <x v="5"/>
    <x v="18"/>
  </r>
  <r>
    <n v="586"/>
    <x v="575"/>
    <x v="585"/>
    <n v="700"/>
    <n v="6654"/>
    <n v="950.57142857142856"/>
    <x v="1"/>
    <n v="130"/>
    <x v="581"/>
    <x v="1"/>
    <x v="1"/>
    <n v="1289973600"/>
    <n v="1291615200"/>
    <x v="0"/>
    <x v="0"/>
    <x v="1"/>
    <x v="1"/>
    <x v="1"/>
  </r>
  <r>
    <n v="587"/>
    <x v="576"/>
    <x v="586"/>
    <n v="9400"/>
    <n v="6852"/>
    <n v="72.893617021276597"/>
    <x v="0"/>
    <n v="156"/>
    <x v="582"/>
    <x v="0"/>
    <x v="0"/>
    <n v="1547877600"/>
    <n v="1552366800"/>
    <x v="0"/>
    <x v="1"/>
    <x v="0"/>
    <x v="0"/>
    <x v="0"/>
  </r>
  <r>
    <n v="588"/>
    <x v="577"/>
    <x v="587"/>
    <n v="157600"/>
    <n v="124517"/>
    <n v="79.008248730964468"/>
    <x v="0"/>
    <n v="1368"/>
    <x v="583"/>
    <x v="4"/>
    <x v="4"/>
    <n v="1269493200"/>
    <n v="1272171600"/>
    <x v="0"/>
    <x v="0"/>
    <x v="3"/>
    <x v="3"/>
    <x v="3"/>
  </r>
  <r>
    <n v="589"/>
    <x v="578"/>
    <x v="588"/>
    <n v="7900"/>
    <n v="5113"/>
    <n v="64.721518987341781"/>
    <x v="0"/>
    <n v="102"/>
    <x v="584"/>
    <x v="1"/>
    <x v="1"/>
    <n v="1436072400"/>
    <n v="1436677200"/>
    <x v="0"/>
    <x v="0"/>
    <x v="4"/>
    <x v="4"/>
    <x v="4"/>
  </r>
  <r>
    <n v="590"/>
    <x v="579"/>
    <x v="589"/>
    <n v="7100"/>
    <n v="5824"/>
    <n v="82.028169014084511"/>
    <x v="0"/>
    <n v="86"/>
    <x v="585"/>
    <x v="2"/>
    <x v="2"/>
    <n v="1419141600"/>
    <n v="1420092000"/>
    <x v="0"/>
    <x v="0"/>
    <x v="15"/>
    <x v="5"/>
    <x v="15"/>
  </r>
  <r>
    <n v="591"/>
    <x v="580"/>
    <x v="590"/>
    <n v="600"/>
    <n v="6226"/>
    <n v="1037.6666666666667"/>
    <x v="1"/>
    <n v="102"/>
    <x v="586"/>
    <x v="1"/>
    <x v="1"/>
    <n v="1279083600"/>
    <n v="1279947600"/>
    <x v="0"/>
    <x v="0"/>
    <x v="11"/>
    <x v="6"/>
    <x v="11"/>
  </r>
  <r>
    <n v="592"/>
    <x v="581"/>
    <x v="591"/>
    <n v="156800"/>
    <n v="20243"/>
    <n v="12.910076530612244"/>
    <x v="0"/>
    <n v="253"/>
    <x v="587"/>
    <x v="1"/>
    <x v="1"/>
    <n v="1401426000"/>
    <n v="1402203600"/>
    <x v="0"/>
    <x v="0"/>
    <x v="3"/>
    <x v="3"/>
    <x v="3"/>
  </r>
  <r>
    <n v="593"/>
    <x v="582"/>
    <x v="592"/>
    <n v="121600"/>
    <n v="188288"/>
    <n v="154.84210526315789"/>
    <x v="1"/>
    <n v="4006"/>
    <x v="588"/>
    <x v="1"/>
    <x v="1"/>
    <n v="1395810000"/>
    <n v="1396933200"/>
    <x v="0"/>
    <x v="0"/>
    <x v="10"/>
    <x v="4"/>
    <x v="10"/>
  </r>
  <r>
    <n v="594"/>
    <x v="583"/>
    <x v="593"/>
    <n v="157300"/>
    <n v="11167"/>
    <n v="7.0991735537190088"/>
    <x v="0"/>
    <n v="157"/>
    <x v="589"/>
    <x v="1"/>
    <x v="1"/>
    <n v="1467003600"/>
    <n v="1467262800"/>
    <x v="0"/>
    <x v="1"/>
    <x v="3"/>
    <x v="3"/>
    <x v="3"/>
  </r>
  <r>
    <n v="595"/>
    <x v="584"/>
    <x v="594"/>
    <n v="70300"/>
    <n v="146595"/>
    <n v="208.52773826458036"/>
    <x v="1"/>
    <n v="1629"/>
    <x v="590"/>
    <x v="1"/>
    <x v="1"/>
    <n v="1268715600"/>
    <n v="1270530000"/>
    <x v="0"/>
    <x v="1"/>
    <x v="3"/>
    <x v="3"/>
    <x v="3"/>
  </r>
  <r>
    <n v="596"/>
    <x v="585"/>
    <x v="595"/>
    <n v="7900"/>
    <n v="7875"/>
    <n v="99.683544303797461"/>
    <x v="0"/>
    <n v="183"/>
    <x v="591"/>
    <x v="1"/>
    <x v="1"/>
    <n v="1457157600"/>
    <n v="1457762400"/>
    <x v="0"/>
    <x v="1"/>
    <x v="6"/>
    <x v="4"/>
    <x v="6"/>
  </r>
  <r>
    <n v="597"/>
    <x v="586"/>
    <x v="596"/>
    <n v="73800"/>
    <n v="148779"/>
    <n v="201.59756097560978"/>
    <x v="1"/>
    <n v="2188"/>
    <x v="592"/>
    <x v="1"/>
    <x v="1"/>
    <n v="1573970400"/>
    <n v="1575525600"/>
    <x v="0"/>
    <x v="0"/>
    <x v="3"/>
    <x v="3"/>
    <x v="3"/>
  </r>
  <r>
    <n v="598"/>
    <x v="587"/>
    <x v="597"/>
    <n v="108500"/>
    <n v="175868"/>
    <n v="162.09032258064516"/>
    <x v="1"/>
    <n v="2409"/>
    <x v="593"/>
    <x v="6"/>
    <x v="6"/>
    <n v="1276578000"/>
    <n v="1279083600"/>
    <x v="0"/>
    <x v="0"/>
    <x v="1"/>
    <x v="1"/>
    <x v="1"/>
  </r>
  <r>
    <n v="599"/>
    <x v="588"/>
    <x v="598"/>
    <n v="140300"/>
    <n v="5112"/>
    <n v="3.6436208125445471"/>
    <x v="0"/>
    <n v="82"/>
    <x v="594"/>
    <x v="3"/>
    <x v="3"/>
    <n v="1423720800"/>
    <n v="1424412000"/>
    <x v="0"/>
    <x v="0"/>
    <x v="4"/>
    <x v="4"/>
    <x v="4"/>
  </r>
  <r>
    <n v="600"/>
    <x v="589"/>
    <x v="599"/>
    <n v="100"/>
    <n v="5"/>
    <n v="5"/>
    <x v="0"/>
    <n v="1"/>
    <x v="298"/>
    <x v="4"/>
    <x v="4"/>
    <n v="1375160400"/>
    <n v="1376197200"/>
    <x v="0"/>
    <x v="0"/>
    <x v="0"/>
    <x v="0"/>
    <x v="0"/>
  </r>
  <r>
    <n v="601"/>
    <x v="590"/>
    <x v="600"/>
    <n v="6300"/>
    <n v="13018"/>
    <n v="206.63492063492063"/>
    <x v="1"/>
    <n v="194"/>
    <x v="595"/>
    <x v="1"/>
    <x v="1"/>
    <n v="1401426000"/>
    <n v="1402894800"/>
    <x v="1"/>
    <x v="0"/>
    <x v="8"/>
    <x v="2"/>
    <x v="8"/>
  </r>
  <r>
    <n v="602"/>
    <x v="591"/>
    <x v="601"/>
    <n v="71100"/>
    <n v="91176"/>
    <n v="128.23628691983123"/>
    <x v="1"/>
    <n v="1140"/>
    <x v="596"/>
    <x v="1"/>
    <x v="1"/>
    <n v="1433480400"/>
    <n v="1434430800"/>
    <x v="0"/>
    <x v="0"/>
    <x v="3"/>
    <x v="3"/>
    <x v="3"/>
  </r>
  <r>
    <n v="603"/>
    <x v="592"/>
    <x v="602"/>
    <n v="5300"/>
    <n v="6342"/>
    <n v="119.66037735849055"/>
    <x v="1"/>
    <n v="102"/>
    <x v="597"/>
    <x v="1"/>
    <x v="1"/>
    <n v="1555563600"/>
    <n v="1557896400"/>
    <x v="0"/>
    <x v="0"/>
    <x v="3"/>
    <x v="3"/>
    <x v="3"/>
  </r>
  <r>
    <n v="604"/>
    <x v="593"/>
    <x v="603"/>
    <n v="88700"/>
    <n v="151438"/>
    <n v="170.73055242390078"/>
    <x v="1"/>
    <n v="2857"/>
    <x v="598"/>
    <x v="1"/>
    <x v="1"/>
    <n v="1295676000"/>
    <n v="1297490400"/>
    <x v="0"/>
    <x v="0"/>
    <x v="3"/>
    <x v="3"/>
    <x v="3"/>
  </r>
  <r>
    <n v="605"/>
    <x v="594"/>
    <x v="604"/>
    <n v="3300"/>
    <n v="6178"/>
    <n v="187.21212121212122"/>
    <x v="1"/>
    <n v="107"/>
    <x v="599"/>
    <x v="1"/>
    <x v="1"/>
    <n v="1443848400"/>
    <n v="1447394400"/>
    <x v="0"/>
    <x v="0"/>
    <x v="9"/>
    <x v="5"/>
    <x v="9"/>
  </r>
  <r>
    <n v="606"/>
    <x v="595"/>
    <x v="605"/>
    <n v="3400"/>
    <n v="6405"/>
    <n v="188.38235294117646"/>
    <x v="1"/>
    <n v="160"/>
    <x v="600"/>
    <x v="4"/>
    <x v="4"/>
    <n v="1457330400"/>
    <n v="1458277200"/>
    <x v="0"/>
    <x v="0"/>
    <x v="1"/>
    <x v="1"/>
    <x v="1"/>
  </r>
  <r>
    <n v="607"/>
    <x v="596"/>
    <x v="606"/>
    <n v="137600"/>
    <n v="180667"/>
    <n v="131.29869186046511"/>
    <x v="1"/>
    <n v="2230"/>
    <x v="601"/>
    <x v="1"/>
    <x v="1"/>
    <n v="1395550800"/>
    <n v="1395723600"/>
    <x v="0"/>
    <x v="0"/>
    <x v="0"/>
    <x v="0"/>
    <x v="0"/>
  </r>
  <r>
    <n v="608"/>
    <x v="597"/>
    <x v="607"/>
    <n v="3900"/>
    <n v="11075"/>
    <n v="283.97435897435901"/>
    <x v="1"/>
    <n v="316"/>
    <x v="602"/>
    <x v="1"/>
    <x v="1"/>
    <n v="1551852000"/>
    <n v="1552197600"/>
    <x v="0"/>
    <x v="1"/>
    <x v="17"/>
    <x v="1"/>
    <x v="17"/>
  </r>
  <r>
    <n v="609"/>
    <x v="598"/>
    <x v="608"/>
    <n v="10000"/>
    <n v="12042"/>
    <n v="120.41999999999999"/>
    <x v="1"/>
    <n v="117"/>
    <x v="603"/>
    <x v="1"/>
    <x v="1"/>
    <n v="1547618400"/>
    <n v="1549087200"/>
    <x v="0"/>
    <x v="0"/>
    <x v="22"/>
    <x v="4"/>
    <x v="22"/>
  </r>
  <r>
    <n v="610"/>
    <x v="599"/>
    <x v="609"/>
    <n v="42800"/>
    <n v="179356"/>
    <n v="419.0560747663551"/>
    <x v="1"/>
    <n v="6406"/>
    <x v="604"/>
    <x v="1"/>
    <x v="1"/>
    <n v="1355637600"/>
    <n v="1356847200"/>
    <x v="0"/>
    <x v="0"/>
    <x v="3"/>
    <x v="3"/>
    <x v="3"/>
  </r>
  <r>
    <n v="611"/>
    <x v="600"/>
    <x v="610"/>
    <n v="8200"/>
    <n v="1136"/>
    <n v="13.853658536585368"/>
    <x v="3"/>
    <n v="15"/>
    <x v="605"/>
    <x v="1"/>
    <x v="1"/>
    <n v="1374728400"/>
    <n v="1375765200"/>
    <x v="0"/>
    <x v="0"/>
    <x v="3"/>
    <x v="3"/>
    <x v="3"/>
  </r>
  <r>
    <n v="612"/>
    <x v="601"/>
    <x v="611"/>
    <n v="6200"/>
    <n v="8645"/>
    <n v="139.43548387096774"/>
    <x v="1"/>
    <n v="192"/>
    <x v="606"/>
    <x v="1"/>
    <x v="1"/>
    <n v="1287810000"/>
    <n v="1289800800"/>
    <x v="0"/>
    <x v="0"/>
    <x v="5"/>
    <x v="1"/>
    <x v="5"/>
  </r>
  <r>
    <n v="613"/>
    <x v="602"/>
    <x v="612"/>
    <n v="1100"/>
    <n v="1914"/>
    <n v="174"/>
    <x v="1"/>
    <n v="26"/>
    <x v="607"/>
    <x v="0"/>
    <x v="0"/>
    <n v="1503723600"/>
    <n v="1504501200"/>
    <x v="0"/>
    <x v="0"/>
    <x v="3"/>
    <x v="3"/>
    <x v="3"/>
  </r>
  <r>
    <n v="614"/>
    <x v="603"/>
    <x v="613"/>
    <n v="26500"/>
    <n v="41205"/>
    <n v="155.49056603773585"/>
    <x v="1"/>
    <n v="723"/>
    <x v="608"/>
    <x v="1"/>
    <x v="1"/>
    <n v="1484114400"/>
    <n v="1485669600"/>
    <x v="0"/>
    <x v="0"/>
    <x v="3"/>
    <x v="3"/>
    <x v="3"/>
  </r>
  <r>
    <n v="615"/>
    <x v="604"/>
    <x v="614"/>
    <n v="8500"/>
    <n v="14488"/>
    <n v="170.44705882352943"/>
    <x v="1"/>
    <n v="170"/>
    <x v="609"/>
    <x v="6"/>
    <x v="6"/>
    <n v="1461906000"/>
    <n v="1462770000"/>
    <x v="0"/>
    <x v="0"/>
    <x v="3"/>
    <x v="3"/>
    <x v="3"/>
  </r>
  <r>
    <n v="616"/>
    <x v="605"/>
    <x v="615"/>
    <n v="6400"/>
    <n v="12129"/>
    <n v="189.515625"/>
    <x v="1"/>
    <n v="238"/>
    <x v="610"/>
    <x v="4"/>
    <x v="4"/>
    <n v="1379653200"/>
    <n v="1379739600"/>
    <x v="0"/>
    <x v="1"/>
    <x v="7"/>
    <x v="1"/>
    <x v="7"/>
  </r>
  <r>
    <n v="617"/>
    <x v="606"/>
    <x v="616"/>
    <n v="1400"/>
    <n v="3496"/>
    <n v="249.71428571428572"/>
    <x v="1"/>
    <n v="55"/>
    <x v="611"/>
    <x v="1"/>
    <x v="1"/>
    <n v="1401858000"/>
    <n v="1402722000"/>
    <x v="0"/>
    <x v="0"/>
    <x v="3"/>
    <x v="3"/>
    <x v="3"/>
  </r>
  <r>
    <n v="618"/>
    <x v="607"/>
    <x v="617"/>
    <n v="198600"/>
    <n v="97037"/>
    <n v="48.860523665659613"/>
    <x v="0"/>
    <n v="1198"/>
    <x v="612"/>
    <x v="1"/>
    <x v="1"/>
    <n v="1367470800"/>
    <n v="1369285200"/>
    <x v="0"/>
    <x v="0"/>
    <x v="9"/>
    <x v="5"/>
    <x v="9"/>
  </r>
  <r>
    <n v="619"/>
    <x v="608"/>
    <x v="618"/>
    <n v="195900"/>
    <n v="55757"/>
    <n v="28.461970393057683"/>
    <x v="0"/>
    <n v="648"/>
    <x v="613"/>
    <x v="1"/>
    <x v="1"/>
    <n v="1304658000"/>
    <n v="1304744400"/>
    <x v="1"/>
    <x v="1"/>
    <x v="3"/>
    <x v="3"/>
    <x v="3"/>
  </r>
  <r>
    <n v="620"/>
    <x v="609"/>
    <x v="619"/>
    <n v="4300"/>
    <n v="11525"/>
    <n v="268.02325581395348"/>
    <x v="1"/>
    <n v="128"/>
    <x v="614"/>
    <x v="2"/>
    <x v="2"/>
    <n v="1467954000"/>
    <n v="1468299600"/>
    <x v="0"/>
    <x v="0"/>
    <x v="14"/>
    <x v="7"/>
    <x v="14"/>
  </r>
  <r>
    <n v="621"/>
    <x v="610"/>
    <x v="620"/>
    <n v="25600"/>
    <n v="158669"/>
    <n v="619.80078125"/>
    <x v="1"/>
    <n v="2144"/>
    <x v="615"/>
    <x v="1"/>
    <x v="1"/>
    <n v="1473742800"/>
    <n v="1474174800"/>
    <x v="0"/>
    <x v="0"/>
    <x v="3"/>
    <x v="3"/>
    <x v="3"/>
  </r>
  <r>
    <n v="622"/>
    <x v="611"/>
    <x v="621"/>
    <n v="189000"/>
    <n v="5916"/>
    <n v="3.1301587301587301"/>
    <x v="0"/>
    <n v="64"/>
    <x v="616"/>
    <x v="1"/>
    <x v="1"/>
    <n v="1523768400"/>
    <n v="1526014800"/>
    <x v="0"/>
    <x v="0"/>
    <x v="7"/>
    <x v="1"/>
    <x v="7"/>
  </r>
  <r>
    <n v="623"/>
    <x v="612"/>
    <x v="622"/>
    <n v="94300"/>
    <n v="150806"/>
    <n v="159.92152704135739"/>
    <x v="1"/>
    <n v="2693"/>
    <x v="617"/>
    <x v="4"/>
    <x v="4"/>
    <n v="1437022800"/>
    <n v="1437454800"/>
    <x v="0"/>
    <x v="0"/>
    <x v="3"/>
    <x v="3"/>
    <x v="3"/>
  </r>
  <r>
    <n v="624"/>
    <x v="613"/>
    <x v="623"/>
    <n v="5100"/>
    <n v="14249"/>
    <n v="279.39215686274508"/>
    <x v="1"/>
    <n v="432"/>
    <x v="618"/>
    <x v="1"/>
    <x v="1"/>
    <n v="1422165600"/>
    <n v="1422684000"/>
    <x v="0"/>
    <x v="0"/>
    <x v="14"/>
    <x v="7"/>
    <x v="14"/>
  </r>
  <r>
    <n v="625"/>
    <x v="614"/>
    <x v="624"/>
    <n v="7500"/>
    <n v="5803"/>
    <n v="77.373333333333335"/>
    <x v="0"/>
    <n v="62"/>
    <x v="619"/>
    <x v="1"/>
    <x v="1"/>
    <n v="1580104800"/>
    <n v="1581314400"/>
    <x v="0"/>
    <x v="0"/>
    <x v="3"/>
    <x v="3"/>
    <x v="3"/>
  </r>
  <r>
    <n v="626"/>
    <x v="615"/>
    <x v="625"/>
    <n v="6400"/>
    <n v="13205"/>
    <n v="206.32812500000003"/>
    <x v="1"/>
    <n v="189"/>
    <x v="620"/>
    <x v="1"/>
    <x v="1"/>
    <n v="1285650000"/>
    <n v="1286427600"/>
    <x v="0"/>
    <x v="1"/>
    <x v="3"/>
    <x v="3"/>
    <x v="3"/>
  </r>
  <r>
    <n v="627"/>
    <x v="616"/>
    <x v="626"/>
    <n v="1600"/>
    <n v="11108"/>
    <n v="694.25"/>
    <x v="1"/>
    <n v="154"/>
    <x v="621"/>
    <x v="4"/>
    <x v="4"/>
    <n v="1276664400"/>
    <n v="1278738000"/>
    <x v="1"/>
    <x v="0"/>
    <x v="0"/>
    <x v="0"/>
    <x v="0"/>
  </r>
  <r>
    <n v="628"/>
    <x v="617"/>
    <x v="627"/>
    <n v="1900"/>
    <n v="2884"/>
    <n v="151.78947368421052"/>
    <x v="1"/>
    <n v="96"/>
    <x v="622"/>
    <x v="1"/>
    <x v="1"/>
    <n v="1286168400"/>
    <n v="1286427600"/>
    <x v="0"/>
    <x v="0"/>
    <x v="7"/>
    <x v="1"/>
    <x v="7"/>
  </r>
  <r>
    <n v="629"/>
    <x v="618"/>
    <x v="628"/>
    <n v="85900"/>
    <n v="55476"/>
    <n v="64.58207217694995"/>
    <x v="0"/>
    <n v="750"/>
    <x v="623"/>
    <x v="1"/>
    <x v="1"/>
    <n v="1467781200"/>
    <n v="1467954000"/>
    <x v="0"/>
    <x v="1"/>
    <x v="3"/>
    <x v="3"/>
    <x v="3"/>
  </r>
  <r>
    <n v="630"/>
    <x v="619"/>
    <x v="629"/>
    <n v="9500"/>
    <n v="5973"/>
    <n v="62.873684210526314"/>
    <x v="3"/>
    <n v="87"/>
    <x v="624"/>
    <x v="1"/>
    <x v="1"/>
    <n v="1556686800"/>
    <n v="1557637200"/>
    <x v="0"/>
    <x v="1"/>
    <x v="3"/>
    <x v="3"/>
    <x v="3"/>
  </r>
  <r>
    <n v="631"/>
    <x v="620"/>
    <x v="630"/>
    <n v="59200"/>
    <n v="183756"/>
    <n v="310.39864864864865"/>
    <x v="1"/>
    <n v="3063"/>
    <x v="625"/>
    <x v="1"/>
    <x v="1"/>
    <n v="1553576400"/>
    <n v="1553922000"/>
    <x v="0"/>
    <x v="0"/>
    <x v="3"/>
    <x v="3"/>
    <x v="3"/>
  </r>
  <r>
    <n v="632"/>
    <x v="621"/>
    <x v="631"/>
    <n v="72100"/>
    <n v="30902"/>
    <n v="42.859916782246884"/>
    <x v="2"/>
    <n v="278"/>
    <x v="626"/>
    <x v="1"/>
    <x v="1"/>
    <n v="1414904400"/>
    <n v="1416463200"/>
    <x v="0"/>
    <x v="0"/>
    <x v="3"/>
    <x v="3"/>
    <x v="3"/>
  </r>
  <r>
    <n v="633"/>
    <x v="622"/>
    <x v="632"/>
    <n v="6700"/>
    <n v="5569"/>
    <n v="83.119402985074629"/>
    <x v="0"/>
    <n v="105"/>
    <x v="627"/>
    <x v="1"/>
    <x v="1"/>
    <n v="1446876000"/>
    <n v="1447221600"/>
    <x v="0"/>
    <x v="0"/>
    <x v="10"/>
    <x v="4"/>
    <x v="10"/>
  </r>
  <r>
    <n v="634"/>
    <x v="623"/>
    <x v="633"/>
    <n v="118200"/>
    <n v="92824"/>
    <n v="78.531302876480552"/>
    <x v="3"/>
    <n v="1658"/>
    <x v="628"/>
    <x v="1"/>
    <x v="1"/>
    <n v="1490418000"/>
    <n v="1491627600"/>
    <x v="0"/>
    <x v="0"/>
    <x v="19"/>
    <x v="4"/>
    <x v="19"/>
  </r>
  <r>
    <n v="635"/>
    <x v="624"/>
    <x v="634"/>
    <n v="139000"/>
    <n v="158590"/>
    <n v="114.09352517985612"/>
    <x v="1"/>
    <n v="2266"/>
    <x v="629"/>
    <x v="1"/>
    <x v="1"/>
    <n v="1360389600"/>
    <n v="1363150800"/>
    <x v="0"/>
    <x v="0"/>
    <x v="19"/>
    <x v="4"/>
    <x v="19"/>
  </r>
  <r>
    <n v="636"/>
    <x v="625"/>
    <x v="635"/>
    <n v="197700"/>
    <n v="127591"/>
    <n v="64.537683358624179"/>
    <x v="0"/>
    <n v="2604"/>
    <x v="630"/>
    <x v="3"/>
    <x v="3"/>
    <n v="1326866400"/>
    <n v="1330754400"/>
    <x v="0"/>
    <x v="1"/>
    <x v="10"/>
    <x v="4"/>
    <x v="10"/>
  </r>
  <r>
    <n v="637"/>
    <x v="626"/>
    <x v="636"/>
    <n v="8500"/>
    <n v="6750"/>
    <n v="79.411764705882348"/>
    <x v="0"/>
    <n v="65"/>
    <x v="631"/>
    <x v="1"/>
    <x v="1"/>
    <n v="1479103200"/>
    <n v="1479794400"/>
    <x v="0"/>
    <x v="0"/>
    <x v="3"/>
    <x v="3"/>
    <x v="3"/>
  </r>
  <r>
    <n v="638"/>
    <x v="627"/>
    <x v="637"/>
    <n v="81600"/>
    <n v="9318"/>
    <n v="11.419117647058824"/>
    <x v="0"/>
    <n v="94"/>
    <x v="632"/>
    <x v="1"/>
    <x v="1"/>
    <n v="1280206800"/>
    <n v="1281243600"/>
    <x v="0"/>
    <x v="1"/>
    <x v="3"/>
    <x v="3"/>
    <x v="3"/>
  </r>
  <r>
    <n v="639"/>
    <x v="628"/>
    <x v="638"/>
    <n v="8600"/>
    <n v="4832"/>
    <n v="56.186046511627907"/>
    <x v="2"/>
    <n v="45"/>
    <x v="633"/>
    <x v="1"/>
    <x v="1"/>
    <n v="1532754000"/>
    <n v="1532754000"/>
    <x v="0"/>
    <x v="1"/>
    <x v="6"/>
    <x v="4"/>
    <x v="6"/>
  </r>
  <r>
    <n v="640"/>
    <x v="629"/>
    <x v="639"/>
    <n v="119800"/>
    <n v="19769"/>
    <n v="16.501669449081803"/>
    <x v="0"/>
    <n v="257"/>
    <x v="634"/>
    <x v="1"/>
    <x v="1"/>
    <n v="1453096800"/>
    <n v="1453356000"/>
    <x v="0"/>
    <x v="0"/>
    <x v="3"/>
    <x v="3"/>
    <x v="3"/>
  </r>
  <r>
    <n v="641"/>
    <x v="630"/>
    <x v="640"/>
    <n v="9400"/>
    <n v="11277"/>
    <n v="119.96808510638297"/>
    <x v="1"/>
    <n v="194"/>
    <x v="635"/>
    <x v="5"/>
    <x v="5"/>
    <n v="1487570400"/>
    <n v="1489986000"/>
    <x v="0"/>
    <x v="0"/>
    <x v="3"/>
    <x v="3"/>
    <x v="3"/>
  </r>
  <r>
    <n v="642"/>
    <x v="631"/>
    <x v="641"/>
    <n v="9200"/>
    <n v="13382"/>
    <n v="145.45652173913044"/>
    <x v="1"/>
    <n v="129"/>
    <x v="636"/>
    <x v="0"/>
    <x v="0"/>
    <n v="1545026400"/>
    <n v="1545804000"/>
    <x v="0"/>
    <x v="0"/>
    <x v="8"/>
    <x v="2"/>
    <x v="8"/>
  </r>
  <r>
    <n v="643"/>
    <x v="632"/>
    <x v="642"/>
    <n v="14900"/>
    <n v="32986"/>
    <n v="221.38255033557047"/>
    <x v="1"/>
    <n v="375"/>
    <x v="637"/>
    <x v="1"/>
    <x v="1"/>
    <n v="1488348000"/>
    <n v="1489899600"/>
    <x v="0"/>
    <x v="0"/>
    <x v="3"/>
    <x v="3"/>
    <x v="3"/>
  </r>
  <r>
    <n v="644"/>
    <x v="633"/>
    <x v="643"/>
    <n v="169400"/>
    <n v="81984"/>
    <n v="48.396694214876035"/>
    <x v="0"/>
    <n v="2928"/>
    <x v="638"/>
    <x v="0"/>
    <x v="0"/>
    <n v="1545112800"/>
    <n v="1546495200"/>
    <x v="0"/>
    <x v="0"/>
    <x v="3"/>
    <x v="3"/>
    <x v="3"/>
  </r>
  <r>
    <n v="645"/>
    <x v="634"/>
    <x v="644"/>
    <n v="192100"/>
    <n v="178483"/>
    <n v="92.911504424778755"/>
    <x v="0"/>
    <n v="4697"/>
    <x v="639"/>
    <x v="1"/>
    <x v="1"/>
    <n v="1537938000"/>
    <n v="1539752400"/>
    <x v="0"/>
    <x v="1"/>
    <x v="1"/>
    <x v="1"/>
    <x v="1"/>
  </r>
  <r>
    <n v="646"/>
    <x v="635"/>
    <x v="645"/>
    <n v="98700"/>
    <n v="87448"/>
    <n v="88.599797365754824"/>
    <x v="0"/>
    <n v="2915"/>
    <x v="640"/>
    <x v="1"/>
    <x v="1"/>
    <n v="1363150800"/>
    <n v="1364101200"/>
    <x v="0"/>
    <x v="0"/>
    <x v="11"/>
    <x v="6"/>
    <x v="11"/>
  </r>
  <r>
    <n v="647"/>
    <x v="636"/>
    <x v="646"/>
    <n v="4500"/>
    <n v="1863"/>
    <n v="41.4"/>
    <x v="0"/>
    <n v="18"/>
    <x v="641"/>
    <x v="1"/>
    <x v="1"/>
    <n v="1523250000"/>
    <n v="1525323600"/>
    <x v="0"/>
    <x v="0"/>
    <x v="18"/>
    <x v="5"/>
    <x v="18"/>
  </r>
  <r>
    <n v="648"/>
    <x v="637"/>
    <x v="647"/>
    <n v="98600"/>
    <n v="62174"/>
    <n v="63.056795131845846"/>
    <x v="3"/>
    <n v="723"/>
    <x v="642"/>
    <x v="1"/>
    <x v="1"/>
    <n v="1499317200"/>
    <n v="1500872400"/>
    <x v="1"/>
    <x v="0"/>
    <x v="0"/>
    <x v="0"/>
    <x v="0"/>
  </r>
  <r>
    <n v="649"/>
    <x v="638"/>
    <x v="648"/>
    <n v="121700"/>
    <n v="59003"/>
    <n v="48.482333607230892"/>
    <x v="0"/>
    <n v="602"/>
    <x v="643"/>
    <x v="5"/>
    <x v="5"/>
    <n v="1287550800"/>
    <n v="1288501200"/>
    <x v="1"/>
    <x v="1"/>
    <x v="3"/>
    <x v="3"/>
    <x v="3"/>
  </r>
  <r>
    <n v="650"/>
    <x v="639"/>
    <x v="649"/>
    <n v="100"/>
    <n v="2"/>
    <n v="2"/>
    <x v="0"/>
    <n v="1"/>
    <x v="50"/>
    <x v="1"/>
    <x v="1"/>
    <n v="1404795600"/>
    <n v="1407128400"/>
    <x v="0"/>
    <x v="0"/>
    <x v="17"/>
    <x v="1"/>
    <x v="17"/>
  </r>
  <r>
    <n v="651"/>
    <x v="640"/>
    <x v="650"/>
    <n v="196700"/>
    <n v="174039"/>
    <n v="88.47941026944585"/>
    <x v="0"/>
    <n v="3868"/>
    <x v="644"/>
    <x v="6"/>
    <x v="6"/>
    <n v="1393048800"/>
    <n v="1394344800"/>
    <x v="0"/>
    <x v="0"/>
    <x v="12"/>
    <x v="4"/>
    <x v="12"/>
  </r>
  <r>
    <n v="652"/>
    <x v="641"/>
    <x v="651"/>
    <n v="10000"/>
    <n v="12684"/>
    <n v="126.84"/>
    <x v="1"/>
    <n v="409"/>
    <x v="645"/>
    <x v="1"/>
    <x v="1"/>
    <n v="1470373200"/>
    <n v="1474088400"/>
    <x v="0"/>
    <x v="0"/>
    <x v="2"/>
    <x v="2"/>
    <x v="2"/>
  </r>
  <r>
    <n v="653"/>
    <x v="642"/>
    <x v="652"/>
    <n v="600"/>
    <n v="14033"/>
    <n v="2338.833333333333"/>
    <x v="1"/>
    <n v="234"/>
    <x v="646"/>
    <x v="1"/>
    <x v="1"/>
    <n v="1460091600"/>
    <n v="1460264400"/>
    <x v="0"/>
    <x v="0"/>
    <x v="2"/>
    <x v="2"/>
    <x v="2"/>
  </r>
  <r>
    <n v="654"/>
    <x v="643"/>
    <x v="653"/>
    <n v="35000"/>
    <n v="177936"/>
    <n v="508.38857142857148"/>
    <x v="1"/>
    <n v="3016"/>
    <x v="647"/>
    <x v="1"/>
    <x v="1"/>
    <n v="1440392400"/>
    <n v="1440824400"/>
    <x v="0"/>
    <x v="0"/>
    <x v="16"/>
    <x v="1"/>
    <x v="16"/>
  </r>
  <r>
    <n v="655"/>
    <x v="644"/>
    <x v="654"/>
    <n v="6900"/>
    <n v="13212"/>
    <n v="191.47826086956522"/>
    <x v="1"/>
    <n v="264"/>
    <x v="648"/>
    <x v="1"/>
    <x v="1"/>
    <n v="1488434400"/>
    <n v="1489554000"/>
    <x v="1"/>
    <x v="0"/>
    <x v="14"/>
    <x v="7"/>
    <x v="14"/>
  </r>
  <r>
    <n v="656"/>
    <x v="645"/>
    <x v="655"/>
    <n v="118400"/>
    <n v="49879"/>
    <n v="42.127533783783782"/>
    <x v="0"/>
    <n v="504"/>
    <x v="649"/>
    <x v="2"/>
    <x v="2"/>
    <n v="1514440800"/>
    <n v="1514872800"/>
    <x v="0"/>
    <x v="0"/>
    <x v="0"/>
    <x v="0"/>
    <x v="0"/>
  </r>
  <r>
    <n v="657"/>
    <x v="646"/>
    <x v="656"/>
    <n v="10000"/>
    <n v="824"/>
    <n v="8.24"/>
    <x v="0"/>
    <n v="14"/>
    <x v="650"/>
    <x v="1"/>
    <x v="1"/>
    <n v="1514354400"/>
    <n v="1515736800"/>
    <x v="0"/>
    <x v="0"/>
    <x v="22"/>
    <x v="4"/>
    <x v="22"/>
  </r>
  <r>
    <n v="658"/>
    <x v="647"/>
    <x v="657"/>
    <n v="52600"/>
    <n v="31594"/>
    <n v="60.064638783269963"/>
    <x v="3"/>
    <n v="390"/>
    <x v="651"/>
    <x v="1"/>
    <x v="1"/>
    <n v="1440910800"/>
    <n v="1442898000"/>
    <x v="0"/>
    <x v="0"/>
    <x v="1"/>
    <x v="1"/>
    <x v="1"/>
  </r>
  <r>
    <n v="659"/>
    <x v="648"/>
    <x v="658"/>
    <n v="120700"/>
    <n v="57010"/>
    <n v="47.232808616404313"/>
    <x v="0"/>
    <n v="750"/>
    <x v="652"/>
    <x v="4"/>
    <x v="4"/>
    <n v="1296108000"/>
    <n v="1296194400"/>
    <x v="0"/>
    <x v="0"/>
    <x v="4"/>
    <x v="4"/>
    <x v="4"/>
  </r>
  <r>
    <n v="660"/>
    <x v="649"/>
    <x v="659"/>
    <n v="9100"/>
    <n v="7438"/>
    <n v="81.736263736263737"/>
    <x v="0"/>
    <n v="77"/>
    <x v="653"/>
    <x v="1"/>
    <x v="1"/>
    <n v="1440133200"/>
    <n v="1440910800"/>
    <x v="1"/>
    <x v="0"/>
    <x v="3"/>
    <x v="3"/>
    <x v="3"/>
  </r>
  <r>
    <n v="661"/>
    <x v="650"/>
    <x v="660"/>
    <n v="106800"/>
    <n v="57872"/>
    <n v="54.187265917603"/>
    <x v="0"/>
    <n v="752"/>
    <x v="654"/>
    <x v="3"/>
    <x v="3"/>
    <n v="1332910800"/>
    <n v="1335502800"/>
    <x v="0"/>
    <x v="0"/>
    <x v="17"/>
    <x v="1"/>
    <x v="17"/>
  </r>
  <r>
    <n v="662"/>
    <x v="651"/>
    <x v="661"/>
    <n v="9100"/>
    <n v="8906"/>
    <n v="97.868131868131869"/>
    <x v="0"/>
    <n v="131"/>
    <x v="655"/>
    <x v="1"/>
    <x v="1"/>
    <n v="1544335200"/>
    <n v="1544680800"/>
    <x v="0"/>
    <x v="0"/>
    <x v="3"/>
    <x v="3"/>
    <x v="3"/>
  </r>
  <r>
    <n v="663"/>
    <x v="652"/>
    <x v="662"/>
    <n v="10000"/>
    <n v="7724"/>
    <n v="77.239999999999995"/>
    <x v="0"/>
    <n v="87"/>
    <x v="656"/>
    <x v="1"/>
    <x v="1"/>
    <n v="1286427600"/>
    <n v="1288414800"/>
    <x v="0"/>
    <x v="0"/>
    <x v="3"/>
    <x v="3"/>
    <x v="3"/>
  </r>
  <r>
    <n v="664"/>
    <x v="327"/>
    <x v="663"/>
    <n v="79400"/>
    <n v="26571"/>
    <n v="33.464735516372798"/>
    <x v="0"/>
    <n v="1063"/>
    <x v="657"/>
    <x v="1"/>
    <x v="1"/>
    <n v="1329717600"/>
    <n v="1330581600"/>
    <x v="0"/>
    <x v="0"/>
    <x v="17"/>
    <x v="1"/>
    <x v="17"/>
  </r>
  <r>
    <n v="665"/>
    <x v="653"/>
    <x v="664"/>
    <n v="5100"/>
    <n v="12219"/>
    <n v="239.58823529411765"/>
    <x v="1"/>
    <n v="272"/>
    <x v="658"/>
    <x v="1"/>
    <x v="1"/>
    <n v="1310187600"/>
    <n v="1311397200"/>
    <x v="0"/>
    <x v="1"/>
    <x v="4"/>
    <x v="4"/>
    <x v="4"/>
  </r>
  <r>
    <n v="666"/>
    <x v="654"/>
    <x v="665"/>
    <n v="3100"/>
    <n v="1985"/>
    <n v="64.032258064516128"/>
    <x v="3"/>
    <n v="25"/>
    <x v="659"/>
    <x v="1"/>
    <x v="1"/>
    <n v="1377838800"/>
    <n v="1378357200"/>
    <x v="0"/>
    <x v="1"/>
    <x v="3"/>
    <x v="3"/>
    <x v="3"/>
  </r>
  <r>
    <n v="667"/>
    <x v="655"/>
    <x v="666"/>
    <n v="6900"/>
    <n v="12155"/>
    <n v="176.15942028985506"/>
    <x v="1"/>
    <n v="419"/>
    <x v="660"/>
    <x v="1"/>
    <x v="1"/>
    <n v="1410325200"/>
    <n v="1411102800"/>
    <x v="0"/>
    <x v="0"/>
    <x v="23"/>
    <x v="8"/>
    <x v="23"/>
  </r>
  <r>
    <n v="668"/>
    <x v="656"/>
    <x v="667"/>
    <n v="27500"/>
    <n v="5593"/>
    <n v="20.33818181818182"/>
    <x v="0"/>
    <n v="76"/>
    <x v="661"/>
    <x v="1"/>
    <x v="1"/>
    <n v="1343797200"/>
    <n v="1344834000"/>
    <x v="0"/>
    <x v="0"/>
    <x v="3"/>
    <x v="3"/>
    <x v="3"/>
  </r>
  <r>
    <n v="669"/>
    <x v="657"/>
    <x v="668"/>
    <n v="48800"/>
    <n v="175020"/>
    <n v="358.64754098360658"/>
    <x v="1"/>
    <n v="1621"/>
    <x v="662"/>
    <x v="6"/>
    <x v="6"/>
    <n v="1498453200"/>
    <n v="1499230800"/>
    <x v="0"/>
    <x v="0"/>
    <x v="3"/>
    <x v="3"/>
    <x v="3"/>
  </r>
  <r>
    <n v="670"/>
    <x v="635"/>
    <x v="669"/>
    <n v="16200"/>
    <n v="75955"/>
    <n v="468.85802469135803"/>
    <x v="1"/>
    <n v="1101"/>
    <x v="663"/>
    <x v="1"/>
    <x v="1"/>
    <n v="1456380000"/>
    <n v="1457416800"/>
    <x v="0"/>
    <x v="0"/>
    <x v="7"/>
    <x v="1"/>
    <x v="7"/>
  </r>
  <r>
    <n v="671"/>
    <x v="658"/>
    <x v="670"/>
    <n v="97600"/>
    <n v="119127"/>
    <n v="122.05635245901641"/>
    <x v="1"/>
    <n v="1073"/>
    <x v="664"/>
    <x v="1"/>
    <x v="1"/>
    <n v="1280552400"/>
    <n v="1280898000"/>
    <x v="0"/>
    <x v="1"/>
    <x v="3"/>
    <x v="3"/>
    <x v="3"/>
  </r>
  <r>
    <n v="672"/>
    <x v="659"/>
    <x v="671"/>
    <n v="197900"/>
    <n v="110689"/>
    <n v="55.931783729156137"/>
    <x v="0"/>
    <n v="4428"/>
    <x v="665"/>
    <x v="2"/>
    <x v="2"/>
    <n v="1521608400"/>
    <n v="1522472400"/>
    <x v="0"/>
    <x v="0"/>
    <x v="3"/>
    <x v="3"/>
    <x v="3"/>
  </r>
  <r>
    <n v="673"/>
    <x v="660"/>
    <x v="672"/>
    <n v="5600"/>
    <n v="2445"/>
    <n v="43.660714285714285"/>
    <x v="0"/>
    <n v="58"/>
    <x v="666"/>
    <x v="6"/>
    <x v="6"/>
    <n v="1460696400"/>
    <n v="1462510800"/>
    <x v="0"/>
    <x v="0"/>
    <x v="7"/>
    <x v="1"/>
    <x v="7"/>
  </r>
  <r>
    <n v="674"/>
    <x v="661"/>
    <x v="673"/>
    <n v="170700"/>
    <n v="57250"/>
    <n v="33.53837141183363"/>
    <x v="3"/>
    <n v="1218"/>
    <x v="667"/>
    <x v="1"/>
    <x v="1"/>
    <n v="1313730000"/>
    <n v="1317790800"/>
    <x v="0"/>
    <x v="0"/>
    <x v="14"/>
    <x v="7"/>
    <x v="14"/>
  </r>
  <r>
    <n v="675"/>
    <x v="662"/>
    <x v="674"/>
    <n v="9700"/>
    <n v="11929"/>
    <n v="122.97938144329896"/>
    <x v="1"/>
    <n v="331"/>
    <x v="668"/>
    <x v="1"/>
    <x v="1"/>
    <n v="1568178000"/>
    <n v="1568782800"/>
    <x v="0"/>
    <x v="0"/>
    <x v="23"/>
    <x v="8"/>
    <x v="23"/>
  </r>
  <r>
    <n v="676"/>
    <x v="663"/>
    <x v="675"/>
    <n v="62300"/>
    <n v="118214"/>
    <n v="189.74959871589084"/>
    <x v="1"/>
    <n v="1170"/>
    <x v="669"/>
    <x v="1"/>
    <x v="1"/>
    <n v="1348635600"/>
    <n v="1349413200"/>
    <x v="0"/>
    <x v="0"/>
    <x v="14"/>
    <x v="7"/>
    <x v="14"/>
  </r>
  <r>
    <n v="677"/>
    <x v="664"/>
    <x v="676"/>
    <n v="5300"/>
    <n v="4432"/>
    <n v="83.622641509433961"/>
    <x v="0"/>
    <n v="111"/>
    <x v="670"/>
    <x v="1"/>
    <x v="1"/>
    <n v="1468126800"/>
    <n v="1472446800"/>
    <x v="0"/>
    <x v="0"/>
    <x v="13"/>
    <x v="5"/>
    <x v="13"/>
  </r>
  <r>
    <n v="678"/>
    <x v="665"/>
    <x v="677"/>
    <n v="99500"/>
    <n v="17879"/>
    <n v="17.968844221105527"/>
    <x v="3"/>
    <n v="215"/>
    <x v="671"/>
    <x v="1"/>
    <x v="1"/>
    <n v="1547877600"/>
    <n v="1548050400"/>
    <x v="0"/>
    <x v="0"/>
    <x v="6"/>
    <x v="4"/>
    <x v="6"/>
  </r>
  <r>
    <n v="679"/>
    <x v="307"/>
    <x v="678"/>
    <n v="1400"/>
    <n v="14511"/>
    <n v="1036.5"/>
    <x v="1"/>
    <n v="363"/>
    <x v="672"/>
    <x v="1"/>
    <x v="1"/>
    <n v="1571374800"/>
    <n v="1571806800"/>
    <x v="0"/>
    <x v="1"/>
    <x v="0"/>
    <x v="0"/>
    <x v="0"/>
  </r>
  <r>
    <n v="680"/>
    <x v="666"/>
    <x v="679"/>
    <n v="145600"/>
    <n v="141822"/>
    <n v="97.405219780219781"/>
    <x v="0"/>
    <n v="2955"/>
    <x v="673"/>
    <x v="1"/>
    <x v="1"/>
    <n v="1576303200"/>
    <n v="1576476000"/>
    <x v="0"/>
    <x v="1"/>
    <x v="20"/>
    <x v="6"/>
    <x v="20"/>
  </r>
  <r>
    <n v="681"/>
    <x v="667"/>
    <x v="680"/>
    <n v="184100"/>
    <n v="159037"/>
    <n v="86.386203150461711"/>
    <x v="0"/>
    <n v="1657"/>
    <x v="674"/>
    <x v="1"/>
    <x v="1"/>
    <n v="1324447200"/>
    <n v="1324965600"/>
    <x v="0"/>
    <x v="0"/>
    <x v="3"/>
    <x v="3"/>
    <x v="3"/>
  </r>
  <r>
    <n v="682"/>
    <x v="668"/>
    <x v="681"/>
    <n v="5400"/>
    <n v="8109"/>
    <n v="150.16666666666666"/>
    <x v="1"/>
    <n v="103"/>
    <x v="675"/>
    <x v="1"/>
    <x v="1"/>
    <n v="1386741600"/>
    <n v="1387519200"/>
    <x v="0"/>
    <x v="0"/>
    <x v="3"/>
    <x v="3"/>
    <x v="3"/>
  </r>
  <r>
    <n v="683"/>
    <x v="669"/>
    <x v="682"/>
    <n v="2300"/>
    <n v="8244"/>
    <n v="358.43478260869563"/>
    <x v="1"/>
    <n v="147"/>
    <x v="676"/>
    <x v="1"/>
    <x v="1"/>
    <n v="1537074000"/>
    <n v="1537246800"/>
    <x v="0"/>
    <x v="0"/>
    <x v="3"/>
    <x v="3"/>
    <x v="3"/>
  </r>
  <r>
    <n v="684"/>
    <x v="670"/>
    <x v="683"/>
    <n v="1400"/>
    <n v="7600"/>
    <n v="542.85714285714289"/>
    <x v="1"/>
    <n v="110"/>
    <x v="677"/>
    <x v="0"/>
    <x v="0"/>
    <n v="1277787600"/>
    <n v="1279515600"/>
    <x v="0"/>
    <x v="0"/>
    <x v="9"/>
    <x v="5"/>
    <x v="9"/>
  </r>
  <r>
    <n v="685"/>
    <x v="671"/>
    <x v="684"/>
    <n v="140000"/>
    <n v="94501"/>
    <n v="67.500714285714281"/>
    <x v="0"/>
    <n v="926"/>
    <x v="678"/>
    <x v="0"/>
    <x v="0"/>
    <n v="1440306000"/>
    <n v="1442379600"/>
    <x v="0"/>
    <x v="0"/>
    <x v="3"/>
    <x v="3"/>
    <x v="3"/>
  </r>
  <r>
    <n v="686"/>
    <x v="672"/>
    <x v="685"/>
    <n v="7500"/>
    <n v="14381"/>
    <n v="191.74666666666667"/>
    <x v="1"/>
    <n v="134"/>
    <x v="679"/>
    <x v="1"/>
    <x v="1"/>
    <n v="1522126800"/>
    <n v="1523077200"/>
    <x v="0"/>
    <x v="0"/>
    <x v="8"/>
    <x v="2"/>
    <x v="8"/>
  </r>
  <r>
    <n v="687"/>
    <x v="673"/>
    <x v="686"/>
    <n v="1500"/>
    <n v="13980"/>
    <n v="932"/>
    <x v="1"/>
    <n v="269"/>
    <x v="680"/>
    <x v="1"/>
    <x v="1"/>
    <n v="1489298400"/>
    <n v="1489554000"/>
    <x v="0"/>
    <x v="0"/>
    <x v="3"/>
    <x v="3"/>
    <x v="3"/>
  </r>
  <r>
    <n v="688"/>
    <x v="674"/>
    <x v="687"/>
    <n v="2900"/>
    <n v="12449"/>
    <n v="429.27586206896552"/>
    <x v="1"/>
    <n v="175"/>
    <x v="681"/>
    <x v="1"/>
    <x v="1"/>
    <n v="1547100000"/>
    <n v="1548482400"/>
    <x v="0"/>
    <x v="1"/>
    <x v="19"/>
    <x v="4"/>
    <x v="19"/>
  </r>
  <r>
    <n v="689"/>
    <x v="675"/>
    <x v="688"/>
    <n v="7300"/>
    <n v="7348"/>
    <n v="100.65753424657535"/>
    <x v="1"/>
    <n v="69"/>
    <x v="682"/>
    <x v="1"/>
    <x v="1"/>
    <n v="1383022800"/>
    <n v="1384063200"/>
    <x v="0"/>
    <x v="0"/>
    <x v="2"/>
    <x v="2"/>
    <x v="2"/>
  </r>
  <r>
    <n v="690"/>
    <x v="676"/>
    <x v="689"/>
    <n v="3600"/>
    <n v="8158"/>
    <n v="226.61111111111109"/>
    <x v="1"/>
    <n v="190"/>
    <x v="683"/>
    <x v="1"/>
    <x v="1"/>
    <n v="1322373600"/>
    <n v="1322892000"/>
    <x v="0"/>
    <x v="1"/>
    <x v="4"/>
    <x v="4"/>
    <x v="4"/>
  </r>
  <r>
    <n v="691"/>
    <x v="677"/>
    <x v="690"/>
    <n v="5000"/>
    <n v="7119"/>
    <n v="142.38"/>
    <x v="1"/>
    <n v="237"/>
    <x v="684"/>
    <x v="1"/>
    <x v="1"/>
    <n v="1349240400"/>
    <n v="1350709200"/>
    <x v="1"/>
    <x v="1"/>
    <x v="4"/>
    <x v="4"/>
    <x v="4"/>
  </r>
  <r>
    <n v="692"/>
    <x v="678"/>
    <x v="691"/>
    <n v="6000"/>
    <n v="5438"/>
    <n v="90.633333333333326"/>
    <x v="0"/>
    <n v="77"/>
    <x v="685"/>
    <x v="4"/>
    <x v="4"/>
    <n v="1562648400"/>
    <n v="1564203600"/>
    <x v="0"/>
    <x v="0"/>
    <x v="1"/>
    <x v="1"/>
    <x v="1"/>
  </r>
  <r>
    <n v="693"/>
    <x v="679"/>
    <x v="692"/>
    <n v="180400"/>
    <n v="115396"/>
    <n v="63.966740576496676"/>
    <x v="0"/>
    <n v="1748"/>
    <x v="686"/>
    <x v="1"/>
    <x v="1"/>
    <n v="1508216400"/>
    <n v="1509685200"/>
    <x v="0"/>
    <x v="0"/>
    <x v="3"/>
    <x v="3"/>
    <x v="3"/>
  </r>
  <r>
    <n v="694"/>
    <x v="680"/>
    <x v="693"/>
    <n v="9100"/>
    <n v="7656"/>
    <n v="84.131868131868131"/>
    <x v="0"/>
    <n v="79"/>
    <x v="687"/>
    <x v="1"/>
    <x v="1"/>
    <n v="1511762400"/>
    <n v="1514959200"/>
    <x v="0"/>
    <x v="0"/>
    <x v="3"/>
    <x v="3"/>
    <x v="3"/>
  </r>
  <r>
    <n v="695"/>
    <x v="681"/>
    <x v="694"/>
    <n v="9200"/>
    <n v="12322"/>
    <n v="133.93478260869566"/>
    <x v="1"/>
    <n v="196"/>
    <x v="688"/>
    <x v="6"/>
    <x v="6"/>
    <n v="1447480800"/>
    <n v="1448863200"/>
    <x v="1"/>
    <x v="0"/>
    <x v="1"/>
    <x v="1"/>
    <x v="1"/>
  </r>
  <r>
    <n v="696"/>
    <x v="682"/>
    <x v="695"/>
    <n v="164100"/>
    <n v="96888"/>
    <n v="59.042047531992694"/>
    <x v="0"/>
    <n v="889"/>
    <x v="689"/>
    <x v="1"/>
    <x v="1"/>
    <n v="1429506000"/>
    <n v="1429592400"/>
    <x v="0"/>
    <x v="1"/>
    <x v="3"/>
    <x v="3"/>
    <x v="3"/>
  </r>
  <r>
    <n v="697"/>
    <x v="683"/>
    <x v="696"/>
    <n v="128900"/>
    <n v="196960"/>
    <n v="152.80062063615205"/>
    <x v="1"/>
    <n v="7295"/>
    <x v="690"/>
    <x v="1"/>
    <x v="1"/>
    <n v="1522472400"/>
    <n v="1522645200"/>
    <x v="0"/>
    <x v="0"/>
    <x v="5"/>
    <x v="1"/>
    <x v="5"/>
  </r>
  <r>
    <n v="698"/>
    <x v="684"/>
    <x v="697"/>
    <n v="42100"/>
    <n v="188057"/>
    <n v="446.69121140142522"/>
    <x v="1"/>
    <n v="2893"/>
    <x v="691"/>
    <x v="0"/>
    <x v="0"/>
    <n v="1322114400"/>
    <n v="1323324000"/>
    <x v="0"/>
    <x v="0"/>
    <x v="8"/>
    <x v="2"/>
    <x v="8"/>
  </r>
  <r>
    <n v="699"/>
    <x v="196"/>
    <x v="698"/>
    <n v="7400"/>
    <n v="6245"/>
    <n v="84.391891891891888"/>
    <x v="0"/>
    <n v="56"/>
    <x v="692"/>
    <x v="1"/>
    <x v="1"/>
    <n v="1561438800"/>
    <n v="1561525200"/>
    <x v="0"/>
    <x v="0"/>
    <x v="6"/>
    <x v="4"/>
    <x v="6"/>
  </r>
  <r>
    <n v="700"/>
    <x v="685"/>
    <x v="699"/>
    <n v="100"/>
    <n v="3"/>
    <n v="3"/>
    <x v="0"/>
    <n v="1"/>
    <x v="248"/>
    <x v="1"/>
    <x v="1"/>
    <n v="1264399200"/>
    <n v="1265695200"/>
    <x v="0"/>
    <x v="0"/>
    <x v="8"/>
    <x v="2"/>
    <x v="8"/>
  </r>
  <r>
    <n v="701"/>
    <x v="686"/>
    <x v="700"/>
    <n v="52000"/>
    <n v="91014"/>
    <n v="175.02692307692308"/>
    <x v="1"/>
    <n v="820"/>
    <x v="693"/>
    <x v="1"/>
    <x v="1"/>
    <n v="1301202000"/>
    <n v="1301806800"/>
    <x v="1"/>
    <x v="0"/>
    <x v="3"/>
    <x v="3"/>
    <x v="3"/>
  </r>
  <r>
    <n v="702"/>
    <x v="687"/>
    <x v="701"/>
    <n v="8700"/>
    <n v="4710"/>
    <n v="54.137931034482754"/>
    <x v="0"/>
    <n v="83"/>
    <x v="694"/>
    <x v="1"/>
    <x v="1"/>
    <n v="1374469200"/>
    <n v="1374901200"/>
    <x v="0"/>
    <x v="0"/>
    <x v="8"/>
    <x v="2"/>
    <x v="8"/>
  </r>
  <r>
    <n v="703"/>
    <x v="688"/>
    <x v="702"/>
    <n v="63400"/>
    <n v="197728"/>
    <n v="311.87381703470032"/>
    <x v="1"/>
    <n v="2038"/>
    <x v="695"/>
    <x v="1"/>
    <x v="1"/>
    <n v="1334984400"/>
    <n v="1336453200"/>
    <x v="1"/>
    <x v="1"/>
    <x v="18"/>
    <x v="5"/>
    <x v="18"/>
  </r>
  <r>
    <n v="704"/>
    <x v="689"/>
    <x v="703"/>
    <n v="8700"/>
    <n v="10682"/>
    <n v="122.78160919540231"/>
    <x v="1"/>
    <n v="116"/>
    <x v="696"/>
    <x v="1"/>
    <x v="1"/>
    <n v="1467608400"/>
    <n v="1468904400"/>
    <x v="0"/>
    <x v="0"/>
    <x v="10"/>
    <x v="4"/>
    <x v="10"/>
  </r>
  <r>
    <n v="705"/>
    <x v="690"/>
    <x v="704"/>
    <n v="169700"/>
    <n v="168048"/>
    <n v="99.026517383618156"/>
    <x v="0"/>
    <n v="2025"/>
    <x v="697"/>
    <x v="4"/>
    <x v="4"/>
    <n v="1386741600"/>
    <n v="1387087200"/>
    <x v="0"/>
    <x v="0"/>
    <x v="9"/>
    <x v="5"/>
    <x v="9"/>
  </r>
  <r>
    <n v="706"/>
    <x v="691"/>
    <x v="705"/>
    <n v="108400"/>
    <n v="138586"/>
    <n v="127.84686346863469"/>
    <x v="1"/>
    <n v="1345"/>
    <x v="698"/>
    <x v="2"/>
    <x v="2"/>
    <n v="1546754400"/>
    <n v="1547445600"/>
    <x v="0"/>
    <x v="1"/>
    <x v="2"/>
    <x v="2"/>
    <x v="2"/>
  </r>
  <r>
    <n v="707"/>
    <x v="692"/>
    <x v="706"/>
    <n v="7300"/>
    <n v="11579"/>
    <n v="158.61643835616439"/>
    <x v="1"/>
    <n v="168"/>
    <x v="699"/>
    <x v="1"/>
    <x v="1"/>
    <n v="1544248800"/>
    <n v="1547359200"/>
    <x v="0"/>
    <x v="0"/>
    <x v="6"/>
    <x v="4"/>
    <x v="6"/>
  </r>
  <r>
    <n v="708"/>
    <x v="693"/>
    <x v="707"/>
    <n v="1700"/>
    <n v="12020"/>
    <n v="707.05882352941171"/>
    <x v="1"/>
    <n v="137"/>
    <x v="700"/>
    <x v="5"/>
    <x v="5"/>
    <n v="1495429200"/>
    <n v="1496293200"/>
    <x v="0"/>
    <x v="0"/>
    <x v="3"/>
    <x v="3"/>
    <x v="3"/>
  </r>
  <r>
    <n v="709"/>
    <x v="694"/>
    <x v="708"/>
    <n v="9800"/>
    <n v="13954"/>
    <n v="142.38775510204081"/>
    <x v="1"/>
    <n v="186"/>
    <x v="701"/>
    <x v="6"/>
    <x v="6"/>
    <n v="1334811600"/>
    <n v="1335416400"/>
    <x v="0"/>
    <x v="0"/>
    <x v="3"/>
    <x v="3"/>
    <x v="3"/>
  </r>
  <r>
    <n v="710"/>
    <x v="695"/>
    <x v="709"/>
    <n v="4300"/>
    <n v="6358"/>
    <n v="147.86046511627907"/>
    <x v="1"/>
    <n v="125"/>
    <x v="702"/>
    <x v="1"/>
    <x v="1"/>
    <n v="1531544400"/>
    <n v="1532149200"/>
    <x v="0"/>
    <x v="1"/>
    <x v="3"/>
    <x v="3"/>
    <x v="3"/>
  </r>
  <r>
    <n v="711"/>
    <x v="696"/>
    <x v="710"/>
    <n v="6200"/>
    <n v="1260"/>
    <n v="20.322580645161288"/>
    <x v="0"/>
    <n v="14"/>
    <x v="703"/>
    <x v="6"/>
    <x v="6"/>
    <n v="1453615200"/>
    <n v="1453788000"/>
    <x v="1"/>
    <x v="1"/>
    <x v="3"/>
    <x v="3"/>
    <x v="3"/>
  </r>
  <r>
    <n v="712"/>
    <x v="697"/>
    <x v="711"/>
    <n v="800"/>
    <n v="14725"/>
    <n v="1840.625"/>
    <x v="1"/>
    <n v="202"/>
    <x v="704"/>
    <x v="1"/>
    <x v="1"/>
    <n v="1467954000"/>
    <n v="1471496400"/>
    <x v="0"/>
    <x v="0"/>
    <x v="3"/>
    <x v="3"/>
    <x v="3"/>
  </r>
  <r>
    <n v="713"/>
    <x v="698"/>
    <x v="712"/>
    <n v="6900"/>
    <n v="11174"/>
    <n v="161.94202898550725"/>
    <x v="1"/>
    <n v="103"/>
    <x v="705"/>
    <x v="1"/>
    <x v="1"/>
    <n v="1471842000"/>
    <n v="1472878800"/>
    <x v="0"/>
    <x v="0"/>
    <x v="15"/>
    <x v="5"/>
    <x v="15"/>
  </r>
  <r>
    <n v="714"/>
    <x v="699"/>
    <x v="713"/>
    <n v="38500"/>
    <n v="182036"/>
    <n v="472.82077922077923"/>
    <x v="1"/>
    <n v="1785"/>
    <x v="706"/>
    <x v="1"/>
    <x v="1"/>
    <n v="1408424400"/>
    <n v="1408510800"/>
    <x v="0"/>
    <x v="0"/>
    <x v="1"/>
    <x v="1"/>
    <x v="1"/>
  </r>
  <r>
    <n v="715"/>
    <x v="700"/>
    <x v="714"/>
    <n v="118000"/>
    <n v="28870"/>
    <n v="24.466101694915253"/>
    <x v="0"/>
    <n v="656"/>
    <x v="707"/>
    <x v="1"/>
    <x v="1"/>
    <n v="1281157200"/>
    <n v="1281589200"/>
    <x v="0"/>
    <x v="0"/>
    <x v="20"/>
    <x v="6"/>
    <x v="20"/>
  </r>
  <r>
    <n v="716"/>
    <x v="701"/>
    <x v="715"/>
    <n v="2000"/>
    <n v="10353"/>
    <n v="517.65"/>
    <x v="1"/>
    <n v="157"/>
    <x v="708"/>
    <x v="1"/>
    <x v="1"/>
    <n v="1373432400"/>
    <n v="1375851600"/>
    <x v="0"/>
    <x v="1"/>
    <x v="3"/>
    <x v="3"/>
    <x v="3"/>
  </r>
  <r>
    <n v="717"/>
    <x v="702"/>
    <x v="716"/>
    <n v="5600"/>
    <n v="13868"/>
    <n v="247.64285714285714"/>
    <x v="1"/>
    <n v="555"/>
    <x v="709"/>
    <x v="1"/>
    <x v="1"/>
    <n v="1313989200"/>
    <n v="1315803600"/>
    <x v="0"/>
    <x v="0"/>
    <x v="4"/>
    <x v="4"/>
    <x v="4"/>
  </r>
  <r>
    <n v="718"/>
    <x v="703"/>
    <x v="717"/>
    <n v="8300"/>
    <n v="8317"/>
    <n v="100.20481927710843"/>
    <x v="1"/>
    <n v="297"/>
    <x v="710"/>
    <x v="1"/>
    <x v="1"/>
    <n v="1371445200"/>
    <n v="1373691600"/>
    <x v="0"/>
    <x v="0"/>
    <x v="8"/>
    <x v="2"/>
    <x v="8"/>
  </r>
  <r>
    <n v="719"/>
    <x v="704"/>
    <x v="718"/>
    <n v="6900"/>
    <n v="10557"/>
    <n v="153"/>
    <x v="1"/>
    <n v="123"/>
    <x v="711"/>
    <x v="1"/>
    <x v="1"/>
    <n v="1338267600"/>
    <n v="1339218000"/>
    <x v="0"/>
    <x v="0"/>
    <x v="13"/>
    <x v="5"/>
    <x v="13"/>
  </r>
  <r>
    <n v="720"/>
    <x v="705"/>
    <x v="719"/>
    <n v="8700"/>
    <n v="3227"/>
    <n v="37.091954022988503"/>
    <x v="3"/>
    <n v="38"/>
    <x v="712"/>
    <x v="3"/>
    <x v="3"/>
    <n v="1519192800"/>
    <n v="1520402400"/>
    <x v="0"/>
    <x v="1"/>
    <x v="3"/>
    <x v="3"/>
    <x v="3"/>
  </r>
  <r>
    <n v="721"/>
    <x v="706"/>
    <x v="720"/>
    <n v="123600"/>
    <n v="5429"/>
    <n v="4.392394822006473"/>
    <x v="3"/>
    <n v="60"/>
    <x v="713"/>
    <x v="1"/>
    <x v="1"/>
    <n v="1522818000"/>
    <n v="1523336400"/>
    <x v="0"/>
    <x v="0"/>
    <x v="1"/>
    <x v="1"/>
    <x v="1"/>
  </r>
  <r>
    <n v="722"/>
    <x v="707"/>
    <x v="721"/>
    <n v="48500"/>
    <n v="75906"/>
    <n v="156.50721649484535"/>
    <x v="1"/>
    <n v="3036"/>
    <x v="714"/>
    <x v="1"/>
    <x v="1"/>
    <n v="1509948000"/>
    <n v="1512280800"/>
    <x v="0"/>
    <x v="0"/>
    <x v="4"/>
    <x v="4"/>
    <x v="4"/>
  </r>
  <r>
    <n v="723"/>
    <x v="708"/>
    <x v="722"/>
    <n v="4900"/>
    <n v="13250"/>
    <n v="270.40816326530609"/>
    <x v="1"/>
    <n v="144"/>
    <x v="715"/>
    <x v="2"/>
    <x v="2"/>
    <n v="1456898400"/>
    <n v="1458709200"/>
    <x v="0"/>
    <x v="0"/>
    <x v="3"/>
    <x v="3"/>
    <x v="3"/>
  </r>
  <r>
    <n v="724"/>
    <x v="709"/>
    <x v="723"/>
    <n v="8400"/>
    <n v="11261"/>
    <n v="134.05952380952382"/>
    <x v="1"/>
    <n v="121"/>
    <x v="716"/>
    <x v="4"/>
    <x v="4"/>
    <n v="1413954000"/>
    <n v="1414126800"/>
    <x v="0"/>
    <x v="1"/>
    <x v="3"/>
    <x v="3"/>
    <x v="3"/>
  </r>
  <r>
    <n v="725"/>
    <x v="710"/>
    <x v="724"/>
    <n v="193200"/>
    <n v="97369"/>
    <n v="50.398033126293996"/>
    <x v="0"/>
    <n v="1596"/>
    <x v="717"/>
    <x v="1"/>
    <x v="1"/>
    <n v="1416031200"/>
    <n v="1416204000"/>
    <x v="0"/>
    <x v="0"/>
    <x v="20"/>
    <x v="6"/>
    <x v="20"/>
  </r>
  <r>
    <n v="726"/>
    <x v="711"/>
    <x v="725"/>
    <n v="54300"/>
    <n v="48227"/>
    <n v="88.815837937384899"/>
    <x v="3"/>
    <n v="524"/>
    <x v="718"/>
    <x v="1"/>
    <x v="1"/>
    <n v="1287982800"/>
    <n v="1288501200"/>
    <x v="0"/>
    <x v="1"/>
    <x v="3"/>
    <x v="3"/>
    <x v="3"/>
  </r>
  <r>
    <n v="727"/>
    <x v="712"/>
    <x v="726"/>
    <n v="8900"/>
    <n v="14685"/>
    <n v="165"/>
    <x v="1"/>
    <n v="181"/>
    <x v="719"/>
    <x v="1"/>
    <x v="1"/>
    <n v="1547964000"/>
    <n v="1552971600"/>
    <x v="0"/>
    <x v="0"/>
    <x v="2"/>
    <x v="2"/>
    <x v="2"/>
  </r>
  <r>
    <n v="728"/>
    <x v="713"/>
    <x v="727"/>
    <n v="4200"/>
    <n v="735"/>
    <n v="17.5"/>
    <x v="0"/>
    <n v="10"/>
    <x v="720"/>
    <x v="1"/>
    <x v="1"/>
    <n v="1464152400"/>
    <n v="1465102800"/>
    <x v="0"/>
    <x v="0"/>
    <x v="3"/>
    <x v="3"/>
    <x v="3"/>
  </r>
  <r>
    <n v="729"/>
    <x v="714"/>
    <x v="728"/>
    <n v="5600"/>
    <n v="10397"/>
    <n v="185.66071428571428"/>
    <x v="1"/>
    <n v="122"/>
    <x v="721"/>
    <x v="1"/>
    <x v="1"/>
    <n v="1359957600"/>
    <n v="1360130400"/>
    <x v="0"/>
    <x v="0"/>
    <x v="6"/>
    <x v="4"/>
    <x v="6"/>
  </r>
  <r>
    <n v="730"/>
    <x v="715"/>
    <x v="729"/>
    <n v="28800"/>
    <n v="118847"/>
    <n v="412.6631944444444"/>
    <x v="1"/>
    <n v="1071"/>
    <x v="722"/>
    <x v="0"/>
    <x v="0"/>
    <n v="1432357200"/>
    <n v="1432875600"/>
    <x v="0"/>
    <x v="0"/>
    <x v="8"/>
    <x v="2"/>
    <x v="8"/>
  </r>
  <r>
    <n v="731"/>
    <x v="716"/>
    <x v="730"/>
    <n v="8000"/>
    <n v="7220"/>
    <n v="90.25"/>
    <x v="3"/>
    <n v="219"/>
    <x v="723"/>
    <x v="1"/>
    <x v="1"/>
    <n v="1500786000"/>
    <n v="1500872400"/>
    <x v="0"/>
    <x v="0"/>
    <x v="2"/>
    <x v="2"/>
    <x v="2"/>
  </r>
  <r>
    <n v="732"/>
    <x v="717"/>
    <x v="731"/>
    <n v="117000"/>
    <n v="107622"/>
    <n v="91.984615384615381"/>
    <x v="0"/>
    <n v="1121"/>
    <x v="724"/>
    <x v="1"/>
    <x v="1"/>
    <n v="1490158800"/>
    <n v="1492146000"/>
    <x v="0"/>
    <x v="1"/>
    <x v="1"/>
    <x v="1"/>
    <x v="1"/>
  </r>
  <r>
    <n v="733"/>
    <x v="718"/>
    <x v="732"/>
    <n v="15800"/>
    <n v="83267"/>
    <n v="527.00632911392404"/>
    <x v="1"/>
    <n v="980"/>
    <x v="725"/>
    <x v="1"/>
    <x v="1"/>
    <n v="1406178000"/>
    <n v="1407301200"/>
    <x v="0"/>
    <x v="0"/>
    <x v="16"/>
    <x v="1"/>
    <x v="16"/>
  </r>
  <r>
    <n v="734"/>
    <x v="719"/>
    <x v="733"/>
    <n v="4200"/>
    <n v="13404"/>
    <n v="319.14285714285711"/>
    <x v="1"/>
    <n v="536"/>
    <x v="726"/>
    <x v="1"/>
    <x v="1"/>
    <n v="1485583200"/>
    <n v="1486620000"/>
    <x v="0"/>
    <x v="1"/>
    <x v="3"/>
    <x v="3"/>
    <x v="3"/>
  </r>
  <r>
    <n v="735"/>
    <x v="720"/>
    <x v="734"/>
    <n v="37100"/>
    <n v="131404"/>
    <n v="354.18867924528303"/>
    <x v="1"/>
    <n v="1991"/>
    <x v="727"/>
    <x v="1"/>
    <x v="1"/>
    <n v="1459314000"/>
    <n v="1459918800"/>
    <x v="0"/>
    <x v="0"/>
    <x v="14"/>
    <x v="7"/>
    <x v="14"/>
  </r>
  <r>
    <n v="736"/>
    <x v="721"/>
    <x v="735"/>
    <n v="7700"/>
    <n v="2533"/>
    <n v="32.896103896103895"/>
    <x v="3"/>
    <n v="29"/>
    <x v="728"/>
    <x v="1"/>
    <x v="1"/>
    <n v="1424412000"/>
    <n v="1424757600"/>
    <x v="0"/>
    <x v="0"/>
    <x v="9"/>
    <x v="5"/>
    <x v="9"/>
  </r>
  <r>
    <n v="737"/>
    <x v="722"/>
    <x v="736"/>
    <n v="3700"/>
    <n v="5028"/>
    <n v="135.8918918918919"/>
    <x v="1"/>
    <n v="180"/>
    <x v="729"/>
    <x v="1"/>
    <x v="1"/>
    <n v="1478844000"/>
    <n v="1479880800"/>
    <x v="0"/>
    <x v="0"/>
    <x v="7"/>
    <x v="1"/>
    <x v="7"/>
  </r>
  <r>
    <n v="738"/>
    <x v="486"/>
    <x v="737"/>
    <n v="74700"/>
    <n v="1557"/>
    <n v="2.0843373493975905"/>
    <x v="0"/>
    <n v="15"/>
    <x v="730"/>
    <x v="1"/>
    <x v="1"/>
    <n v="1416117600"/>
    <n v="1418018400"/>
    <x v="0"/>
    <x v="1"/>
    <x v="3"/>
    <x v="3"/>
    <x v="3"/>
  </r>
  <r>
    <n v="739"/>
    <x v="723"/>
    <x v="738"/>
    <n v="10000"/>
    <n v="6100"/>
    <n v="61"/>
    <x v="0"/>
    <n v="191"/>
    <x v="731"/>
    <x v="1"/>
    <x v="1"/>
    <n v="1340946000"/>
    <n v="1341032400"/>
    <x v="0"/>
    <x v="0"/>
    <x v="7"/>
    <x v="1"/>
    <x v="7"/>
  </r>
  <r>
    <n v="740"/>
    <x v="724"/>
    <x v="739"/>
    <n v="5300"/>
    <n v="1592"/>
    <n v="30.037735849056602"/>
    <x v="0"/>
    <n v="16"/>
    <x v="732"/>
    <x v="1"/>
    <x v="1"/>
    <n v="1486101600"/>
    <n v="1486360800"/>
    <x v="0"/>
    <x v="0"/>
    <x v="3"/>
    <x v="3"/>
    <x v="3"/>
  </r>
  <r>
    <n v="741"/>
    <x v="287"/>
    <x v="740"/>
    <n v="1200"/>
    <n v="14150"/>
    <n v="1179.1666666666665"/>
    <x v="1"/>
    <n v="130"/>
    <x v="733"/>
    <x v="1"/>
    <x v="1"/>
    <n v="1274590800"/>
    <n v="1274677200"/>
    <x v="0"/>
    <x v="0"/>
    <x v="3"/>
    <x v="3"/>
    <x v="3"/>
  </r>
  <r>
    <n v="742"/>
    <x v="725"/>
    <x v="741"/>
    <n v="1200"/>
    <n v="13513"/>
    <n v="1126.0833333333335"/>
    <x v="1"/>
    <n v="122"/>
    <x v="734"/>
    <x v="1"/>
    <x v="1"/>
    <n v="1263880800"/>
    <n v="1267509600"/>
    <x v="0"/>
    <x v="0"/>
    <x v="5"/>
    <x v="1"/>
    <x v="5"/>
  </r>
  <r>
    <n v="743"/>
    <x v="726"/>
    <x v="742"/>
    <n v="3900"/>
    <n v="504"/>
    <n v="12.923076923076923"/>
    <x v="0"/>
    <n v="17"/>
    <x v="735"/>
    <x v="1"/>
    <x v="1"/>
    <n v="1445403600"/>
    <n v="1445922000"/>
    <x v="0"/>
    <x v="1"/>
    <x v="3"/>
    <x v="3"/>
    <x v="3"/>
  </r>
  <r>
    <n v="744"/>
    <x v="727"/>
    <x v="743"/>
    <n v="2000"/>
    <n v="14240"/>
    <n v="712"/>
    <x v="1"/>
    <n v="140"/>
    <x v="736"/>
    <x v="1"/>
    <x v="1"/>
    <n v="1533877200"/>
    <n v="1534050000"/>
    <x v="0"/>
    <x v="1"/>
    <x v="3"/>
    <x v="3"/>
    <x v="3"/>
  </r>
  <r>
    <n v="745"/>
    <x v="728"/>
    <x v="744"/>
    <n v="6900"/>
    <n v="2091"/>
    <n v="30.304347826086957"/>
    <x v="0"/>
    <n v="34"/>
    <x v="737"/>
    <x v="1"/>
    <x v="1"/>
    <n v="1275195600"/>
    <n v="1277528400"/>
    <x v="0"/>
    <x v="0"/>
    <x v="8"/>
    <x v="2"/>
    <x v="8"/>
  </r>
  <r>
    <n v="746"/>
    <x v="729"/>
    <x v="745"/>
    <n v="55800"/>
    <n v="118580"/>
    <n v="212.50896057347671"/>
    <x v="1"/>
    <n v="3388"/>
    <x v="112"/>
    <x v="1"/>
    <x v="1"/>
    <n v="1318136400"/>
    <n v="1318568400"/>
    <x v="0"/>
    <x v="0"/>
    <x v="2"/>
    <x v="2"/>
    <x v="2"/>
  </r>
  <r>
    <n v="747"/>
    <x v="730"/>
    <x v="746"/>
    <n v="4900"/>
    <n v="11214"/>
    <n v="228.85714285714286"/>
    <x v="1"/>
    <n v="280"/>
    <x v="738"/>
    <x v="1"/>
    <x v="1"/>
    <n v="1283403600"/>
    <n v="1284354000"/>
    <x v="0"/>
    <x v="0"/>
    <x v="3"/>
    <x v="3"/>
    <x v="3"/>
  </r>
  <r>
    <n v="748"/>
    <x v="731"/>
    <x v="747"/>
    <n v="194900"/>
    <n v="68137"/>
    <n v="34.959979476654695"/>
    <x v="3"/>
    <n v="614"/>
    <x v="739"/>
    <x v="1"/>
    <x v="1"/>
    <n v="1267423200"/>
    <n v="1269579600"/>
    <x v="0"/>
    <x v="1"/>
    <x v="10"/>
    <x v="4"/>
    <x v="10"/>
  </r>
  <r>
    <n v="749"/>
    <x v="732"/>
    <x v="748"/>
    <n v="8600"/>
    <n v="13527"/>
    <n v="157.29069767441862"/>
    <x v="1"/>
    <n v="366"/>
    <x v="740"/>
    <x v="6"/>
    <x v="6"/>
    <n v="1412744400"/>
    <n v="1413781200"/>
    <x v="0"/>
    <x v="1"/>
    <x v="8"/>
    <x v="2"/>
    <x v="8"/>
  </r>
  <r>
    <n v="750"/>
    <x v="733"/>
    <x v="749"/>
    <n v="100"/>
    <n v="1"/>
    <n v="1"/>
    <x v="0"/>
    <n v="1"/>
    <x v="100"/>
    <x v="4"/>
    <x v="4"/>
    <n v="1277960400"/>
    <n v="1280120400"/>
    <x v="0"/>
    <x v="0"/>
    <x v="5"/>
    <x v="1"/>
    <x v="5"/>
  </r>
  <r>
    <n v="751"/>
    <x v="734"/>
    <x v="750"/>
    <n v="3600"/>
    <n v="8363"/>
    <n v="232.30555555555554"/>
    <x v="1"/>
    <n v="270"/>
    <x v="741"/>
    <x v="1"/>
    <x v="1"/>
    <n v="1458190800"/>
    <n v="1459486800"/>
    <x v="1"/>
    <x v="1"/>
    <x v="9"/>
    <x v="5"/>
    <x v="9"/>
  </r>
  <r>
    <n v="752"/>
    <x v="735"/>
    <x v="751"/>
    <n v="5800"/>
    <n v="5362"/>
    <n v="92.448275862068968"/>
    <x v="3"/>
    <n v="114"/>
    <x v="742"/>
    <x v="1"/>
    <x v="1"/>
    <n v="1280984400"/>
    <n v="1282539600"/>
    <x v="0"/>
    <x v="1"/>
    <x v="3"/>
    <x v="3"/>
    <x v="3"/>
  </r>
  <r>
    <n v="753"/>
    <x v="736"/>
    <x v="752"/>
    <n v="4700"/>
    <n v="12065"/>
    <n v="256.70212765957444"/>
    <x v="1"/>
    <n v="137"/>
    <x v="743"/>
    <x v="1"/>
    <x v="1"/>
    <n v="1274590800"/>
    <n v="1275886800"/>
    <x v="0"/>
    <x v="0"/>
    <x v="14"/>
    <x v="7"/>
    <x v="14"/>
  </r>
  <r>
    <n v="754"/>
    <x v="737"/>
    <x v="753"/>
    <n v="70400"/>
    <n v="118603"/>
    <n v="168.47017045454547"/>
    <x v="1"/>
    <n v="3205"/>
    <x v="744"/>
    <x v="1"/>
    <x v="1"/>
    <n v="1351400400"/>
    <n v="1355983200"/>
    <x v="0"/>
    <x v="0"/>
    <x v="3"/>
    <x v="3"/>
    <x v="3"/>
  </r>
  <r>
    <n v="755"/>
    <x v="738"/>
    <x v="754"/>
    <n v="4500"/>
    <n v="7496"/>
    <n v="166.57777777777778"/>
    <x v="1"/>
    <n v="288"/>
    <x v="745"/>
    <x v="3"/>
    <x v="3"/>
    <n v="1514354400"/>
    <n v="1515391200"/>
    <x v="0"/>
    <x v="1"/>
    <x v="3"/>
    <x v="3"/>
    <x v="3"/>
  </r>
  <r>
    <n v="756"/>
    <x v="739"/>
    <x v="755"/>
    <n v="1300"/>
    <n v="10037"/>
    <n v="772.07692307692309"/>
    <x v="1"/>
    <n v="148"/>
    <x v="746"/>
    <x v="1"/>
    <x v="1"/>
    <n v="1421733600"/>
    <n v="1422252000"/>
    <x v="0"/>
    <x v="0"/>
    <x v="3"/>
    <x v="3"/>
    <x v="3"/>
  </r>
  <r>
    <n v="757"/>
    <x v="740"/>
    <x v="756"/>
    <n v="1400"/>
    <n v="5696"/>
    <n v="406.85714285714283"/>
    <x v="1"/>
    <n v="114"/>
    <x v="747"/>
    <x v="1"/>
    <x v="1"/>
    <n v="1305176400"/>
    <n v="1305522000"/>
    <x v="0"/>
    <x v="0"/>
    <x v="6"/>
    <x v="4"/>
    <x v="6"/>
  </r>
  <r>
    <n v="758"/>
    <x v="741"/>
    <x v="757"/>
    <n v="29600"/>
    <n v="167005"/>
    <n v="564.20608108108115"/>
    <x v="1"/>
    <n v="1518"/>
    <x v="748"/>
    <x v="0"/>
    <x v="0"/>
    <n v="1414126800"/>
    <n v="1414904400"/>
    <x v="0"/>
    <x v="0"/>
    <x v="1"/>
    <x v="1"/>
    <x v="1"/>
  </r>
  <r>
    <n v="759"/>
    <x v="742"/>
    <x v="758"/>
    <n v="167500"/>
    <n v="114615"/>
    <n v="68.426865671641792"/>
    <x v="0"/>
    <n v="1274"/>
    <x v="749"/>
    <x v="1"/>
    <x v="1"/>
    <n v="1517810400"/>
    <n v="1520402400"/>
    <x v="0"/>
    <x v="0"/>
    <x v="5"/>
    <x v="1"/>
    <x v="5"/>
  </r>
  <r>
    <n v="760"/>
    <x v="743"/>
    <x v="759"/>
    <n v="48300"/>
    <n v="16592"/>
    <n v="34.351966873706004"/>
    <x v="0"/>
    <n v="210"/>
    <x v="750"/>
    <x v="6"/>
    <x v="6"/>
    <n v="1564635600"/>
    <n v="1567141200"/>
    <x v="0"/>
    <x v="1"/>
    <x v="11"/>
    <x v="6"/>
    <x v="11"/>
  </r>
  <r>
    <n v="761"/>
    <x v="744"/>
    <x v="760"/>
    <n v="2200"/>
    <n v="14420"/>
    <n v="655.4545454545455"/>
    <x v="1"/>
    <n v="166"/>
    <x v="751"/>
    <x v="1"/>
    <x v="1"/>
    <n v="1500699600"/>
    <n v="1501131600"/>
    <x v="0"/>
    <x v="0"/>
    <x v="1"/>
    <x v="1"/>
    <x v="1"/>
  </r>
  <r>
    <n v="762"/>
    <x v="307"/>
    <x v="761"/>
    <n v="3500"/>
    <n v="6204"/>
    <n v="177.25714285714284"/>
    <x v="1"/>
    <n v="100"/>
    <x v="752"/>
    <x v="2"/>
    <x v="2"/>
    <n v="1354082400"/>
    <n v="1355032800"/>
    <x v="0"/>
    <x v="0"/>
    <x v="17"/>
    <x v="1"/>
    <x v="17"/>
  </r>
  <r>
    <n v="763"/>
    <x v="745"/>
    <x v="762"/>
    <n v="5600"/>
    <n v="6338"/>
    <n v="113.17857142857144"/>
    <x v="1"/>
    <n v="235"/>
    <x v="753"/>
    <x v="1"/>
    <x v="1"/>
    <n v="1336453200"/>
    <n v="1339477200"/>
    <x v="0"/>
    <x v="1"/>
    <x v="3"/>
    <x v="3"/>
    <x v="3"/>
  </r>
  <r>
    <n v="764"/>
    <x v="746"/>
    <x v="763"/>
    <n v="1100"/>
    <n v="8010"/>
    <n v="728.18181818181824"/>
    <x v="1"/>
    <n v="148"/>
    <x v="754"/>
    <x v="1"/>
    <x v="1"/>
    <n v="1305262800"/>
    <n v="1305954000"/>
    <x v="0"/>
    <x v="0"/>
    <x v="1"/>
    <x v="1"/>
    <x v="1"/>
  </r>
  <r>
    <n v="765"/>
    <x v="747"/>
    <x v="764"/>
    <n v="3900"/>
    <n v="8125"/>
    <n v="208.33333333333334"/>
    <x v="1"/>
    <n v="198"/>
    <x v="755"/>
    <x v="1"/>
    <x v="1"/>
    <n v="1492232400"/>
    <n v="1494392400"/>
    <x v="1"/>
    <x v="1"/>
    <x v="7"/>
    <x v="1"/>
    <x v="7"/>
  </r>
  <r>
    <n v="766"/>
    <x v="748"/>
    <x v="765"/>
    <n v="43800"/>
    <n v="13653"/>
    <n v="31.171232876712331"/>
    <x v="0"/>
    <n v="248"/>
    <x v="756"/>
    <x v="2"/>
    <x v="2"/>
    <n v="1537333200"/>
    <n v="1537419600"/>
    <x v="0"/>
    <x v="0"/>
    <x v="22"/>
    <x v="4"/>
    <x v="22"/>
  </r>
  <r>
    <n v="767"/>
    <x v="749"/>
    <x v="766"/>
    <n v="97200"/>
    <n v="55372"/>
    <n v="56.967078189300416"/>
    <x v="0"/>
    <n v="513"/>
    <x v="757"/>
    <x v="1"/>
    <x v="1"/>
    <n v="1444107600"/>
    <n v="1447999200"/>
    <x v="0"/>
    <x v="0"/>
    <x v="18"/>
    <x v="5"/>
    <x v="18"/>
  </r>
  <r>
    <n v="768"/>
    <x v="750"/>
    <x v="767"/>
    <n v="4800"/>
    <n v="11088"/>
    <n v="231"/>
    <x v="1"/>
    <n v="150"/>
    <x v="758"/>
    <x v="1"/>
    <x v="1"/>
    <n v="1386741600"/>
    <n v="1388037600"/>
    <x v="0"/>
    <x v="0"/>
    <x v="3"/>
    <x v="3"/>
    <x v="3"/>
  </r>
  <r>
    <n v="769"/>
    <x v="751"/>
    <x v="768"/>
    <n v="125600"/>
    <n v="109106"/>
    <n v="86.867834394904463"/>
    <x v="0"/>
    <n v="3410"/>
    <x v="759"/>
    <x v="1"/>
    <x v="1"/>
    <n v="1376542800"/>
    <n v="1378789200"/>
    <x v="0"/>
    <x v="0"/>
    <x v="11"/>
    <x v="6"/>
    <x v="11"/>
  </r>
  <r>
    <n v="770"/>
    <x v="752"/>
    <x v="769"/>
    <n v="4300"/>
    <n v="11642"/>
    <n v="270.74418604651163"/>
    <x v="1"/>
    <n v="216"/>
    <x v="760"/>
    <x v="6"/>
    <x v="6"/>
    <n v="1397451600"/>
    <n v="1398056400"/>
    <x v="0"/>
    <x v="1"/>
    <x v="3"/>
    <x v="3"/>
    <x v="3"/>
  </r>
  <r>
    <n v="771"/>
    <x v="753"/>
    <x v="770"/>
    <n v="5600"/>
    <n v="2769"/>
    <n v="49.446428571428569"/>
    <x v="3"/>
    <n v="26"/>
    <x v="761"/>
    <x v="1"/>
    <x v="1"/>
    <n v="1548482400"/>
    <n v="1550815200"/>
    <x v="0"/>
    <x v="0"/>
    <x v="3"/>
    <x v="3"/>
    <x v="3"/>
  </r>
  <r>
    <n v="772"/>
    <x v="754"/>
    <x v="771"/>
    <n v="149600"/>
    <n v="169586"/>
    <n v="113.3596256684492"/>
    <x v="1"/>
    <n v="5139"/>
    <x v="762"/>
    <x v="1"/>
    <x v="1"/>
    <n v="1549692000"/>
    <n v="1550037600"/>
    <x v="0"/>
    <x v="0"/>
    <x v="7"/>
    <x v="1"/>
    <x v="7"/>
  </r>
  <r>
    <n v="773"/>
    <x v="755"/>
    <x v="772"/>
    <n v="53100"/>
    <n v="101185"/>
    <n v="190.55555555555554"/>
    <x v="1"/>
    <n v="2353"/>
    <x v="763"/>
    <x v="1"/>
    <x v="1"/>
    <n v="1492059600"/>
    <n v="1492923600"/>
    <x v="0"/>
    <x v="0"/>
    <x v="3"/>
    <x v="3"/>
    <x v="3"/>
  </r>
  <r>
    <n v="774"/>
    <x v="756"/>
    <x v="773"/>
    <n v="5000"/>
    <n v="6775"/>
    <n v="135.5"/>
    <x v="1"/>
    <n v="78"/>
    <x v="764"/>
    <x v="6"/>
    <x v="6"/>
    <n v="1463979600"/>
    <n v="1467522000"/>
    <x v="0"/>
    <x v="0"/>
    <x v="2"/>
    <x v="2"/>
    <x v="2"/>
  </r>
  <r>
    <n v="775"/>
    <x v="757"/>
    <x v="774"/>
    <n v="9400"/>
    <n v="968"/>
    <n v="10.297872340425531"/>
    <x v="0"/>
    <n v="10"/>
    <x v="765"/>
    <x v="1"/>
    <x v="1"/>
    <n v="1415253600"/>
    <n v="1416117600"/>
    <x v="0"/>
    <x v="0"/>
    <x v="1"/>
    <x v="1"/>
    <x v="1"/>
  </r>
  <r>
    <n v="776"/>
    <x v="758"/>
    <x v="775"/>
    <n v="110800"/>
    <n v="72623"/>
    <n v="65.544223826714799"/>
    <x v="0"/>
    <n v="2201"/>
    <x v="766"/>
    <x v="1"/>
    <x v="1"/>
    <n v="1562216400"/>
    <n v="1563771600"/>
    <x v="0"/>
    <x v="0"/>
    <x v="3"/>
    <x v="3"/>
    <x v="3"/>
  </r>
  <r>
    <n v="777"/>
    <x v="759"/>
    <x v="776"/>
    <n v="93800"/>
    <n v="45987"/>
    <n v="49.026652452025587"/>
    <x v="0"/>
    <n v="676"/>
    <x v="767"/>
    <x v="1"/>
    <x v="1"/>
    <n v="1316754000"/>
    <n v="1319259600"/>
    <x v="0"/>
    <x v="0"/>
    <x v="3"/>
    <x v="3"/>
    <x v="3"/>
  </r>
  <r>
    <n v="778"/>
    <x v="760"/>
    <x v="777"/>
    <n v="1300"/>
    <n v="10243"/>
    <n v="787.92307692307691"/>
    <x v="1"/>
    <n v="174"/>
    <x v="768"/>
    <x v="5"/>
    <x v="5"/>
    <n v="1313211600"/>
    <n v="1313643600"/>
    <x v="0"/>
    <x v="0"/>
    <x v="10"/>
    <x v="4"/>
    <x v="10"/>
  </r>
  <r>
    <n v="779"/>
    <x v="761"/>
    <x v="778"/>
    <n v="108700"/>
    <n v="87293"/>
    <n v="80.306347746090154"/>
    <x v="0"/>
    <n v="831"/>
    <x v="769"/>
    <x v="1"/>
    <x v="1"/>
    <n v="1439528400"/>
    <n v="1440306000"/>
    <x v="0"/>
    <x v="1"/>
    <x v="3"/>
    <x v="3"/>
    <x v="3"/>
  </r>
  <r>
    <n v="780"/>
    <x v="762"/>
    <x v="779"/>
    <n v="5100"/>
    <n v="5421"/>
    <n v="106.29411764705883"/>
    <x v="1"/>
    <n v="164"/>
    <x v="770"/>
    <x v="1"/>
    <x v="1"/>
    <n v="1469163600"/>
    <n v="1470805200"/>
    <x v="0"/>
    <x v="1"/>
    <x v="6"/>
    <x v="4"/>
    <x v="6"/>
  </r>
  <r>
    <n v="781"/>
    <x v="763"/>
    <x v="780"/>
    <n v="8700"/>
    <n v="4414"/>
    <n v="50.735632183908038"/>
    <x v="3"/>
    <n v="56"/>
    <x v="771"/>
    <x v="5"/>
    <x v="5"/>
    <n v="1288501200"/>
    <n v="1292911200"/>
    <x v="0"/>
    <x v="0"/>
    <x v="3"/>
    <x v="3"/>
    <x v="3"/>
  </r>
  <r>
    <n v="782"/>
    <x v="764"/>
    <x v="781"/>
    <n v="5100"/>
    <n v="10981"/>
    <n v="215.31372549019611"/>
    <x v="1"/>
    <n v="161"/>
    <x v="772"/>
    <x v="1"/>
    <x v="1"/>
    <n v="1298959200"/>
    <n v="1301374800"/>
    <x v="0"/>
    <x v="1"/>
    <x v="10"/>
    <x v="4"/>
    <x v="10"/>
  </r>
  <r>
    <n v="783"/>
    <x v="765"/>
    <x v="782"/>
    <n v="7400"/>
    <n v="10451"/>
    <n v="141.22972972972974"/>
    <x v="1"/>
    <n v="138"/>
    <x v="773"/>
    <x v="1"/>
    <x v="1"/>
    <n v="1387260000"/>
    <n v="1387864800"/>
    <x v="0"/>
    <x v="0"/>
    <x v="1"/>
    <x v="1"/>
    <x v="1"/>
  </r>
  <r>
    <n v="784"/>
    <x v="766"/>
    <x v="783"/>
    <n v="88900"/>
    <n v="102535"/>
    <n v="115.33745781777279"/>
    <x v="1"/>
    <n v="3308"/>
    <x v="774"/>
    <x v="1"/>
    <x v="1"/>
    <n v="1457244000"/>
    <n v="1458190800"/>
    <x v="0"/>
    <x v="0"/>
    <x v="2"/>
    <x v="2"/>
    <x v="2"/>
  </r>
  <r>
    <n v="785"/>
    <x v="767"/>
    <x v="784"/>
    <n v="6700"/>
    <n v="12939"/>
    <n v="193.11940298507463"/>
    <x v="1"/>
    <n v="127"/>
    <x v="775"/>
    <x v="2"/>
    <x v="2"/>
    <n v="1556341200"/>
    <n v="1559278800"/>
    <x v="0"/>
    <x v="1"/>
    <x v="10"/>
    <x v="4"/>
    <x v="10"/>
  </r>
  <r>
    <n v="786"/>
    <x v="768"/>
    <x v="785"/>
    <n v="1500"/>
    <n v="10946"/>
    <n v="729.73333333333335"/>
    <x v="1"/>
    <n v="207"/>
    <x v="776"/>
    <x v="6"/>
    <x v="6"/>
    <n v="1522126800"/>
    <n v="1522731600"/>
    <x v="0"/>
    <x v="1"/>
    <x v="17"/>
    <x v="1"/>
    <x v="17"/>
  </r>
  <r>
    <n v="787"/>
    <x v="769"/>
    <x v="786"/>
    <n v="61200"/>
    <n v="60994"/>
    <n v="99.66339869281046"/>
    <x v="0"/>
    <n v="859"/>
    <x v="777"/>
    <x v="0"/>
    <x v="0"/>
    <n v="1305954000"/>
    <n v="1306731600"/>
    <x v="0"/>
    <x v="0"/>
    <x v="1"/>
    <x v="1"/>
    <x v="1"/>
  </r>
  <r>
    <n v="788"/>
    <x v="770"/>
    <x v="787"/>
    <n v="3600"/>
    <n v="3174"/>
    <n v="88.166666666666671"/>
    <x v="2"/>
    <n v="31"/>
    <x v="778"/>
    <x v="1"/>
    <x v="1"/>
    <n v="1350709200"/>
    <n v="1352527200"/>
    <x v="0"/>
    <x v="0"/>
    <x v="10"/>
    <x v="4"/>
    <x v="10"/>
  </r>
  <r>
    <n v="789"/>
    <x v="771"/>
    <x v="788"/>
    <n v="9000"/>
    <n v="3351"/>
    <n v="37.233333333333334"/>
    <x v="0"/>
    <n v="45"/>
    <x v="779"/>
    <x v="1"/>
    <x v="1"/>
    <n v="1401166800"/>
    <n v="1404363600"/>
    <x v="0"/>
    <x v="0"/>
    <x v="3"/>
    <x v="3"/>
    <x v="3"/>
  </r>
  <r>
    <n v="790"/>
    <x v="772"/>
    <x v="789"/>
    <n v="185900"/>
    <n v="56774"/>
    <n v="30.540075309306079"/>
    <x v="3"/>
    <n v="1113"/>
    <x v="780"/>
    <x v="1"/>
    <x v="1"/>
    <n v="1266127200"/>
    <n v="1266645600"/>
    <x v="0"/>
    <x v="0"/>
    <x v="3"/>
    <x v="3"/>
    <x v="3"/>
  </r>
  <r>
    <n v="791"/>
    <x v="773"/>
    <x v="790"/>
    <n v="2100"/>
    <n v="540"/>
    <n v="25.714285714285712"/>
    <x v="0"/>
    <n v="6"/>
    <x v="703"/>
    <x v="1"/>
    <x v="1"/>
    <n v="1481436000"/>
    <n v="1482818400"/>
    <x v="0"/>
    <x v="0"/>
    <x v="0"/>
    <x v="0"/>
    <x v="0"/>
  </r>
  <r>
    <n v="792"/>
    <x v="774"/>
    <x v="791"/>
    <n v="2000"/>
    <n v="680"/>
    <n v="34"/>
    <x v="0"/>
    <n v="7"/>
    <x v="781"/>
    <x v="1"/>
    <x v="1"/>
    <n v="1372222800"/>
    <n v="1374642000"/>
    <x v="0"/>
    <x v="1"/>
    <x v="3"/>
    <x v="3"/>
    <x v="3"/>
  </r>
  <r>
    <n v="793"/>
    <x v="775"/>
    <x v="792"/>
    <n v="1100"/>
    <n v="13045"/>
    <n v="1185.909090909091"/>
    <x v="1"/>
    <n v="181"/>
    <x v="782"/>
    <x v="5"/>
    <x v="5"/>
    <n v="1372136400"/>
    <n v="1372482000"/>
    <x v="0"/>
    <x v="0"/>
    <x v="9"/>
    <x v="5"/>
    <x v="9"/>
  </r>
  <r>
    <n v="794"/>
    <x v="776"/>
    <x v="793"/>
    <n v="6600"/>
    <n v="8276"/>
    <n v="125.39393939393939"/>
    <x v="1"/>
    <n v="110"/>
    <x v="783"/>
    <x v="1"/>
    <x v="1"/>
    <n v="1513922400"/>
    <n v="1514959200"/>
    <x v="0"/>
    <x v="0"/>
    <x v="1"/>
    <x v="1"/>
    <x v="1"/>
  </r>
  <r>
    <n v="795"/>
    <x v="777"/>
    <x v="794"/>
    <n v="7100"/>
    <n v="1022"/>
    <n v="14.394366197183098"/>
    <x v="0"/>
    <n v="31"/>
    <x v="784"/>
    <x v="1"/>
    <x v="1"/>
    <n v="1477976400"/>
    <n v="1478235600"/>
    <x v="0"/>
    <x v="0"/>
    <x v="6"/>
    <x v="4"/>
    <x v="6"/>
  </r>
  <r>
    <n v="796"/>
    <x v="778"/>
    <x v="795"/>
    <n v="7800"/>
    <n v="4275"/>
    <n v="54.807692307692314"/>
    <x v="0"/>
    <n v="78"/>
    <x v="785"/>
    <x v="1"/>
    <x v="1"/>
    <n v="1407474000"/>
    <n v="1408078800"/>
    <x v="0"/>
    <x v="1"/>
    <x v="20"/>
    <x v="6"/>
    <x v="20"/>
  </r>
  <r>
    <n v="797"/>
    <x v="779"/>
    <x v="796"/>
    <n v="7600"/>
    <n v="8332"/>
    <n v="109.63157894736841"/>
    <x v="1"/>
    <n v="185"/>
    <x v="786"/>
    <x v="1"/>
    <x v="1"/>
    <n v="1546149600"/>
    <n v="1548136800"/>
    <x v="0"/>
    <x v="0"/>
    <x v="2"/>
    <x v="2"/>
    <x v="2"/>
  </r>
  <r>
    <n v="798"/>
    <x v="780"/>
    <x v="797"/>
    <n v="3400"/>
    <n v="6408"/>
    <n v="188.47058823529412"/>
    <x v="1"/>
    <n v="121"/>
    <x v="787"/>
    <x v="1"/>
    <x v="1"/>
    <n v="1338440400"/>
    <n v="1340859600"/>
    <x v="0"/>
    <x v="1"/>
    <x v="3"/>
    <x v="3"/>
    <x v="3"/>
  </r>
  <r>
    <n v="799"/>
    <x v="781"/>
    <x v="798"/>
    <n v="84500"/>
    <n v="73522"/>
    <n v="87.008284023668637"/>
    <x v="0"/>
    <n v="1225"/>
    <x v="788"/>
    <x v="4"/>
    <x v="4"/>
    <n v="1454133600"/>
    <n v="1454479200"/>
    <x v="0"/>
    <x v="0"/>
    <x v="3"/>
    <x v="3"/>
    <x v="3"/>
  </r>
  <r>
    <n v="800"/>
    <x v="782"/>
    <x v="799"/>
    <n v="100"/>
    <n v="1"/>
    <n v="1"/>
    <x v="0"/>
    <n v="1"/>
    <x v="100"/>
    <x v="5"/>
    <x v="5"/>
    <n v="1434085200"/>
    <n v="1434430800"/>
    <x v="0"/>
    <x v="0"/>
    <x v="1"/>
    <x v="1"/>
    <x v="1"/>
  </r>
  <r>
    <n v="801"/>
    <x v="783"/>
    <x v="800"/>
    <n v="2300"/>
    <n v="4667"/>
    <n v="202.9130434782609"/>
    <x v="1"/>
    <n v="106"/>
    <x v="789"/>
    <x v="1"/>
    <x v="1"/>
    <n v="1577772000"/>
    <n v="1579672800"/>
    <x v="0"/>
    <x v="1"/>
    <x v="14"/>
    <x v="7"/>
    <x v="14"/>
  </r>
  <r>
    <n v="802"/>
    <x v="784"/>
    <x v="801"/>
    <n v="6200"/>
    <n v="12216"/>
    <n v="197.03225806451613"/>
    <x v="1"/>
    <n v="142"/>
    <x v="790"/>
    <x v="1"/>
    <x v="1"/>
    <n v="1562216400"/>
    <n v="1562389200"/>
    <x v="0"/>
    <x v="0"/>
    <x v="14"/>
    <x v="7"/>
    <x v="14"/>
  </r>
  <r>
    <n v="803"/>
    <x v="785"/>
    <x v="802"/>
    <n v="6100"/>
    <n v="6527"/>
    <n v="107"/>
    <x v="1"/>
    <n v="233"/>
    <x v="791"/>
    <x v="1"/>
    <x v="1"/>
    <n v="1548568800"/>
    <n v="1551506400"/>
    <x v="0"/>
    <x v="0"/>
    <x v="3"/>
    <x v="3"/>
    <x v="3"/>
  </r>
  <r>
    <n v="804"/>
    <x v="786"/>
    <x v="803"/>
    <n v="2600"/>
    <n v="6987"/>
    <n v="268.73076923076923"/>
    <x v="1"/>
    <n v="218"/>
    <x v="792"/>
    <x v="1"/>
    <x v="1"/>
    <n v="1514872800"/>
    <n v="1516600800"/>
    <x v="0"/>
    <x v="0"/>
    <x v="1"/>
    <x v="1"/>
    <x v="1"/>
  </r>
  <r>
    <n v="805"/>
    <x v="787"/>
    <x v="804"/>
    <n v="9700"/>
    <n v="4932"/>
    <n v="50.845360824742272"/>
    <x v="0"/>
    <n v="67"/>
    <x v="793"/>
    <x v="2"/>
    <x v="2"/>
    <n v="1416031200"/>
    <n v="1420437600"/>
    <x v="0"/>
    <x v="0"/>
    <x v="4"/>
    <x v="4"/>
    <x v="4"/>
  </r>
  <r>
    <n v="806"/>
    <x v="788"/>
    <x v="805"/>
    <n v="700"/>
    <n v="8262"/>
    <n v="1180.2857142857142"/>
    <x v="1"/>
    <n v="76"/>
    <x v="794"/>
    <x v="1"/>
    <x v="1"/>
    <n v="1330927200"/>
    <n v="1332997200"/>
    <x v="0"/>
    <x v="1"/>
    <x v="6"/>
    <x v="4"/>
    <x v="6"/>
  </r>
  <r>
    <n v="807"/>
    <x v="789"/>
    <x v="806"/>
    <n v="700"/>
    <n v="1848"/>
    <n v="264"/>
    <x v="1"/>
    <n v="43"/>
    <x v="795"/>
    <x v="1"/>
    <x v="1"/>
    <n v="1571115600"/>
    <n v="1574920800"/>
    <x v="0"/>
    <x v="1"/>
    <x v="3"/>
    <x v="3"/>
    <x v="3"/>
  </r>
  <r>
    <n v="808"/>
    <x v="790"/>
    <x v="807"/>
    <n v="5200"/>
    <n v="1583"/>
    <n v="30.44230769230769"/>
    <x v="0"/>
    <n v="19"/>
    <x v="796"/>
    <x v="1"/>
    <x v="1"/>
    <n v="1463461200"/>
    <n v="1464930000"/>
    <x v="0"/>
    <x v="0"/>
    <x v="0"/>
    <x v="0"/>
    <x v="0"/>
  </r>
  <r>
    <n v="809"/>
    <x v="764"/>
    <x v="808"/>
    <n v="140800"/>
    <n v="88536"/>
    <n v="62.880681818181813"/>
    <x v="0"/>
    <n v="2108"/>
    <x v="797"/>
    <x v="5"/>
    <x v="5"/>
    <n v="1344920400"/>
    <n v="1345006800"/>
    <x v="0"/>
    <x v="0"/>
    <x v="4"/>
    <x v="4"/>
    <x v="4"/>
  </r>
  <r>
    <n v="810"/>
    <x v="791"/>
    <x v="809"/>
    <n v="6400"/>
    <n v="12360"/>
    <n v="193.125"/>
    <x v="1"/>
    <n v="221"/>
    <x v="798"/>
    <x v="1"/>
    <x v="1"/>
    <n v="1511848800"/>
    <n v="1512712800"/>
    <x v="0"/>
    <x v="1"/>
    <x v="3"/>
    <x v="3"/>
    <x v="3"/>
  </r>
  <r>
    <n v="811"/>
    <x v="792"/>
    <x v="810"/>
    <n v="92500"/>
    <n v="71320"/>
    <n v="77.102702702702715"/>
    <x v="0"/>
    <n v="679"/>
    <x v="799"/>
    <x v="1"/>
    <x v="1"/>
    <n v="1452319200"/>
    <n v="1452492000"/>
    <x v="0"/>
    <x v="1"/>
    <x v="11"/>
    <x v="6"/>
    <x v="11"/>
  </r>
  <r>
    <n v="812"/>
    <x v="793"/>
    <x v="811"/>
    <n v="59700"/>
    <n v="134640"/>
    <n v="225.52763819095478"/>
    <x v="1"/>
    <n v="2805"/>
    <x v="800"/>
    <x v="0"/>
    <x v="0"/>
    <n v="1523854800"/>
    <n v="1524286800"/>
    <x v="0"/>
    <x v="0"/>
    <x v="9"/>
    <x v="5"/>
    <x v="9"/>
  </r>
  <r>
    <n v="813"/>
    <x v="794"/>
    <x v="812"/>
    <n v="3200"/>
    <n v="7661"/>
    <n v="239.40625"/>
    <x v="1"/>
    <n v="68"/>
    <x v="801"/>
    <x v="1"/>
    <x v="1"/>
    <n v="1346043600"/>
    <n v="1346907600"/>
    <x v="0"/>
    <x v="0"/>
    <x v="11"/>
    <x v="6"/>
    <x v="11"/>
  </r>
  <r>
    <n v="814"/>
    <x v="795"/>
    <x v="813"/>
    <n v="3200"/>
    <n v="2950"/>
    <n v="92.1875"/>
    <x v="0"/>
    <n v="36"/>
    <x v="802"/>
    <x v="3"/>
    <x v="3"/>
    <n v="1464325200"/>
    <n v="1464498000"/>
    <x v="0"/>
    <x v="1"/>
    <x v="1"/>
    <x v="1"/>
    <x v="1"/>
  </r>
  <r>
    <n v="815"/>
    <x v="796"/>
    <x v="814"/>
    <n v="9000"/>
    <n v="11721"/>
    <n v="130.23333333333335"/>
    <x v="1"/>
    <n v="183"/>
    <x v="803"/>
    <x v="0"/>
    <x v="0"/>
    <n v="1511935200"/>
    <n v="1514181600"/>
    <x v="0"/>
    <x v="0"/>
    <x v="1"/>
    <x v="1"/>
    <x v="1"/>
  </r>
  <r>
    <n v="816"/>
    <x v="797"/>
    <x v="815"/>
    <n v="2300"/>
    <n v="14150"/>
    <n v="615.21739130434787"/>
    <x v="1"/>
    <n v="133"/>
    <x v="804"/>
    <x v="1"/>
    <x v="1"/>
    <n v="1392012000"/>
    <n v="1392184800"/>
    <x v="1"/>
    <x v="1"/>
    <x v="3"/>
    <x v="3"/>
    <x v="3"/>
  </r>
  <r>
    <n v="817"/>
    <x v="798"/>
    <x v="816"/>
    <n v="51300"/>
    <n v="189192"/>
    <n v="368.79532163742692"/>
    <x v="1"/>
    <n v="2489"/>
    <x v="805"/>
    <x v="6"/>
    <x v="6"/>
    <n v="1556946000"/>
    <n v="1559365200"/>
    <x v="0"/>
    <x v="1"/>
    <x v="9"/>
    <x v="5"/>
    <x v="9"/>
  </r>
  <r>
    <n v="818"/>
    <x v="311"/>
    <x v="817"/>
    <n v="700"/>
    <n v="7664"/>
    <n v="1094.8571428571429"/>
    <x v="1"/>
    <n v="69"/>
    <x v="806"/>
    <x v="1"/>
    <x v="1"/>
    <n v="1548050400"/>
    <n v="1549173600"/>
    <x v="0"/>
    <x v="1"/>
    <x v="3"/>
    <x v="3"/>
    <x v="3"/>
  </r>
  <r>
    <n v="819"/>
    <x v="799"/>
    <x v="818"/>
    <n v="8900"/>
    <n v="4509"/>
    <n v="50.662921348314605"/>
    <x v="0"/>
    <n v="47"/>
    <x v="807"/>
    <x v="1"/>
    <x v="1"/>
    <n v="1353736800"/>
    <n v="1355032800"/>
    <x v="1"/>
    <x v="0"/>
    <x v="11"/>
    <x v="6"/>
    <x v="11"/>
  </r>
  <r>
    <n v="820"/>
    <x v="800"/>
    <x v="819"/>
    <n v="1500"/>
    <n v="12009"/>
    <n v="800.6"/>
    <x v="1"/>
    <n v="279"/>
    <x v="808"/>
    <x v="4"/>
    <x v="4"/>
    <n v="1532840400"/>
    <n v="1533963600"/>
    <x v="0"/>
    <x v="1"/>
    <x v="1"/>
    <x v="1"/>
    <x v="1"/>
  </r>
  <r>
    <n v="821"/>
    <x v="801"/>
    <x v="820"/>
    <n v="4900"/>
    <n v="14273"/>
    <n v="291.28571428571428"/>
    <x v="1"/>
    <n v="210"/>
    <x v="809"/>
    <x v="1"/>
    <x v="1"/>
    <n v="1488261600"/>
    <n v="1489381200"/>
    <x v="0"/>
    <x v="0"/>
    <x v="4"/>
    <x v="4"/>
    <x v="4"/>
  </r>
  <r>
    <n v="822"/>
    <x v="802"/>
    <x v="821"/>
    <n v="54000"/>
    <n v="188982"/>
    <n v="349.9666666666667"/>
    <x v="1"/>
    <n v="2100"/>
    <x v="810"/>
    <x v="1"/>
    <x v="1"/>
    <n v="1393567200"/>
    <n v="1395032400"/>
    <x v="0"/>
    <x v="0"/>
    <x v="1"/>
    <x v="1"/>
    <x v="1"/>
  </r>
  <r>
    <n v="823"/>
    <x v="803"/>
    <x v="822"/>
    <n v="4100"/>
    <n v="14640"/>
    <n v="357.07317073170731"/>
    <x v="1"/>
    <n v="252"/>
    <x v="811"/>
    <x v="1"/>
    <x v="1"/>
    <n v="1410325200"/>
    <n v="1412485200"/>
    <x v="1"/>
    <x v="1"/>
    <x v="1"/>
    <x v="1"/>
    <x v="1"/>
  </r>
  <r>
    <n v="824"/>
    <x v="804"/>
    <x v="823"/>
    <n v="85000"/>
    <n v="107516"/>
    <n v="126.48941176470588"/>
    <x v="1"/>
    <n v="1280"/>
    <x v="812"/>
    <x v="1"/>
    <x v="1"/>
    <n v="1276923600"/>
    <n v="1279688400"/>
    <x v="0"/>
    <x v="1"/>
    <x v="9"/>
    <x v="5"/>
    <x v="9"/>
  </r>
  <r>
    <n v="825"/>
    <x v="805"/>
    <x v="824"/>
    <n v="3600"/>
    <n v="13950"/>
    <n v="387.5"/>
    <x v="1"/>
    <n v="157"/>
    <x v="813"/>
    <x v="4"/>
    <x v="4"/>
    <n v="1500958800"/>
    <n v="1501995600"/>
    <x v="0"/>
    <x v="0"/>
    <x v="12"/>
    <x v="4"/>
    <x v="12"/>
  </r>
  <r>
    <n v="826"/>
    <x v="806"/>
    <x v="825"/>
    <n v="2800"/>
    <n v="12797"/>
    <n v="457.03571428571428"/>
    <x v="1"/>
    <n v="194"/>
    <x v="814"/>
    <x v="1"/>
    <x v="1"/>
    <n v="1292220000"/>
    <n v="1294639200"/>
    <x v="0"/>
    <x v="1"/>
    <x v="3"/>
    <x v="3"/>
    <x v="3"/>
  </r>
  <r>
    <n v="827"/>
    <x v="807"/>
    <x v="826"/>
    <n v="2300"/>
    <n v="6134"/>
    <n v="266.69565217391306"/>
    <x v="1"/>
    <n v="82"/>
    <x v="815"/>
    <x v="2"/>
    <x v="2"/>
    <n v="1304398800"/>
    <n v="1305435600"/>
    <x v="0"/>
    <x v="1"/>
    <x v="6"/>
    <x v="4"/>
    <x v="6"/>
  </r>
  <r>
    <n v="828"/>
    <x v="808"/>
    <x v="827"/>
    <n v="7100"/>
    <n v="4899"/>
    <n v="69"/>
    <x v="0"/>
    <n v="70"/>
    <x v="816"/>
    <x v="1"/>
    <x v="1"/>
    <n v="1535432400"/>
    <n v="1537592400"/>
    <x v="0"/>
    <x v="0"/>
    <x v="3"/>
    <x v="3"/>
    <x v="3"/>
  </r>
  <r>
    <n v="829"/>
    <x v="809"/>
    <x v="828"/>
    <n v="9600"/>
    <n v="4929"/>
    <n v="51.34375"/>
    <x v="0"/>
    <n v="154"/>
    <x v="817"/>
    <x v="1"/>
    <x v="1"/>
    <n v="1433826000"/>
    <n v="1435122000"/>
    <x v="0"/>
    <x v="0"/>
    <x v="3"/>
    <x v="3"/>
    <x v="3"/>
  </r>
  <r>
    <n v="830"/>
    <x v="810"/>
    <x v="829"/>
    <n v="121600"/>
    <n v="1424"/>
    <n v="1.1710526315789473"/>
    <x v="0"/>
    <n v="22"/>
    <x v="818"/>
    <x v="1"/>
    <x v="1"/>
    <n v="1514959200"/>
    <n v="1520056800"/>
    <x v="0"/>
    <x v="0"/>
    <x v="3"/>
    <x v="3"/>
    <x v="3"/>
  </r>
  <r>
    <n v="831"/>
    <x v="811"/>
    <x v="830"/>
    <n v="97100"/>
    <n v="105817"/>
    <n v="108.97734294541709"/>
    <x v="1"/>
    <n v="4233"/>
    <x v="819"/>
    <x v="1"/>
    <x v="1"/>
    <n v="1332738000"/>
    <n v="1335675600"/>
    <x v="0"/>
    <x v="0"/>
    <x v="14"/>
    <x v="7"/>
    <x v="14"/>
  </r>
  <r>
    <n v="832"/>
    <x v="812"/>
    <x v="831"/>
    <n v="43200"/>
    <n v="136156"/>
    <n v="315.17592592592592"/>
    <x v="1"/>
    <n v="1297"/>
    <x v="820"/>
    <x v="3"/>
    <x v="3"/>
    <n v="1445490000"/>
    <n v="1448431200"/>
    <x v="1"/>
    <x v="0"/>
    <x v="18"/>
    <x v="5"/>
    <x v="18"/>
  </r>
  <r>
    <n v="833"/>
    <x v="813"/>
    <x v="832"/>
    <n v="6800"/>
    <n v="10723"/>
    <n v="157.69117647058823"/>
    <x v="1"/>
    <n v="165"/>
    <x v="821"/>
    <x v="3"/>
    <x v="3"/>
    <n v="1297663200"/>
    <n v="1298613600"/>
    <x v="0"/>
    <x v="0"/>
    <x v="18"/>
    <x v="5"/>
    <x v="18"/>
  </r>
  <r>
    <n v="834"/>
    <x v="814"/>
    <x v="833"/>
    <n v="7300"/>
    <n v="11228"/>
    <n v="153.8082191780822"/>
    <x v="1"/>
    <n v="119"/>
    <x v="822"/>
    <x v="1"/>
    <x v="1"/>
    <n v="1371963600"/>
    <n v="1372482000"/>
    <x v="0"/>
    <x v="0"/>
    <x v="3"/>
    <x v="3"/>
    <x v="3"/>
  </r>
  <r>
    <n v="835"/>
    <x v="815"/>
    <x v="834"/>
    <n v="86200"/>
    <n v="77355"/>
    <n v="89.738979118329468"/>
    <x v="0"/>
    <n v="1758"/>
    <x v="823"/>
    <x v="1"/>
    <x v="1"/>
    <n v="1425103200"/>
    <n v="1425621600"/>
    <x v="0"/>
    <x v="0"/>
    <x v="2"/>
    <x v="2"/>
    <x v="2"/>
  </r>
  <r>
    <n v="836"/>
    <x v="816"/>
    <x v="835"/>
    <n v="8100"/>
    <n v="6086"/>
    <n v="75.135802469135797"/>
    <x v="0"/>
    <n v="94"/>
    <x v="824"/>
    <x v="1"/>
    <x v="1"/>
    <n v="1265349600"/>
    <n v="1266300000"/>
    <x v="0"/>
    <x v="0"/>
    <x v="7"/>
    <x v="1"/>
    <x v="7"/>
  </r>
  <r>
    <n v="837"/>
    <x v="817"/>
    <x v="836"/>
    <n v="17700"/>
    <n v="150960"/>
    <n v="852.88135593220341"/>
    <x v="1"/>
    <n v="1797"/>
    <x v="825"/>
    <x v="1"/>
    <x v="1"/>
    <n v="1301202000"/>
    <n v="1305867600"/>
    <x v="0"/>
    <x v="0"/>
    <x v="17"/>
    <x v="1"/>
    <x v="17"/>
  </r>
  <r>
    <n v="838"/>
    <x v="818"/>
    <x v="837"/>
    <n v="6400"/>
    <n v="8890"/>
    <n v="138.90625"/>
    <x v="1"/>
    <n v="261"/>
    <x v="826"/>
    <x v="1"/>
    <x v="1"/>
    <n v="1538024400"/>
    <n v="1538802000"/>
    <x v="0"/>
    <x v="0"/>
    <x v="3"/>
    <x v="3"/>
    <x v="3"/>
  </r>
  <r>
    <n v="839"/>
    <x v="819"/>
    <x v="838"/>
    <n v="7700"/>
    <n v="14644"/>
    <n v="190.18181818181819"/>
    <x v="1"/>
    <n v="157"/>
    <x v="827"/>
    <x v="1"/>
    <x v="1"/>
    <n v="1395032400"/>
    <n v="1398920400"/>
    <x v="0"/>
    <x v="1"/>
    <x v="4"/>
    <x v="4"/>
    <x v="4"/>
  </r>
  <r>
    <n v="840"/>
    <x v="820"/>
    <x v="839"/>
    <n v="116300"/>
    <n v="116583"/>
    <n v="100.24333619948409"/>
    <x v="1"/>
    <n v="3533"/>
    <x v="828"/>
    <x v="1"/>
    <x v="1"/>
    <n v="1405486800"/>
    <n v="1405659600"/>
    <x v="0"/>
    <x v="1"/>
    <x v="3"/>
    <x v="3"/>
    <x v="3"/>
  </r>
  <r>
    <n v="841"/>
    <x v="821"/>
    <x v="840"/>
    <n v="9100"/>
    <n v="12991"/>
    <n v="142.75824175824175"/>
    <x v="1"/>
    <n v="155"/>
    <x v="829"/>
    <x v="1"/>
    <x v="1"/>
    <n v="1455861600"/>
    <n v="1457244000"/>
    <x v="0"/>
    <x v="0"/>
    <x v="2"/>
    <x v="2"/>
    <x v="2"/>
  </r>
  <r>
    <n v="842"/>
    <x v="822"/>
    <x v="841"/>
    <n v="1500"/>
    <n v="8447"/>
    <n v="563.13333333333333"/>
    <x v="1"/>
    <n v="132"/>
    <x v="830"/>
    <x v="6"/>
    <x v="6"/>
    <n v="1529038800"/>
    <n v="1529298000"/>
    <x v="0"/>
    <x v="0"/>
    <x v="8"/>
    <x v="2"/>
    <x v="8"/>
  </r>
  <r>
    <n v="843"/>
    <x v="823"/>
    <x v="842"/>
    <n v="8800"/>
    <n v="2703"/>
    <n v="30.715909090909086"/>
    <x v="0"/>
    <n v="33"/>
    <x v="831"/>
    <x v="1"/>
    <x v="1"/>
    <n v="1535259600"/>
    <n v="1535778000"/>
    <x v="0"/>
    <x v="0"/>
    <x v="14"/>
    <x v="7"/>
    <x v="14"/>
  </r>
  <r>
    <n v="844"/>
    <x v="824"/>
    <x v="843"/>
    <n v="8800"/>
    <n v="8747"/>
    <n v="99.39772727272728"/>
    <x v="3"/>
    <n v="94"/>
    <x v="832"/>
    <x v="1"/>
    <x v="1"/>
    <n v="1327212000"/>
    <n v="1327471200"/>
    <x v="0"/>
    <x v="0"/>
    <x v="4"/>
    <x v="4"/>
    <x v="4"/>
  </r>
  <r>
    <n v="845"/>
    <x v="825"/>
    <x v="844"/>
    <n v="69900"/>
    <n v="138087"/>
    <n v="197.54935622317598"/>
    <x v="1"/>
    <n v="1354"/>
    <x v="833"/>
    <x v="4"/>
    <x v="4"/>
    <n v="1526360400"/>
    <n v="1529557200"/>
    <x v="0"/>
    <x v="0"/>
    <x v="2"/>
    <x v="2"/>
    <x v="2"/>
  </r>
  <r>
    <n v="846"/>
    <x v="826"/>
    <x v="845"/>
    <n v="1000"/>
    <n v="5085"/>
    <n v="508.5"/>
    <x v="1"/>
    <n v="48"/>
    <x v="834"/>
    <x v="1"/>
    <x v="1"/>
    <n v="1532149200"/>
    <n v="1535259600"/>
    <x v="1"/>
    <x v="1"/>
    <x v="2"/>
    <x v="2"/>
    <x v="2"/>
  </r>
  <r>
    <n v="847"/>
    <x v="827"/>
    <x v="846"/>
    <n v="4700"/>
    <n v="11174"/>
    <n v="237.74468085106383"/>
    <x v="1"/>
    <n v="110"/>
    <x v="835"/>
    <x v="1"/>
    <x v="1"/>
    <n v="1515304800"/>
    <n v="1515564000"/>
    <x v="0"/>
    <x v="0"/>
    <x v="0"/>
    <x v="0"/>
    <x v="0"/>
  </r>
  <r>
    <n v="848"/>
    <x v="828"/>
    <x v="847"/>
    <n v="3200"/>
    <n v="10831"/>
    <n v="338.46875"/>
    <x v="1"/>
    <n v="172"/>
    <x v="836"/>
    <x v="1"/>
    <x v="1"/>
    <n v="1276318800"/>
    <n v="1277096400"/>
    <x v="0"/>
    <x v="0"/>
    <x v="6"/>
    <x v="4"/>
    <x v="6"/>
  </r>
  <r>
    <n v="849"/>
    <x v="829"/>
    <x v="848"/>
    <n v="6700"/>
    <n v="8917"/>
    <n v="133.08955223880596"/>
    <x v="1"/>
    <n v="307"/>
    <x v="837"/>
    <x v="1"/>
    <x v="1"/>
    <n v="1328767200"/>
    <n v="1329026400"/>
    <x v="0"/>
    <x v="1"/>
    <x v="7"/>
    <x v="1"/>
    <x v="7"/>
  </r>
  <r>
    <n v="850"/>
    <x v="830"/>
    <x v="849"/>
    <n v="100"/>
    <n v="1"/>
    <n v="1"/>
    <x v="0"/>
    <n v="1"/>
    <x v="100"/>
    <x v="1"/>
    <x v="1"/>
    <n v="1321682400"/>
    <n v="1322978400"/>
    <x v="1"/>
    <x v="0"/>
    <x v="1"/>
    <x v="1"/>
    <x v="1"/>
  </r>
  <r>
    <n v="851"/>
    <x v="831"/>
    <x v="850"/>
    <n v="6000"/>
    <n v="12468"/>
    <n v="207.79999999999998"/>
    <x v="1"/>
    <n v="160"/>
    <x v="838"/>
    <x v="1"/>
    <x v="1"/>
    <n v="1335934800"/>
    <n v="1338786000"/>
    <x v="0"/>
    <x v="0"/>
    <x v="5"/>
    <x v="1"/>
    <x v="5"/>
  </r>
  <r>
    <n v="852"/>
    <x v="832"/>
    <x v="851"/>
    <n v="4900"/>
    <n v="2505"/>
    <n v="51.122448979591837"/>
    <x v="0"/>
    <n v="31"/>
    <x v="839"/>
    <x v="1"/>
    <x v="1"/>
    <n v="1310792400"/>
    <n v="1311656400"/>
    <x v="0"/>
    <x v="1"/>
    <x v="11"/>
    <x v="6"/>
    <x v="11"/>
  </r>
  <r>
    <n v="853"/>
    <x v="833"/>
    <x v="852"/>
    <n v="17100"/>
    <n v="111502"/>
    <n v="652.05847953216369"/>
    <x v="1"/>
    <n v="1467"/>
    <x v="840"/>
    <x v="0"/>
    <x v="0"/>
    <n v="1308546000"/>
    <n v="1308978000"/>
    <x v="0"/>
    <x v="1"/>
    <x v="7"/>
    <x v="1"/>
    <x v="7"/>
  </r>
  <r>
    <n v="854"/>
    <x v="834"/>
    <x v="853"/>
    <n v="171000"/>
    <n v="194309"/>
    <n v="113.63099415204678"/>
    <x v="1"/>
    <n v="2662"/>
    <x v="841"/>
    <x v="0"/>
    <x v="0"/>
    <n v="1574056800"/>
    <n v="1576389600"/>
    <x v="0"/>
    <x v="0"/>
    <x v="13"/>
    <x v="5"/>
    <x v="13"/>
  </r>
  <r>
    <n v="855"/>
    <x v="835"/>
    <x v="854"/>
    <n v="23400"/>
    <n v="23956"/>
    <n v="102.37606837606839"/>
    <x v="1"/>
    <n v="452"/>
    <x v="842"/>
    <x v="2"/>
    <x v="2"/>
    <n v="1308373200"/>
    <n v="1311051600"/>
    <x v="0"/>
    <x v="0"/>
    <x v="3"/>
    <x v="3"/>
    <x v="3"/>
  </r>
  <r>
    <n v="856"/>
    <x v="764"/>
    <x v="855"/>
    <n v="2400"/>
    <n v="8558"/>
    <n v="356.58333333333331"/>
    <x v="1"/>
    <n v="158"/>
    <x v="843"/>
    <x v="1"/>
    <x v="1"/>
    <n v="1335243600"/>
    <n v="1336712400"/>
    <x v="0"/>
    <x v="0"/>
    <x v="0"/>
    <x v="0"/>
    <x v="0"/>
  </r>
  <r>
    <n v="857"/>
    <x v="836"/>
    <x v="856"/>
    <n v="5300"/>
    <n v="7413"/>
    <n v="139.86792452830187"/>
    <x v="1"/>
    <n v="225"/>
    <x v="844"/>
    <x v="5"/>
    <x v="5"/>
    <n v="1328421600"/>
    <n v="1330408800"/>
    <x v="1"/>
    <x v="0"/>
    <x v="12"/>
    <x v="4"/>
    <x v="12"/>
  </r>
  <r>
    <n v="858"/>
    <x v="837"/>
    <x v="857"/>
    <n v="4000"/>
    <n v="2778"/>
    <n v="69.45"/>
    <x v="0"/>
    <n v="35"/>
    <x v="845"/>
    <x v="1"/>
    <x v="1"/>
    <n v="1524286800"/>
    <n v="1524891600"/>
    <x v="1"/>
    <x v="0"/>
    <x v="0"/>
    <x v="0"/>
    <x v="0"/>
  </r>
  <r>
    <n v="859"/>
    <x v="838"/>
    <x v="858"/>
    <n v="7300"/>
    <n v="2594"/>
    <n v="35.534246575342465"/>
    <x v="0"/>
    <n v="63"/>
    <x v="846"/>
    <x v="1"/>
    <x v="1"/>
    <n v="1362117600"/>
    <n v="1363669200"/>
    <x v="0"/>
    <x v="1"/>
    <x v="3"/>
    <x v="3"/>
    <x v="3"/>
  </r>
  <r>
    <n v="860"/>
    <x v="839"/>
    <x v="859"/>
    <n v="2000"/>
    <n v="5033"/>
    <n v="251.65"/>
    <x v="1"/>
    <n v="65"/>
    <x v="847"/>
    <x v="1"/>
    <x v="1"/>
    <n v="1550556000"/>
    <n v="1551420000"/>
    <x v="0"/>
    <x v="1"/>
    <x v="8"/>
    <x v="2"/>
    <x v="8"/>
  </r>
  <r>
    <n v="861"/>
    <x v="840"/>
    <x v="860"/>
    <n v="8800"/>
    <n v="9317"/>
    <n v="105.87500000000001"/>
    <x v="1"/>
    <n v="163"/>
    <x v="848"/>
    <x v="1"/>
    <x v="1"/>
    <n v="1269147600"/>
    <n v="1269838800"/>
    <x v="0"/>
    <x v="0"/>
    <x v="3"/>
    <x v="3"/>
    <x v="3"/>
  </r>
  <r>
    <n v="862"/>
    <x v="841"/>
    <x v="861"/>
    <n v="3500"/>
    <n v="6560"/>
    <n v="187.42857142857144"/>
    <x v="1"/>
    <n v="85"/>
    <x v="849"/>
    <x v="1"/>
    <x v="1"/>
    <n v="1312174800"/>
    <n v="1312520400"/>
    <x v="0"/>
    <x v="0"/>
    <x v="3"/>
    <x v="3"/>
    <x v="3"/>
  </r>
  <r>
    <n v="863"/>
    <x v="842"/>
    <x v="862"/>
    <n v="1400"/>
    <n v="5415"/>
    <n v="386.78571428571428"/>
    <x v="1"/>
    <n v="217"/>
    <x v="850"/>
    <x v="1"/>
    <x v="1"/>
    <n v="1434517200"/>
    <n v="1436504400"/>
    <x v="0"/>
    <x v="1"/>
    <x v="19"/>
    <x v="4"/>
    <x v="19"/>
  </r>
  <r>
    <n v="864"/>
    <x v="843"/>
    <x v="863"/>
    <n v="4200"/>
    <n v="14577"/>
    <n v="347.07142857142856"/>
    <x v="1"/>
    <n v="150"/>
    <x v="851"/>
    <x v="1"/>
    <x v="1"/>
    <n v="1471582800"/>
    <n v="1472014800"/>
    <x v="0"/>
    <x v="0"/>
    <x v="12"/>
    <x v="4"/>
    <x v="12"/>
  </r>
  <r>
    <n v="865"/>
    <x v="844"/>
    <x v="864"/>
    <n v="81000"/>
    <n v="150515"/>
    <n v="185.82098765432099"/>
    <x v="1"/>
    <n v="3272"/>
    <x v="852"/>
    <x v="1"/>
    <x v="1"/>
    <n v="1410757200"/>
    <n v="1411534800"/>
    <x v="0"/>
    <x v="0"/>
    <x v="3"/>
    <x v="3"/>
    <x v="3"/>
  </r>
  <r>
    <n v="866"/>
    <x v="845"/>
    <x v="865"/>
    <n v="182800"/>
    <n v="79045"/>
    <n v="43.241247264770237"/>
    <x v="3"/>
    <n v="898"/>
    <x v="853"/>
    <x v="1"/>
    <x v="1"/>
    <n v="1304830800"/>
    <n v="1304917200"/>
    <x v="0"/>
    <x v="0"/>
    <x v="14"/>
    <x v="7"/>
    <x v="14"/>
  </r>
  <r>
    <n v="867"/>
    <x v="846"/>
    <x v="866"/>
    <n v="4800"/>
    <n v="7797"/>
    <n v="162.4375"/>
    <x v="1"/>
    <n v="300"/>
    <x v="854"/>
    <x v="1"/>
    <x v="1"/>
    <n v="1539061200"/>
    <n v="1539579600"/>
    <x v="0"/>
    <x v="0"/>
    <x v="0"/>
    <x v="0"/>
    <x v="0"/>
  </r>
  <r>
    <n v="868"/>
    <x v="847"/>
    <x v="867"/>
    <n v="7000"/>
    <n v="12939"/>
    <n v="184.84285714285716"/>
    <x v="1"/>
    <n v="126"/>
    <x v="855"/>
    <x v="1"/>
    <x v="1"/>
    <n v="1381554000"/>
    <n v="1382504400"/>
    <x v="0"/>
    <x v="0"/>
    <x v="3"/>
    <x v="3"/>
    <x v="3"/>
  </r>
  <r>
    <n v="869"/>
    <x v="848"/>
    <x v="868"/>
    <n v="161900"/>
    <n v="38376"/>
    <n v="23.703520691785052"/>
    <x v="0"/>
    <n v="526"/>
    <x v="856"/>
    <x v="1"/>
    <x v="1"/>
    <n v="1277096400"/>
    <n v="1278306000"/>
    <x v="0"/>
    <x v="0"/>
    <x v="6"/>
    <x v="4"/>
    <x v="6"/>
  </r>
  <r>
    <n v="870"/>
    <x v="849"/>
    <x v="869"/>
    <n v="7700"/>
    <n v="6920"/>
    <n v="89.870129870129873"/>
    <x v="0"/>
    <n v="121"/>
    <x v="857"/>
    <x v="1"/>
    <x v="1"/>
    <n v="1440392400"/>
    <n v="1442552400"/>
    <x v="0"/>
    <x v="0"/>
    <x v="3"/>
    <x v="3"/>
    <x v="3"/>
  </r>
  <r>
    <n v="871"/>
    <x v="850"/>
    <x v="870"/>
    <n v="71500"/>
    <n v="194912"/>
    <n v="272.6041958041958"/>
    <x v="1"/>
    <n v="2320"/>
    <x v="858"/>
    <x v="1"/>
    <x v="1"/>
    <n v="1509512400"/>
    <n v="1511071200"/>
    <x v="0"/>
    <x v="1"/>
    <x v="3"/>
    <x v="3"/>
    <x v="3"/>
  </r>
  <r>
    <n v="872"/>
    <x v="851"/>
    <x v="871"/>
    <n v="4700"/>
    <n v="7992"/>
    <n v="170.04255319148936"/>
    <x v="1"/>
    <n v="81"/>
    <x v="859"/>
    <x v="2"/>
    <x v="2"/>
    <n v="1535950800"/>
    <n v="1536382800"/>
    <x v="0"/>
    <x v="0"/>
    <x v="22"/>
    <x v="4"/>
    <x v="22"/>
  </r>
  <r>
    <n v="873"/>
    <x v="852"/>
    <x v="872"/>
    <n v="42100"/>
    <n v="79268"/>
    <n v="188.28503562945369"/>
    <x v="1"/>
    <n v="1887"/>
    <x v="860"/>
    <x v="1"/>
    <x v="1"/>
    <n v="1389160800"/>
    <n v="1389592800"/>
    <x v="0"/>
    <x v="0"/>
    <x v="14"/>
    <x v="7"/>
    <x v="14"/>
  </r>
  <r>
    <n v="874"/>
    <x v="853"/>
    <x v="873"/>
    <n v="40200"/>
    <n v="139468"/>
    <n v="346.93532338308455"/>
    <x v="1"/>
    <n v="4358"/>
    <x v="861"/>
    <x v="1"/>
    <x v="1"/>
    <n v="1271998800"/>
    <n v="1275282000"/>
    <x v="0"/>
    <x v="1"/>
    <x v="14"/>
    <x v="7"/>
    <x v="14"/>
  </r>
  <r>
    <n v="875"/>
    <x v="854"/>
    <x v="874"/>
    <n v="7900"/>
    <n v="5465"/>
    <n v="69.177215189873422"/>
    <x v="0"/>
    <n v="67"/>
    <x v="862"/>
    <x v="1"/>
    <x v="1"/>
    <n v="1294898400"/>
    <n v="1294984800"/>
    <x v="0"/>
    <x v="0"/>
    <x v="1"/>
    <x v="1"/>
    <x v="1"/>
  </r>
  <r>
    <n v="876"/>
    <x v="855"/>
    <x v="875"/>
    <n v="8300"/>
    <n v="2111"/>
    <n v="25.433734939759034"/>
    <x v="0"/>
    <n v="57"/>
    <x v="863"/>
    <x v="0"/>
    <x v="0"/>
    <n v="1559970000"/>
    <n v="1562043600"/>
    <x v="0"/>
    <x v="0"/>
    <x v="14"/>
    <x v="7"/>
    <x v="14"/>
  </r>
  <r>
    <n v="877"/>
    <x v="856"/>
    <x v="876"/>
    <n v="163600"/>
    <n v="126628"/>
    <n v="77.400977995110026"/>
    <x v="0"/>
    <n v="1229"/>
    <x v="864"/>
    <x v="1"/>
    <x v="1"/>
    <n v="1469509200"/>
    <n v="1469595600"/>
    <x v="0"/>
    <x v="0"/>
    <x v="0"/>
    <x v="0"/>
    <x v="0"/>
  </r>
  <r>
    <n v="878"/>
    <x v="857"/>
    <x v="877"/>
    <n v="2700"/>
    <n v="1012"/>
    <n v="37.481481481481481"/>
    <x v="0"/>
    <n v="12"/>
    <x v="865"/>
    <x v="6"/>
    <x v="6"/>
    <n v="1579068000"/>
    <n v="1581141600"/>
    <x v="0"/>
    <x v="0"/>
    <x v="16"/>
    <x v="1"/>
    <x v="16"/>
  </r>
  <r>
    <n v="879"/>
    <x v="858"/>
    <x v="878"/>
    <n v="1000"/>
    <n v="5438"/>
    <n v="543.79999999999995"/>
    <x v="1"/>
    <n v="53"/>
    <x v="866"/>
    <x v="1"/>
    <x v="1"/>
    <n v="1487743200"/>
    <n v="1488520800"/>
    <x v="0"/>
    <x v="0"/>
    <x v="9"/>
    <x v="5"/>
    <x v="9"/>
  </r>
  <r>
    <n v="880"/>
    <x v="859"/>
    <x v="879"/>
    <n v="84500"/>
    <n v="193101"/>
    <n v="228.52189349112427"/>
    <x v="1"/>
    <n v="2414"/>
    <x v="867"/>
    <x v="1"/>
    <x v="1"/>
    <n v="1563685200"/>
    <n v="1563858000"/>
    <x v="0"/>
    <x v="0"/>
    <x v="5"/>
    <x v="1"/>
    <x v="5"/>
  </r>
  <r>
    <n v="881"/>
    <x v="860"/>
    <x v="880"/>
    <n v="81300"/>
    <n v="31665"/>
    <n v="38.948339483394832"/>
    <x v="0"/>
    <n v="452"/>
    <x v="868"/>
    <x v="1"/>
    <x v="1"/>
    <n v="1436418000"/>
    <n v="1438923600"/>
    <x v="0"/>
    <x v="1"/>
    <x v="3"/>
    <x v="3"/>
    <x v="3"/>
  </r>
  <r>
    <n v="882"/>
    <x v="861"/>
    <x v="881"/>
    <n v="800"/>
    <n v="2960"/>
    <n v="370"/>
    <x v="1"/>
    <n v="80"/>
    <x v="869"/>
    <x v="1"/>
    <x v="1"/>
    <n v="1421820000"/>
    <n v="1422165600"/>
    <x v="0"/>
    <x v="0"/>
    <x v="3"/>
    <x v="3"/>
    <x v="3"/>
  </r>
  <r>
    <n v="883"/>
    <x v="862"/>
    <x v="882"/>
    <n v="3400"/>
    <n v="8089"/>
    <n v="237.91176470588232"/>
    <x v="1"/>
    <n v="193"/>
    <x v="870"/>
    <x v="1"/>
    <x v="1"/>
    <n v="1274763600"/>
    <n v="1277874000"/>
    <x v="0"/>
    <x v="0"/>
    <x v="12"/>
    <x v="4"/>
    <x v="12"/>
  </r>
  <r>
    <n v="884"/>
    <x v="863"/>
    <x v="883"/>
    <n v="170800"/>
    <n v="109374"/>
    <n v="64.036299765807954"/>
    <x v="0"/>
    <n v="1886"/>
    <x v="871"/>
    <x v="1"/>
    <x v="1"/>
    <n v="1399179600"/>
    <n v="1399352400"/>
    <x v="0"/>
    <x v="1"/>
    <x v="3"/>
    <x v="3"/>
    <x v="3"/>
  </r>
  <r>
    <n v="885"/>
    <x v="864"/>
    <x v="884"/>
    <n v="1800"/>
    <n v="2129"/>
    <n v="118.27777777777777"/>
    <x v="1"/>
    <n v="52"/>
    <x v="872"/>
    <x v="1"/>
    <x v="1"/>
    <n v="1275800400"/>
    <n v="1279083600"/>
    <x v="0"/>
    <x v="0"/>
    <x v="3"/>
    <x v="3"/>
    <x v="3"/>
  </r>
  <r>
    <n v="886"/>
    <x v="865"/>
    <x v="885"/>
    <n v="150600"/>
    <n v="127745"/>
    <n v="84.824037184594957"/>
    <x v="0"/>
    <n v="1825"/>
    <x v="873"/>
    <x v="1"/>
    <x v="1"/>
    <n v="1282798800"/>
    <n v="1284354000"/>
    <x v="0"/>
    <x v="0"/>
    <x v="7"/>
    <x v="1"/>
    <x v="7"/>
  </r>
  <r>
    <n v="887"/>
    <x v="866"/>
    <x v="886"/>
    <n v="7800"/>
    <n v="2289"/>
    <n v="29.346153846153843"/>
    <x v="0"/>
    <n v="31"/>
    <x v="874"/>
    <x v="1"/>
    <x v="1"/>
    <n v="1437109200"/>
    <n v="1441170000"/>
    <x v="0"/>
    <x v="1"/>
    <x v="3"/>
    <x v="3"/>
    <x v="3"/>
  </r>
  <r>
    <n v="888"/>
    <x v="867"/>
    <x v="887"/>
    <n v="5800"/>
    <n v="12174"/>
    <n v="209.89655172413794"/>
    <x v="1"/>
    <n v="290"/>
    <x v="875"/>
    <x v="1"/>
    <x v="1"/>
    <n v="1491886800"/>
    <n v="1493528400"/>
    <x v="0"/>
    <x v="0"/>
    <x v="3"/>
    <x v="3"/>
    <x v="3"/>
  </r>
  <r>
    <n v="889"/>
    <x v="868"/>
    <x v="888"/>
    <n v="5600"/>
    <n v="9508"/>
    <n v="169.78571428571431"/>
    <x v="1"/>
    <n v="122"/>
    <x v="876"/>
    <x v="1"/>
    <x v="1"/>
    <n v="1394600400"/>
    <n v="1395205200"/>
    <x v="0"/>
    <x v="1"/>
    <x v="5"/>
    <x v="1"/>
    <x v="5"/>
  </r>
  <r>
    <n v="890"/>
    <x v="869"/>
    <x v="889"/>
    <n v="134400"/>
    <n v="155849"/>
    <n v="115.95907738095239"/>
    <x v="1"/>
    <n v="1470"/>
    <x v="877"/>
    <x v="1"/>
    <x v="1"/>
    <n v="1561352400"/>
    <n v="1561438800"/>
    <x v="0"/>
    <x v="0"/>
    <x v="7"/>
    <x v="1"/>
    <x v="7"/>
  </r>
  <r>
    <n v="891"/>
    <x v="870"/>
    <x v="890"/>
    <n v="3000"/>
    <n v="7758"/>
    <n v="258.59999999999997"/>
    <x v="1"/>
    <n v="165"/>
    <x v="878"/>
    <x v="0"/>
    <x v="0"/>
    <n v="1322892000"/>
    <n v="1326693600"/>
    <x v="0"/>
    <x v="0"/>
    <x v="4"/>
    <x v="4"/>
    <x v="4"/>
  </r>
  <r>
    <n v="892"/>
    <x v="871"/>
    <x v="891"/>
    <n v="6000"/>
    <n v="13835"/>
    <n v="230.58333333333331"/>
    <x v="1"/>
    <n v="182"/>
    <x v="879"/>
    <x v="1"/>
    <x v="1"/>
    <n v="1274418000"/>
    <n v="1277960400"/>
    <x v="0"/>
    <x v="0"/>
    <x v="18"/>
    <x v="5"/>
    <x v="18"/>
  </r>
  <r>
    <n v="893"/>
    <x v="872"/>
    <x v="892"/>
    <n v="8400"/>
    <n v="10770"/>
    <n v="128.21428571428572"/>
    <x v="1"/>
    <n v="199"/>
    <x v="880"/>
    <x v="6"/>
    <x v="6"/>
    <n v="1434344400"/>
    <n v="1434690000"/>
    <x v="0"/>
    <x v="1"/>
    <x v="4"/>
    <x v="4"/>
    <x v="4"/>
  </r>
  <r>
    <n v="894"/>
    <x v="873"/>
    <x v="893"/>
    <n v="1700"/>
    <n v="3208"/>
    <n v="188.70588235294116"/>
    <x v="1"/>
    <n v="56"/>
    <x v="881"/>
    <x v="4"/>
    <x v="4"/>
    <n v="1373518800"/>
    <n v="1376110800"/>
    <x v="0"/>
    <x v="1"/>
    <x v="19"/>
    <x v="4"/>
    <x v="19"/>
  </r>
  <r>
    <n v="895"/>
    <x v="874"/>
    <x v="894"/>
    <n v="159800"/>
    <n v="11108"/>
    <n v="6.9511889862327907"/>
    <x v="0"/>
    <n v="107"/>
    <x v="882"/>
    <x v="1"/>
    <x v="1"/>
    <n v="1517637600"/>
    <n v="1518415200"/>
    <x v="0"/>
    <x v="0"/>
    <x v="3"/>
    <x v="3"/>
    <x v="3"/>
  </r>
  <r>
    <n v="896"/>
    <x v="875"/>
    <x v="895"/>
    <n v="19800"/>
    <n v="153338"/>
    <n v="774.43434343434342"/>
    <x v="1"/>
    <n v="1460"/>
    <x v="883"/>
    <x v="2"/>
    <x v="2"/>
    <n v="1310619600"/>
    <n v="1310878800"/>
    <x v="0"/>
    <x v="1"/>
    <x v="0"/>
    <x v="0"/>
    <x v="0"/>
  </r>
  <r>
    <n v="897"/>
    <x v="876"/>
    <x v="896"/>
    <n v="8800"/>
    <n v="2437"/>
    <n v="27.693181818181817"/>
    <x v="0"/>
    <n v="27"/>
    <x v="884"/>
    <x v="1"/>
    <x v="1"/>
    <n v="1556427600"/>
    <n v="1556600400"/>
    <x v="0"/>
    <x v="0"/>
    <x v="3"/>
    <x v="3"/>
    <x v="3"/>
  </r>
  <r>
    <n v="898"/>
    <x v="877"/>
    <x v="897"/>
    <n v="179100"/>
    <n v="93991"/>
    <n v="52.479620323841424"/>
    <x v="0"/>
    <n v="1221"/>
    <x v="885"/>
    <x v="1"/>
    <x v="1"/>
    <n v="1576476000"/>
    <n v="1576994400"/>
    <x v="0"/>
    <x v="0"/>
    <x v="4"/>
    <x v="4"/>
    <x v="4"/>
  </r>
  <r>
    <n v="899"/>
    <x v="878"/>
    <x v="898"/>
    <n v="3100"/>
    <n v="12620"/>
    <n v="407.09677419354841"/>
    <x v="1"/>
    <n v="123"/>
    <x v="886"/>
    <x v="5"/>
    <x v="5"/>
    <n v="1381122000"/>
    <n v="1382677200"/>
    <x v="0"/>
    <x v="0"/>
    <x v="17"/>
    <x v="1"/>
    <x v="17"/>
  </r>
  <r>
    <n v="900"/>
    <x v="879"/>
    <x v="899"/>
    <n v="100"/>
    <n v="2"/>
    <n v="2"/>
    <x v="0"/>
    <n v="1"/>
    <x v="50"/>
    <x v="1"/>
    <x v="1"/>
    <n v="1411102800"/>
    <n v="1411189200"/>
    <x v="0"/>
    <x v="1"/>
    <x v="2"/>
    <x v="2"/>
    <x v="2"/>
  </r>
  <r>
    <n v="901"/>
    <x v="880"/>
    <x v="900"/>
    <n v="5600"/>
    <n v="8746"/>
    <n v="156.17857142857144"/>
    <x v="1"/>
    <n v="159"/>
    <x v="887"/>
    <x v="1"/>
    <x v="1"/>
    <n v="1531803600"/>
    <n v="1534654800"/>
    <x v="0"/>
    <x v="1"/>
    <x v="1"/>
    <x v="1"/>
    <x v="1"/>
  </r>
  <r>
    <n v="902"/>
    <x v="881"/>
    <x v="901"/>
    <n v="1400"/>
    <n v="3534"/>
    <n v="252.42857142857144"/>
    <x v="1"/>
    <n v="110"/>
    <x v="888"/>
    <x v="1"/>
    <x v="1"/>
    <n v="1454133600"/>
    <n v="1457762400"/>
    <x v="0"/>
    <x v="0"/>
    <x v="2"/>
    <x v="2"/>
    <x v="2"/>
  </r>
  <r>
    <n v="903"/>
    <x v="882"/>
    <x v="902"/>
    <n v="41000"/>
    <n v="709"/>
    <n v="1.729268292682927"/>
    <x v="2"/>
    <n v="14"/>
    <x v="889"/>
    <x v="1"/>
    <x v="1"/>
    <n v="1336194000"/>
    <n v="1337490000"/>
    <x v="0"/>
    <x v="1"/>
    <x v="9"/>
    <x v="5"/>
    <x v="9"/>
  </r>
  <r>
    <n v="904"/>
    <x v="883"/>
    <x v="903"/>
    <n v="6500"/>
    <n v="795"/>
    <n v="12.230769230769232"/>
    <x v="0"/>
    <n v="16"/>
    <x v="890"/>
    <x v="1"/>
    <x v="1"/>
    <n v="1349326800"/>
    <n v="1349672400"/>
    <x v="0"/>
    <x v="0"/>
    <x v="15"/>
    <x v="5"/>
    <x v="15"/>
  </r>
  <r>
    <n v="905"/>
    <x v="884"/>
    <x v="904"/>
    <n v="7900"/>
    <n v="12955"/>
    <n v="163.98734177215189"/>
    <x v="1"/>
    <n v="236"/>
    <x v="891"/>
    <x v="1"/>
    <x v="1"/>
    <n v="1379566800"/>
    <n v="1379826000"/>
    <x v="0"/>
    <x v="0"/>
    <x v="3"/>
    <x v="3"/>
    <x v="3"/>
  </r>
  <r>
    <n v="906"/>
    <x v="885"/>
    <x v="905"/>
    <n v="5500"/>
    <n v="8964"/>
    <n v="162.98181818181817"/>
    <x v="1"/>
    <n v="191"/>
    <x v="892"/>
    <x v="1"/>
    <x v="1"/>
    <n v="1494651600"/>
    <n v="1497762000"/>
    <x v="1"/>
    <x v="1"/>
    <x v="4"/>
    <x v="4"/>
    <x v="4"/>
  </r>
  <r>
    <n v="907"/>
    <x v="886"/>
    <x v="906"/>
    <n v="9100"/>
    <n v="1843"/>
    <n v="20.252747252747252"/>
    <x v="0"/>
    <n v="41"/>
    <x v="893"/>
    <x v="1"/>
    <x v="1"/>
    <n v="1303880400"/>
    <n v="1304485200"/>
    <x v="0"/>
    <x v="0"/>
    <x v="3"/>
    <x v="3"/>
    <x v="3"/>
  </r>
  <r>
    <n v="908"/>
    <x v="887"/>
    <x v="907"/>
    <n v="38200"/>
    <n v="121950"/>
    <n v="319.24083769633506"/>
    <x v="1"/>
    <n v="3934"/>
    <x v="894"/>
    <x v="1"/>
    <x v="1"/>
    <n v="1335934800"/>
    <n v="1336885200"/>
    <x v="0"/>
    <x v="0"/>
    <x v="11"/>
    <x v="6"/>
    <x v="11"/>
  </r>
  <r>
    <n v="909"/>
    <x v="888"/>
    <x v="908"/>
    <n v="1800"/>
    <n v="8621"/>
    <n v="478.94444444444446"/>
    <x v="1"/>
    <n v="80"/>
    <x v="895"/>
    <x v="0"/>
    <x v="0"/>
    <n v="1528088400"/>
    <n v="1530421200"/>
    <x v="0"/>
    <x v="1"/>
    <x v="3"/>
    <x v="3"/>
    <x v="3"/>
  </r>
  <r>
    <n v="910"/>
    <x v="889"/>
    <x v="909"/>
    <n v="154500"/>
    <n v="30215"/>
    <n v="19.556634304207122"/>
    <x v="3"/>
    <n v="296"/>
    <x v="896"/>
    <x v="1"/>
    <x v="1"/>
    <n v="1421906400"/>
    <n v="1421992800"/>
    <x v="0"/>
    <x v="0"/>
    <x v="3"/>
    <x v="3"/>
    <x v="3"/>
  </r>
  <r>
    <n v="911"/>
    <x v="890"/>
    <x v="910"/>
    <n v="5800"/>
    <n v="11539"/>
    <n v="198.94827586206895"/>
    <x v="1"/>
    <n v="462"/>
    <x v="897"/>
    <x v="1"/>
    <x v="1"/>
    <n v="1568005200"/>
    <n v="1568178000"/>
    <x v="1"/>
    <x v="0"/>
    <x v="2"/>
    <x v="2"/>
    <x v="2"/>
  </r>
  <r>
    <n v="912"/>
    <x v="891"/>
    <x v="911"/>
    <n v="1800"/>
    <n v="14310"/>
    <n v="795"/>
    <x v="1"/>
    <n v="179"/>
    <x v="898"/>
    <x v="1"/>
    <x v="1"/>
    <n v="1346821200"/>
    <n v="1347944400"/>
    <x v="1"/>
    <x v="0"/>
    <x v="6"/>
    <x v="4"/>
    <x v="6"/>
  </r>
  <r>
    <n v="913"/>
    <x v="892"/>
    <x v="912"/>
    <n v="70200"/>
    <n v="35536"/>
    <n v="50.621082621082621"/>
    <x v="0"/>
    <n v="523"/>
    <x v="899"/>
    <x v="2"/>
    <x v="2"/>
    <n v="1557637200"/>
    <n v="1558760400"/>
    <x v="0"/>
    <x v="0"/>
    <x v="6"/>
    <x v="4"/>
    <x v="6"/>
  </r>
  <r>
    <n v="914"/>
    <x v="893"/>
    <x v="913"/>
    <n v="6400"/>
    <n v="3676"/>
    <n v="57.4375"/>
    <x v="0"/>
    <n v="141"/>
    <x v="900"/>
    <x v="4"/>
    <x v="4"/>
    <n v="1375592400"/>
    <n v="1376629200"/>
    <x v="0"/>
    <x v="0"/>
    <x v="3"/>
    <x v="3"/>
    <x v="3"/>
  </r>
  <r>
    <n v="915"/>
    <x v="894"/>
    <x v="914"/>
    <n v="125900"/>
    <n v="195936"/>
    <n v="155.62827640984909"/>
    <x v="1"/>
    <n v="1866"/>
    <x v="901"/>
    <x v="4"/>
    <x v="4"/>
    <n v="1503982800"/>
    <n v="1504760400"/>
    <x v="0"/>
    <x v="0"/>
    <x v="19"/>
    <x v="4"/>
    <x v="19"/>
  </r>
  <r>
    <n v="916"/>
    <x v="895"/>
    <x v="915"/>
    <n v="3700"/>
    <n v="1343"/>
    <n v="36.297297297297298"/>
    <x v="0"/>
    <n v="52"/>
    <x v="902"/>
    <x v="1"/>
    <x v="1"/>
    <n v="1418882400"/>
    <n v="1419660000"/>
    <x v="0"/>
    <x v="0"/>
    <x v="14"/>
    <x v="7"/>
    <x v="14"/>
  </r>
  <r>
    <n v="917"/>
    <x v="896"/>
    <x v="916"/>
    <n v="3600"/>
    <n v="2097"/>
    <n v="58.25"/>
    <x v="2"/>
    <n v="27"/>
    <x v="903"/>
    <x v="4"/>
    <x v="4"/>
    <n v="1309237200"/>
    <n v="1311310800"/>
    <x v="0"/>
    <x v="1"/>
    <x v="12"/>
    <x v="4"/>
    <x v="12"/>
  </r>
  <r>
    <n v="918"/>
    <x v="897"/>
    <x v="917"/>
    <n v="3800"/>
    <n v="9021"/>
    <n v="237.39473684210526"/>
    <x v="1"/>
    <n v="156"/>
    <x v="904"/>
    <x v="5"/>
    <x v="5"/>
    <n v="1343365200"/>
    <n v="1344315600"/>
    <x v="0"/>
    <x v="0"/>
    <x v="15"/>
    <x v="5"/>
    <x v="15"/>
  </r>
  <r>
    <n v="919"/>
    <x v="898"/>
    <x v="918"/>
    <n v="35600"/>
    <n v="20915"/>
    <n v="58.75"/>
    <x v="0"/>
    <n v="225"/>
    <x v="905"/>
    <x v="2"/>
    <x v="2"/>
    <n v="1507957200"/>
    <n v="1510725600"/>
    <x v="0"/>
    <x v="1"/>
    <x v="3"/>
    <x v="3"/>
    <x v="3"/>
  </r>
  <r>
    <n v="920"/>
    <x v="899"/>
    <x v="919"/>
    <n v="5300"/>
    <n v="9676"/>
    <n v="182.56603773584905"/>
    <x v="1"/>
    <n v="255"/>
    <x v="906"/>
    <x v="1"/>
    <x v="1"/>
    <n v="1549519200"/>
    <n v="1551247200"/>
    <x v="1"/>
    <x v="0"/>
    <x v="10"/>
    <x v="4"/>
    <x v="10"/>
  </r>
  <r>
    <n v="921"/>
    <x v="900"/>
    <x v="920"/>
    <n v="160400"/>
    <n v="1210"/>
    <n v="0.75436408977556113"/>
    <x v="0"/>
    <n v="38"/>
    <x v="907"/>
    <x v="1"/>
    <x v="1"/>
    <n v="1329026400"/>
    <n v="1330236000"/>
    <x v="0"/>
    <x v="0"/>
    <x v="2"/>
    <x v="2"/>
    <x v="2"/>
  </r>
  <r>
    <n v="922"/>
    <x v="901"/>
    <x v="921"/>
    <n v="51400"/>
    <n v="90440"/>
    <n v="175.95330739299609"/>
    <x v="1"/>
    <n v="2261"/>
    <x v="908"/>
    <x v="1"/>
    <x v="1"/>
    <n v="1544335200"/>
    <n v="1545112800"/>
    <x v="0"/>
    <x v="1"/>
    <x v="21"/>
    <x v="1"/>
    <x v="21"/>
  </r>
  <r>
    <n v="923"/>
    <x v="902"/>
    <x v="922"/>
    <n v="1700"/>
    <n v="4044"/>
    <n v="237.88235294117646"/>
    <x v="1"/>
    <n v="40"/>
    <x v="909"/>
    <x v="1"/>
    <x v="1"/>
    <n v="1279083600"/>
    <n v="1279170000"/>
    <x v="0"/>
    <x v="0"/>
    <x v="3"/>
    <x v="3"/>
    <x v="3"/>
  </r>
  <r>
    <n v="924"/>
    <x v="903"/>
    <x v="923"/>
    <n v="39400"/>
    <n v="192292"/>
    <n v="488.05076142131981"/>
    <x v="1"/>
    <n v="2289"/>
    <x v="910"/>
    <x v="6"/>
    <x v="6"/>
    <n v="1572498000"/>
    <n v="1573452000"/>
    <x v="0"/>
    <x v="0"/>
    <x v="3"/>
    <x v="3"/>
    <x v="3"/>
  </r>
  <r>
    <n v="925"/>
    <x v="904"/>
    <x v="924"/>
    <n v="3000"/>
    <n v="6722"/>
    <n v="224.06666666666669"/>
    <x v="1"/>
    <n v="65"/>
    <x v="911"/>
    <x v="1"/>
    <x v="1"/>
    <n v="1506056400"/>
    <n v="1507093200"/>
    <x v="0"/>
    <x v="0"/>
    <x v="3"/>
    <x v="3"/>
    <x v="3"/>
  </r>
  <r>
    <n v="926"/>
    <x v="905"/>
    <x v="925"/>
    <n v="8700"/>
    <n v="1577"/>
    <n v="18.126436781609197"/>
    <x v="0"/>
    <n v="15"/>
    <x v="912"/>
    <x v="1"/>
    <x v="1"/>
    <n v="1463029200"/>
    <n v="1463374800"/>
    <x v="0"/>
    <x v="0"/>
    <x v="0"/>
    <x v="0"/>
    <x v="0"/>
  </r>
  <r>
    <n v="927"/>
    <x v="906"/>
    <x v="926"/>
    <n v="7200"/>
    <n v="3301"/>
    <n v="45.847222222222221"/>
    <x v="0"/>
    <n v="37"/>
    <x v="913"/>
    <x v="1"/>
    <x v="1"/>
    <n v="1342069200"/>
    <n v="1344574800"/>
    <x v="0"/>
    <x v="0"/>
    <x v="3"/>
    <x v="3"/>
    <x v="3"/>
  </r>
  <r>
    <n v="928"/>
    <x v="907"/>
    <x v="927"/>
    <n v="167400"/>
    <n v="196386"/>
    <n v="117.31541218637993"/>
    <x v="1"/>
    <n v="3777"/>
    <x v="914"/>
    <x v="6"/>
    <x v="6"/>
    <n v="1388296800"/>
    <n v="1389074400"/>
    <x v="0"/>
    <x v="0"/>
    <x v="2"/>
    <x v="2"/>
    <x v="2"/>
  </r>
  <r>
    <n v="929"/>
    <x v="908"/>
    <x v="928"/>
    <n v="5500"/>
    <n v="11952"/>
    <n v="217.30909090909088"/>
    <x v="1"/>
    <n v="184"/>
    <x v="915"/>
    <x v="4"/>
    <x v="4"/>
    <n v="1493787600"/>
    <n v="1494997200"/>
    <x v="0"/>
    <x v="0"/>
    <x v="3"/>
    <x v="3"/>
    <x v="3"/>
  </r>
  <r>
    <n v="930"/>
    <x v="909"/>
    <x v="929"/>
    <n v="3500"/>
    <n v="3930"/>
    <n v="112.28571428571428"/>
    <x v="1"/>
    <n v="85"/>
    <x v="916"/>
    <x v="1"/>
    <x v="1"/>
    <n v="1424844000"/>
    <n v="1425448800"/>
    <x v="0"/>
    <x v="1"/>
    <x v="3"/>
    <x v="3"/>
    <x v="3"/>
  </r>
  <r>
    <n v="931"/>
    <x v="910"/>
    <x v="930"/>
    <n v="7900"/>
    <n v="5729"/>
    <n v="72.51898734177216"/>
    <x v="0"/>
    <n v="112"/>
    <x v="917"/>
    <x v="1"/>
    <x v="1"/>
    <n v="1403931600"/>
    <n v="1404104400"/>
    <x v="0"/>
    <x v="1"/>
    <x v="3"/>
    <x v="3"/>
    <x v="3"/>
  </r>
  <r>
    <n v="932"/>
    <x v="911"/>
    <x v="931"/>
    <n v="2300"/>
    <n v="4883"/>
    <n v="212.30434782608697"/>
    <x v="1"/>
    <n v="144"/>
    <x v="918"/>
    <x v="1"/>
    <x v="1"/>
    <n v="1394514000"/>
    <n v="1394773200"/>
    <x v="0"/>
    <x v="0"/>
    <x v="1"/>
    <x v="1"/>
    <x v="1"/>
  </r>
  <r>
    <n v="933"/>
    <x v="912"/>
    <x v="932"/>
    <n v="73000"/>
    <n v="175015"/>
    <n v="239.74657534246577"/>
    <x v="1"/>
    <n v="1902"/>
    <x v="919"/>
    <x v="1"/>
    <x v="1"/>
    <n v="1365397200"/>
    <n v="1366520400"/>
    <x v="0"/>
    <x v="0"/>
    <x v="3"/>
    <x v="3"/>
    <x v="3"/>
  </r>
  <r>
    <n v="934"/>
    <x v="913"/>
    <x v="933"/>
    <n v="6200"/>
    <n v="11280"/>
    <n v="181.93548387096774"/>
    <x v="1"/>
    <n v="105"/>
    <x v="920"/>
    <x v="1"/>
    <x v="1"/>
    <n v="1456120800"/>
    <n v="1456639200"/>
    <x v="0"/>
    <x v="0"/>
    <x v="3"/>
    <x v="3"/>
    <x v="3"/>
  </r>
  <r>
    <n v="935"/>
    <x v="914"/>
    <x v="934"/>
    <n v="6100"/>
    <n v="10012"/>
    <n v="164.13114754098362"/>
    <x v="1"/>
    <n v="132"/>
    <x v="921"/>
    <x v="1"/>
    <x v="1"/>
    <n v="1437714000"/>
    <n v="1438318800"/>
    <x v="0"/>
    <x v="0"/>
    <x v="3"/>
    <x v="3"/>
    <x v="3"/>
  </r>
  <r>
    <n v="936"/>
    <x v="591"/>
    <x v="935"/>
    <n v="103200"/>
    <n v="1690"/>
    <n v="1.6375968992248062"/>
    <x v="0"/>
    <n v="21"/>
    <x v="922"/>
    <x v="1"/>
    <x v="1"/>
    <n v="1563771600"/>
    <n v="1564030800"/>
    <x v="1"/>
    <x v="0"/>
    <x v="3"/>
    <x v="3"/>
    <x v="3"/>
  </r>
  <r>
    <n v="937"/>
    <x v="915"/>
    <x v="936"/>
    <n v="171000"/>
    <n v="84891"/>
    <n v="49.64385964912281"/>
    <x v="3"/>
    <n v="976"/>
    <x v="923"/>
    <x v="1"/>
    <x v="1"/>
    <n v="1448517600"/>
    <n v="1449295200"/>
    <x v="0"/>
    <x v="0"/>
    <x v="4"/>
    <x v="4"/>
    <x v="4"/>
  </r>
  <r>
    <n v="938"/>
    <x v="916"/>
    <x v="937"/>
    <n v="9200"/>
    <n v="10093"/>
    <n v="109.70652173913042"/>
    <x v="1"/>
    <n v="96"/>
    <x v="924"/>
    <x v="1"/>
    <x v="1"/>
    <n v="1528779600"/>
    <n v="1531890000"/>
    <x v="0"/>
    <x v="1"/>
    <x v="13"/>
    <x v="5"/>
    <x v="13"/>
  </r>
  <r>
    <n v="939"/>
    <x v="917"/>
    <x v="938"/>
    <n v="7800"/>
    <n v="3839"/>
    <n v="49.217948717948715"/>
    <x v="0"/>
    <n v="67"/>
    <x v="925"/>
    <x v="1"/>
    <x v="1"/>
    <n v="1304744400"/>
    <n v="1306213200"/>
    <x v="0"/>
    <x v="1"/>
    <x v="11"/>
    <x v="6"/>
    <x v="11"/>
  </r>
  <r>
    <n v="940"/>
    <x v="918"/>
    <x v="939"/>
    <n v="9900"/>
    <n v="6161"/>
    <n v="62.232323232323225"/>
    <x v="2"/>
    <n v="66"/>
    <x v="926"/>
    <x v="0"/>
    <x v="0"/>
    <n v="1354341600"/>
    <n v="1356242400"/>
    <x v="0"/>
    <x v="0"/>
    <x v="2"/>
    <x v="2"/>
    <x v="2"/>
  </r>
  <r>
    <n v="941"/>
    <x v="919"/>
    <x v="940"/>
    <n v="43000"/>
    <n v="5615"/>
    <n v="13.05813953488372"/>
    <x v="0"/>
    <n v="78"/>
    <x v="927"/>
    <x v="1"/>
    <x v="1"/>
    <n v="1294552800"/>
    <n v="1297576800"/>
    <x v="1"/>
    <x v="0"/>
    <x v="3"/>
    <x v="3"/>
    <x v="3"/>
  </r>
  <r>
    <n v="942"/>
    <x v="916"/>
    <x v="941"/>
    <n v="9600"/>
    <n v="6205"/>
    <n v="64.635416666666671"/>
    <x v="0"/>
    <n v="67"/>
    <x v="928"/>
    <x v="2"/>
    <x v="2"/>
    <n v="1295935200"/>
    <n v="1296194400"/>
    <x v="0"/>
    <x v="0"/>
    <x v="3"/>
    <x v="3"/>
    <x v="3"/>
  </r>
  <r>
    <n v="943"/>
    <x v="920"/>
    <x v="942"/>
    <n v="7500"/>
    <n v="11969"/>
    <n v="159.58666666666667"/>
    <x v="1"/>
    <n v="114"/>
    <x v="929"/>
    <x v="1"/>
    <x v="1"/>
    <n v="1411534800"/>
    <n v="1414558800"/>
    <x v="0"/>
    <x v="0"/>
    <x v="0"/>
    <x v="0"/>
    <x v="0"/>
  </r>
  <r>
    <n v="944"/>
    <x v="921"/>
    <x v="943"/>
    <n v="10000"/>
    <n v="8142"/>
    <n v="81.42"/>
    <x v="0"/>
    <n v="263"/>
    <x v="930"/>
    <x v="2"/>
    <x v="2"/>
    <n v="1486706400"/>
    <n v="1488348000"/>
    <x v="0"/>
    <x v="0"/>
    <x v="14"/>
    <x v="7"/>
    <x v="14"/>
  </r>
  <r>
    <n v="945"/>
    <x v="922"/>
    <x v="944"/>
    <n v="172000"/>
    <n v="55805"/>
    <n v="32.444767441860463"/>
    <x v="0"/>
    <n v="1691"/>
    <x v="931"/>
    <x v="1"/>
    <x v="1"/>
    <n v="1333602000"/>
    <n v="1334898000"/>
    <x v="1"/>
    <x v="0"/>
    <x v="14"/>
    <x v="7"/>
    <x v="14"/>
  </r>
  <r>
    <n v="946"/>
    <x v="923"/>
    <x v="945"/>
    <n v="153700"/>
    <n v="15238"/>
    <n v="9.9141184124918666"/>
    <x v="0"/>
    <n v="181"/>
    <x v="932"/>
    <x v="1"/>
    <x v="1"/>
    <n v="1308200400"/>
    <n v="1308373200"/>
    <x v="0"/>
    <x v="0"/>
    <x v="3"/>
    <x v="3"/>
    <x v="3"/>
  </r>
  <r>
    <n v="947"/>
    <x v="924"/>
    <x v="946"/>
    <n v="3600"/>
    <n v="961"/>
    <n v="26.694444444444443"/>
    <x v="0"/>
    <n v="13"/>
    <x v="933"/>
    <x v="1"/>
    <x v="1"/>
    <n v="1411707600"/>
    <n v="1412312400"/>
    <x v="0"/>
    <x v="0"/>
    <x v="3"/>
    <x v="3"/>
    <x v="3"/>
  </r>
  <r>
    <n v="948"/>
    <x v="925"/>
    <x v="947"/>
    <n v="9400"/>
    <n v="5918"/>
    <n v="62.957446808510639"/>
    <x v="3"/>
    <n v="160"/>
    <x v="934"/>
    <x v="1"/>
    <x v="1"/>
    <n v="1418364000"/>
    <n v="1419228000"/>
    <x v="1"/>
    <x v="1"/>
    <x v="4"/>
    <x v="4"/>
    <x v="4"/>
  </r>
  <r>
    <n v="949"/>
    <x v="926"/>
    <x v="948"/>
    <n v="5900"/>
    <n v="9520"/>
    <n v="161.35593220338984"/>
    <x v="1"/>
    <n v="203"/>
    <x v="935"/>
    <x v="1"/>
    <x v="1"/>
    <n v="1429333200"/>
    <n v="1430974800"/>
    <x v="0"/>
    <x v="0"/>
    <x v="2"/>
    <x v="2"/>
    <x v="2"/>
  </r>
  <r>
    <n v="950"/>
    <x v="927"/>
    <x v="949"/>
    <n v="100"/>
    <n v="5"/>
    <n v="5"/>
    <x v="0"/>
    <n v="1"/>
    <x v="298"/>
    <x v="1"/>
    <x v="1"/>
    <n v="1555390800"/>
    <n v="1555822800"/>
    <x v="0"/>
    <x v="1"/>
    <x v="3"/>
    <x v="3"/>
    <x v="3"/>
  </r>
  <r>
    <n v="951"/>
    <x v="928"/>
    <x v="950"/>
    <n v="14500"/>
    <n v="159056"/>
    <n v="1096.9379310344827"/>
    <x v="1"/>
    <n v="1559"/>
    <x v="936"/>
    <x v="1"/>
    <x v="1"/>
    <n v="1482732000"/>
    <n v="1482818400"/>
    <x v="0"/>
    <x v="1"/>
    <x v="1"/>
    <x v="1"/>
    <x v="1"/>
  </r>
  <r>
    <n v="952"/>
    <x v="929"/>
    <x v="951"/>
    <n v="145500"/>
    <n v="101987"/>
    <n v="70.094158075601371"/>
    <x v="3"/>
    <n v="2266"/>
    <x v="937"/>
    <x v="1"/>
    <x v="1"/>
    <n v="1470718800"/>
    <n v="1471928400"/>
    <x v="0"/>
    <x v="0"/>
    <x v="4"/>
    <x v="4"/>
    <x v="4"/>
  </r>
  <r>
    <n v="953"/>
    <x v="930"/>
    <x v="952"/>
    <n v="3300"/>
    <n v="1980"/>
    <n v="60"/>
    <x v="0"/>
    <n v="21"/>
    <x v="938"/>
    <x v="1"/>
    <x v="1"/>
    <n v="1450591200"/>
    <n v="1453701600"/>
    <x v="0"/>
    <x v="1"/>
    <x v="22"/>
    <x v="4"/>
    <x v="22"/>
  </r>
  <r>
    <n v="954"/>
    <x v="931"/>
    <x v="953"/>
    <n v="42600"/>
    <n v="156384"/>
    <n v="367.0985915492958"/>
    <x v="1"/>
    <n v="1548"/>
    <x v="939"/>
    <x v="2"/>
    <x v="2"/>
    <n v="1348290000"/>
    <n v="1350363600"/>
    <x v="0"/>
    <x v="0"/>
    <x v="2"/>
    <x v="2"/>
    <x v="2"/>
  </r>
  <r>
    <n v="955"/>
    <x v="932"/>
    <x v="954"/>
    <n v="700"/>
    <n v="7763"/>
    <n v="1109"/>
    <x v="1"/>
    <n v="80"/>
    <x v="940"/>
    <x v="1"/>
    <x v="1"/>
    <n v="1353823200"/>
    <n v="1353996000"/>
    <x v="0"/>
    <x v="0"/>
    <x v="3"/>
    <x v="3"/>
    <x v="3"/>
  </r>
  <r>
    <n v="956"/>
    <x v="933"/>
    <x v="955"/>
    <n v="187600"/>
    <n v="35698"/>
    <n v="19.028784648187631"/>
    <x v="0"/>
    <n v="830"/>
    <x v="941"/>
    <x v="1"/>
    <x v="1"/>
    <n v="1450764000"/>
    <n v="1451109600"/>
    <x v="0"/>
    <x v="0"/>
    <x v="22"/>
    <x v="4"/>
    <x v="22"/>
  </r>
  <r>
    <n v="957"/>
    <x v="934"/>
    <x v="956"/>
    <n v="9800"/>
    <n v="12434"/>
    <n v="126.87755102040816"/>
    <x v="1"/>
    <n v="131"/>
    <x v="942"/>
    <x v="1"/>
    <x v="1"/>
    <n v="1329372000"/>
    <n v="1329631200"/>
    <x v="0"/>
    <x v="0"/>
    <x v="3"/>
    <x v="3"/>
    <x v="3"/>
  </r>
  <r>
    <n v="958"/>
    <x v="935"/>
    <x v="957"/>
    <n v="1100"/>
    <n v="8081"/>
    <n v="734.63636363636363"/>
    <x v="1"/>
    <n v="112"/>
    <x v="943"/>
    <x v="1"/>
    <x v="1"/>
    <n v="1277096400"/>
    <n v="1278997200"/>
    <x v="0"/>
    <x v="0"/>
    <x v="10"/>
    <x v="4"/>
    <x v="10"/>
  </r>
  <r>
    <n v="959"/>
    <x v="936"/>
    <x v="958"/>
    <n v="145000"/>
    <n v="6631"/>
    <n v="4.5731034482758623"/>
    <x v="0"/>
    <n v="130"/>
    <x v="944"/>
    <x v="1"/>
    <x v="1"/>
    <n v="1277701200"/>
    <n v="1280120400"/>
    <x v="0"/>
    <x v="0"/>
    <x v="18"/>
    <x v="5"/>
    <x v="18"/>
  </r>
  <r>
    <n v="960"/>
    <x v="937"/>
    <x v="959"/>
    <n v="5500"/>
    <n v="4678"/>
    <n v="85.054545454545448"/>
    <x v="0"/>
    <n v="55"/>
    <x v="945"/>
    <x v="1"/>
    <x v="1"/>
    <n v="1454911200"/>
    <n v="1458104400"/>
    <x v="0"/>
    <x v="0"/>
    <x v="2"/>
    <x v="2"/>
    <x v="2"/>
  </r>
  <r>
    <n v="961"/>
    <x v="938"/>
    <x v="960"/>
    <n v="5700"/>
    <n v="6800"/>
    <n v="119.29824561403508"/>
    <x v="1"/>
    <n v="155"/>
    <x v="946"/>
    <x v="1"/>
    <x v="1"/>
    <n v="1297922400"/>
    <n v="1298268000"/>
    <x v="0"/>
    <x v="0"/>
    <x v="18"/>
    <x v="5"/>
    <x v="18"/>
  </r>
  <r>
    <n v="962"/>
    <x v="939"/>
    <x v="961"/>
    <n v="3600"/>
    <n v="10657"/>
    <n v="296.02777777777777"/>
    <x v="1"/>
    <n v="266"/>
    <x v="947"/>
    <x v="1"/>
    <x v="1"/>
    <n v="1384408800"/>
    <n v="1386223200"/>
    <x v="0"/>
    <x v="0"/>
    <x v="0"/>
    <x v="0"/>
    <x v="0"/>
  </r>
  <r>
    <n v="963"/>
    <x v="940"/>
    <x v="962"/>
    <n v="5900"/>
    <n v="4997"/>
    <n v="84.694915254237287"/>
    <x v="0"/>
    <n v="114"/>
    <x v="948"/>
    <x v="6"/>
    <x v="6"/>
    <n v="1299304800"/>
    <n v="1299823200"/>
    <x v="0"/>
    <x v="1"/>
    <x v="14"/>
    <x v="7"/>
    <x v="14"/>
  </r>
  <r>
    <n v="964"/>
    <x v="941"/>
    <x v="963"/>
    <n v="3700"/>
    <n v="13164"/>
    <n v="355.7837837837838"/>
    <x v="1"/>
    <n v="155"/>
    <x v="949"/>
    <x v="1"/>
    <x v="1"/>
    <n v="1431320400"/>
    <n v="1431752400"/>
    <x v="0"/>
    <x v="0"/>
    <x v="3"/>
    <x v="3"/>
    <x v="3"/>
  </r>
  <r>
    <n v="965"/>
    <x v="942"/>
    <x v="964"/>
    <n v="2200"/>
    <n v="8501"/>
    <n v="386.40909090909093"/>
    <x v="1"/>
    <n v="207"/>
    <x v="950"/>
    <x v="4"/>
    <x v="4"/>
    <n v="1264399200"/>
    <n v="1267855200"/>
    <x v="0"/>
    <x v="0"/>
    <x v="1"/>
    <x v="1"/>
    <x v="1"/>
  </r>
  <r>
    <n v="966"/>
    <x v="411"/>
    <x v="965"/>
    <n v="1700"/>
    <n v="13468"/>
    <n v="792.23529411764707"/>
    <x v="1"/>
    <n v="245"/>
    <x v="951"/>
    <x v="1"/>
    <x v="1"/>
    <n v="1497502800"/>
    <n v="1497675600"/>
    <x v="0"/>
    <x v="0"/>
    <x v="3"/>
    <x v="3"/>
    <x v="3"/>
  </r>
  <r>
    <n v="967"/>
    <x v="943"/>
    <x v="966"/>
    <n v="88400"/>
    <n v="121138"/>
    <n v="137.03393665158373"/>
    <x v="1"/>
    <n v="1573"/>
    <x v="952"/>
    <x v="1"/>
    <x v="1"/>
    <n v="1333688400"/>
    <n v="1336885200"/>
    <x v="0"/>
    <x v="0"/>
    <x v="21"/>
    <x v="1"/>
    <x v="21"/>
  </r>
  <r>
    <n v="968"/>
    <x v="944"/>
    <x v="967"/>
    <n v="2400"/>
    <n v="8117"/>
    <n v="338.20833333333337"/>
    <x v="1"/>
    <n v="114"/>
    <x v="953"/>
    <x v="1"/>
    <x v="1"/>
    <n v="1293861600"/>
    <n v="1295157600"/>
    <x v="0"/>
    <x v="0"/>
    <x v="0"/>
    <x v="0"/>
    <x v="0"/>
  </r>
  <r>
    <n v="969"/>
    <x v="945"/>
    <x v="968"/>
    <n v="7900"/>
    <n v="8550"/>
    <n v="108.22784810126582"/>
    <x v="1"/>
    <n v="93"/>
    <x v="954"/>
    <x v="1"/>
    <x v="1"/>
    <n v="1576994400"/>
    <n v="1577599200"/>
    <x v="0"/>
    <x v="0"/>
    <x v="3"/>
    <x v="3"/>
    <x v="3"/>
  </r>
  <r>
    <n v="970"/>
    <x v="946"/>
    <x v="969"/>
    <n v="94900"/>
    <n v="57659"/>
    <n v="60.757639620653315"/>
    <x v="0"/>
    <n v="594"/>
    <x v="955"/>
    <x v="1"/>
    <x v="1"/>
    <n v="1304917200"/>
    <n v="1305003600"/>
    <x v="0"/>
    <x v="0"/>
    <x v="3"/>
    <x v="3"/>
    <x v="3"/>
  </r>
  <r>
    <n v="971"/>
    <x v="947"/>
    <x v="970"/>
    <n v="5100"/>
    <n v="1414"/>
    <n v="27.725490196078432"/>
    <x v="0"/>
    <n v="24"/>
    <x v="956"/>
    <x v="1"/>
    <x v="1"/>
    <n v="1381208400"/>
    <n v="1381726800"/>
    <x v="0"/>
    <x v="0"/>
    <x v="19"/>
    <x v="4"/>
    <x v="19"/>
  </r>
  <r>
    <n v="972"/>
    <x v="948"/>
    <x v="971"/>
    <n v="42700"/>
    <n v="97524"/>
    <n v="228.3934426229508"/>
    <x v="1"/>
    <n v="1681"/>
    <x v="957"/>
    <x v="1"/>
    <x v="1"/>
    <n v="1401685200"/>
    <n v="1402462800"/>
    <x v="0"/>
    <x v="1"/>
    <x v="2"/>
    <x v="2"/>
    <x v="2"/>
  </r>
  <r>
    <n v="973"/>
    <x v="949"/>
    <x v="972"/>
    <n v="121100"/>
    <n v="26176"/>
    <n v="21.615194054500414"/>
    <x v="0"/>
    <n v="252"/>
    <x v="958"/>
    <x v="1"/>
    <x v="1"/>
    <n v="1291960800"/>
    <n v="1292133600"/>
    <x v="0"/>
    <x v="1"/>
    <x v="3"/>
    <x v="3"/>
    <x v="3"/>
  </r>
  <r>
    <n v="974"/>
    <x v="950"/>
    <x v="973"/>
    <n v="800"/>
    <n v="2991"/>
    <n v="373.875"/>
    <x v="1"/>
    <n v="32"/>
    <x v="959"/>
    <x v="1"/>
    <x v="1"/>
    <n v="1368853200"/>
    <n v="1368939600"/>
    <x v="0"/>
    <x v="0"/>
    <x v="7"/>
    <x v="1"/>
    <x v="7"/>
  </r>
  <r>
    <n v="975"/>
    <x v="951"/>
    <x v="974"/>
    <n v="5400"/>
    <n v="8366"/>
    <n v="154.92592592592592"/>
    <x v="1"/>
    <n v="135"/>
    <x v="960"/>
    <x v="1"/>
    <x v="1"/>
    <n v="1448776800"/>
    <n v="1452146400"/>
    <x v="0"/>
    <x v="1"/>
    <x v="3"/>
    <x v="3"/>
    <x v="3"/>
  </r>
  <r>
    <n v="976"/>
    <x v="952"/>
    <x v="975"/>
    <n v="4000"/>
    <n v="12886"/>
    <n v="322.14999999999998"/>
    <x v="1"/>
    <n v="140"/>
    <x v="961"/>
    <x v="1"/>
    <x v="1"/>
    <n v="1296194400"/>
    <n v="1296712800"/>
    <x v="0"/>
    <x v="1"/>
    <x v="3"/>
    <x v="3"/>
    <x v="3"/>
  </r>
  <r>
    <n v="977"/>
    <x v="597"/>
    <x v="976"/>
    <n v="7000"/>
    <n v="5177"/>
    <n v="73.957142857142856"/>
    <x v="0"/>
    <n v="67"/>
    <x v="962"/>
    <x v="1"/>
    <x v="1"/>
    <n v="1517983200"/>
    <n v="1520748000"/>
    <x v="0"/>
    <x v="0"/>
    <x v="0"/>
    <x v="0"/>
    <x v="0"/>
  </r>
  <r>
    <n v="978"/>
    <x v="953"/>
    <x v="977"/>
    <n v="1000"/>
    <n v="8641"/>
    <n v="864.1"/>
    <x v="1"/>
    <n v="92"/>
    <x v="963"/>
    <x v="1"/>
    <x v="1"/>
    <n v="1478930400"/>
    <n v="1480831200"/>
    <x v="0"/>
    <x v="0"/>
    <x v="11"/>
    <x v="6"/>
    <x v="11"/>
  </r>
  <r>
    <n v="979"/>
    <x v="954"/>
    <x v="978"/>
    <n v="60200"/>
    <n v="86244"/>
    <n v="143.26245847176079"/>
    <x v="1"/>
    <n v="1015"/>
    <x v="964"/>
    <x v="4"/>
    <x v="4"/>
    <n v="1426395600"/>
    <n v="1426914000"/>
    <x v="0"/>
    <x v="0"/>
    <x v="3"/>
    <x v="3"/>
    <x v="3"/>
  </r>
  <r>
    <n v="980"/>
    <x v="955"/>
    <x v="979"/>
    <n v="195200"/>
    <n v="78630"/>
    <n v="40.281762295081968"/>
    <x v="0"/>
    <n v="742"/>
    <x v="965"/>
    <x v="1"/>
    <x v="1"/>
    <n v="1446181200"/>
    <n v="1446616800"/>
    <x v="1"/>
    <x v="0"/>
    <x v="9"/>
    <x v="5"/>
    <x v="9"/>
  </r>
  <r>
    <n v="981"/>
    <x v="956"/>
    <x v="980"/>
    <n v="6700"/>
    <n v="11941"/>
    <n v="178.22388059701493"/>
    <x v="1"/>
    <n v="323"/>
    <x v="966"/>
    <x v="1"/>
    <x v="1"/>
    <n v="1514181600"/>
    <n v="1517032800"/>
    <x v="0"/>
    <x v="0"/>
    <x v="2"/>
    <x v="2"/>
    <x v="2"/>
  </r>
  <r>
    <n v="982"/>
    <x v="957"/>
    <x v="981"/>
    <n v="7200"/>
    <n v="6115"/>
    <n v="84.930555555555557"/>
    <x v="0"/>
    <n v="75"/>
    <x v="967"/>
    <x v="1"/>
    <x v="1"/>
    <n v="1311051600"/>
    <n v="1311224400"/>
    <x v="0"/>
    <x v="1"/>
    <x v="4"/>
    <x v="4"/>
    <x v="4"/>
  </r>
  <r>
    <n v="983"/>
    <x v="958"/>
    <x v="982"/>
    <n v="129100"/>
    <n v="188404"/>
    <n v="145.93648334624322"/>
    <x v="1"/>
    <n v="2326"/>
    <x v="968"/>
    <x v="1"/>
    <x v="1"/>
    <n v="1564894800"/>
    <n v="1566190800"/>
    <x v="0"/>
    <x v="0"/>
    <x v="4"/>
    <x v="4"/>
    <x v="4"/>
  </r>
  <r>
    <n v="984"/>
    <x v="959"/>
    <x v="983"/>
    <n v="6500"/>
    <n v="9910"/>
    <n v="152.46153846153848"/>
    <x v="1"/>
    <n v="381"/>
    <x v="969"/>
    <x v="1"/>
    <x v="1"/>
    <n v="1567918800"/>
    <n v="1570165200"/>
    <x v="0"/>
    <x v="0"/>
    <x v="3"/>
    <x v="3"/>
    <x v="3"/>
  </r>
  <r>
    <n v="985"/>
    <x v="960"/>
    <x v="984"/>
    <n v="170600"/>
    <n v="114523"/>
    <n v="67.129542790152414"/>
    <x v="0"/>
    <n v="4405"/>
    <x v="970"/>
    <x v="1"/>
    <x v="1"/>
    <n v="1386309600"/>
    <n v="1388556000"/>
    <x v="0"/>
    <x v="1"/>
    <x v="1"/>
    <x v="1"/>
    <x v="1"/>
  </r>
  <r>
    <n v="986"/>
    <x v="961"/>
    <x v="985"/>
    <n v="7800"/>
    <n v="3144"/>
    <n v="40.307692307692307"/>
    <x v="0"/>
    <n v="92"/>
    <x v="971"/>
    <x v="1"/>
    <x v="1"/>
    <n v="1301979600"/>
    <n v="1303189200"/>
    <x v="0"/>
    <x v="0"/>
    <x v="1"/>
    <x v="1"/>
    <x v="1"/>
  </r>
  <r>
    <n v="987"/>
    <x v="962"/>
    <x v="986"/>
    <n v="6200"/>
    <n v="13441"/>
    <n v="216.79032258064518"/>
    <x v="1"/>
    <n v="480"/>
    <x v="972"/>
    <x v="1"/>
    <x v="1"/>
    <n v="1493269200"/>
    <n v="1494478800"/>
    <x v="0"/>
    <x v="0"/>
    <x v="4"/>
    <x v="4"/>
    <x v="4"/>
  </r>
  <r>
    <n v="988"/>
    <x v="963"/>
    <x v="987"/>
    <n v="9400"/>
    <n v="4899"/>
    <n v="52.117021276595743"/>
    <x v="0"/>
    <n v="64"/>
    <x v="973"/>
    <x v="1"/>
    <x v="1"/>
    <n v="1478930400"/>
    <n v="1480744800"/>
    <x v="0"/>
    <x v="0"/>
    <x v="15"/>
    <x v="5"/>
    <x v="15"/>
  </r>
  <r>
    <n v="989"/>
    <x v="964"/>
    <x v="988"/>
    <n v="2400"/>
    <n v="11990"/>
    <n v="499.58333333333337"/>
    <x v="1"/>
    <n v="226"/>
    <x v="974"/>
    <x v="1"/>
    <x v="1"/>
    <n v="1555390800"/>
    <n v="1555822800"/>
    <x v="0"/>
    <x v="0"/>
    <x v="18"/>
    <x v="5"/>
    <x v="18"/>
  </r>
  <r>
    <n v="990"/>
    <x v="965"/>
    <x v="989"/>
    <n v="7800"/>
    <n v="6839"/>
    <n v="87.679487179487182"/>
    <x v="0"/>
    <n v="64"/>
    <x v="975"/>
    <x v="1"/>
    <x v="1"/>
    <n v="1456984800"/>
    <n v="1458882000"/>
    <x v="0"/>
    <x v="1"/>
    <x v="6"/>
    <x v="4"/>
    <x v="6"/>
  </r>
  <r>
    <n v="991"/>
    <x v="509"/>
    <x v="990"/>
    <n v="9800"/>
    <n v="11091"/>
    <n v="113.17346938775511"/>
    <x v="1"/>
    <n v="241"/>
    <x v="976"/>
    <x v="1"/>
    <x v="1"/>
    <n v="1411621200"/>
    <n v="1411966800"/>
    <x v="0"/>
    <x v="1"/>
    <x v="1"/>
    <x v="1"/>
    <x v="1"/>
  </r>
  <r>
    <n v="992"/>
    <x v="966"/>
    <x v="991"/>
    <n v="3100"/>
    <n v="13223"/>
    <n v="426.54838709677421"/>
    <x v="1"/>
    <n v="132"/>
    <x v="977"/>
    <x v="1"/>
    <x v="1"/>
    <n v="1525669200"/>
    <n v="1526878800"/>
    <x v="0"/>
    <x v="1"/>
    <x v="6"/>
    <x v="4"/>
    <x v="6"/>
  </r>
  <r>
    <n v="993"/>
    <x v="967"/>
    <x v="992"/>
    <n v="9800"/>
    <n v="7608"/>
    <n v="77.632653061224488"/>
    <x v="3"/>
    <n v="75"/>
    <x v="978"/>
    <x v="6"/>
    <x v="6"/>
    <n v="1450936800"/>
    <n v="1452405600"/>
    <x v="0"/>
    <x v="1"/>
    <x v="14"/>
    <x v="7"/>
    <x v="14"/>
  </r>
  <r>
    <n v="994"/>
    <x v="968"/>
    <x v="993"/>
    <n v="141100"/>
    <n v="74073"/>
    <n v="52.496810772501767"/>
    <x v="0"/>
    <n v="842"/>
    <x v="979"/>
    <x v="1"/>
    <x v="1"/>
    <n v="1413522000"/>
    <n v="1414040400"/>
    <x v="0"/>
    <x v="1"/>
    <x v="18"/>
    <x v="5"/>
    <x v="18"/>
  </r>
  <r>
    <n v="995"/>
    <x v="969"/>
    <x v="994"/>
    <n v="97300"/>
    <n v="153216"/>
    <n v="157.46762589928059"/>
    <x v="1"/>
    <n v="2043"/>
    <x v="980"/>
    <x v="1"/>
    <x v="1"/>
    <n v="1541307600"/>
    <n v="1543816800"/>
    <x v="0"/>
    <x v="1"/>
    <x v="0"/>
    <x v="0"/>
    <x v="0"/>
  </r>
  <r>
    <n v="996"/>
    <x v="970"/>
    <x v="995"/>
    <n v="6600"/>
    <n v="4814"/>
    <n v="72.939393939393938"/>
    <x v="0"/>
    <n v="112"/>
    <x v="981"/>
    <x v="1"/>
    <x v="1"/>
    <n v="1357106400"/>
    <n v="1359698400"/>
    <x v="0"/>
    <x v="0"/>
    <x v="3"/>
    <x v="3"/>
    <x v="3"/>
  </r>
  <r>
    <n v="997"/>
    <x v="971"/>
    <x v="996"/>
    <n v="7600"/>
    <n v="4603"/>
    <n v="60.565789473684205"/>
    <x v="3"/>
    <n v="139"/>
    <x v="982"/>
    <x v="6"/>
    <x v="6"/>
    <n v="1390197600"/>
    <n v="1390629600"/>
    <x v="0"/>
    <x v="0"/>
    <x v="3"/>
    <x v="3"/>
    <x v="3"/>
  </r>
  <r>
    <n v="998"/>
    <x v="972"/>
    <x v="997"/>
    <n v="66600"/>
    <n v="37823"/>
    <n v="56.791291291291287"/>
    <x v="0"/>
    <n v="374"/>
    <x v="983"/>
    <x v="1"/>
    <x v="1"/>
    <n v="1265868000"/>
    <n v="1267077600"/>
    <x v="0"/>
    <x v="1"/>
    <x v="7"/>
    <x v="1"/>
    <x v="7"/>
  </r>
  <r>
    <n v="999"/>
    <x v="973"/>
    <x v="998"/>
    <n v="111100"/>
    <n v="62819"/>
    <n v="56.542754275427541"/>
    <x v="3"/>
    <n v="1122"/>
    <x v="984"/>
    <x v="1"/>
    <x v="1"/>
    <n v="1467176400"/>
    <n v="1467781200"/>
    <x v="0"/>
    <x v="0"/>
    <x v="0"/>
    <x v="0"/>
    <x v="0"/>
  </r>
  <r>
    <m/>
    <x v="974"/>
    <x v="999"/>
    <m/>
    <m/>
    <m/>
    <x v="4"/>
    <m/>
    <x v="985"/>
    <x v="7"/>
    <x v="7"/>
    <m/>
    <m/>
    <x v="2"/>
    <x v="2"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1"/>
    <x v="2"/>
  </r>
  <r>
    <x v="0"/>
    <x v="3"/>
  </r>
  <r>
    <x v="0"/>
    <x v="4"/>
  </r>
  <r>
    <x v="1"/>
    <x v="5"/>
  </r>
  <r>
    <x v="0"/>
    <x v="6"/>
  </r>
  <r>
    <x v="1"/>
    <x v="7"/>
  </r>
  <r>
    <x v="2"/>
    <x v="8"/>
  </r>
  <r>
    <x v="0"/>
    <x v="9"/>
  </r>
  <r>
    <x v="1"/>
    <x v="10"/>
  </r>
  <r>
    <x v="0"/>
    <x v="11"/>
  </r>
  <r>
    <x v="0"/>
    <x v="12"/>
  </r>
  <r>
    <x v="1"/>
    <x v="13"/>
  </r>
  <r>
    <x v="0"/>
    <x v="14"/>
  </r>
  <r>
    <x v="0"/>
    <x v="15"/>
  </r>
  <r>
    <x v="1"/>
    <x v="16"/>
  </r>
  <r>
    <x v="1"/>
    <x v="17"/>
  </r>
  <r>
    <x v="3"/>
    <x v="18"/>
  </r>
  <r>
    <x v="0"/>
    <x v="19"/>
  </r>
  <r>
    <x v="1"/>
    <x v="20"/>
  </r>
  <r>
    <x v="0"/>
    <x v="21"/>
  </r>
  <r>
    <x v="1"/>
    <x v="22"/>
  </r>
  <r>
    <x v="1"/>
    <x v="23"/>
  </r>
  <r>
    <x v="1"/>
    <x v="24"/>
  </r>
  <r>
    <x v="1"/>
    <x v="25"/>
  </r>
  <r>
    <x v="3"/>
    <x v="26"/>
  </r>
  <r>
    <x v="0"/>
    <x v="27"/>
  </r>
  <r>
    <x v="1"/>
    <x v="28"/>
  </r>
  <r>
    <x v="1"/>
    <x v="29"/>
  </r>
  <r>
    <x v="1"/>
    <x v="30"/>
  </r>
  <r>
    <x v="1"/>
    <x v="31"/>
  </r>
  <r>
    <x v="0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0"/>
    <x v="39"/>
  </r>
  <r>
    <x v="1"/>
    <x v="40"/>
  </r>
  <r>
    <x v="1"/>
    <x v="41"/>
  </r>
  <r>
    <x v="1"/>
    <x v="42"/>
  </r>
  <r>
    <x v="1"/>
    <x v="43"/>
  </r>
  <r>
    <x v="1"/>
    <x v="13"/>
  </r>
  <r>
    <x v="0"/>
    <x v="44"/>
  </r>
  <r>
    <x v="1"/>
    <x v="45"/>
  </r>
  <r>
    <x v="1"/>
    <x v="46"/>
  </r>
  <r>
    <x v="1"/>
    <x v="47"/>
  </r>
  <r>
    <x v="1"/>
    <x v="48"/>
  </r>
  <r>
    <x v="0"/>
    <x v="49"/>
  </r>
  <r>
    <x v="0"/>
    <x v="50"/>
  </r>
  <r>
    <x v="0"/>
    <x v="51"/>
  </r>
  <r>
    <x v="1"/>
    <x v="52"/>
  </r>
  <r>
    <x v="0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0"/>
    <x v="60"/>
  </r>
  <r>
    <x v="1"/>
    <x v="61"/>
  </r>
  <r>
    <x v="0"/>
    <x v="62"/>
  </r>
  <r>
    <x v="0"/>
    <x v="63"/>
  </r>
  <r>
    <x v="1"/>
    <x v="64"/>
  </r>
  <r>
    <x v="0"/>
    <x v="65"/>
  </r>
  <r>
    <x v="1"/>
    <x v="66"/>
  </r>
  <r>
    <x v="1"/>
    <x v="67"/>
  </r>
  <r>
    <x v="3"/>
    <x v="68"/>
  </r>
  <r>
    <x v="1"/>
    <x v="69"/>
  </r>
  <r>
    <x v="1"/>
    <x v="70"/>
  </r>
  <r>
    <x v="1"/>
    <x v="71"/>
  </r>
  <r>
    <x v="1"/>
    <x v="39"/>
  </r>
  <r>
    <x v="1"/>
    <x v="72"/>
  </r>
  <r>
    <x v="1"/>
    <x v="73"/>
  </r>
  <r>
    <x v="0"/>
    <x v="74"/>
  </r>
  <r>
    <x v="0"/>
    <x v="75"/>
  </r>
  <r>
    <x v="1"/>
    <x v="76"/>
  </r>
  <r>
    <x v="0"/>
    <x v="77"/>
  </r>
  <r>
    <x v="1"/>
    <x v="78"/>
  </r>
  <r>
    <x v="1"/>
    <x v="79"/>
  </r>
  <r>
    <x v="1"/>
    <x v="80"/>
  </r>
  <r>
    <x v="0"/>
    <x v="81"/>
  </r>
  <r>
    <x v="1"/>
    <x v="82"/>
  </r>
  <r>
    <x v="1"/>
    <x v="83"/>
  </r>
  <r>
    <x v="1"/>
    <x v="84"/>
  </r>
  <r>
    <x v="0"/>
    <x v="85"/>
  </r>
  <r>
    <x v="1"/>
    <x v="86"/>
  </r>
  <r>
    <x v="1"/>
    <x v="87"/>
  </r>
  <r>
    <x v="0"/>
    <x v="88"/>
  </r>
  <r>
    <x v="0"/>
    <x v="89"/>
  </r>
  <r>
    <x v="1"/>
    <x v="90"/>
  </r>
  <r>
    <x v="3"/>
    <x v="91"/>
  </r>
  <r>
    <x v="1"/>
    <x v="80"/>
  </r>
  <r>
    <x v="1"/>
    <x v="11"/>
  </r>
  <r>
    <x v="1"/>
    <x v="92"/>
  </r>
  <r>
    <x v="1"/>
    <x v="86"/>
  </r>
  <r>
    <x v="0"/>
    <x v="93"/>
  </r>
  <r>
    <x v="1"/>
    <x v="55"/>
  </r>
  <r>
    <x v="0"/>
    <x v="49"/>
  </r>
  <r>
    <x v="1"/>
    <x v="55"/>
  </r>
  <r>
    <x v="1"/>
    <x v="94"/>
  </r>
  <r>
    <x v="0"/>
    <x v="95"/>
  </r>
  <r>
    <x v="1"/>
    <x v="96"/>
  </r>
  <r>
    <x v="1"/>
    <x v="97"/>
  </r>
  <r>
    <x v="1"/>
    <x v="98"/>
  </r>
  <r>
    <x v="1"/>
    <x v="99"/>
  </r>
  <r>
    <x v="1"/>
    <x v="100"/>
  </r>
  <r>
    <x v="0"/>
    <x v="101"/>
  </r>
  <r>
    <x v="0"/>
    <x v="102"/>
  </r>
  <r>
    <x v="1"/>
    <x v="103"/>
  </r>
  <r>
    <x v="1"/>
    <x v="104"/>
  </r>
  <r>
    <x v="1"/>
    <x v="54"/>
  </r>
  <r>
    <x v="1"/>
    <x v="105"/>
  </r>
  <r>
    <x v="0"/>
    <x v="106"/>
  </r>
  <r>
    <x v="0"/>
    <x v="107"/>
  </r>
  <r>
    <x v="1"/>
    <x v="108"/>
  </r>
  <r>
    <x v="1"/>
    <x v="109"/>
  </r>
  <r>
    <x v="1"/>
    <x v="110"/>
  </r>
  <r>
    <x v="1"/>
    <x v="111"/>
  </r>
  <r>
    <x v="1"/>
    <x v="112"/>
  </r>
  <r>
    <x v="0"/>
    <x v="113"/>
  </r>
  <r>
    <x v="0"/>
    <x v="114"/>
  </r>
  <r>
    <x v="1"/>
    <x v="115"/>
  </r>
  <r>
    <x v="1"/>
    <x v="80"/>
  </r>
  <r>
    <x v="0"/>
    <x v="116"/>
  </r>
  <r>
    <x v="0"/>
    <x v="117"/>
  </r>
  <r>
    <x v="3"/>
    <x v="118"/>
  </r>
  <r>
    <x v="3"/>
    <x v="12"/>
  </r>
  <r>
    <x v="1"/>
    <x v="119"/>
  </r>
  <r>
    <x v="1"/>
    <x v="120"/>
  </r>
  <r>
    <x v="1"/>
    <x v="121"/>
  </r>
  <r>
    <x v="1"/>
    <x v="122"/>
  </r>
  <r>
    <x v="0"/>
    <x v="123"/>
  </r>
  <r>
    <x v="0"/>
    <x v="124"/>
  </r>
  <r>
    <x v="3"/>
    <x v="125"/>
  </r>
  <r>
    <x v="1"/>
    <x v="126"/>
  </r>
  <r>
    <x v="0"/>
    <x v="127"/>
  </r>
  <r>
    <x v="0"/>
    <x v="128"/>
  </r>
  <r>
    <x v="1"/>
    <x v="129"/>
  </r>
  <r>
    <x v="1"/>
    <x v="130"/>
  </r>
  <r>
    <x v="1"/>
    <x v="124"/>
  </r>
  <r>
    <x v="1"/>
    <x v="131"/>
  </r>
  <r>
    <x v="1"/>
    <x v="18"/>
  </r>
  <r>
    <x v="1"/>
    <x v="132"/>
  </r>
  <r>
    <x v="3"/>
    <x v="133"/>
  </r>
  <r>
    <x v="1"/>
    <x v="134"/>
  </r>
  <r>
    <x v="1"/>
    <x v="37"/>
  </r>
  <r>
    <x v="1"/>
    <x v="135"/>
  </r>
  <r>
    <x v="0"/>
    <x v="49"/>
  </r>
  <r>
    <x v="0"/>
    <x v="50"/>
  </r>
  <r>
    <x v="1"/>
    <x v="136"/>
  </r>
  <r>
    <x v="0"/>
    <x v="137"/>
  </r>
  <r>
    <x v="0"/>
    <x v="138"/>
  </r>
  <r>
    <x v="0"/>
    <x v="139"/>
  </r>
  <r>
    <x v="3"/>
    <x v="140"/>
  </r>
  <r>
    <x v="0"/>
    <x v="141"/>
  </r>
  <r>
    <x v="1"/>
    <x v="142"/>
  </r>
  <r>
    <x v="1"/>
    <x v="143"/>
  </r>
  <r>
    <x v="1"/>
    <x v="55"/>
  </r>
  <r>
    <x v="0"/>
    <x v="51"/>
  </r>
  <r>
    <x v="1"/>
    <x v="144"/>
  </r>
  <r>
    <x v="1"/>
    <x v="67"/>
  </r>
  <r>
    <x v="1"/>
    <x v="20"/>
  </r>
  <r>
    <x v="1"/>
    <x v="145"/>
  </r>
  <r>
    <x v="1"/>
    <x v="146"/>
  </r>
  <r>
    <x v="1"/>
    <x v="147"/>
  </r>
  <r>
    <x v="0"/>
    <x v="148"/>
  </r>
  <r>
    <x v="1"/>
    <x v="149"/>
  </r>
  <r>
    <x v="0"/>
    <x v="109"/>
  </r>
  <r>
    <x v="0"/>
    <x v="62"/>
  </r>
  <r>
    <x v="0"/>
    <x v="150"/>
  </r>
  <r>
    <x v="1"/>
    <x v="151"/>
  </r>
  <r>
    <x v="1"/>
    <x v="44"/>
  </r>
  <r>
    <x v="0"/>
    <x v="152"/>
  </r>
  <r>
    <x v="0"/>
    <x v="153"/>
  </r>
  <r>
    <x v="1"/>
    <x v="154"/>
  </r>
  <r>
    <x v="0"/>
    <x v="155"/>
  </r>
  <r>
    <x v="1"/>
    <x v="156"/>
  </r>
  <r>
    <x v="1"/>
    <x v="157"/>
  </r>
  <r>
    <x v="0"/>
    <x v="158"/>
  </r>
  <r>
    <x v="1"/>
    <x v="159"/>
  </r>
  <r>
    <x v="0"/>
    <x v="99"/>
  </r>
  <r>
    <x v="1"/>
    <x v="160"/>
  </r>
  <r>
    <x v="0"/>
    <x v="161"/>
  </r>
  <r>
    <x v="0"/>
    <x v="162"/>
  </r>
  <r>
    <x v="1"/>
    <x v="163"/>
  </r>
  <r>
    <x v="0"/>
    <x v="164"/>
  </r>
  <r>
    <x v="3"/>
    <x v="165"/>
  </r>
  <r>
    <x v="0"/>
    <x v="3"/>
  </r>
  <r>
    <x v="0"/>
    <x v="99"/>
  </r>
  <r>
    <x v="0"/>
    <x v="166"/>
  </r>
  <r>
    <x v="0"/>
    <x v="167"/>
  </r>
  <r>
    <x v="1"/>
    <x v="105"/>
  </r>
  <r>
    <x v="1"/>
    <x v="168"/>
  </r>
  <r>
    <x v="0"/>
    <x v="16"/>
  </r>
  <r>
    <x v="1"/>
    <x v="169"/>
  </r>
  <r>
    <x v="0"/>
    <x v="170"/>
  </r>
  <r>
    <x v="0"/>
    <x v="171"/>
  </r>
  <r>
    <x v="0"/>
    <x v="49"/>
  </r>
  <r>
    <x v="1"/>
    <x v="144"/>
  </r>
  <r>
    <x v="3"/>
    <x v="172"/>
  </r>
  <r>
    <x v="1"/>
    <x v="173"/>
  </r>
  <r>
    <x v="0"/>
    <x v="174"/>
  </r>
  <r>
    <x v="1"/>
    <x v="175"/>
  </r>
  <r>
    <x v="3"/>
    <x v="176"/>
  </r>
  <r>
    <x v="1"/>
    <x v="177"/>
  </r>
  <r>
    <x v="1"/>
    <x v="178"/>
  </r>
  <r>
    <x v="2"/>
    <x v="179"/>
  </r>
  <r>
    <x v="0"/>
    <x v="31"/>
  </r>
  <r>
    <x v="0"/>
    <x v="180"/>
  </r>
  <r>
    <x v="1"/>
    <x v="170"/>
  </r>
  <r>
    <x v="1"/>
    <x v="181"/>
  </r>
  <r>
    <x v="1"/>
    <x v="34"/>
  </r>
  <r>
    <x v="0"/>
    <x v="182"/>
  </r>
  <r>
    <x v="1"/>
    <x v="183"/>
  </r>
  <r>
    <x v="0"/>
    <x v="184"/>
  </r>
  <r>
    <x v="1"/>
    <x v="185"/>
  </r>
  <r>
    <x v="1"/>
    <x v="186"/>
  </r>
  <r>
    <x v="0"/>
    <x v="68"/>
  </r>
  <r>
    <x v="0"/>
    <x v="187"/>
  </r>
  <r>
    <x v="1"/>
    <x v="188"/>
  </r>
  <r>
    <x v="0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3"/>
    <x v="109"/>
  </r>
  <r>
    <x v="1"/>
    <x v="45"/>
  </r>
  <r>
    <x v="1"/>
    <x v="197"/>
  </r>
  <r>
    <x v="1"/>
    <x v="46"/>
  </r>
  <r>
    <x v="0"/>
    <x v="45"/>
  </r>
  <r>
    <x v="0"/>
    <x v="176"/>
  </r>
  <r>
    <x v="1"/>
    <x v="198"/>
  </r>
  <r>
    <x v="1"/>
    <x v="199"/>
  </r>
  <r>
    <x v="0"/>
    <x v="142"/>
  </r>
  <r>
    <x v="1"/>
    <x v="200"/>
  </r>
  <r>
    <x v="1"/>
    <x v="74"/>
  </r>
  <r>
    <x v="1"/>
    <x v="201"/>
  </r>
  <r>
    <x v="1"/>
    <x v="202"/>
  </r>
  <r>
    <x v="1"/>
    <x v="4"/>
  </r>
  <r>
    <x v="1"/>
    <x v="203"/>
  </r>
  <r>
    <x v="1"/>
    <x v="42"/>
  </r>
  <r>
    <x v="1"/>
    <x v="204"/>
  </r>
  <r>
    <x v="1"/>
    <x v="205"/>
  </r>
  <r>
    <x v="1"/>
    <x v="206"/>
  </r>
  <r>
    <x v="0"/>
    <x v="49"/>
  </r>
  <r>
    <x v="0"/>
    <x v="196"/>
  </r>
  <r>
    <x v="1"/>
    <x v="207"/>
  </r>
  <r>
    <x v="0"/>
    <x v="208"/>
  </r>
  <r>
    <x v="1"/>
    <x v="39"/>
  </r>
  <r>
    <x v="1"/>
    <x v="209"/>
  </r>
  <r>
    <x v="0"/>
    <x v="27"/>
  </r>
  <r>
    <x v="1"/>
    <x v="45"/>
  </r>
  <r>
    <x v="1"/>
    <x v="129"/>
  </r>
  <r>
    <x v="1"/>
    <x v="188"/>
  </r>
  <r>
    <x v="1"/>
    <x v="210"/>
  </r>
  <r>
    <x v="0"/>
    <x v="211"/>
  </r>
  <r>
    <x v="1"/>
    <x v="37"/>
  </r>
  <r>
    <x v="1"/>
    <x v="134"/>
  </r>
  <r>
    <x v="1"/>
    <x v="212"/>
  </r>
  <r>
    <x v="1"/>
    <x v="99"/>
  </r>
  <r>
    <x v="0"/>
    <x v="213"/>
  </r>
  <r>
    <x v="1"/>
    <x v="214"/>
  </r>
  <r>
    <x v="1"/>
    <x v="44"/>
  </r>
  <r>
    <x v="1"/>
    <x v="215"/>
  </r>
  <r>
    <x v="3"/>
    <x v="216"/>
  </r>
  <r>
    <x v="2"/>
    <x v="217"/>
  </r>
  <r>
    <x v="1"/>
    <x v="218"/>
  </r>
  <r>
    <x v="1"/>
    <x v="219"/>
  </r>
  <r>
    <x v="0"/>
    <x v="27"/>
  </r>
  <r>
    <x v="1"/>
    <x v="220"/>
  </r>
  <r>
    <x v="0"/>
    <x v="221"/>
  </r>
  <r>
    <x v="1"/>
    <x v="100"/>
  </r>
  <r>
    <x v="1"/>
    <x v="222"/>
  </r>
  <r>
    <x v="1"/>
    <x v="223"/>
  </r>
  <r>
    <x v="1"/>
    <x v="224"/>
  </r>
  <r>
    <x v="0"/>
    <x v="225"/>
  </r>
  <r>
    <x v="1"/>
    <x v="221"/>
  </r>
  <r>
    <x v="0"/>
    <x v="226"/>
  </r>
  <r>
    <x v="0"/>
    <x v="227"/>
  </r>
  <r>
    <x v="1"/>
    <x v="228"/>
  </r>
  <r>
    <x v="3"/>
    <x v="229"/>
  </r>
  <r>
    <x v="1"/>
    <x v="230"/>
  </r>
  <r>
    <x v="0"/>
    <x v="231"/>
  </r>
  <r>
    <x v="1"/>
    <x v="232"/>
  </r>
  <r>
    <x v="0"/>
    <x v="233"/>
  </r>
  <r>
    <x v="1"/>
    <x v="37"/>
  </r>
  <r>
    <x v="0"/>
    <x v="234"/>
  </r>
  <r>
    <x v="3"/>
    <x v="235"/>
  </r>
  <r>
    <x v="1"/>
    <x v="236"/>
  </r>
  <r>
    <x v="0"/>
    <x v="237"/>
  </r>
  <r>
    <x v="0"/>
    <x v="63"/>
  </r>
  <r>
    <x v="0"/>
    <x v="238"/>
  </r>
  <r>
    <x v="1"/>
    <x v="239"/>
  </r>
  <r>
    <x v="0"/>
    <x v="240"/>
  </r>
  <r>
    <x v="0"/>
    <x v="49"/>
  </r>
  <r>
    <x v="1"/>
    <x v="241"/>
  </r>
  <r>
    <x v="0"/>
    <x v="242"/>
  </r>
  <r>
    <x v="0"/>
    <x v="235"/>
  </r>
  <r>
    <x v="1"/>
    <x v="23"/>
  </r>
  <r>
    <x v="1"/>
    <x v="72"/>
  </r>
  <r>
    <x v="0"/>
    <x v="243"/>
  </r>
  <r>
    <x v="1"/>
    <x v="244"/>
  </r>
  <r>
    <x v="0"/>
    <x v="245"/>
  </r>
  <r>
    <x v="3"/>
    <x v="51"/>
  </r>
  <r>
    <x v="0"/>
    <x v="36"/>
  </r>
  <r>
    <x v="1"/>
    <x v="246"/>
  </r>
  <r>
    <x v="1"/>
    <x v="247"/>
  </r>
  <r>
    <x v="1"/>
    <x v="248"/>
  </r>
  <r>
    <x v="1"/>
    <x v="221"/>
  </r>
  <r>
    <x v="0"/>
    <x v="249"/>
  </r>
  <r>
    <x v="0"/>
    <x v="250"/>
  </r>
  <r>
    <x v="0"/>
    <x v="141"/>
  </r>
  <r>
    <x v="0"/>
    <x v="68"/>
  </r>
  <r>
    <x v="3"/>
    <x v="251"/>
  </r>
  <r>
    <x v="0"/>
    <x v="175"/>
  </r>
  <r>
    <x v="0"/>
    <x v="194"/>
  </r>
  <r>
    <x v="1"/>
    <x v="252"/>
  </r>
  <r>
    <x v="0"/>
    <x v="150"/>
  </r>
  <r>
    <x v="1"/>
    <x v="253"/>
  </r>
  <r>
    <x v="0"/>
    <x v="107"/>
  </r>
  <r>
    <x v="0"/>
    <x v="58"/>
  </r>
  <r>
    <x v="0"/>
    <x v="254"/>
  </r>
  <r>
    <x v="1"/>
    <x v="255"/>
  </r>
  <r>
    <x v="2"/>
    <x v="57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0"/>
    <x v="262"/>
  </r>
  <r>
    <x v="1"/>
    <x v="263"/>
  </r>
  <r>
    <x v="1"/>
    <x v="264"/>
  </r>
  <r>
    <x v="3"/>
    <x v="265"/>
  </r>
  <r>
    <x v="0"/>
    <x v="224"/>
  </r>
  <r>
    <x v="0"/>
    <x v="266"/>
  </r>
  <r>
    <x v="0"/>
    <x v="267"/>
  </r>
  <r>
    <x v="0"/>
    <x v="98"/>
  </r>
  <r>
    <x v="0"/>
    <x v="268"/>
  </r>
  <r>
    <x v="0"/>
    <x v="269"/>
  </r>
  <r>
    <x v="0"/>
    <x v="270"/>
  </r>
  <r>
    <x v="1"/>
    <x v="271"/>
  </r>
  <r>
    <x v="0"/>
    <x v="272"/>
  </r>
  <r>
    <x v="0"/>
    <x v="273"/>
  </r>
  <r>
    <x v="0"/>
    <x v="49"/>
  </r>
  <r>
    <x v="1"/>
    <x v="274"/>
  </r>
  <r>
    <x v="0"/>
    <x v="254"/>
  </r>
  <r>
    <x v="1"/>
    <x v="275"/>
  </r>
  <r>
    <x v="1"/>
    <x v="175"/>
  </r>
  <r>
    <x v="2"/>
    <x v="99"/>
  </r>
  <r>
    <x v="0"/>
    <x v="174"/>
  </r>
  <r>
    <x v="1"/>
    <x v="142"/>
  </r>
  <r>
    <x v="0"/>
    <x v="276"/>
  </r>
  <r>
    <x v="1"/>
    <x v="277"/>
  </r>
  <r>
    <x v="1"/>
    <x v="278"/>
  </r>
  <r>
    <x v="1"/>
    <x v="39"/>
  </r>
  <r>
    <x v="1"/>
    <x v="271"/>
  </r>
  <r>
    <x v="1"/>
    <x v="279"/>
  </r>
  <r>
    <x v="1"/>
    <x v="129"/>
  </r>
  <r>
    <x v="1"/>
    <x v="192"/>
  </r>
  <r>
    <x v="1"/>
    <x v="196"/>
  </r>
  <r>
    <x v="0"/>
    <x v="51"/>
  </r>
  <r>
    <x v="1"/>
    <x v="280"/>
  </r>
  <r>
    <x v="1"/>
    <x v="110"/>
  </r>
  <r>
    <x v="1"/>
    <x v="281"/>
  </r>
  <r>
    <x v="0"/>
    <x v="282"/>
  </r>
  <r>
    <x v="1"/>
    <x v="283"/>
  </r>
  <r>
    <x v="1"/>
    <x v="284"/>
  </r>
  <r>
    <x v="0"/>
    <x v="165"/>
  </r>
  <r>
    <x v="0"/>
    <x v="270"/>
  </r>
  <r>
    <x v="1"/>
    <x v="54"/>
  </r>
  <r>
    <x v="0"/>
    <x v="78"/>
  </r>
  <r>
    <x v="0"/>
    <x v="285"/>
  </r>
  <r>
    <x v="0"/>
    <x v="9"/>
  </r>
  <r>
    <x v="1"/>
    <x v="286"/>
  </r>
  <r>
    <x v="1"/>
    <x v="287"/>
  </r>
  <r>
    <x v="0"/>
    <x v="109"/>
  </r>
  <r>
    <x v="1"/>
    <x v="288"/>
  </r>
  <r>
    <x v="1"/>
    <x v="289"/>
  </r>
  <r>
    <x v="1"/>
    <x v="290"/>
  </r>
  <r>
    <x v="0"/>
    <x v="291"/>
  </r>
  <r>
    <x v="0"/>
    <x v="292"/>
  </r>
  <r>
    <x v="3"/>
    <x v="293"/>
  </r>
  <r>
    <x v="1"/>
    <x v="294"/>
  </r>
  <r>
    <x v="1"/>
    <x v="126"/>
  </r>
  <r>
    <x v="0"/>
    <x v="295"/>
  </r>
  <r>
    <x v="0"/>
    <x v="296"/>
  </r>
  <r>
    <x v="1"/>
    <x v="297"/>
  </r>
  <r>
    <x v="1"/>
    <x v="298"/>
  </r>
  <r>
    <x v="1"/>
    <x v="10"/>
  </r>
  <r>
    <x v="1"/>
    <x v="299"/>
  </r>
  <r>
    <x v="1"/>
    <x v="211"/>
  </r>
  <r>
    <x v="1"/>
    <x v="300"/>
  </r>
  <r>
    <x v="0"/>
    <x v="301"/>
  </r>
  <r>
    <x v="0"/>
    <x v="49"/>
  </r>
  <r>
    <x v="1"/>
    <x v="302"/>
  </r>
  <r>
    <x v="0"/>
    <x v="174"/>
  </r>
  <r>
    <x v="0"/>
    <x v="303"/>
  </r>
  <r>
    <x v="1"/>
    <x v="304"/>
  </r>
  <r>
    <x v="0"/>
    <x v="305"/>
  </r>
  <r>
    <x v="1"/>
    <x v="306"/>
  </r>
  <r>
    <x v="1"/>
    <x v="307"/>
  </r>
  <r>
    <x v="1"/>
    <x v="110"/>
  </r>
  <r>
    <x v="0"/>
    <x v="308"/>
  </r>
  <r>
    <x v="2"/>
    <x v="309"/>
  </r>
  <r>
    <x v="1"/>
    <x v="172"/>
  </r>
  <r>
    <x v="1"/>
    <x v="38"/>
  </r>
  <r>
    <x v="2"/>
    <x v="310"/>
  </r>
  <r>
    <x v="0"/>
    <x v="311"/>
  </r>
  <r>
    <x v="0"/>
    <x v="312"/>
  </r>
  <r>
    <x v="0"/>
    <x v="313"/>
  </r>
  <r>
    <x v="0"/>
    <x v="27"/>
  </r>
  <r>
    <x v="0"/>
    <x v="314"/>
  </r>
  <r>
    <x v="1"/>
    <x v="315"/>
  </r>
  <r>
    <x v="1"/>
    <x v="115"/>
  </r>
  <r>
    <x v="0"/>
    <x v="316"/>
  </r>
  <r>
    <x v="1"/>
    <x v="317"/>
  </r>
  <r>
    <x v="0"/>
    <x v="318"/>
  </r>
  <r>
    <x v="0"/>
    <x v="100"/>
  </r>
  <r>
    <x v="1"/>
    <x v="45"/>
  </r>
  <r>
    <x v="1"/>
    <x v="319"/>
  </r>
  <r>
    <x v="1"/>
    <x v="320"/>
  </r>
  <r>
    <x v="0"/>
    <x v="321"/>
  </r>
  <r>
    <x v="3"/>
    <x v="322"/>
  </r>
  <r>
    <x v="0"/>
    <x v="286"/>
  </r>
  <r>
    <x v="1"/>
    <x v="115"/>
  </r>
  <r>
    <x v="0"/>
    <x v="222"/>
  </r>
  <r>
    <x v="0"/>
    <x v="323"/>
  </r>
  <r>
    <x v="3"/>
    <x v="234"/>
  </r>
  <r>
    <x v="1"/>
    <x v="324"/>
  </r>
  <r>
    <x v="1"/>
    <x v="61"/>
  </r>
  <r>
    <x v="1"/>
    <x v="325"/>
  </r>
  <r>
    <x v="1"/>
    <x v="326"/>
  </r>
  <r>
    <x v="1"/>
    <x v="327"/>
  </r>
  <r>
    <x v="1"/>
    <x v="328"/>
  </r>
  <r>
    <x v="0"/>
    <x v="235"/>
  </r>
  <r>
    <x v="1"/>
    <x v="182"/>
  </r>
  <r>
    <x v="3"/>
    <x v="329"/>
  </r>
  <r>
    <x v="1"/>
    <x v="102"/>
  </r>
  <r>
    <x v="1"/>
    <x v="73"/>
  </r>
  <r>
    <x v="0"/>
    <x v="129"/>
  </r>
  <r>
    <x v="3"/>
    <x v="330"/>
  </r>
  <r>
    <x v="0"/>
    <x v="331"/>
  </r>
  <r>
    <x v="1"/>
    <x v="99"/>
  </r>
  <r>
    <x v="0"/>
    <x v="49"/>
  </r>
  <r>
    <x v="1"/>
    <x v="332"/>
  </r>
  <r>
    <x v="0"/>
    <x v="249"/>
  </r>
  <r>
    <x v="0"/>
    <x v="333"/>
  </r>
  <r>
    <x v="0"/>
    <x v="334"/>
  </r>
  <r>
    <x v="1"/>
    <x v="335"/>
  </r>
  <r>
    <x v="1"/>
    <x v="336"/>
  </r>
  <r>
    <x v="0"/>
    <x v="337"/>
  </r>
  <r>
    <x v="1"/>
    <x v="338"/>
  </r>
  <r>
    <x v="0"/>
    <x v="339"/>
  </r>
  <r>
    <x v="1"/>
    <x v="126"/>
  </r>
  <r>
    <x v="1"/>
    <x v="340"/>
  </r>
  <r>
    <x v="0"/>
    <x v="341"/>
  </r>
  <r>
    <x v="1"/>
    <x v="342"/>
  </r>
  <r>
    <x v="1"/>
    <x v="343"/>
  </r>
  <r>
    <x v="1"/>
    <x v="175"/>
  </r>
  <r>
    <x v="1"/>
    <x v="344"/>
  </r>
  <r>
    <x v="1"/>
    <x v="279"/>
  </r>
  <r>
    <x v="0"/>
    <x v="36"/>
  </r>
  <r>
    <x v="1"/>
    <x v="122"/>
  </r>
  <r>
    <x v="1"/>
    <x v="345"/>
  </r>
  <r>
    <x v="1"/>
    <x v="346"/>
  </r>
  <r>
    <x v="0"/>
    <x v="347"/>
  </r>
  <r>
    <x v="1"/>
    <x v="88"/>
  </r>
  <r>
    <x v="1"/>
    <x v="23"/>
  </r>
  <r>
    <x v="1"/>
    <x v="57"/>
  </r>
  <r>
    <x v="0"/>
    <x v="348"/>
  </r>
  <r>
    <x v="0"/>
    <x v="86"/>
  </r>
  <r>
    <x v="1"/>
    <x v="349"/>
  </r>
  <r>
    <x v="1"/>
    <x v="350"/>
  </r>
  <r>
    <x v="1"/>
    <x v="215"/>
  </r>
  <r>
    <x v="0"/>
    <x v="351"/>
  </r>
  <r>
    <x v="0"/>
    <x v="352"/>
  </r>
  <r>
    <x v="0"/>
    <x v="353"/>
  </r>
  <r>
    <x v="1"/>
    <x v="354"/>
  </r>
  <r>
    <x v="0"/>
    <x v="355"/>
  </r>
  <r>
    <x v="0"/>
    <x v="356"/>
  </r>
  <r>
    <x v="1"/>
    <x v="357"/>
  </r>
  <r>
    <x v="1"/>
    <x v="127"/>
  </r>
  <r>
    <x v="1"/>
    <x v="72"/>
  </r>
  <r>
    <x v="1"/>
    <x v="358"/>
  </r>
  <r>
    <x v="1"/>
    <x v="120"/>
  </r>
  <r>
    <x v="3"/>
    <x v="359"/>
  </r>
  <r>
    <x v="1"/>
    <x v="251"/>
  </r>
  <r>
    <x v="1"/>
    <x v="360"/>
  </r>
  <r>
    <x v="1"/>
    <x v="135"/>
  </r>
  <r>
    <x v="0"/>
    <x v="71"/>
  </r>
  <r>
    <x v="0"/>
    <x v="53"/>
  </r>
  <r>
    <x v="0"/>
    <x v="361"/>
  </r>
  <r>
    <x v="0"/>
    <x v="362"/>
  </r>
  <r>
    <x v="0"/>
    <x v="0"/>
  </r>
  <r>
    <x v="0"/>
    <x v="363"/>
  </r>
  <r>
    <x v="1"/>
    <x v="129"/>
  </r>
  <r>
    <x v="1"/>
    <x v="364"/>
  </r>
  <r>
    <x v="0"/>
    <x v="197"/>
  </r>
  <r>
    <x v="0"/>
    <x v="365"/>
  </r>
  <r>
    <x v="1"/>
    <x v="366"/>
  </r>
  <r>
    <x v="0"/>
    <x v="161"/>
  </r>
  <r>
    <x v="1"/>
    <x v="367"/>
  </r>
  <r>
    <x v="0"/>
    <x v="368"/>
  </r>
  <r>
    <x v="1"/>
    <x v="54"/>
  </r>
  <r>
    <x v="0"/>
    <x v="369"/>
  </r>
  <r>
    <x v="1"/>
    <x v="370"/>
  </r>
  <r>
    <x v="3"/>
    <x v="164"/>
  </r>
  <r>
    <x v="3"/>
    <x v="371"/>
  </r>
  <r>
    <x v="0"/>
    <x v="221"/>
  </r>
  <r>
    <x v="0"/>
    <x v="372"/>
  </r>
  <r>
    <x v="1"/>
    <x v="373"/>
  </r>
  <r>
    <x v="0"/>
    <x v="234"/>
  </r>
  <r>
    <x v="1"/>
    <x v="374"/>
  </r>
  <r>
    <x v="1"/>
    <x v="235"/>
  </r>
  <r>
    <x v="1"/>
    <x v="375"/>
  </r>
  <r>
    <x v="0"/>
    <x v="271"/>
  </r>
  <r>
    <x v="1"/>
    <x v="121"/>
  </r>
  <r>
    <x v="0"/>
    <x v="376"/>
  </r>
  <r>
    <x v="0"/>
    <x v="377"/>
  </r>
  <r>
    <x v="1"/>
    <x v="98"/>
  </r>
  <r>
    <x v="0"/>
    <x v="378"/>
  </r>
  <r>
    <x v="0"/>
    <x v="175"/>
  </r>
  <r>
    <x v="0"/>
    <x v="352"/>
  </r>
  <r>
    <x v="0"/>
    <x v="200"/>
  </r>
  <r>
    <x v="2"/>
    <x v="379"/>
  </r>
  <r>
    <x v="1"/>
    <x v="105"/>
  </r>
  <r>
    <x v="1"/>
    <x v="380"/>
  </r>
  <r>
    <x v="0"/>
    <x v="166"/>
  </r>
  <r>
    <x v="1"/>
    <x v="381"/>
  </r>
  <r>
    <x v="1"/>
    <x v="382"/>
  </r>
  <r>
    <x v="1"/>
    <x v="383"/>
  </r>
  <r>
    <x v="0"/>
    <x v="384"/>
  </r>
  <r>
    <x v="0"/>
    <x v="385"/>
  </r>
  <r>
    <x v="1"/>
    <x v="326"/>
  </r>
  <r>
    <x v="0"/>
    <x v="386"/>
  </r>
  <r>
    <x v="0"/>
    <x v="240"/>
  </r>
  <r>
    <x v="0"/>
    <x v="80"/>
  </r>
  <r>
    <x v="1"/>
    <x v="286"/>
  </r>
  <r>
    <x v="0"/>
    <x v="387"/>
  </r>
  <r>
    <x v="1"/>
    <x v="39"/>
  </r>
  <r>
    <x v="1"/>
    <x v="388"/>
  </r>
  <r>
    <x v="1"/>
    <x v="389"/>
  </r>
  <r>
    <x v="1"/>
    <x v="390"/>
  </r>
  <r>
    <x v="3"/>
    <x v="49"/>
  </r>
  <r>
    <x v="0"/>
    <x v="391"/>
  </r>
  <r>
    <x v="0"/>
    <x v="45"/>
  </r>
  <r>
    <x v="0"/>
    <x v="392"/>
  </r>
  <r>
    <x v="1"/>
    <x v="353"/>
  </r>
  <r>
    <x v="1"/>
    <x v="18"/>
  </r>
  <r>
    <x v="1"/>
    <x v="393"/>
  </r>
  <r>
    <x v="1"/>
    <x v="394"/>
  </r>
  <r>
    <x v="1"/>
    <x v="105"/>
  </r>
  <r>
    <x v="1"/>
    <x v="395"/>
  </r>
  <r>
    <x v="1"/>
    <x v="396"/>
  </r>
  <r>
    <x v="1"/>
    <x v="40"/>
  </r>
  <r>
    <x v="0"/>
    <x v="150"/>
  </r>
  <r>
    <x v="1"/>
    <x v="72"/>
  </r>
  <r>
    <x v="0"/>
    <x v="397"/>
  </r>
  <r>
    <x v="1"/>
    <x v="398"/>
  </r>
  <r>
    <x v="0"/>
    <x v="95"/>
  </r>
  <r>
    <x v="1"/>
    <x v="146"/>
  </r>
  <r>
    <x v="1"/>
    <x v="399"/>
  </r>
  <r>
    <x v="1"/>
    <x v="400"/>
  </r>
  <r>
    <x v="1"/>
    <x v="401"/>
  </r>
  <r>
    <x v="0"/>
    <x v="164"/>
  </r>
  <r>
    <x v="3"/>
    <x v="115"/>
  </r>
  <r>
    <x v="1"/>
    <x v="402"/>
  </r>
  <r>
    <x v="1"/>
    <x v="358"/>
  </r>
  <r>
    <x v="0"/>
    <x v="21"/>
  </r>
  <r>
    <x v="0"/>
    <x v="251"/>
  </r>
  <r>
    <x v="3"/>
    <x v="95"/>
  </r>
  <r>
    <x v="0"/>
    <x v="242"/>
  </r>
  <r>
    <x v="1"/>
    <x v="215"/>
  </r>
  <r>
    <x v="1"/>
    <x v="403"/>
  </r>
  <r>
    <x v="0"/>
    <x v="83"/>
  </r>
  <r>
    <x v="0"/>
    <x v="344"/>
  </r>
  <r>
    <x v="1"/>
    <x v="404"/>
  </r>
  <r>
    <x v="1"/>
    <x v="405"/>
  </r>
  <r>
    <x v="1"/>
    <x v="158"/>
  </r>
  <r>
    <x v="1"/>
    <x v="406"/>
  </r>
  <r>
    <x v="0"/>
    <x v="388"/>
  </r>
  <r>
    <x v="0"/>
    <x v="407"/>
  </r>
  <r>
    <x v="0"/>
    <x v="408"/>
  </r>
  <r>
    <x v="0"/>
    <x v="99"/>
  </r>
  <r>
    <x v="1"/>
    <x v="408"/>
  </r>
  <r>
    <x v="0"/>
    <x v="259"/>
  </r>
  <r>
    <x v="1"/>
    <x v="409"/>
  </r>
  <r>
    <x v="0"/>
    <x v="144"/>
  </r>
  <r>
    <x v="1"/>
    <x v="410"/>
  </r>
  <r>
    <x v="0"/>
    <x v="236"/>
  </r>
  <r>
    <x v="1"/>
    <x v="411"/>
  </r>
  <r>
    <x v="1"/>
    <x v="412"/>
  </r>
  <r>
    <x v="0"/>
    <x v="172"/>
  </r>
  <r>
    <x v="0"/>
    <x v="49"/>
  </r>
  <r>
    <x v="1"/>
    <x v="346"/>
  </r>
  <r>
    <x v="1"/>
    <x v="413"/>
  </r>
  <r>
    <x v="1"/>
    <x v="408"/>
  </r>
  <r>
    <x v="1"/>
    <x v="414"/>
  </r>
  <r>
    <x v="1"/>
    <x v="37"/>
  </r>
  <r>
    <x v="1"/>
    <x v="415"/>
  </r>
  <r>
    <x v="1"/>
    <x v="416"/>
  </r>
  <r>
    <x v="1"/>
    <x v="417"/>
  </r>
  <r>
    <x v="1"/>
    <x v="124"/>
  </r>
  <r>
    <x v="1"/>
    <x v="418"/>
  </r>
  <r>
    <x v="3"/>
    <x v="27"/>
  </r>
  <r>
    <x v="1"/>
    <x v="325"/>
  </r>
  <r>
    <x v="1"/>
    <x v="150"/>
  </r>
  <r>
    <x v="1"/>
    <x v="419"/>
  </r>
  <r>
    <x v="1"/>
    <x v="73"/>
  </r>
  <r>
    <x v="1"/>
    <x v="202"/>
  </r>
  <r>
    <x v="1"/>
    <x v="12"/>
  </r>
  <r>
    <x v="0"/>
    <x v="420"/>
  </r>
  <r>
    <x v="0"/>
    <x v="355"/>
  </r>
  <r>
    <x v="1"/>
    <x v="58"/>
  </r>
  <r>
    <x v="1"/>
    <x v="421"/>
  </r>
  <r>
    <x v="0"/>
    <x v="251"/>
  </r>
  <r>
    <x v="1"/>
    <x v="422"/>
  </r>
  <r>
    <x v="1"/>
    <x v="423"/>
  </r>
  <r>
    <x v="0"/>
    <x v="197"/>
  </r>
  <r>
    <x v="1"/>
    <x v="288"/>
  </r>
  <r>
    <x v="1"/>
    <x v="110"/>
  </r>
  <r>
    <x v="1"/>
    <x v="87"/>
  </r>
  <r>
    <x v="0"/>
    <x v="424"/>
  </r>
  <r>
    <x v="3"/>
    <x v="215"/>
  </r>
  <r>
    <x v="1"/>
    <x v="425"/>
  </r>
  <r>
    <x v="2"/>
    <x v="426"/>
  </r>
  <r>
    <x v="0"/>
    <x v="339"/>
  </r>
  <r>
    <x v="3"/>
    <x v="427"/>
  </r>
  <r>
    <x v="1"/>
    <x v="428"/>
  </r>
  <r>
    <x v="0"/>
    <x v="429"/>
  </r>
  <r>
    <x v="0"/>
    <x v="167"/>
  </r>
  <r>
    <x v="0"/>
    <x v="115"/>
  </r>
  <r>
    <x v="2"/>
    <x v="430"/>
  </r>
  <r>
    <x v="0"/>
    <x v="431"/>
  </r>
  <r>
    <x v="1"/>
    <x v="346"/>
  </r>
  <r>
    <x v="1"/>
    <x v="30"/>
  </r>
  <r>
    <x v="1"/>
    <x v="432"/>
  </r>
  <r>
    <x v="0"/>
    <x v="433"/>
  </r>
  <r>
    <x v="0"/>
    <x v="434"/>
  </r>
  <r>
    <x v="0"/>
    <x v="435"/>
  </r>
  <r>
    <x v="0"/>
    <x v="6"/>
  </r>
  <r>
    <x v="3"/>
    <x v="419"/>
  </r>
  <r>
    <x v="0"/>
    <x v="436"/>
  </r>
  <r>
    <x v="0"/>
    <x v="49"/>
  </r>
  <r>
    <x v="0"/>
    <x v="437"/>
  </r>
  <r>
    <x v="1"/>
    <x v="438"/>
  </r>
  <r>
    <x v="1"/>
    <x v="439"/>
  </r>
  <r>
    <x v="1"/>
    <x v="440"/>
  </r>
  <r>
    <x v="1"/>
    <x v="441"/>
  </r>
  <r>
    <x v="0"/>
    <x v="442"/>
  </r>
  <r>
    <x v="0"/>
    <x v="443"/>
  </r>
  <r>
    <x v="3"/>
    <x v="444"/>
  </r>
  <r>
    <x v="0"/>
    <x v="424"/>
  </r>
  <r>
    <x v="0"/>
    <x v="385"/>
  </r>
  <r>
    <x v="0"/>
    <x v="445"/>
  </r>
  <r>
    <x v="0"/>
    <x v="54"/>
  </r>
  <r>
    <x v="0"/>
    <x v="215"/>
  </r>
  <r>
    <x v="0"/>
    <x v="446"/>
  </r>
  <r>
    <x v="1"/>
    <x v="447"/>
  </r>
  <r>
    <x v="3"/>
    <x v="270"/>
  </r>
  <r>
    <x v="1"/>
    <x v="448"/>
  </r>
  <r>
    <x v="0"/>
    <x v="70"/>
  </r>
  <r>
    <x v="1"/>
    <x v="449"/>
  </r>
  <r>
    <x v="1"/>
    <x v="450"/>
  </r>
  <r>
    <x v="1"/>
    <x v="451"/>
  </r>
  <r>
    <x v="0"/>
    <x v="452"/>
  </r>
  <r>
    <x v="0"/>
    <x v="125"/>
  </r>
  <r>
    <x v="3"/>
    <x v="453"/>
  </r>
  <r>
    <x v="1"/>
    <x v="269"/>
  </r>
  <r>
    <x v="1"/>
    <x v="454"/>
  </r>
  <r>
    <x v="0"/>
    <x v="41"/>
  </r>
  <r>
    <x v="3"/>
    <x v="455"/>
  </r>
  <r>
    <x v="1"/>
    <x v="456"/>
  </r>
  <r>
    <x v="0"/>
    <x v="457"/>
  </r>
  <r>
    <x v="0"/>
    <x v="458"/>
  </r>
  <r>
    <x v="1"/>
    <x v="459"/>
  </r>
  <r>
    <x v="1"/>
    <x v="98"/>
  </r>
  <r>
    <x v="1"/>
    <x v="460"/>
  </r>
  <r>
    <x v="0"/>
    <x v="461"/>
  </r>
  <r>
    <x v="1"/>
    <x v="38"/>
  </r>
  <r>
    <x v="1"/>
    <x v="462"/>
  </r>
  <r>
    <x v="1"/>
    <x v="463"/>
  </r>
  <r>
    <x v="1"/>
    <x v="464"/>
  </r>
  <r>
    <x v="1"/>
    <x v="257"/>
  </r>
  <r>
    <x v="1"/>
    <x v="465"/>
  </r>
  <r>
    <x v="0"/>
    <x v="385"/>
  </r>
  <r>
    <x v="0"/>
    <x v="466"/>
  </r>
  <r>
    <x v="0"/>
    <x v="467"/>
  </r>
  <r>
    <x v="1"/>
    <x v="468"/>
  </r>
  <r>
    <x v="0"/>
    <x v="469"/>
  </r>
  <r>
    <x v="1"/>
    <x v="470"/>
  </r>
  <r>
    <x v="1"/>
    <x v="471"/>
  </r>
  <r>
    <x v="0"/>
    <x v="75"/>
  </r>
  <r>
    <x v="0"/>
    <x v="49"/>
  </r>
  <r>
    <x v="1"/>
    <x v="472"/>
  </r>
  <r>
    <x v="0"/>
    <x v="100"/>
  </r>
  <r>
    <x v="1"/>
    <x v="473"/>
  </r>
  <r>
    <x v="1"/>
    <x v="220"/>
  </r>
  <r>
    <x v="0"/>
    <x v="474"/>
  </r>
  <r>
    <x v="1"/>
    <x v="475"/>
  </r>
  <r>
    <x v="1"/>
    <x v="170"/>
  </r>
  <r>
    <x v="1"/>
    <x v="231"/>
  </r>
  <r>
    <x v="1"/>
    <x v="129"/>
  </r>
  <r>
    <x v="1"/>
    <x v="476"/>
  </r>
  <r>
    <x v="0"/>
    <x v="443"/>
  </r>
  <r>
    <x v="1"/>
    <x v="381"/>
  </r>
  <r>
    <x v="1"/>
    <x v="459"/>
  </r>
  <r>
    <x v="1"/>
    <x v="477"/>
  </r>
  <r>
    <x v="0"/>
    <x v="478"/>
  </r>
  <r>
    <x v="1"/>
    <x v="144"/>
  </r>
  <r>
    <x v="1"/>
    <x v="479"/>
  </r>
  <r>
    <x v="1"/>
    <x v="480"/>
  </r>
  <r>
    <x v="1"/>
    <x v="300"/>
  </r>
  <r>
    <x v="3"/>
    <x v="63"/>
  </r>
  <r>
    <x v="3"/>
    <x v="101"/>
  </r>
  <r>
    <x v="1"/>
    <x v="481"/>
  </r>
  <r>
    <x v="1"/>
    <x v="358"/>
  </r>
  <r>
    <x v="1"/>
    <x v="246"/>
  </r>
  <r>
    <x v="0"/>
    <x v="482"/>
  </r>
  <r>
    <x v="3"/>
    <x v="168"/>
  </r>
  <r>
    <x v="1"/>
    <x v="483"/>
  </r>
  <r>
    <x v="0"/>
    <x v="234"/>
  </r>
  <r>
    <x v="1"/>
    <x v="393"/>
  </r>
  <r>
    <x v="1"/>
    <x v="130"/>
  </r>
  <r>
    <x v="3"/>
    <x v="319"/>
  </r>
  <r>
    <x v="0"/>
    <x v="484"/>
  </r>
  <r>
    <x v="1"/>
    <x v="485"/>
  </r>
  <r>
    <x v="1"/>
    <x v="486"/>
  </r>
  <r>
    <x v="1"/>
    <x v="487"/>
  </r>
  <r>
    <x v="3"/>
    <x v="226"/>
  </r>
  <r>
    <x v="1"/>
    <x v="80"/>
  </r>
  <r>
    <x v="0"/>
    <x v="27"/>
  </r>
  <r>
    <x v="0"/>
    <x v="271"/>
  </r>
  <r>
    <x v="0"/>
    <x v="36"/>
  </r>
  <r>
    <x v="1"/>
    <x v="406"/>
  </r>
  <r>
    <x v="1"/>
    <x v="393"/>
  </r>
  <r>
    <x v="0"/>
    <x v="68"/>
  </r>
  <r>
    <x v="1"/>
    <x v="382"/>
  </r>
  <r>
    <x v="0"/>
    <x v="298"/>
  </r>
  <r>
    <x v="1"/>
    <x v="488"/>
  </r>
  <r>
    <x v="1"/>
    <x v="489"/>
  </r>
  <r>
    <x v="3"/>
    <x v="490"/>
  </r>
  <r>
    <x v="1"/>
    <x v="491"/>
  </r>
  <r>
    <x v="0"/>
    <x v="49"/>
  </r>
  <r>
    <x v="1"/>
    <x v="492"/>
  </r>
  <r>
    <x v="3"/>
    <x v="493"/>
  </r>
  <r>
    <x v="1"/>
    <x v="231"/>
  </r>
  <r>
    <x v="1"/>
    <x v="494"/>
  </r>
  <r>
    <x v="1"/>
    <x v="495"/>
  </r>
  <r>
    <x v="1"/>
    <x v="496"/>
  </r>
  <r>
    <x v="1"/>
    <x v="493"/>
  </r>
  <r>
    <x v="1"/>
    <x v="497"/>
  </r>
  <r>
    <x v="0"/>
    <x v="498"/>
  </r>
  <r>
    <x v="0"/>
    <x v="155"/>
  </r>
  <r>
    <x v="1"/>
    <x v="499"/>
  </r>
  <r>
    <x v="1"/>
    <x v="16"/>
  </r>
  <r>
    <x v="1"/>
    <x v="500"/>
  </r>
  <r>
    <x v="1"/>
    <x v="496"/>
  </r>
  <r>
    <x v="1"/>
    <x v="40"/>
  </r>
  <r>
    <x v="0"/>
    <x v="501"/>
  </r>
  <r>
    <x v="0"/>
    <x v="502"/>
  </r>
  <r>
    <x v="1"/>
    <x v="503"/>
  </r>
  <r>
    <x v="0"/>
    <x v="504"/>
  </r>
  <r>
    <x v="1"/>
    <x v="505"/>
  </r>
  <r>
    <x v="3"/>
    <x v="150"/>
  </r>
  <r>
    <x v="1"/>
    <x v="506"/>
  </r>
  <r>
    <x v="1"/>
    <x v="507"/>
  </r>
  <r>
    <x v="1"/>
    <x v="373"/>
  </r>
  <r>
    <x v="0"/>
    <x v="234"/>
  </r>
  <r>
    <x v="0"/>
    <x v="508"/>
  </r>
  <r>
    <x v="0"/>
    <x v="103"/>
  </r>
  <r>
    <x v="1"/>
    <x v="5"/>
  </r>
  <r>
    <x v="0"/>
    <x v="509"/>
  </r>
  <r>
    <x v="1"/>
    <x v="55"/>
  </r>
  <r>
    <x v="3"/>
    <x v="75"/>
  </r>
  <r>
    <x v="1"/>
    <x v="510"/>
  </r>
  <r>
    <x v="1"/>
    <x v="188"/>
  </r>
  <r>
    <x v="1"/>
    <x v="511"/>
  </r>
  <r>
    <x v="1"/>
    <x v="78"/>
  </r>
  <r>
    <x v="1"/>
    <x v="512"/>
  </r>
  <r>
    <x v="0"/>
    <x v="513"/>
  </r>
  <r>
    <x v="2"/>
    <x v="249"/>
  </r>
  <r>
    <x v="0"/>
    <x v="430"/>
  </r>
  <r>
    <x v="3"/>
    <x v="260"/>
  </r>
  <r>
    <x v="0"/>
    <x v="514"/>
  </r>
  <r>
    <x v="0"/>
    <x v="243"/>
  </r>
  <r>
    <x v="1"/>
    <x v="483"/>
  </r>
  <r>
    <x v="1"/>
    <x v="460"/>
  </r>
  <r>
    <x v="0"/>
    <x v="249"/>
  </r>
  <r>
    <x v="0"/>
    <x v="373"/>
  </r>
  <r>
    <x v="1"/>
    <x v="515"/>
  </r>
  <r>
    <x v="1"/>
    <x v="246"/>
  </r>
  <r>
    <x v="0"/>
    <x v="516"/>
  </r>
  <r>
    <x v="0"/>
    <x v="49"/>
  </r>
  <r>
    <x v="1"/>
    <x v="88"/>
  </r>
  <r>
    <x v="1"/>
    <x v="23"/>
  </r>
  <r>
    <x v="1"/>
    <x v="517"/>
  </r>
  <r>
    <x v="1"/>
    <x v="205"/>
  </r>
  <r>
    <x v="0"/>
    <x v="109"/>
  </r>
  <r>
    <x v="1"/>
    <x v="70"/>
  </r>
  <r>
    <x v="1"/>
    <x v="177"/>
  </r>
  <r>
    <x v="0"/>
    <x v="161"/>
  </r>
  <r>
    <x v="0"/>
    <x v="518"/>
  </r>
  <r>
    <x v="1"/>
    <x v="394"/>
  </r>
  <r>
    <x v="0"/>
    <x v="89"/>
  </r>
  <r>
    <x v="1"/>
    <x v="519"/>
  </r>
  <r>
    <x v="1"/>
    <x v="520"/>
  </r>
  <r>
    <x v="0"/>
    <x v="521"/>
  </r>
  <r>
    <x v="1"/>
    <x v="236"/>
  </r>
  <r>
    <x v="1"/>
    <x v="221"/>
  </r>
  <r>
    <x v="1"/>
    <x v="522"/>
  </r>
  <r>
    <x v="1"/>
    <x v="464"/>
  </r>
  <r>
    <x v="0"/>
    <x v="523"/>
  </r>
  <r>
    <x v="1"/>
    <x v="524"/>
  </r>
  <r>
    <x v="1"/>
    <x v="155"/>
  </r>
  <r>
    <x v="1"/>
    <x v="525"/>
  </r>
  <r>
    <x v="1"/>
    <x v="526"/>
  </r>
  <r>
    <x v="1"/>
    <x v="527"/>
  </r>
  <r>
    <x v="1"/>
    <x v="144"/>
  </r>
  <r>
    <x v="1"/>
    <x v="346"/>
  </r>
  <r>
    <x v="1"/>
    <x v="172"/>
  </r>
  <r>
    <x v="0"/>
    <x v="131"/>
  </r>
  <r>
    <x v="0"/>
    <x v="110"/>
  </r>
  <r>
    <x v="0"/>
    <x v="528"/>
  </r>
  <r>
    <x v="1"/>
    <x v="529"/>
  </r>
  <r>
    <x v="1"/>
    <x v="265"/>
  </r>
  <r>
    <x v="1"/>
    <x v="34"/>
  </r>
  <r>
    <x v="1"/>
    <x v="530"/>
  </r>
  <r>
    <x v="0"/>
    <x v="531"/>
  </r>
  <r>
    <x v="0"/>
    <x v="115"/>
  </r>
  <r>
    <x v="1"/>
    <x v="532"/>
  </r>
  <r>
    <x v="1"/>
    <x v="210"/>
  </r>
  <r>
    <x v="1"/>
    <x v="144"/>
  </r>
  <r>
    <x v="1"/>
    <x v="533"/>
  </r>
  <r>
    <x v="1"/>
    <x v="287"/>
  </r>
  <r>
    <x v="1"/>
    <x v="227"/>
  </r>
  <r>
    <x v="0"/>
    <x v="254"/>
  </r>
  <r>
    <x v="3"/>
    <x v="115"/>
  </r>
  <r>
    <x v="1"/>
    <x v="534"/>
  </r>
  <r>
    <x v="1"/>
    <x v="44"/>
  </r>
  <r>
    <x v="1"/>
    <x v="460"/>
  </r>
  <r>
    <x v="1"/>
    <x v="535"/>
  </r>
  <r>
    <x v="1"/>
    <x v="253"/>
  </r>
  <r>
    <x v="0"/>
    <x v="49"/>
  </r>
  <r>
    <x v="1"/>
    <x v="415"/>
  </r>
  <r>
    <x v="0"/>
    <x v="249"/>
  </r>
  <r>
    <x v="1"/>
    <x v="50"/>
  </r>
  <r>
    <x v="1"/>
    <x v="536"/>
  </r>
  <r>
    <x v="1"/>
    <x v="15"/>
  </r>
  <r>
    <x v="1"/>
    <x v="1"/>
  </r>
  <r>
    <x v="1"/>
    <x v="537"/>
  </r>
  <r>
    <x v="0"/>
    <x v="164"/>
  </r>
  <r>
    <x v="0"/>
    <x v="377"/>
  </r>
  <r>
    <x v="1"/>
    <x v="167"/>
  </r>
  <r>
    <x v="1"/>
    <x v="25"/>
  </r>
  <r>
    <x v="1"/>
    <x v="72"/>
  </r>
  <r>
    <x v="1"/>
    <x v="538"/>
  </r>
  <r>
    <x v="1"/>
    <x v="503"/>
  </r>
  <r>
    <x v="1"/>
    <x v="539"/>
  </r>
  <r>
    <x v="3"/>
    <x v="540"/>
  </r>
  <r>
    <x v="1"/>
    <x v="402"/>
  </r>
  <r>
    <x v="1"/>
    <x v="105"/>
  </r>
  <r>
    <x v="0"/>
    <x v="541"/>
  </r>
  <r>
    <x v="0"/>
    <x v="246"/>
  </r>
  <r>
    <x v="1"/>
    <x v="542"/>
  </r>
  <r>
    <x v="1"/>
    <x v="543"/>
  </r>
  <r>
    <x v="1"/>
    <x v="544"/>
  </r>
  <r>
    <x v="1"/>
    <x v="545"/>
  </r>
  <r>
    <x v="0"/>
    <x v="109"/>
  </r>
  <r>
    <x v="0"/>
    <x v="176"/>
  </r>
  <r>
    <x v="0"/>
    <x v="546"/>
  </r>
  <r>
    <x v="0"/>
    <x v="65"/>
  </r>
  <r>
    <x v="1"/>
    <x v="4"/>
  </r>
  <r>
    <x v="1"/>
    <x v="547"/>
  </r>
  <r>
    <x v="0"/>
    <x v="15"/>
  </r>
  <r>
    <x v="1"/>
    <x v="175"/>
  </r>
  <r>
    <x v="1"/>
    <x v="548"/>
  </r>
  <r>
    <x v="0"/>
    <x v="549"/>
  </r>
  <r>
    <x v="1"/>
    <x v="550"/>
  </r>
  <r>
    <x v="0"/>
    <x v="551"/>
  </r>
  <r>
    <x v="0"/>
    <x v="249"/>
  </r>
  <r>
    <x v="1"/>
    <x v="552"/>
  </r>
  <r>
    <x v="1"/>
    <x v="393"/>
  </r>
  <r>
    <x v="1"/>
    <x v="553"/>
  </r>
  <r>
    <x v="1"/>
    <x v="34"/>
  </r>
  <r>
    <x v="1"/>
    <x v="554"/>
  </r>
  <r>
    <x v="1"/>
    <x v="134"/>
  </r>
  <r>
    <x v="1"/>
    <x v="75"/>
  </r>
  <r>
    <x v="0"/>
    <x v="37"/>
  </r>
  <r>
    <x v="1"/>
    <x v="555"/>
  </r>
  <r>
    <x v="0"/>
    <x v="11"/>
  </r>
  <r>
    <x v="0"/>
    <x v="556"/>
  </r>
  <r>
    <x v="1"/>
    <x v="300"/>
  </r>
  <r>
    <x v="0"/>
    <x v="49"/>
  </r>
  <r>
    <x v="1"/>
    <x v="122"/>
  </r>
  <r>
    <x v="1"/>
    <x v="460"/>
  </r>
  <r>
    <x v="2"/>
    <x v="443"/>
  </r>
  <r>
    <x v="0"/>
    <x v="36"/>
  </r>
  <r>
    <x v="1"/>
    <x v="64"/>
  </r>
  <r>
    <x v="1"/>
    <x v="271"/>
  </r>
  <r>
    <x v="0"/>
    <x v="142"/>
  </r>
  <r>
    <x v="1"/>
    <x v="557"/>
  </r>
  <r>
    <x v="1"/>
    <x v="175"/>
  </r>
  <r>
    <x v="3"/>
    <x v="102"/>
  </r>
  <r>
    <x v="1"/>
    <x v="558"/>
  </r>
  <r>
    <x v="1"/>
    <x v="559"/>
  </r>
  <r>
    <x v="0"/>
    <x v="560"/>
  </r>
  <r>
    <x v="0"/>
    <x v="561"/>
  </r>
  <r>
    <x v="1"/>
    <x v="562"/>
  </r>
  <r>
    <x v="0"/>
    <x v="550"/>
  </r>
  <r>
    <x v="2"/>
    <x v="11"/>
  </r>
  <r>
    <x v="1"/>
    <x v="388"/>
  </r>
  <r>
    <x v="0"/>
    <x v="537"/>
  </r>
  <r>
    <x v="1"/>
    <x v="563"/>
  </r>
  <r>
    <x v="0"/>
    <x v="63"/>
  </r>
  <r>
    <x v="1"/>
    <x v="564"/>
  </r>
  <r>
    <x v="1"/>
    <x v="174"/>
  </r>
  <r>
    <x v="1"/>
    <x v="565"/>
  </r>
  <r>
    <x v="1"/>
    <x v="167"/>
  </r>
  <r>
    <x v="0"/>
    <x v="27"/>
  </r>
  <r>
    <x v="0"/>
    <x v="95"/>
  </r>
  <r>
    <x v="1"/>
    <x v="566"/>
  </r>
  <r>
    <x v="1"/>
    <x v="229"/>
  </r>
  <r>
    <x v="1"/>
    <x v="72"/>
  </r>
  <r>
    <x v="0"/>
    <x v="192"/>
  </r>
  <r>
    <x v="1"/>
    <x v="358"/>
  </r>
  <r>
    <x v="1"/>
    <x v="567"/>
  </r>
  <r>
    <x v="1"/>
    <x v="339"/>
  </r>
  <r>
    <x v="1"/>
    <x v="227"/>
  </r>
  <r>
    <x v="0"/>
    <x v="356"/>
  </r>
  <r>
    <x v="3"/>
    <x v="568"/>
  </r>
  <r>
    <x v="1"/>
    <x v="87"/>
  </r>
  <r>
    <x v="0"/>
    <x v="109"/>
  </r>
  <r>
    <x v="2"/>
    <x v="569"/>
  </r>
  <r>
    <x v="0"/>
    <x v="373"/>
  </r>
  <r>
    <x v="0"/>
    <x v="109"/>
  </r>
  <r>
    <x v="1"/>
    <x v="493"/>
  </r>
  <r>
    <x v="0"/>
    <x v="570"/>
  </r>
  <r>
    <x v="0"/>
    <x v="571"/>
  </r>
  <r>
    <x v="0"/>
    <x v="483"/>
  </r>
  <r>
    <x v="0"/>
    <x v="171"/>
  </r>
  <r>
    <x v="3"/>
    <x v="415"/>
  </r>
  <r>
    <x v="1"/>
    <x v="84"/>
  </r>
  <r>
    <x v="0"/>
    <x v="49"/>
  </r>
  <r>
    <x v="1"/>
    <x v="572"/>
  </r>
  <r>
    <x v="3"/>
    <x v="428"/>
  </r>
  <r>
    <x v="0"/>
    <x v="356"/>
  </r>
  <r>
    <x v="1"/>
    <x v="573"/>
  </r>
  <r>
    <x v="1"/>
    <x v="175"/>
  </r>
  <r>
    <x v="0"/>
    <x v="268"/>
  </r>
  <r>
    <x v="1"/>
    <x v="54"/>
  </r>
  <r>
    <x v="1"/>
    <x v="192"/>
  </r>
  <r>
    <x v="0"/>
    <x v="406"/>
  </r>
  <r>
    <x v="0"/>
    <x v="12"/>
  </r>
  <r>
    <x v="1"/>
    <x v="287"/>
  </r>
  <r>
    <x v="1"/>
    <x v="574"/>
  </r>
  <r>
    <x v="0"/>
    <x v="493"/>
  </r>
  <r>
    <x v="1"/>
    <x v="287"/>
  </r>
  <r>
    <x v="1"/>
    <x v="512"/>
  </r>
  <r>
    <x v="1"/>
    <x v="242"/>
  </r>
  <r>
    <x v="1"/>
    <x v="575"/>
  </r>
  <r>
    <x v="1"/>
    <x v="493"/>
  </r>
  <r>
    <x v="1"/>
    <x v="576"/>
  </r>
  <r>
    <x v="0"/>
    <x v="577"/>
  </r>
  <r>
    <x v="0"/>
    <x v="3"/>
  </r>
  <r>
    <x v="1"/>
    <x v="578"/>
  </r>
  <r>
    <x v="0"/>
    <x v="526"/>
  </r>
  <r>
    <x v="1"/>
    <x v="235"/>
  </r>
  <r>
    <x v="1"/>
    <x v="18"/>
  </r>
  <r>
    <x v="1"/>
    <x v="382"/>
  </r>
  <r>
    <x v="0"/>
    <x v="109"/>
  </r>
  <r>
    <x v="1"/>
    <x v="45"/>
  </r>
  <r>
    <x v="1"/>
    <x v="579"/>
  </r>
  <r>
    <x v="0"/>
    <x v="580"/>
  </r>
  <r>
    <x v="1"/>
    <x v="581"/>
  </r>
  <r>
    <x v="0"/>
    <x v="51"/>
  </r>
  <r>
    <x v="1"/>
    <x v="582"/>
  </r>
  <r>
    <x v="1"/>
    <x v="345"/>
  </r>
  <r>
    <x v="0"/>
    <x v="583"/>
  </r>
  <r>
    <x v="0"/>
    <x v="45"/>
  </r>
  <r>
    <x v="1"/>
    <x v="584"/>
  </r>
  <r>
    <x v="0"/>
    <x v="251"/>
  </r>
  <r>
    <x v="1"/>
    <x v="31"/>
  </r>
  <r>
    <x v="0"/>
    <x v="251"/>
  </r>
  <r>
    <x v="1"/>
    <x v="585"/>
  </r>
  <r>
    <x v="1"/>
    <x v="227"/>
  </r>
  <r>
    <x v="3"/>
    <x v="51"/>
  </r>
  <r>
    <x v="0"/>
    <x v="586"/>
  </r>
  <r>
    <x v="1"/>
    <x v="587"/>
  </r>
  <r>
    <x v="0"/>
    <x v="192"/>
  </r>
  <r>
    <x v="3"/>
    <x v="279"/>
  </r>
  <r>
    <x v="0"/>
    <x v="82"/>
  </r>
  <r>
    <x v="3"/>
    <x v="5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29C17-48CF-455E-ABC0-FCF3ABF406C3}" name="Pivot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55BB4-CA4B-44EE-B9B7-F45671C1E3FF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A3135-F6CD-4980-A683-3C244BFBD6A3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8"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2">
    <pageField fld="14" hier="-1"/>
    <pageField fld="17" hier="-1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CAA38-7FC5-4234-AD47-7F383154DF5C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H393" firstHeaderRow="1" firstDataRow="1" firstDataCol="1" rowPageCount="1" colPageCount="1"/>
  <pivotFields count="2">
    <pivotField axis="axisPage" showAll="0">
      <items count="5">
        <item x="3"/>
        <item x="0"/>
        <item x="2"/>
        <item x="1"/>
        <item t="default"/>
      </items>
    </pivotField>
    <pivotField axis="axisRow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</pivotFields>
  <rowFields count="1">
    <field x="1"/>
  </rowFields>
  <rowItems count="390">
    <i>
      <x v="11"/>
    </i>
    <i>
      <x v="20"/>
    </i>
    <i>
      <x v="21"/>
    </i>
    <i>
      <x v="25"/>
    </i>
    <i>
      <x v="27"/>
    </i>
    <i>
      <x v="33"/>
    </i>
    <i>
      <x v="34"/>
    </i>
    <i>
      <x v="35"/>
    </i>
    <i>
      <x v="36"/>
    </i>
    <i>
      <x v="41"/>
    </i>
    <i>
      <x v="43"/>
    </i>
    <i>
      <x v="45"/>
    </i>
    <i>
      <x v="46"/>
    </i>
    <i>
      <x v="47"/>
    </i>
    <i>
      <x v="48"/>
    </i>
    <i>
      <x v="49"/>
    </i>
    <i>
      <x v="52"/>
    </i>
    <i>
      <x v="55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1"/>
    </i>
    <i>
      <x v="252"/>
    </i>
    <i>
      <x v="253"/>
    </i>
    <i>
      <x v="254"/>
    </i>
    <i>
      <x v="255"/>
    </i>
    <i>
      <x v="256"/>
    </i>
    <i>
      <x v="259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2"/>
    </i>
    <i>
      <x v="296"/>
    </i>
    <i>
      <x v="298"/>
    </i>
    <i>
      <x v="299"/>
    </i>
    <i>
      <x v="300"/>
    </i>
    <i>
      <x v="301"/>
    </i>
    <i>
      <x v="305"/>
    </i>
    <i>
      <x v="312"/>
    </i>
    <i>
      <x v="315"/>
    </i>
    <i>
      <x v="319"/>
    </i>
    <i>
      <x v="323"/>
    </i>
    <i>
      <x v="328"/>
    </i>
    <i>
      <x v="329"/>
    </i>
    <i>
      <x v="335"/>
    </i>
    <i>
      <x v="344"/>
    </i>
    <i>
      <x v="346"/>
    </i>
    <i>
      <x v="348"/>
    </i>
    <i>
      <x v="355"/>
    </i>
    <i>
      <x v="358"/>
    </i>
    <i>
      <x v="360"/>
    </i>
    <i>
      <x v="361"/>
    </i>
    <i>
      <x v="363"/>
    </i>
    <i>
      <x v="367"/>
    </i>
    <i>
      <x v="369"/>
    </i>
    <i>
      <x v="371"/>
    </i>
    <i>
      <x v="372"/>
    </i>
    <i>
      <x v="374"/>
    </i>
    <i>
      <x v="379"/>
    </i>
    <i>
      <x v="380"/>
    </i>
    <i>
      <x v="381"/>
    </i>
    <i>
      <x v="382"/>
    </i>
    <i>
      <x v="391"/>
    </i>
    <i>
      <x v="394"/>
    </i>
    <i>
      <x v="396"/>
    </i>
    <i>
      <x v="398"/>
    </i>
    <i>
      <x v="400"/>
    </i>
    <i>
      <x v="401"/>
    </i>
    <i>
      <x v="403"/>
    </i>
    <i>
      <x v="404"/>
    </i>
    <i>
      <x v="405"/>
    </i>
    <i>
      <x v="407"/>
    </i>
    <i>
      <x v="408"/>
    </i>
    <i>
      <x v="409"/>
    </i>
    <i>
      <x v="410"/>
    </i>
    <i>
      <x v="413"/>
    </i>
    <i>
      <x v="415"/>
    </i>
    <i>
      <x v="416"/>
    </i>
    <i>
      <x v="417"/>
    </i>
    <i>
      <x v="418"/>
    </i>
    <i>
      <x v="419"/>
    </i>
    <i>
      <x v="420"/>
    </i>
    <i>
      <x v="422"/>
    </i>
    <i>
      <x v="423"/>
    </i>
    <i>
      <x v="424"/>
    </i>
    <i>
      <x v="425"/>
    </i>
    <i>
      <x v="427"/>
    </i>
    <i>
      <x v="428"/>
    </i>
    <i>
      <x v="430"/>
    </i>
    <i>
      <x v="433"/>
    </i>
    <i>
      <x v="434"/>
    </i>
    <i>
      <x v="435"/>
    </i>
    <i>
      <x v="437"/>
    </i>
    <i>
      <x v="438"/>
    </i>
    <i>
      <x v="439"/>
    </i>
    <i>
      <x v="442"/>
    </i>
    <i>
      <x v="443"/>
    </i>
    <i>
      <x v="444"/>
    </i>
    <i>
      <x v="445"/>
    </i>
    <i>
      <x v="448"/>
    </i>
    <i>
      <x v="449"/>
    </i>
    <i>
      <x v="450"/>
    </i>
    <i>
      <x v="452"/>
    </i>
    <i>
      <x v="453"/>
    </i>
    <i>
      <x v="455"/>
    </i>
    <i>
      <x v="457"/>
    </i>
    <i>
      <x v="458"/>
    </i>
    <i>
      <x v="460"/>
    </i>
    <i>
      <x v="461"/>
    </i>
    <i>
      <x v="463"/>
    </i>
    <i>
      <x v="464"/>
    </i>
    <i>
      <x v="466"/>
    </i>
    <i>
      <x v="468"/>
    </i>
    <i>
      <x v="469"/>
    </i>
    <i>
      <x v="470"/>
    </i>
    <i>
      <x v="473"/>
    </i>
    <i>
      <x v="474"/>
    </i>
    <i>
      <x v="475"/>
    </i>
    <i>
      <x v="476"/>
    </i>
    <i>
      <x v="477"/>
    </i>
    <i>
      <x v="479"/>
    </i>
    <i>
      <x v="481"/>
    </i>
    <i>
      <x v="484"/>
    </i>
    <i>
      <x v="486"/>
    </i>
    <i>
      <x v="487"/>
    </i>
    <i>
      <x v="488"/>
    </i>
    <i>
      <x v="489"/>
    </i>
    <i>
      <x v="491"/>
    </i>
    <i>
      <x v="492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9"/>
    </i>
    <i>
      <x v="520"/>
    </i>
    <i>
      <x v="521"/>
    </i>
    <i>
      <x v="522"/>
    </i>
    <i>
      <x v="523"/>
    </i>
    <i>
      <x v="525"/>
    </i>
    <i>
      <x v="526"/>
    </i>
    <i>
      <x v="527"/>
    </i>
    <i>
      <x v="528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2"/>
    </i>
    <i>
      <x v="543"/>
    </i>
    <i>
      <x v="545"/>
    </i>
    <i>
      <x v="546"/>
    </i>
    <i>
      <x v="547"/>
    </i>
    <i>
      <x v="549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2"/>
    </i>
    <i>
      <x v="563"/>
    </i>
    <i>
      <x v="564"/>
    </i>
    <i>
      <x v="565"/>
    </i>
    <i>
      <x v="566"/>
    </i>
    <i>
      <x v="567"/>
    </i>
    <i>
      <x v="570"/>
    </i>
    <i>
      <x v="572"/>
    </i>
    <i>
      <x v="573"/>
    </i>
    <i>
      <x v="574"/>
    </i>
    <i>
      <x v="575"/>
    </i>
    <i>
      <x v="576"/>
    </i>
    <i>
      <x v="577"/>
    </i>
    <i>
      <x v="579"/>
    </i>
    <i>
      <x v="581"/>
    </i>
    <i>
      <x v="582"/>
    </i>
    <i>
      <x v="584"/>
    </i>
    <i>
      <x v="585"/>
    </i>
    <i>
      <x v="586"/>
    </i>
    <i>
      <x v="587"/>
    </i>
    <i>
      <x v="588"/>
    </i>
    <i t="grand">
      <x/>
    </i>
  </rowItems>
  <colItems count="1">
    <i/>
  </colItems>
  <pageFields count="1">
    <pageField fld="0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CF580-D153-4696-925B-413C0BEDD312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58" firstHeaderRow="1" firstDataRow="1" firstDataCol="1" rowPageCount="1" colPageCount="1"/>
  <pivotFields count="2">
    <pivotField axis="axisPage" showAll="0">
      <items count="5">
        <item x="3"/>
        <item x="0"/>
        <item x="2"/>
        <item x="1"/>
        <item t="default"/>
      </items>
    </pivotField>
    <pivotField axis="axisRow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</pivotFields>
  <rowFields count="1">
    <field x="1"/>
  </rowFields>
  <rowItems count="2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5"/>
    </i>
    <i>
      <x v="56"/>
    </i>
    <i>
      <x v="57"/>
    </i>
    <i>
      <x v="58"/>
    </i>
    <i>
      <x v="60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8"/>
    </i>
    <i>
      <x v="79"/>
    </i>
    <i>
      <x v="80"/>
    </i>
    <i>
      <x v="83"/>
    </i>
    <i>
      <x v="84"/>
    </i>
    <i>
      <x v="86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10"/>
    </i>
    <i>
      <x v="111"/>
    </i>
    <i>
      <x v="116"/>
    </i>
    <i>
      <x v="117"/>
    </i>
    <i>
      <x v="119"/>
    </i>
    <i>
      <x v="120"/>
    </i>
    <i>
      <x v="121"/>
    </i>
    <i>
      <x v="122"/>
    </i>
    <i>
      <x v="125"/>
    </i>
    <i>
      <x v="126"/>
    </i>
    <i>
      <x v="130"/>
    </i>
    <i>
      <x v="132"/>
    </i>
    <i>
      <x v="136"/>
    </i>
    <i>
      <x v="140"/>
    </i>
    <i>
      <x v="141"/>
    </i>
    <i>
      <x v="143"/>
    </i>
    <i>
      <x v="144"/>
    </i>
    <i>
      <x v="149"/>
    </i>
    <i>
      <x v="154"/>
    </i>
    <i>
      <x v="163"/>
    </i>
    <i>
      <x v="164"/>
    </i>
    <i>
      <x v="166"/>
    </i>
    <i>
      <x v="169"/>
    </i>
    <i>
      <x v="173"/>
    </i>
    <i>
      <x v="181"/>
    </i>
    <i>
      <x v="189"/>
    </i>
    <i>
      <x v="201"/>
    </i>
    <i>
      <x v="202"/>
    </i>
    <i>
      <x v="212"/>
    </i>
    <i>
      <x v="214"/>
    </i>
    <i>
      <x v="217"/>
    </i>
    <i>
      <x v="220"/>
    </i>
    <i>
      <x v="221"/>
    </i>
    <i>
      <x v="224"/>
    </i>
    <i>
      <x v="226"/>
    </i>
    <i>
      <x v="241"/>
    </i>
    <i>
      <x v="249"/>
    </i>
    <i>
      <x v="250"/>
    </i>
    <i>
      <x v="253"/>
    </i>
    <i>
      <x v="257"/>
    </i>
    <i>
      <x v="258"/>
    </i>
    <i>
      <x v="260"/>
    </i>
    <i>
      <x v="264"/>
    </i>
    <i>
      <x v="269"/>
    </i>
    <i>
      <x v="270"/>
    </i>
    <i>
      <x v="274"/>
    </i>
    <i>
      <x v="276"/>
    </i>
    <i>
      <x v="278"/>
    </i>
    <i>
      <x v="280"/>
    </i>
    <i>
      <x v="281"/>
    </i>
    <i>
      <x v="282"/>
    </i>
    <i>
      <x v="289"/>
    </i>
    <i>
      <x v="290"/>
    </i>
    <i>
      <x v="291"/>
    </i>
    <i>
      <x v="293"/>
    </i>
    <i>
      <x v="297"/>
    </i>
    <i>
      <x v="300"/>
    </i>
    <i>
      <x v="302"/>
    </i>
    <i>
      <x v="303"/>
    </i>
    <i>
      <x v="304"/>
    </i>
    <i>
      <x v="306"/>
    </i>
    <i>
      <x v="308"/>
    </i>
    <i>
      <x v="309"/>
    </i>
    <i>
      <x v="313"/>
    </i>
    <i>
      <x v="314"/>
    </i>
    <i>
      <x v="316"/>
    </i>
    <i>
      <x v="317"/>
    </i>
    <i>
      <x v="318"/>
    </i>
    <i>
      <x v="319"/>
    </i>
    <i>
      <x v="320"/>
    </i>
    <i>
      <x v="322"/>
    </i>
    <i>
      <x v="324"/>
    </i>
    <i>
      <x v="325"/>
    </i>
    <i>
      <x v="326"/>
    </i>
    <i>
      <x v="327"/>
    </i>
    <i>
      <x v="330"/>
    </i>
    <i>
      <x v="331"/>
    </i>
    <i>
      <x v="332"/>
    </i>
    <i>
      <x v="333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7"/>
    </i>
    <i>
      <x v="349"/>
    </i>
    <i>
      <x v="350"/>
    </i>
    <i>
      <x v="351"/>
    </i>
    <i>
      <x v="352"/>
    </i>
    <i>
      <x v="353"/>
    </i>
    <i>
      <x v="354"/>
    </i>
    <i>
      <x v="356"/>
    </i>
    <i>
      <x v="359"/>
    </i>
    <i>
      <x v="362"/>
    </i>
    <i>
      <x v="364"/>
    </i>
    <i>
      <x v="365"/>
    </i>
    <i>
      <x v="366"/>
    </i>
    <i>
      <x v="368"/>
    </i>
    <i>
      <x v="375"/>
    </i>
    <i>
      <x v="376"/>
    </i>
    <i>
      <x v="378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2"/>
    </i>
    <i>
      <x v="393"/>
    </i>
    <i>
      <x v="395"/>
    </i>
    <i>
      <x v="397"/>
    </i>
    <i>
      <x v="399"/>
    </i>
    <i>
      <x v="402"/>
    </i>
    <i>
      <x v="406"/>
    </i>
    <i>
      <x v="409"/>
    </i>
    <i>
      <x v="412"/>
    </i>
    <i>
      <x v="414"/>
    </i>
    <i>
      <x v="421"/>
    </i>
    <i>
      <x v="426"/>
    </i>
    <i>
      <x v="429"/>
    </i>
    <i>
      <x v="431"/>
    </i>
    <i>
      <x v="434"/>
    </i>
    <i>
      <x v="436"/>
    </i>
    <i>
      <x v="440"/>
    </i>
    <i>
      <x v="441"/>
    </i>
    <i>
      <x v="444"/>
    </i>
    <i>
      <x v="446"/>
    </i>
    <i>
      <x v="447"/>
    </i>
    <i>
      <x v="451"/>
    </i>
    <i>
      <x v="454"/>
    </i>
    <i>
      <x v="459"/>
    </i>
    <i>
      <x v="462"/>
    </i>
    <i>
      <x v="465"/>
    </i>
    <i>
      <x v="467"/>
    </i>
    <i>
      <x v="471"/>
    </i>
    <i>
      <x v="472"/>
    </i>
    <i>
      <x v="478"/>
    </i>
    <i>
      <x v="482"/>
    </i>
    <i>
      <x v="483"/>
    </i>
    <i>
      <x v="485"/>
    </i>
    <i>
      <x v="490"/>
    </i>
    <i>
      <x v="496"/>
    </i>
    <i>
      <x v="508"/>
    </i>
    <i>
      <x v="515"/>
    </i>
    <i>
      <x v="518"/>
    </i>
    <i>
      <x v="524"/>
    </i>
    <i>
      <x v="529"/>
    </i>
    <i>
      <x v="530"/>
    </i>
    <i>
      <x v="531"/>
    </i>
    <i>
      <x v="533"/>
    </i>
    <i>
      <x v="541"/>
    </i>
    <i>
      <x v="544"/>
    </i>
    <i>
      <x v="548"/>
    </i>
    <i>
      <x v="550"/>
    </i>
    <i>
      <x v="551"/>
    </i>
    <i>
      <x v="561"/>
    </i>
    <i>
      <x v="568"/>
    </i>
    <i>
      <x v="569"/>
    </i>
    <i>
      <x v="571"/>
    </i>
    <i>
      <x v="578"/>
    </i>
    <i>
      <x v="580"/>
    </i>
    <i>
      <x v="583"/>
    </i>
    <i t="grand">
      <x/>
    </i>
  </rowItems>
  <colItems count="1">
    <i/>
  </colItems>
  <pageFields count="1">
    <pageField fld="0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992" workbookViewId="0">
      <selection activeCell="G1" sqref="G1:H1001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20.19921875" style="3" customWidth="1"/>
    <col min="6" max="6" width="14.19921875" style="9" bestFit="1" customWidth="1"/>
    <col min="8" max="8" width="13" bestFit="1" customWidth="1"/>
    <col min="9" max="9" width="16.19921875" style="6" bestFit="1" customWidth="1"/>
    <col min="12" max="13" width="11.09765625" bestFit="1" customWidth="1"/>
    <col min="14" max="14" width="22.3984375" style="13" bestFit="1" customWidth="1"/>
    <col min="15" max="15" width="22.3984375" customWidth="1"/>
    <col min="18" max="18" width="28" bestFit="1" customWidth="1"/>
    <col min="19" max="19" width="27.59765625" bestFit="1" customWidth="1"/>
    <col min="20" max="20" width="16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2031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ht="31.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(E2/D2)*100</f>
        <v>0</v>
      </c>
      <c r="G2" t="s">
        <v>14</v>
      </c>
      <c r="H2">
        <v>0</v>
      </c>
      <c r="I2" s="6">
        <f>IF(H2=0, 0,E2/H2)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2034</v>
      </c>
      <c r="T2" t="s">
        <v>2035</v>
      </c>
    </row>
    <row r="3" spans="1:20" ht="31.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(E3/D3)*100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2036</v>
      </c>
      <c r="T3" t="s">
        <v>2037</v>
      </c>
    </row>
    <row r="4" spans="1:20" ht="46.8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6">
        <f t="shared" ref="I4:I66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2038</v>
      </c>
      <c r="T4" t="s">
        <v>2039</v>
      </c>
    </row>
    <row r="5" spans="1:20" ht="46.8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2036</v>
      </c>
      <c r="T5" t="s">
        <v>2037</v>
      </c>
    </row>
    <row r="6" spans="1:20" ht="31.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2040</v>
      </c>
      <c r="T6" t="s">
        <v>2041</v>
      </c>
    </row>
    <row r="7" spans="1:20" ht="31.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2040</v>
      </c>
      <c r="T7" t="s">
        <v>2041</v>
      </c>
    </row>
    <row r="8" spans="1:20" ht="31.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2042</v>
      </c>
      <c r="T8" t="s">
        <v>2043</v>
      </c>
    </row>
    <row r="9" spans="1:20" ht="31.2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2040</v>
      </c>
      <c r="T9" t="s">
        <v>2041</v>
      </c>
    </row>
    <row r="10" spans="1:20" ht="31.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2040</v>
      </c>
      <c r="T10" t="s">
        <v>2041</v>
      </c>
    </row>
    <row r="11" spans="1:20" ht="31.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2036</v>
      </c>
      <c r="T11" t="s">
        <v>2044</v>
      </c>
    </row>
    <row r="12" spans="1:20" ht="46.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2042</v>
      </c>
      <c r="T12" t="s">
        <v>2045</v>
      </c>
    </row>
    <row r="13" spans="1:20" ht="46.8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2040</v>
      </c>
      <c r="T13" t="s">
        <v>2041</v>
      </c>
    </row>
    <row r="14" spans="1:20" ht="31.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2042</v>
      </c>
      <c r="T14" t="s">
        <v>2045</v>
      </c>
    </row>
    <row r="15" spans="1:20" ht="46.8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2036</v>
      </c>
      <c r="T15" t="s">
        <v>2046</v>
      </c>
    </row>
    <row r="16" spans="1:20" ht="31.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2036</v>
      </c>
      <c r="T16" t="s">
        <v>2046</v>
      </c>
    </row>
    <row r="17" spans="1:20" ht="31.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2038</v>
      </c>
      <c r="T17" t="s">
        <v>2047</v>
      </c>
    </row>
    <row r="18" spans="1:20" ht="31.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2048</v>
      </c>
      <c r="T18" t="s">
        <v>2049</v>
      </c>
    </row>
    <row r="19" spans="1:20" ht="46.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2042</v>
      </c>
      <c r="T19" t="s">
        <v>2050</v>
      </c>
    </row>
    <row r="20" spans="1:20" ht="31.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2040</v>
      </c>
      <c r="T20" t="s">
        <v>2041</v>
      </c>
    </row>
    <row r="21" spans="1:20" ht="31.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2040</v>
      </c>
      <c r="T21" t="s">
        <v>2041</v>
      </c>
    </row>
    <row r="22" spans="1:20" ht="31.2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2042</v>
      </c>
      <c r="T22" t="s">
        <v>2045</v>
      </c>
    </row>
    <row r="23" spans="1:20" ht="31.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2040</v>
      </c>
      <c r="T23" t="s">
        <v>2041</v>
      </c>
    </row>
    <row r="24" spans="1:20" ht="31.2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2040</v>
      </c>
      <c r="T24" t="s">
        <v>2041</v>
      </c>
    </row>
    <row r="25" spans="1:20" ht="31.2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2042</v>
      </c>
      <c r="T25" t="s">
        <v>2043</v>
      </c>
    </row>
    <row r="26" spans="1:20" ht="31.2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2038</v>
      </c>
      <c r="T26" t="s">
        <v>2047</v>
      </c>
    </row>
    <row r="27" spans="1:20" ht="31.2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2051</v>
      </c>
      <c r="T27" t="s">
        <v>2052</v>
      </c>
    </row>
    <row r="28" spans="1:20" ht="31.2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2040</v>
      </c>
      <c r="T28" t="s">
        <v>2041</v>
      </c>
    </row>
    <row r="29" spans="1:20" ht="31.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2036</v>
      </c>
      <c r="T29" t="s">
        <v>2037</v>
      </c>
    </row>
    <row r="30" spans="1:20" ht="31.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2040</v>
      </c>
      <c r="T30" t="s">
        <v>2041</v>
      </c>
    </row>
    <row r="31" spans="1:20" ht="31.2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2042</v>
      </c>
      <c r="T31" t="s">
        <v>2053</v>
      </c>
    </row>
    <row r="32" spans="1:20" ht="31.2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2042</v>
      </c>
      <c r="T32" t="s">
        <v>2050</v>
      </c>
    </row>
    <row r="33" spans="1:20" ht="31.2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2051</v>
      </c>
      <c r="T33" t="s">
        <v>2052</v>
      </c>
    </row>
    <row r="34" spans="1:20" ht="31.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2042</v>
      </c>
      <c r="T34" t="s">
        <v>2043</v>
      </c>
    </row>
    <row r="35" spans="1:20" ht="31.2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2040</v>
      </c>
      <c r="T35" t="s">
        <v>2041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2042</v>
      </c>
      <c r="T36" t="s">
        <v>2043</v>
      </c>
    </row>
    <row r="37" spans="1:20" ht="31.2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2042</v>
      </c>
      <c r="T37" t="s">
        <v>2045</v>
      </c>
    </row>
    <row r="38" spans="1:20" ht="31.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2040</v>
      </c>
      <c r="T38" t="s">
        <v>2041</v>
      </c>
    </row>
    <row r="39" spans="1:20" ht="46.8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2048</v>
      </c>
      <c r="T39" t="s">
        <v>2054</v>
      </c>
    </row>
    <row r="40" spans="1:20" ht="31.2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2055</v>
      </c>
      <c r="T40" t="s">
        <v>2056</v>
      </c>
    </row>
    <row r="41" spans="1:20" ht="31.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2040</v>
      </c>
      <c r="T41" t="s">
        <v>2041</v>
      </c>
    </row>
    <row r="42" spans="1:20" ht="31.2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2038</v>
      </c>
      <c r="T42" t="s">
        <v>2047</v>
      </c>
    </row>
    <row r="43" spans="1:20" ht="46.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2036</v>
      </c>
      <c r="T43" t="s">
        <v>2037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2034</v>
      </c>
      <c r="T44" t="s">
        <v>2035</v>
      </c>
    </row>
    <row r="45" spans="1:20" ht="31.2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2048</v>
      </c>
      <c r="T45" t="s">
        <v>2057</v>
      </c>
    </row>
    <row r="46" spans="1:20" ht="31.2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2048</v>
      </c>
      <c r="T46" t="s">
        <v>2054</v>
      </c>
    </row>
    <row r="47" spans="1:20" ht="46.8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2040</v>
      </c>
      <c r="T47" t="s">
        <v>2041</v>
      </c>
    </row>
    <row r="48" spans="1:20" ht="31.2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2036</v>
      </c>
      <c r="T48" t="s">
        <v>2037</v>
      </c>
    </row>
    <row r="49" spans="1:20" ht="31.2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2040</v>
      </c>
      <c r="T49" t="s">
        <v>2041</v>
      </c>
    </row>
    <row r="50" spans="1:20" ht="31.2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2040</v>
      </c>
      <c r="T50" t="s">
        <v>2041</v>
      </c>
    </row>
    <row r="51" spans="1:20" ht="31.2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2036</v>
      </c>
      <c r="T51" t="s">
        <v>2037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2036</v>
      </c>
      <c r="T52" t="s">
        <v>2058</v>
      </c>
    </row>
    <row r="53" spans="1:20" ht="31.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2038</v>
      </c>
      <c r="T53" t="s">
        <v>2047</v>
      </c>
    </row>
    <row r="54" spans="1:20" ht="31.2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2040</v>
      </c>
      <c r="T54" t="s">
        <v>2041</v>
      </c>
    </row>
    <row r="55" spans="1:20" ht="31.2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2042</v>
      </c>
      <c r="T55" t="s">
        <v>2045</v>
      </c>
    </row>
    <row r="56" spans="1:20" ht="46.8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2038</v>
      </c>
      <c r="T56" t="s">
        <v>2047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2036</v>
      </c>
      <c r="T57" t="s">
        <v>2059</v>
      </c>
    </row>
    <row r="58" spans="1:20" ht="46.8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2038</v>
      </c>
      <c r="T58" t="s">
        <v>2047</v>
      </c>
    </row>
    <row r="59" spans="1:20" ht="31.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2051</v>
      </c>
      <c r="T59" t="s">
        <v>2052</v>
      </c>
    </row>
    <row r="60" spans="1:20" ht="31.2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2040</v>
      </c>
      <c r="T60" t="s">
        <v>2041</v>
      </c>
    </row>
    <row r="61" spans="1:20" ht="31.2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2040</v>
      </c>
      <c r="T61" t="s">
        <v>2041</v>
      </c>
    </row>
    <row r="62" spans="1:20" ht="31.2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2040</v>
      </c>
      <c r="T62" t="s">
        <v>2041</v>
      </c>
    </row>
    <row r="63" spans="1:20" ht="46.8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2040</v>
      </c>
      <c r="T63" t="s">
        <v>2041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2038</v>
      </c>
      <c r="T64" t="s">
        <v>2039</v>
      </c>
    </row>
    <row r="65" spans="1:20" ht="31.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2040</v>
      </c>
      <c r="T65" t="s">
        <v>2041</v>
      </c>
    </row>
    <row r="66" spans="1:20" ht="31.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2038</v>
      </c>
      <c r="T66" t="s">
        <v>2039</v>
      </c>
    </row>
    <row r="67" spans="1:20" ht="31.2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4">(E67/D67)*100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2040</v>
      </c>
      <c r="T67" t="s">
        <v>2041</v>
      </c>
    </row>
    <row r="68" spans="1:20" ht="31.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">
        <v>2040</v>
      </c>
      <c r="T68" t="s">
        <v>2041</v>
      </c>
    </row>
    <row r="69" spans="1:20" ht="46.8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2038</v>
      </c>
      <c r="T69" t="s">
        <v>2047</v>
      </c>
    </row>
    <row r="70" spans="1:20" ht="31.2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2040</v>
      </c>
      <c r="T70" t="s">
        <v>2041</v>
      </c>
    </row>
    <row r="71" spans="1:20" ht="46.8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2040</v>
      </c>
      <c r="T71" t="s">
        <v>2041</v>
      </c>
    </row>
    <row r="72" spans="1:20" ht="31.2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2040</v>
      </c>
      <c r="T72" t="s">
        <v>2041</v>
      </c>
    </row>
    <row r="73" spans="1:20" ht="46.8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2040</v>
      </c>
      <c r="T73" t="s">
        <v>2041</v>
      </c>
    </row>
    <row r="74" spans="1:20" ht="31.2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2042</v>
      </c>
      <c r="T74" t="s">
        <v>2050</v>
      </c>
    </row>
    <row r="75" spans="1:20" ht="31.2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2036</v>
      </c>
      <c r="T75" t="s">
        <v>2059</v>
      </c>
    </row>
    <row r="76" spans="1:20" ht="31.2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2036</v>
      </c>
      <c r="T76" t="s">
        <v>2058</v>
      </c>
    </row>
    <row r="77" spans="1:20" ht="31.2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2055</v>
      </c>
      <c r="T77" t="s">
        <v>2056</v>
      </c>
    </row>
    <row r="78" spans="1:20" ht="31.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2040</v>
      </c>
      <c r="T78" t="s">
        <v>2041</v>
      </c>
    </row>
    <row r="79" spans="1:20" ht="31.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2042</v>
      </c>
      <c r="T79" t="s">
        <v>2050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2048</v>
      </c>
      <c r="T80" t="s">
        <v>2060</v>
      </c>
    </row>
    <row r="81" spans="1:20" ht="31.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2040</v>
      </c>
      <c r="T81" t="s">
        <v>2041</v>
      </c>
    </row>
    <row r="82" spans="1:20" ht="31.2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2051</v>
      </c>
      <c r="T82" t="s">
        <v>2052</v>
      </c>
    </row>
    <row r="83" spans="1:20" ht="31.2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2036</v>
      </c>
      <c r="T83" t="s">
        <v>2037</v>
      </c>
    </row>
    <row r="84" spans="1:20" ht="31.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2051</v>
      </c>
      <c r="T84" t="s">
        <v>2052</v>
      </c>
    </row>
    <row r="85" spans="1:20" ht="31.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2036</v>
      </c>
      <c r="T85" t="s">
        <v>2044</v>
      </c>
    </row>
    <row r="86" spans="1:20" ht="46.8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2038</v>
      </c>
      <c r="T86" t="s">
        <v>2047</v>
      </c>
    </row>
    <row r="87" spans="1:20" ht="31.2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2036</v>
      </c>
      <c r="T87" t="s">
        <v>2046</v>
      </c>
    </row>
    <row r="88" spans="1:20" ht="31.2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2040</v>
      </c>
      <c r="T88" t="s">
        <v>2041</v>
      </c>
    </row>
    <row r="89" spans="1:20" ht="46.8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2036</v>
      </c>
      <c r="T89" t="s">
        <v>2037</v>
      </c>
    </row>
    <row r="90" spans="1:20" ht="31.2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2048</v>
      </c>
      <c r="T90" t="s">
        <v>2060</v>
      </c>
    </row>
    <row r="91" spans="1:20" ht="31.2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2040</v>
      </c>
      <c r="T91" t="s">
        <v>2041</v>
      </c>
    </row>
    <row r="92" spans="1:20" ht="31.2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2040</v>
      </c>
      <c r="T92" t="s">
        <v>2041</v>
      </c>
    </row>
    <row r="93" spans="1:20" ht="31.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2048</v>
      </c>
      <c r="T93" t="s">
        <v>2060</v>
      </c>
    </row>
    <row r="94" spans="1:20" ht="46.8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2051</v>
      </c>
      <c r="T94" t="s">
        <v>2052</v>
      </c>
    </row>
    <row r="95" spans="1:20" ht="31.2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2040</v>
      </c>
      <c r="T95" t="s">
        <v>2041</v>
      </c>
    </row>
    <row r="96" spans="1:20" ht="31.2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2038</v>
      </c>
      <c r="T96" t="s">
        <v>2039</v>
      </c>
    </row>
    <row r="97" spans="1:20" ht="46.8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2042</v>
      </c>
      <c r="T97" t="s">
        <v>2043</v>
      </c>
    </row>
    <row r="98" spans="1:20" ht="31.2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2040</v>
      </c>
      <c r="T98" t="s">
        <v>2041</v>
      </c>
    </row>
    <row r="99" spans="1:20" ht="31.2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2034</v>
      </c>
      <c r="T99" t="s">
        <v>2035</v>
      </c>
    </row>
    <row r="100" spans="1:20" ht="31.2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2051</v>
      </c>
      <c r="T100" t="s">
        <v>2052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2040</v>
      </c>
      <c r="T101" t="s">
        <v>2041</v>
      </c>
    </row>
    <row r="102" spans="1:20" ht="31.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2040</v>
      </c>
      <c r="T102" t="s">
        <v>2041</v>
      </c>
    </row>
    <row r="103" spans="1:20" ht="31.2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2036</v>
      </c>
      <c r="T103" t="s">
        <v>2044</v>
      </c>
    </row>
    <row r="104" spans="1:20" ht="31.2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2038</v>
      </c>
      <c r="T104" t="s">
        <v>2047</v>
      </c>
    </row>
    <row r="105" spans="1:20" ht="31.2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2036</v>
      </c>
      <c r="T105" t="s">
        <v>2044</v>
      </c>
    </row>
    <row r="106" spans="1:20" ht="31.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2036</v>
      </c>
      <c r="T106" t="s">
        <v>2046</v>
      </c>
    </row>
    <row r="107" spans="1:20" ht="31.2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2038</v>
      </c>
      <c r="T107" t="s">
        <v>2039</v>
      </c>
    </row>
    <row r="108" spans="1:20" ht="31.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2040</v>
      </c>
      <c r="T108" t="s">
        <v>2041</v>
      </c>
    </row>
    <row r="109" spans="1:20" ht="46.8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2040</v>
      </c>
      <c r="T109" t="s">
        <v>2041</v>
      </c>
    </row>
    <row r="110" spans="1:20" ht="46.8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2042</v>
      </c>
      <c r="T110" t="s">
        <v>2043</v>
      </c>
    </row>
    <row r="111" spans="1:20" ht="31.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2042</v>
      </c>
      <c r="T111" t="s">
        <v>2061</v>
      </c>
    </row>
    <row r="112" spans="1:20" ht="46.8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2034</v>
      </c>
      <c r="T112" t="s">
        <v>2035</v>
      </c>
    </row>
    <row r="113" spans="1:20" ht="31.2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2048</v>
      </c>
      <c r="T113" t="s">
        <v>2057</v>
      </c>
    </row>
    <row r="114" spans="1:20" ht="31.2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2038</v>
      </c>
      <c r="T114" t="s">
        <v>2039</v>
      </c>
    </row>
    <row r="115" spans="1:20" ht="31.2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2034</v>
      </c>
      <c r="T115" t="s">
        <v>2035</v>
      </c>
    </row>
    <row r="116" spans="1:20" ht="31.2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2038</v>
      </c>
      <c r="T116" t="s">
        <v>2047</v>
      </c>
    </row>
    <row r="117" spans="1:20" ht="31.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2048</v>
      </c>
      <c r="T117" t="s">
        <v>2054</v>
      </c>
    </row>
    <row r="118" spans="1:20" ht="46.8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2040</v>
      </c>
      <c r="T118" t="s">
        <v>2041</v>
      </c>
    </row>
    <row r="119" spans="1:20" ht="31.2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2042</v>
      </c>
      <c r="T119" t="s">
        <v>2061</v>
      </c>
    </row>
    <row r="120" spans="1:20" ht="31.2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2055</v>
      </c>
      <c r="T120" t="s">
        <v>2056</v>
      </c>
    </row>
    <row r="121" spans="1:20" ht="46.8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2042</v>
      </c>
      <c r="T121" t="s">
        <v>2043</v>
      </c>
    </row>
    <row r="122" spans="1:20" ht="31.2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2051</v>
      </c>
      <c r="T122" t="s">
        <v>2062</v>
      </c>
    </row>
    <row r="123" spans="1:20" ht="31.2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2051</v>
      </c>
      <c r="T123" t="s">
        <v>2052</v>
      </c>
    </row>
    <row r="124" spans="1:20" ht="31.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2048</v>
      </c>
      <c r="T124" t="s">
        <v>2054</v>
      </c>
    </row>
    <row r="125" spans="1:20" ht="31.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2040</v>
      </c>
      <c r="T125" t="s">
        <v>2041</v>
      </c>
    </row>
    <row r="126" spans="1:20" ht="31.2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2055</v>
      </c>
      <c r="T126" t="s">
        <v>2056</v>
      </c>
    </row>
    <row r="127" spans="1:20" ht="31.2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2040</v>
      </c>
      <c r="T127" t="s">
        <v>2041</v>
      </c>
    </row>
    <row r="128" spans="1:20" ht="31.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2040</v>
      </c>
      <c r="T128" t="s">
        <v>2041</v>
      </c>
    </row>
    <row r="129" spans="1:20" ht="31.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2040</v>
      </c>
      <c r="T129" t="s">
        <v>2041</v>
      </c>
    </row>
    <row r="130" spans="1:20" ht="31.2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">
        <v>2036</v>
      </c>
      <c r="T130" t="s">
        <v>2037</v>
      </c>
    </row>
    <row r="131" spans="1:20" ht="31.2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8">(E131/D131)*100</f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0">(((L131/60)/60)/24)+DATE(1970,1,1)</f>
        <v>42038.25</v>
      </c>
      <c r="O131" s="12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2034</v>
      </c>
      <c r="T131" t="s">
        <v>2035</v>
      </c>
    </row>
    <row r="132" spans="1:20" ht="31.2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t="s">
        <v>2042</v>
      </c>
      <c r="T132" t="s">
        <v>2045</v>
      </c>
    </row>
    <row r="133" spans="1:20" ht="46.8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t="s">
        <v>2038</v>
      </c>
      <c r="T133" t="s">
        <v>2039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t="s">
        <v>2040</v>
      </c>
      <c r="T134" t="s">
        <v>2041</v>
      </c>
    </row>
    <row r="135" spans="1:20" ht="31.2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2036</v>
      </c>
      <c r="T135" t="s">
        <v>2063</v>
      </c>
    </row>
    <row r="136" spans="1:20" ht="31.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t="s">
        <v>2042</v>
      </c>
      <c r="T136" t="s">
        <v>2043</v>
      </c>
    </row>
    <row r="137" spans="1:20" ht="31.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t="s">
        <v>2040</v>
      </c>
      <c r="T137" t="s">
        <v>2041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t="s">
        <v>2042</v>
      </c>
      <c r="T138" t="s">
        <v>2045</v>
      </c>
    </row>
    <row r="139" spans="1:20" ht="46.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t="s">
        <v>2048</v>
      </c>
      <c r="T139" t="s">
        <v>2049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2051</v>
      </c>
      <c r="T140" t="s">
        <v>2062</v>
      </c>
    </row>
    <row r="141" spans="1:20" ht="31.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t="s">
        <v>2038</v>
      </c>
      <c r="T141" t="s">
        <v>2047</v>
      </c>
    </row>
    <row r="142" spans="1:20" ht="46.8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t="s">
        <v>2042</v>
      </c>
      <c r="T142" t="s">
        <v>2043</v>
      </c>
    </row>
    <row r="143" spans="1:20" ht="31.2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t="s">
        <v>2038</v>
      </c>
      <c r="T143" t="s">
        <v>2039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t="s">
        <v>2038</v>
      </c>
      <c r="T144" t="s">
        <v>2039</v>
      </c>
    </row>
    <row r="145" spans="1:20" ht="31.2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t="s">
        <v>2036</v>
      </c>
      <c r="T145" t="s">
        <v>2046</v>
      </c>
    </row>
    <row r="146" spans="1:20" ht="31.2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t="s">
        <v>2040</v>
      </c>
      <c r="T146" t="s">
        <v>2041</v>
      </c>
    </row>
    <row r="147" spans="1:20" ht="31.2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t="s">
        <v>2038</v>
      </c>
      <c r="T147" t="s">
        <v>2047</v>
      </c>
    </row>
    <row r="148" spans="1:20" ht="46.8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t="s">
        <v>2040</v>
      </c>
      <c r="T148" t="s">
        <v>2041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t="s">
        <v>2040</v>
      </c>
      <c r="T149" t="s">
        <v>2041</v>
      </c>
    </row>
    <row r="150" spans="1:20" ht="31.2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t="s">
        <v>2038</v>
      </c>
      <c r="T150" t="s">
        <v>2047</v>
      </c>
    </row>
    <row r="151" spans="1:20" ht="31.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t="s">
        <v>2036</v>
      </c>
      <c r="T151" t="s">
        <v>2046</v>
      </c>
    </row>
    <row r="152" spans="1:20" ht="31.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t="s">
        <v>2036</v>
      </c>
      <c r="T152" t="s">
        <v>2037</v>
      </c>
    </row>
    <row r="153" spans="1:20" ht="31.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t="s">
        <v>2036</v>
      </c>
      <c r="T153" t="s">
        <v>2044</v>
      </c>
    </row>
    <row r="154" spans="1:20" ht="31.2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t="s">
        <v>2036</v>
      </c>
      <c r="T154" t="s">
        <v>2046</v>
      </c>
    </row>
    <row r="155" spans="1:20" ht="31.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t="s">
        <v>2040</v>
      </c>
      <c r="T155" t="s">
        <v>2041</v>
      </c>
    </row>
    <row r="156" spans="1:20" ht="31.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t="s">
        <v>2036</v>
      </c>
      <c r="T156" t="s">
        <v>2046</v>
      </c>
    </row>
    <row r="157" spans="1:20" ht="31.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t="s">
        <v>2040</v>
      </c>
      <c r="T157" t="s">
        <v>2041</v>
      </c>
    </row>
    <row r="158" spans="1:20" ht="46.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t="s">
        <v>2036</v>
      </c>
      <c r="T158" t="s">
        <v>2037</v>
      </c>
    </row>
    <row r="159" spans="1:20" ht="31.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t="s">
        <v>2055</v>
      </c>
      <c r="T159" t="s">
        <v>2056</v>
      </c>
    </row>
    <row r="160" spans="1:20" ht="31.2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t="s">
        <v>2036</v>
      </c>
      <c r="T160" t="s">
        <v>2037</v>
      </c>
    </row>
    <row r="161" spans="1:20" ht="31.2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t="s">
        <v>2040</v>
      </c>
      <c r="T161" t="s">
        <v>2041</v>
      </c>
    </row>
    <row r="162" spans="1:20" ht="31.2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t="s">
        <v>2038</v>
      </c>
      <c r="T162" t="s">
        <v>2047</v>
      </c>
    </row>
    <row r="163" spans="1:20" ht="46.8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t="s">
        <v>2038</v>
      </c>
      <c r="T163" t="s">
        <v>2039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t="s">
        <v>2036</v>
      </c>
      <c r="T164" t="s">
        <v>2037</v>
      </c>
    </row>
    <row r="165" spans="1:20" ht="31.2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t="s">
        <v>2055</v>
      </c>
      <c r="T165" t="s">
        <v>2056</v>
      </c>
    </row>
    <row r="166" spans="1:20" ht="31.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t="s">
        <v>2040</v>
      </c>
      <c r="T166" t="s">
        <v>2041</v>
      </c>
    </row>
    <row r="167" spans="1:20" ht="31.2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t="s">
        <v>2038</v>
      </c>
      <c r="T167" t="s">
        <v>2039</v>
      </c>
    </row>
    <row r="168" spans="1:20" ht="31.2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t="s">
        <v>2055</v>
      </c>
      <c r="T168" t="s">
        <v>2056</v>
      </c>
    </row>
    <row r="169" spans="1:20" ht="31.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t="s">
        <v>2040</v>
      </c>
      <c r="T169" t="s">
        <v>2041</v>
      </c>
    </row>
    <row r="170" spans="1:20" ht="31.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t="s">
        <v>2036</v>
      </c>
      <c r="T170" t="s">
        <v>2046</v>
      </c>
    </row>
    <row r="171" spans="1:20" ht="31.2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2042</v>
      </c>
      <c r="T171" t="s">
        <v>2053</v>
      </c>
    </row>
    <row r="172" spans="1:20" ht="31.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t="s">
        <v>2036</v>
      </c>
      <c r="T172" t="s">
        <v>2046</v>
      </c>
    </row>
    <row r="173" spans="1:20" ht="62.4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2048</v>
      </c>
      <c r="T173" t="s">
        <v>2060</v>
      </c>
    </row>
    <row r="174" spans="1:20" ht="31.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t="s">
        <v>2042</v>
      </c>
      <c r="T174" t="s">
        <v>2043</v>
      </c>
    </row>
    <row r="175" spans="1:20" ht="46.8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t="s">
        <v>2040</v>
      </c>
      <c r="T175" t="s">
        <v>2041</v>
      </c>
    </row>
    <row r="176" spans="1:20" ht="31.2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t="s">
        <v>2038</v>
      </c>
      <c r="T176" t="s">
        <v>2047</v>
      </c>
    </row>
    <row r="177" spans="1:20" ht="31.2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t="s">
        <v>2040</v>
      </c>
      <c r="T177" t="s">
        <v>2041</v>
      </c>
    </row>
    <row r="178" spans="1:20" ht="46.8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t="s">
        <v>2040</v>
      </c>
      <c r="T178" t="s">
        <v>2041</v>
      </c>
    </row>
    <row r="179" spans="1:20" ht="31.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t="s">
        <v>2040</v>
      </c>
      <c r="T179" t="s">
        <v>2041</v>
      </c>
    </row>
    <row r="180" spans="1:20" ht="31.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t="s">
        <v>2034</v>
      </c>
      <c r="T180" t="s">
        <v>2035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t="s">
        <v>2040</v>
      </c>
      <c r="T181" t="s">
        <v>2041</v>
      </c>
    </row>
    <row r="182" spans="1:20" ht="31.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t="s">
        <v>2038</v>
      </c>
      <c r="T182" t="s">
        <v>2047</v>
      </c>
    </row>
    <row r="183" spans="1:20" ht="31.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t="s">
        <v>2038</v>
      </c>
      <c r="T183" t="s">
        <v>2039</v>
      </c>
    </row>
    <row r="184" spans="1:20" ht="46.8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t="s">
        <v>2040</v>
      </c>
      <c r="T184" t="s">
        <v>2041</v>
      </c>
    </row>
    <row r="185" spans="1:20" ht="46.8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t="s">
        <v>2036</v>
      </c>
      <c r="T185" t="s">
        <v>2037</v>
      </c>
    </row>
    <row r="186" spans="1:20" ht="46.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t="s">
        <v>2040</v>
      </c>
      <c r="T186" t="s">
        <v>2041</v>
      </c>
    </row>
    <row r="187" spans="1:20" ht="31.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2042</v>
      </c>
      <c r="T187" t="s">
        <v>2061</v>
      </c>
    </row>
    <row r="188" spans="1:20" ht="31.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t="s">
        <v>2040</v>
      </c>
      <c r="T188" t="s">
        <v>2041</v>
      </c>
    </row>
    <row r="189" spans="1:20" ht="31.2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2042</v>
      </c>
      <c r="T189" t="s">
        <v>2053</v>
      </c>
    </row>
    <row r="190" spans="1:20" ht="31.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t="s">
        <v>2040</v>
      </c>
      <c r="T190" t="s">
        <v>2041</v>
      </c>
    </row>
    <row r="191" spans="1:20" ht="46.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t="s">
        <v>2040</v>
      </c>
      <c r="T191" t="s">
        <v>2041</v>
      </c>
    </row>
    <row r="192" spans="1:20" ht="31.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t="s">
        <v>2040</v>
      </c>
      <c r="T192" t="s">
        <v>2041</v>
      </c>
    </row>
    <row r="193" spans="1:20" ht="31.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t="s">
        <v>2040</v>
      </c>
      <c r="T193" t="s">
        <v>2041</v>
      </c>
    </row>
    <row r="194" spans="1:20" ht="46.8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0"/>
        <v>41817.208333333336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t="s">
        <v>2036</v>
      </c>
      <c r="T194" t="s">
        <v>2037</v>
      </c>
    </row>
    <row r="195" spans="1:20" ht="31.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2">(E195/D195)*100</f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4">(((L195/60)/60)/24)+DATE(1970,1,1)</f>
        <v>43198.208333333328</v>
      </c>
      <c r="O195" s="12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2036</v>
      </c>
      <c r="T195" t="s">
        <v>2046</v>
      </c>
    </row>
    <row r="196" spans="1:20" ht="31.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2036</v>
      </c>
      <c r="T196" t="s">
        <v>2058</v>
      </c>
    </row>
    <row r="197" spans="1:20" ht="31.2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t="s">
        <v>2036</v>
      </c>
      <c r="T197" t="s">
        <v>2044</v>
      </c>
    </row>
    <row r="198" spans="1:20" ht="31.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t="s">
        <v>2038</v>
      </c>
      <c r="T198" t="s">
        <v>2047</v>
      </c>
    </row>
    <row r="199" spans="1:20" ht="31.2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t="s">
        <v>2042</v>
      </c>
      <c r="T199" t="s">
        <v>2045</v>
      </c>
    </row>
    <row r="200" spans="1:20" ht="31.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t="s">
        <v>2036</v>
      </c>
      <c r="T200" t="s">
        <v>2044</v>
      </c>
    </row>
    <row r="201" spans="1:20" ht="31.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t="s">
        <v>2036</v>
      </c>
      <c r="T201" t="s">
        <v>2037</v>
      </c>
    </row>
    <row r="202" spans="1:20" ht="31.2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t="s">
        <v>2040</v>
      </c>
      <c r="T202" t="s">
        <v>2041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t="s">
        <v>2038</v>
      </c>
      <c r="T203" t="s">
        <v>2039</v>
      </c>
    </row>
    <row r="204" spans="1:20" ht="31.2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t="s">
        <v>2034</v>
      </c>
      <c r="T204" t="s">
        <v>2035</v>
      </c>
    </row>
    <row r="205" spans="1:20" ht="46.8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t="s">
        <v>2040</v>
      </c>
      <c r="T205" t="s">
        <v>2041</v>
      </c>
    </row>
    <row r="206" spans="1:20" ht="31.2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2036</v>
      </c>
      <c r="T206" t="s">
        <v>2059</v>
      </c>
    </row>
    <row r="207" spans="1:20" ht="31.2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t="s">
        <v>2040</v>
      </c>
      <c r="T207" t="s">
        <v>2041</v>
      </c>
    </row>
    <row r="208" spans="1:20" ht="31.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t="s">
        <v>2048</v>
      </c>
      <c r="T208" t="s">
        <v>2054</v>
      </c>
    </row>
    <row r="209" spans="1:20" ht="46.8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t="s">
        <v>2036</v>
      </c>
      <c r="T209" t="s">
        <v>2037</v>
      </c>
    </row>
    <row r="210" spans="1:20" ht="31.2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t="s">
        <v>2042</v>
      </c>
      <c r="T210" t="s">
        <v>2043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t="s">
        <v>2042</v>
      </c>
      <c r="T211" t="s">
        <v>2043</v>
      </c>
    </row>
    <row r="212" spans="1:20" ht="31.2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2042</v>
      </c>
      <c r="T212" t="s">
        <v>2064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t="s">
        <v>2040</v>
      </c>
      <c r="T213" t="s">
        <v>2041</v>
      </c>
    </row>
    <row r="214" spans="1:20" ht="46.8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t="s">
        <v>2040</v>
      </c>
      <c r="T214" t="s">
        <v>2041</v>
      </c>
    </row>
    <row r="215" spans="1:20" ht="46.8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t="s">
        <v>2036</v>
      </c>
      <c r="T215" t="s">
        <v>2046</v>
      </c>
    </row>
    <row r="216" spans="1:20" ht="31.2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t="s">
        <v>2036</v>
      </c>
      <c r="T216" t="s">
        <v>2037</v>
      </c>
    </row>
    <row r="217" spans="1:20" ht="31.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t="s">
        <v>2040</v>
      </c>
      <c r="T217" t="s">
        <v>2041</v>
      </c>
    </row>
    <row r="218" spans="1:20" ht="31.2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t="s">
        <v>2040</v>
      </c>
      <c r="T218" t="s">
        <v>2041</v>
      </c>
    </row>
    <row r="219" spans="1:20" ht="31.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2042</v>
      </c>
      <c r="T219" t="s">
        <v>2064</v>
      </c>
    </row>
    <row r="220" spans="1:20" ht="31.2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t="s">
        <v>2042</v>
      </c>
      <c r="T220" t="s">
        <v>2053</v>
      </c>
    </row>
    <row r="221" spans="1:20" ht="31.2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t="s">
        <v>2042</v>
      </c>
      <c r="T221" t="s">
        <v>2050</v>
      </c>
    </row>
    <row r="222" spans="1:20" ht="31.2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t="s">
        <v>2040</v>
      </c>
      <c r="T222" t="s">
        <v>2041</v>
      </c>
    </row>
    <row r="223" spans="1:20" ht="46.8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t="s">
        <v>2034</v>
      </c>
      <c r="T223" t="s">
        <v>2035</v>
      </c>
    </row>
    <row r="224" spans="1:20" ht="31.2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2055</v>
      </c>
      <c r="T224" t="s">
        <v>2056</v>
      </c>
    </row>
    <row r="225" spans="1:20" ht="31.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t="s">
        <v>2040</v>
      </c>
      <c r="T225" t="s">
        <v>2041</v>
      </c>
    </row>
    <row r="226" spans="1:20" ht="31.2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t="s">
        <v>2042</v>
      </c>
      <c r="T226" t="s">
        <v>2064</v>
      </c>
    </row>
    <row r="227" spans="1:20" ht="31.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t="s">
        <v>2036</v>
      </c>
      <c r="T227" t="s">
        <v>2037</v>
      </c>
    </row>
    <row r="228" spans="1:20" ht="31.2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2055</v>
      </c>
      <c r="T228" t="s">
        <v>2056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2051</v>
      </c>
      <c r="T229" t="s">
        <v>2062</v>
      </c>
    </row>
    <row r="230" spans="1:20" ht="31.2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t="s">
        <v>2042</v>
      </c>
      <c r="T230" t="s">
        <v>2050</v>
      </c>
    </row>
    <row r="231" spans="1:20" ht="46.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2051</v>
      </c>
      <c r="T231" t="s">
        <v>2062</v>
      </c>
    </row>
    <row r="232" spans="1:20" ht="31.2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t="s">
        <v>2051</v>
      </c>
      <c r="T232" t="s">
        <v>2052</v>
      </c>
    </row>
    <row r="233" spans="1:20" ht="31.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t="s">
        <v>2040</v>
      </c>
      <c r="T233" t="s">
        <v>2041</v>
      </c>
    </row>
    <row r="234" spans="1:20" ht="31.2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t="s">
        <v>2040</v>
      </c>
      <c r="T234" t="s">
        <v>2041</v>
      </c>
    </row>
    <row r="235" spans="1:20" ht="31.2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t="s">
        <v>2042</v>
      </c>
      <c r="T235" t="s">
        <v>2050</v>
      </c>
    </row>
    <row r="236" spans="1:20" ht="31.2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t="s">
        <v>2051</v>
      </c>
      <c r="T236" t="s">
        <v>2052</v>
      </c>
    </row>
    <row r="237" spans="1:20" ht="46.8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t="s">
        <v>2042</v>
      </c>
      <c r="T237" t="s">
        <v>2050</v>
      </c>
    </row>
    <row r="238" spans="1:20" ht="31.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t="s">
        <v>2036</v>
      </c>
      <c r="T238" t="s">
        <v>2037</v>
      </c>
    </row>
    <row r="239" spans="1:20" ht="46.8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t="s">
        <v>2042</v>
      </c>
      <c r="T239" t="s">
        <v>2050</v>
      </c>
    </row>
    <row r="240" spans="1:20" ht="31.2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t="s">
        <v>2040</v>
      </c>
      <c r="T240" t="s">
        <v>2041</v>
      </c>
    </row>
    <row r="241" spans="1:20" ht="46.8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t="s">
        <v>2038</v>
      </c>
      <c r="T241" t="s">
        <v>2047</v>
      </c>
    </row>
    <row r="242" spans="1:20" ht="31.2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t="s">
        <v>2040</v>
      </c>
      <c r="T242" t="s">
        <v>2041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t="s">
        <v>2048</v>
      </c>
      <c r="T243" t="s">
        <v>2049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t="s">
        <v>2036</v>
      </c>
      <c r="T244" t="s">
        <v>2037</v>
      </c>
    </row>
    <row r="245" spans="1:20" ht="46.8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t="s">
        <v>2040</v>
      </c>
      <c r="T245" t="s">
        <v>2041</v>
      </c>
    </row>
    <row r="246" spans="1:20" ht="46.8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t="s">
        <v>2040</v>
      </c>
      <c r="T246" t="s">
        <v>2041</v>
      </c>
    </row>
    <row r="247" spans="1:20" ht="31.2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t="s">
        <v>2040</v>
      </c>
      <c r="T247" t="s">
        <v>2041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t="s">
        <v>2038</v>
      </c>
      <c r="T248" t="s">
        <v>2039</v>
      </c>
    </row>
    <row r="249" spans="1:20" ht="31.2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t="s">
        <v>2048</v>
      </c>
      <c r="T249" t="s">
        <v>2054</v>
      </c>
    </row>
    <row r="250" spans="1:20" ht="31.2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t="s">
        <v>2051</v>
      </c>
      <c r="T250" t="s">
        <v>2062</v>
      </c>
    </row>
    <row r="251" spans="1:20" ht="31.2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t="s">
        <v>2048</v>
      </c>
      <c r="T251" t="s">
        <v>2060</v>
      </c>
    </row>
    <row r="252" spans="1:20" ht="31.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t="s">
        <v>2036</v>
      </c>
      <c r="T252" t="s">
        <v>2037</v>
      </c>
    </row>
    <row r="253" spans="1:20" ht="31.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t="s">
        <v>2040</v>
      </c>
      <c r="T253" t="s">
        <v>2041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t="s">
        <v>2040</v>
      </c>
      <c r="T254" t="s">
        <v>2041</v>
      </c>
    </row>
    <row r="255" spans="1:20" ht="31.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t="s">
        <v>2042</v>
      </c>
      <c r="T255" t="s">
        <v>2045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t="s">
        <v>2048</v>
      </c>
      <c r="T256" t="s">
        <v>2049</v>
      </c>
    </row>
    <row r="257" spans="1:20" ht="46.8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t="s">
        <v>2036</v>
      </c>
      <c r="T257" t="s">
        <v>2037</v>
      </c>
    </row>
    <row r="258" spans="1:20" ht="31.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4"/>
        <v>42393.25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t="s">
        <v>2036</v>
      </c>
      <c r="T258" t="s">
        <v>2037</v>
      </c>
    </row>
    <row r="259" spans="1:20" ht="31.2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16">(E259/D259)*100</f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8">(((L259/60)/60)/24)+DATE(1970,1,1)</f>
        <v>41338.25</v>
      </c>
      <c r="O259" s="12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2040</v>
      </c>
      <c r="T259" t="s">
        <v>2041</v>
      </c>
    </row>
    <row r="260" spans="1:20" ht="31.2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t="s">
        <v>2040</v>
      </c>
      <c r="T260" t="s">
        <v>2041</v>
      </c>
    </row>
    <row r="261" spans="1:20" ht="46.8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t="s">
        <v>2055</v>
      </c>
      <c r="T261" t="s">
        <v>2056</v>
      </c>
    </row>
    <row r="262" spans="1:20" ht="31.2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t="s">
        <v>2036</v>
      </c>
      <c r="T262" t="s">
        <v>2037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t="s">
        <v>2036</v>
      </c>
      <c r="T263" t="s">
        <v>2037</v>
      </c>
    </row>
    <row r="264" spans="1:20" ht="31.2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t="s">
        <v>2036</v>
      </c>
      <c r="T264" t="s">
        <v>2046</v>
      </c>
    </row>
    <row r="265" spans="1:20" ht="31.2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t="s">
        <v>2055</v>
      </c>
      <c r="T265" t="s">
        <v>2056</v>
      </c>
    </row>
    <row r="266" spans="1:20" ht="31.2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t="s">
        <v>2040</v>
      </c>
      <c r="T266" t="s">
        <v>2041</v>
      </c>
    </row>
    <row r="267" spans="1:20" ht="31.2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t="s">
        <v>2040</v>
      </c>
      <c r="T267" t="s">
        <v>2041</v>
      </c>
    </row>
    <row r="268" spans="1:20" ht="31.2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t="s">
        <v>2036</v>
      </c>
      <c r="T268" t="s">
        <v>2059</v>
      </c>
    </row>
    <row r="269" spans="1:20" ht="31.2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t="s">
        <v>2040</v>
      </c>
      <c r="T269" t="s">
        <v>2041</v>
      </c>
    </row>
    <row r="270" spans="1:20" ht="31.2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t="s">
        <v>2042</v>
      </c>
      <c r="T270" t="s">
        <v>2043</v>
      </c>
    </row>
    <row r="271" spans="1:20" ht="31.2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t="s">
        <v>2042</v>
      </c>
      <c r="T271" t="s">
        <v>2061</v>
      </c>
    </row>
    <row r="272" spans="1:20" ht="31.2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t="s">
        <v>2051</v>
      </c>
      <c r="T272" t="s">
        <v>2052</v>
      </c>
    </row>
    <row r="273" spans="1:20" ht="46.8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t="s">
        <v>2055</v>
      </c>
      <c r="T273" t="s">
        <v>2056</v>
      </c>
    </row>
    <row r="274" spans="1:20" ht="31.2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t="s">
        <v>2040</v>
      </c>
      <c r="T274" t="s">
        <v>2041</v>
      </c>
    </row>
    <row r="275" spans="1:20" ht="31.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t="s">
        <v>2040</v>
      </c>
      <c r="T275" t="s">
        <v>2041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t="s">
        <v>2040</v>
      </c>
      <c r="T276" t="s">
        <v>2041</v>
      </c>
    </row>
    <row r="277" spans="1:20" ht="46.8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2048</v>
      </c>
      <c r="T277" t="s">
        <v>2060</v>
      </c>
    </row>
    <row r="278" spans="1:20" ht="31.2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t="s">
        <v>2051</v>
      </c>
      <c r="T278" t="s">
        <v>2052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t="s">
        <v>2040</v>
      </c>
      <c r="T279" t="s">
        <v>2041</v>
      </c>
    </row>
    <row r="280" spans="1:20" ht="31.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t="s">
        <v>2038</v>
      </c>
      <c r="T280" t="s">
        <v>2039</v>
      </c>
    </row>
    <row r="281" spans="1:20" ht="46.8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t="s">
        <v>2040</v>
      </c>
      <c r="T281" t="s">
        <v>2041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t="s">
        <v>2042</v>
      </c>
      <c r="T282" t="s">
        <v>2050</v>
      </c>
    </row>
    <row r="283" spans="1:20" ht="31.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t="s">
        <v>2040</v>
      </c>
      <c r="T283" t="s">
        <v>2041</v>
      </c>
    </row>
    <row r="284" spans="1:20" ht="31.2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t="s">
        <v>2042</v>
      </c>
      <c r="T284" t="s">
        <v>2061</v>
      </c>
    </row>
    <row r="285" spans="1:20" ht="46.8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t="s">
        <v>2036</v>
      </c>
      <c r="T285" t="s">
        <v>2037</v>
      </c>
    </row>
    <row r="286" spans="1:20" ht="31.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t="s">
        <v>2038</v>
      </c>
      <c r="T286" t="s">
        <v>2039</v>
      </c>
    </row>
    <row r="287" spans="1:20" ht="31.2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t="s">
        <v>2040</v>
      </c>
      <c r="T287" t="s">
        <v>2041</v>
      </c>
    </row>
    <row r="288" spans="1:20" ht="31.2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t="s">
        <v>2040</v>
      </c>
      <c r="T288" t="s">
        <v>2041</v>
      </c>
    </row>
    <row r="289" spans="1:20" ht="31.2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t="s">
        <v>2036</v>
      </c>
      <c r="T289" t="s">
        <v>2044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2036</v>
      </c>
      <c r="T290" t="s">
        <v>2058</v>
      </c>
    </row>
    <row r="291" spans="1:20" ht="31.2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t="s">
        <v>2040</v>
      </c>
      <c r="T291" t="s">
        <v>2041</v>
      </c>
    </row>
    <row r="292" spans="1:20" ht="31.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t="s">
        <v>2042</v>
      </c>
      <c r="T292" t="s">
        <v>2043</v>
      </c>
    </row>
    <row r="293" spans="1:20" ht="31.2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t="s">
        <v>2038</v>
      </c>
      <c r="T293" t="s">
        <v>2039</v>
      </c>
    </row>
    <row r="294" spans="1:20" ht="31.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t="s">
        <v>2034</v>
      </c>
      <c r="T294" t="s">
        <v>2035</v>
      </c>
    </row>
    <row r="295" spans="1:20" ht="31.2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t="s">
        <v>2040</v>
      </c>
      <c r="T295" t="s">
        <v>2041</v>
      </c>
    </row>
    <row r="296" spans="1:20" ht="31.2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t="s">
        <v>2040</v>
      </c>
      <c r="T296" t="s">
        <v>2041</v>
      </c>
    </row>
    <row r="297" spans="1:20" ht="46.8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t="s">
        <v>2040</v>
      </c>
      <c r="T297" t="s">
        <v>2041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t="s">
        <v>2040</v>
      </c>
      <c r="T298" t="s">
        <v>2041</v>
      </c>
    </row>
    <row r="299" spans="1:20" ht="31.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t="s">
        <v>2040</v>
      </c>
      <c r="T299" t="s">
        <v>2041</v>
      </c>
    </row>
    <row r="300" spans="1:20" ht="31.2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t="s">
        <v>2036</v>
      </c>
      <c r="T300" t="s">
        <v>2037</v>
      </c>
    </row>
    <row r="301" spans="1:20" ht="46.8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t="s">
        <v>2034</v>
      </c>
      <c r="T301" t="s">
        <v>2035</v>
      </c>
    </row>
    <row r="302" spans="1:20" ht="31.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t="s">
        <v>2048</v>
      </c>
      <c r="T302" t="s">
        <v>2049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t="s">
        <v>2042</v>
      </c>
      <c r="T303" t="s">
        <v>2043</v>
      </c>
    </row>
    <row r="304" spans="1:20" ht="31.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t="s">
        <v>2040</v>
      </c>
      <c r="T304" t="s">
        <v>2041</v>
      </c>
    </row>
    <row r="305" spans="1:20" ht="31.2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t="s">
        <v>2036</v>
      </c>
      <c r="T305" t="s">
        <v>2046</v>
      </c>
    </row>
    <row r="306" spans="1:20" ht="31.2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t="s">
        <v>2042</v>
      </c>
      <c r="T306" t="s">
        <v>2043</v>
      </c>
    </row>
    <row r="307" spans="1:20" ht="31.2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t="s">
        <v>2040</v>
      </c>
      <c r="T307" t="s">
        <v>2041</v>
      </c>
    </row>
    <row r="308" spans="1:20" ht="46.8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t="s">
        <v>2040</v>
      </c>
      <c r="T308" t="s">
        <v>2041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2048</v>
      </c>
      <c r="T309" t="s">
        <v>2054</v>
      </c>
    </row>
    <row r="310" spans="1:20" ht="31.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t="s">
        <v>2040</v>
      </c>
      <c r="T310" t="s">
        <v>2041</v>
      </c>
    </row>
    <row r="311" spans="1:20" ht="46.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t="s">
        <v>2036</v>
      </c>
      <c r="T311" t="s">
        <v>2046</v>
      </c>
    </row>
    <row r="312" spans="1:20" ht="31.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t="s">
        <v>2051</v>
      </c>
      <c r="T312" t="s">
        <v>2052</v>
      </c>
    </row>
    <row r="313" spans="1:20" ht="31.2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t="s">
        <v>2040</v>
      </c>
      <c r="T313" t="s">
        <v>2041</v>
      </c>
    </row>
    <row r="314" spans="1:20" ht="31.2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t="s">
        <v>2040</v>
      </c>
      <c r="T314" t="s">
        <v>2041</v>
      </c>
    </row>
    <row r="315" spans="1:20" ht="31.2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t="s">
        <v>2036</v>
      </c>
      <c r="T315" t="s">
        <v>2037</v>
      </c>
    </row>
    <row r="316" spans="1:20" ht="31.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t="s">
        <v>2042</v>
      </c>
      <c r="T316" t="s">
        <v>2043</v>
      </c>
    </row>
    <row r="317" spans="1:20" ht="46.8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t="s">
        <v>2040</v>
      </c>
      <c r="T317" t="s">
        <v>2041</v>
      </c>
    </row>
    <row r="318" spans="1:20" ht="31.2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t="s">
        <v>2034</v>
      </c>
      <c r="T318" t="s">
        <v>2035</v>
      </c>
    </row>
    <row r="319" spans="1:20" ht="31.2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t="s">
        <v>2040</v>
      </c>
      <c r="T319" t="s">
        <v>2041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t="s">
        <v>2036</v>
      </c>
      <c r="T320" t="s">
        <v>2037</v>
      </c>
    </row>
    <row r="321" spans="1:20" ht="31.2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t="s">
        <v>2038</v>
      </c>
      <c r="T321" t="s">
        <v>2039</v>
      </c>
    </row>
    <row r="322" spans="1:20" ht="31.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8"/>
        <v>40673.208333333336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2048</v>
      </c>
      <c r="T322" t="s">
        <v>2054</v>
      </c>
    </row>
    <row r="323" spans="1:20" ht="46.8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20">(E323/D323)*100</f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2">(((L323/60)/60)/24)+DATE(1970,1,1)</f>
        <v>40634.208333333336</v>
      </c>
      <c r="O323" s="12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2042</v>
      </c>
      <c r="T323" t="s">
        <v>2053</v>
      </c>
    </row>
    <row r="324" spans="1:20" ht="46.8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t="s">
        <v>2040</v>
      </c>
      <c r="T324" t="s">
        <v>2041</v>
      </c>
    </row>
    <row r="325" spans="1:20" ht="31.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t="s">
        <v>2042</v>
      </c>
      <c r="T325" t="s">
        <v>2043</v>
      </c>
    </row>
    <row r="326" spans="1:20" ht="31.2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t="s">
        <v>2040</v>
      </c>
      <c r="T326" t="s">
        <v>2041</v>
      </c>
    </row>
    <row r="327" spans="1:20" ht="46.8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t="s">
        <v>2040</v>
      </c>
      <c r="T327" t="s">
        <v>2041</v>
      </c>
    </row>
    <row r="328" spans="1:20" ht="46.8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t="s">
        <v>2042</v>
      </c>
      <c r="T328" t="s">
        <v>2050</v>
      </c>
    </row>
    <row r="329" spans="1:20" ht="46.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t="s">
        <v>2040</v>
      </c>
      <c r="T329" t="s">
        <v>2041</v>
      </c>
    </row>
    <row r="330" spans="1:20" ht="46.8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t="s">
        <v>2036</v>
      </c>
      <c r="T330" t="s">
        <v>2037</v>
      </c>
    </row>
    <row r="331" spans="1:20" ht="31.2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t="s">
        <v>2051</v>
      </c>
      <c r="T331" t="s">
        <v>2052</v>
      </c>
    </row>
    <row r="332" spans="1:20" ht="46.8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t="s">
        <v>2042</v>
      </c>
      <c r="T332" t="s">
        <v>2043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t="s">
        <v>2034</v>
      </c>
      <c r="T333" t="s">
        <v>2035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t="s">
        <v>2038</v>
      </c>
      <c r="T334" t="s">
        <v>2047</v>
      </c>
    </row>
    <row r="335" spans="1:20" ht="31.2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t="s">
        <v>2040</v>
      </c>
      <c r="T335" t="s">
        <v>2041</v>
      </c>
    </row>
    <row r="336" spans="1:20" ht="31.2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t="s">
        <v>2036</v>
      </c>
      <c r="T336" t="s">
        <v>2037</v>
      </c>
    </row>
    <row r="337" spans="1:20" ht="31.2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t="s">
        <v>2036</v>
      </c>
      <c r="T337" t="s">
        <v>2037</v>
      </c>
    </row>
    <row r="338" spans="1:20" ht="31.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t="s">
        <v>2036</v>
      </c>
      <c r="T338" t="s">
        <v>2037</v>
      </c>
    </row>
    <row r="339" spans="1:20" ht="31.2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t="s">
        <v>2040</v>
      </c>
      <c r="T339" t="s">
        <v>2041</v>
      </c>
    </row>
    <row r="340" spans="1:20" ht="31.2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t="s">
        <v>2040</v>
      </c>
      <c r="T340" t="s">
        <v>2041</v>
      </c>
    </row>
    <row r="341" spans="1:20" ht="31.2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t="s">
        <v>2040</v>
      </c>
      <c r="T341" t="s">
        <v>2041</v>
      </c>
    </row>
    <row r="342" spans="1:20" ht="31.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t="s">
        <v>2055</v>
      </c>
      <c r="T342" t="s">
        <v>2056</v>
      </c>
    </row>
    <row r="343" spans="1:20" ht="46.8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t="s">
        <v>2036</v>
      </c>
      <c r="T343" t="s">
        <v>2046</v>
      </c>
    </row>
    <row r="344" spans="1:20" ht="31.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t="s">
        <v>2040</v>
      </c>
      <c r="T344" t="s">
        <v>2041</v>
      </c>
    </row>
    <row r="345" spans="1:20" ht="31.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t="s">
        <v>2040</v>
      </c>
      <c r="T345" t="s">
        <v>2041</v>
      </c>
    </row>
    <row r="346" spans="1:20" ht="31.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t="s">
        <v>2051</v>
      </c>
      <c r="T346" t="s">
        <v>2052</v>
      </c>
    </row>
    <row r="347" spans="1:20" ht="31.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t="s">
        <v>2042</v>
      </c>
      <c r="T347" t="s">
        <v>2045</v>
      </c>
    </row>
    <row r="348" spans="1:20" ht="31.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t="s">
        <v>2036</v>
      </c>
      <c r="T348" t="s">
        <v>2046</v>
      </c>
    </row>
    <row r="349" spans="1:20" ht="31.2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t="s">
        <v>2038</v>
      </c>
      <c r="T349" t="s">
        <v>2039</v>
      </c>
    </row>
    <row r="350" spans="1:20" ht="31.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t="s">
        <v>2034</v>
      </c>
      <c r="T350" t="s">
        <v>2035</v>
      </c>
    </row>
    <row r="351" spans="1:20" ht="31.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t="s">
        <v>2040</v>
      </c>
      <c r="T351" t="s">
        <v>2041</v>
      </c>
    </row>
    <row r="352" spans="1:20" ht="31.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2036</v>
      </c>
      <c r="T352" t="s">
        <v>2059</v>
      </c>
    </row>
    <row r="353" spans="1:20" ht="31.2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t="s">
        <v>2036</v>
      </c>
      <c r="T353" t="s">
        <v>2037</v>
      </c>
    </row>
    <row r="354" spans="1:20" ht="31.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t="s">
        <v>2040</v>
      </c>
      <c r="T354" t="s">
        <v>2041</v>
      </c>
    </row>
    <row r="355" spans="1:20" ht="31.2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t="s">
        <v>2040</v>
      </c>
      <c r="T355" t="s">
        <v>2041</v>
      </c>
    </row>
    <row r="356" spans="1:20" ht="31.2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t="s">
        <v>2042</v>
      </c>
      <c r="T356" t="s">
        <v>2043</v>
      </c>
    </row>
    <row r="357" spans="1:20" ht="31.2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t="s">
        <v>2038</v>
      </c>
      <c r="T357" t="s">
        <v>2047</v>
      </c>
    </row>
    <row r="358" spans="1:20" ht="31.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t="s">
        <v>2040</v>
      </c>
      <c r="T358" t="s">
        <v>2041</v>
      </c>
    </row>
    <row r="359" spans="1:20" ht="31.2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t="s">
        <v>2051</v>
      </c>
      <c r="T359" t="s">
        <v>2052</v>
      </c>
    </row>
    <row r="360" spans="1:20" ht="31.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2055</v>
      </c>
      <c r="T360" t="s">
        <v>2056</v>
      </c>
    </row>
    <row r="361" spans="1:20" ht="31.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t="s">
        <v>2042</v>
      </c>
      <c r="T361" t="s">
        <v>2050</v>
      </c>
    </row>
    <row r="362" spans="1:20" ht="31.2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t="s">
        <v>2040</v>
      </c>
      <c r="T362" t="s">
        <v>2041</v>
      </c>
    </row>
    <row r="363" spans="1:20" ht="31.2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t="s">
        <v>2040</v>
      </c>
      <c r="T363" t="s">
        <v>2041</v>
      </c>
    </row>
    <row r="364" spans="1:20" ht="31.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t="s">
        <v>2036</v>
      </c>
      <c r="T364" t="s">
        <v>2037</v>
      </c>
    </row>
    <row r="365" spans="1:20" ht="31.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t="s">
        <v>2036</v>
      </c>
      <c r="T365" t="s">
        <v>2037</v>
      </c>
    </row>
    <row r="366" spans="1:20" ht="31.2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t="s">
        <v>2036</v>
      </c>
      <c r="T366" t="s">
        <v>2046</v>
      </c>
    </row>
    <row r="367" spans="1:20" ht="31.2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t="s">
        <v>2040</v>
      </c>
      <c r="T367" t="s">
        <v>2041</v>
      </c>
    </row>
    <row r="368" spans="1:20" ht="31.2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t="s">
        <v>2040</v>
      </c>
      <c r="T368" t="s">
        <v>2041</v>
      </c>
    </row>
    <row r="369" spans="1:20" ht="31.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t="s">
        <v>2040</v>
      </c>
      <c r="T369" t="s">
        <v>2041</v>
      </c>
    </row>
    <row r="370" spans="1:20" ht="31.2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t="s">
        <v>2042</v>
      </c>
      <c r="T370" t="s">
        <v>2043</v>
      </c>
    </row>
    <row r="371" spans="1:20" ht="31.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2042</v>
      </c>
      <c r="T371" t="s">
        <v>2061</v>
      </c>
    </row>
    <row r="372" spans="1:20" ht="46.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t="s">
        <v>2040</v>
      </c>
      <c r="T372" t="s">
        <v>2041</v>
      </c>
    </row>
    <row r="373" spans="1:20" ht="31.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t="s">
        <v>2040</v>
      </c>
      <c r="T373" t="s">
        <v>2041</v>
      </c>
    </row>
    <row r="374" spans="1:20" ht="46.8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t="s">
        <v>2042</v>
      </c>
      <c r="T374" t="s">
        <v>2043</v>
      </c>
    </row>
    <row r="375" spans="1:20" ht="31.2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t="s">
        <v>2040</v>
      </c>
      <c r="T375" t="s">
        <v>2041</v>
      </c>
    </row>
    <row r="376" spans="1:20" ht="46.8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t="s">
        <v>2042</v>
      </c>
      <c r="T376" t="s">
        <v>2043</v>
      </c>
    </row>
    <row r="377" spans="1:20" ht="46.8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t="s">
        <v>2036</v>
      </c>
      <c r="T377" t="s">
        <v>2046</v>
      </c>
    </row>
    <row r="378" spans="1:20" ht="31.2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t="s">
        <v>2036</v>
      </c>
      <c r="T378" t="s">
        <v>2037</v>
      </c>
    </row>
    <row r="379" spans="1:20" ht="31.2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t="s">
        <v>2040</v>
      </c>
      <c r="T379" t="s">
        <v>2041</v>
      </c>
    </row>
    <row r="380" spans="1:20" ht="31.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t="s">
        <v>2042</v>
      </c>
      <c r="T380" t="s">
        <v>2043</v>
      </c>
    </row>
    <row r="381" spans="1:20" ht="31.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t="s">
        <v>2040</v>
      </c>
      <c r="T381" t="s">
        <v>2041</v>
      </c>
    </row>
    <row r="382" spans="1:20" ht="46.8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t="s">
        <v>2040</v>
      </c>
      <c r="T382" t="s">
        <v>2041</v>
      </c>
    </row>
    <row r="383" spans="1:20" ht="31.2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t="s">
        <v>2040</v>
      </c>
      <c r="T383" t="s">
        <v>2041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2055</v>
      </c>
      <c r="T384" t="s">
        <v>2056</v>
      </c>
    </row>
    <row r="385" spans="1:20" ht="31.2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t="s">
        <v>2034</v>
      </c>
      <c r="T385" t="s">
        <v>2035</v>
      </c>
    </row>
    <row r="386" spans="1:20" ht="31.2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2"/>
        <v>42776.25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t="s">
        <v>2042</v>
      </c>
      <c r="T386" t="s">
        <v>2043</v>
      </c>
    </row>
    <row r="387" spans="1:20" ht="46.8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24">(E387/D387)*100</f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6">(((L387/60)/60)/24)+DATE(1970,1,1)</f>
        <v>43553.208333333328</v>
      </c>
      <c r="O387" s="12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2048</v>
      </c>
      <c r="T387" t="s">
        <v>2049</v>
      </c>
    </row>
    <row r="388" spans="1:20" ht="46.8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t="s">
        <v>2040</v>
      </c>
      <c r="T388" t="s">
        <v>2041</v>
      </c>
    </row>
    <row r="389" spans="1:20" ht="31.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t="s">
        <v>2038</v>
      </c>
      <c r="T389" t="s">
        <v>2047</v>
      </c>
    </row>
    <row r="390" spans="1:20" ht="31.2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t="s">
        <v>2036</v>
      </c>
      <c r="T390" t="s">
        <v>2046</v>
      </c>
    </row>
    <row r="391" spans="1:20" ht="31.2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t="s">
        <v>2040</v>
      </c>
      <c r="T391" t="s">
        <v>2041</v>
      </c>
    </row>
    <row r="392" spans="1:20" ht="31.2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2055</v>
      </c>
      <c r="T392" t="s">
        <v>2056</v>
      </c>
    </row>
    <row r="393" spans="1:20" ht="31.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t="s">
        <v>2048</v>
      </c>
      <c r="T393" t="s">
        <v>2049</v>
      </c>
    </row>
    <row r="394" spans="1:20" ht="46.8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t="s">
        <v>2038</v>
      </c>
      <c r="T394" t="s">
        <v>2047</v>
      </c>
    </row>
    <row r="395" spans="1:20" ht="31.2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2036</v>
      </c>
      <c r="T395" t="s">
        <v>2059</v>
      </c>
    </row>
    <row r="396" spans="1:20" ht="31.2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t="s">
        <v>2042</v>
      </c>
      <c r="T396" t="s">
        <v>2043</v>
      </c>
    </row>
    <row r="397" spans="1:20" ht="46.8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t="s">
        <v>2040</v>
      </c>
      <c r="T397" t="s">
        <v>2041</v>
      </c>
    </row>
    <row r="398" spans="1:20" ht="31.2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t="s">
        <v>2042</v>
      </c>
      <c r="T398" t="s">
        <v>2045</v>
      </c>
    </row>
    <row r="399" spans="1:20" ht="31.2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t="s">
        <v>2036</v>
      </c>
      <c r="T399" t="s">
        <v>2037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t="s">
        <v>2042</v>
      </c>
      <c r="T400" t="s">
        <v>2050</v>
      </c>
    </row>
    <row r="401" spans="1:20" ht="31.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t="s">
        <v>2036</v>
      </c>
      <c r="T401" t="s">
        <v>2046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2055</v>
      </c>
      <c r="T402" t="s">
        <v>2056</v>
      </c>
    </row>
    <row r="403" spans="1:20" ht="31.2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t="s">
        <v>2040</v>
      </c>
      <c r="T403" t="s">
        <v>2041</v>
      </c>
    </row>
    <row r="404" spans="1:20" ht="31.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t="s">
        <v>2042</v>
      </c>
      <c r="T404" t="s">
        <v>2053</v>
      </c>
    </row>
    <row r="405" spans="1:20" ht="31.2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t="s">
        <v>2040</v>
      </c>
      <c r="T405" t="s">
        <v>2041</v>
      </c>
    </row>
    <row r="406" spans="1:20" ht="31.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t="s">
        <v>2040</v>
      </c>
      <c r="T406" t="s">
        <v>2041</v>
      </c>
    </row>
    <row r="407" spans="1:20" ht="31.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t="s">
        <v>2040</v>
      </c>
      <c r="T407" t="s">
        <v>2041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t="s">
        <v>2042</v>
      </c>
      <c r="T408" t="s">
        <v>2043</v>
      </c>
    </row>
    <row r="409" spans="1:20" ht="31.2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t="s">
        <v>2040</v>
      </c>
      <c r="T409" t="s">
        <v>2041</v>
      </c>
    </row>
    <row r="410" spans="1:20" ht="31.2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t="s">
        <v>2042</v>
      </c>
      <c r="T410" t="s">
        <v>2043</v>
      </c>
    </row>
    <row r="411" spans="1:20" ht="31.2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t="s">
        <v>2036</v>
      </c>
      <c r="T411" t="s">
        <v>2037</v>
      </c>
    </row>
    <row r="412" spans="1:20" ht="31.2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2051</v>
      </c>
      <c r="T412" t="s">
        <v>2062</v>
      </c>
    </row>
    <row r="413" spans="1:20" ht="31.2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t="s">
        <v>2040</v>
      </c>
      <c r="T413" t="s">
        <v>2041</v>
      </c>
    </row>
    <row r="414" spans="1:20" ht="31.2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t="s">
        <v>2048</v>
      </c>
      <c r="T414" t="s">
        <v>2054</v>
      </c>
    </row>
    <row r="415" spans="1:20" ht="31.2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t="s">
        <v>2042</v>
      </c>
      <c r="T415" t="s">
        <v>2050</v>
      </c>
    </row>
    <row r="416" spans="1:20" ht="31.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t="s">
        <v>2034</v>
      </c>
      <c r="T416" t="s">
        <v>2035</v>
      </c>
    </row>
    <row r="417" spans="1:20" ht="31.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t="s">
        <v>2040</v>
      </c>
      <c r="T417" t="s">
        <v>2041</v>
      </c>
    </row>
    <row r="418" spans="1:20" ht="46.8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t="s">
        <v>2042</v>
      </c>
      <c r="T418" t="s">
        <v>2043</v>
      </c>
    </row>
    <row r="419" spans="1:20" ht="31.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t="s">
        <v>2040</v>
      </c>
      <c r="T419" t="s">
        <v>2041</v>
      </c>
    </row>
    <row r="420" spans="1:20" ht="31.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t="s">
        <v>2042</v>
      </c>
      <c r="T420" t="s">
        <v>2043</v>
      </c>
    </row>
    <row r="421" spans="1:20" ht="31.2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t="s">
        <v>2038</v>
      </c>
      <c r="T421" t="s">
        <v>2039</v>
      </c>
    </row>
    <row r="422" spans="1:20" ht="31.2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t="s">
        <v>2040</v>
      </c>
      <c r="T422" t="s">
        <v>2041</v>
      </c>
    </row>
    <row r="423" spans="1:20" ht="31.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t="s">
        <v>2038</v>
      </c>
      <c r="T423" t="s">
        <v>2047</v>
      </c>
    </row>
    <row r="424" spans="1:20" ht="46.8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t="s">
        <v>2040</v>
      </c>
      <c r="T424" t="s">
        <v>2041</v>
      </c>
    </row>
    <row r="425" spans="1:20" ht="31.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t="s">
        <v>2034</v>
      </c>
      <c r="T425" t="s">
        <v>2035</v>
      </c>
    </row>
    <row r="426" spans="1:20" ht="31.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t="s">
        <v>2036</v>
      </c>
      <c r="T426" t="s">
        <v>2046</v>
      </c>
    </row>
    <row r="427" spans="1:20" ht="31.2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2055</v>
      </c>
      <c r="T427" t="s">
        <v>2056</v>
      </c>
    </row>
    <row r="428" spans="1:20" ht="31.2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t="s">
        <v>2040</v>
      </c>
      <c r="T428" t="s">
        <v>2041</v>
      </c>
    </row>
    <row r="429" spans="1:20" ht="31.2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t="s">
        <v>2040</v>
      </c>
      <c r="T429" t="s">
        <v>2041</v>
      </c>
    </row>
    <row r="430" spans="1:20" ht="31.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t="s">
        <v>2042</v>
      </c>
      <c r="T430" t="s">
        <v>2050</v>
      </c>
    </row>
    <row r="431" spans="1:20" ht="31.2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2055</v>
      </c>
      <c r="T431" t="s">
        <v>2056</v>
      </c>
    </row>
    <row r="432" spans="1:20" ht="46.8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t="s">
        <v>2040</v>
      </c>
      <c r="T432" t="s">
        <v>2041</v>
      </c>
    </row>
    <row r="433" spans="1:20" ht="31.2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t="s">
        <v>2040</v>
      </c>
      <c r="T433" t="s">
        <v>2041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t="s">
        <v>2040</v>
      </c>
      <c r="T434" t="s">
        <v>2041</v>
      </c>
    </row>
    <row r="435" spans="1:20" ht="31.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t="s">
        <v>2042</v>
      </c>
      <c r="T435" t="s">
        <v>2043</v>
      </c>
    </row>
    <row r="436" spans="1:20" ht="31.2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t="s">
        <v>2040</v>
      </c>
      <c r="T436" t="s">
        <v>2041</v>
      </c>
    </row>
    <row r="437" spans="1:20" ht="31.2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t="s">
        <v>2040</v>
      </c>
      <c r="T437" t="s">
        <v>2041</v>
      </c>
    </row>
    <row r="438" spans="1:20" ht="46.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2036</v>
      </c>
      <c r="T438" t="s">
        <v>2059</v>
      </c>
    </row>
    <row r="439" spans="1:20" ht="31.2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t="s">
        <v>2042</v>
      </c>
      <c r="T439" t="s">
        <v>2050</v>
      </c>
    </row>
    <row r="440" spans="1:20" ht="46.8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t="s">
        <v>2040</v>
      </c>
      <c r="T440" t="s">
        <v>2041</v>
      </c>
    </row>
    <row r="441" spans="1:20" ht="31.2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t="s">
        <v>2042</v>
      </c>
      <c r="T441" t="s">
        <v>2064</v>
      </c>
    </row>
    <row r="442" spans="1:20" ht="31.2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2042</v>
      </c>
      <c r="T442" t="s">
        <v>2061</v>
      </c>
    </row>
    <row r="443" spans="1:20" ht="31.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t="s">
        <v>2038</v>
      </c>
      <c r="T443" t="s">
        <v>2047</v>
      </c>
    </row>
    <row r="444" spans="1:20" ht="31.2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t="s">
        <v>2040</v>
      </c>
      <c r="T444" t="s">
        <v>2041</v>
      </c>
    </row>
    <row r="445" spans="1:20" ht="31.2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t="s">
        <v>2040</v>
      </c>
      <c r="T445" t="s">
        <v>2041</v>
      </c>
    </row>
    <row r="446" spans="1:20" ht="31.2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t="s">
        <v>2036</v>
      </c>
      <c r="T446" t="s">
        <v>2046</v>
      </c>
    </row>
    <row r="447" spans="1:20" ht="46.8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t="s">
        <v>2040</v>
      </c>
      <c r="T447" t="s">
        <v>2041</v>
      </c>
    </row>
    <row r="448" spans="1:20" ht="31.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t="s">
        <v>2038</v>
      </c>
      <c r="T448" t="s">
        <v>2047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t="s">
        <v>2042</v>
      </c>
      <c r="T449" t="s">
        <v>2061</v>
      </c>
    </row>
    <row r="450" spans="1:20" ht="31.2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6"/>
        <v>41378.208333333336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t="s">
        <v>2051</v>
      </c>
      <c r="T450" t="s">
        <v>2052</v>
      </c>
    </row>
    <row r="451" spans="1:20" ht="31.2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28">(E451/D451)*100</f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30">(((L451/60)/60)/24)+DATE(1970,1,1)</f>
        <v>43530.25</v>
      </c>
      <c r="O451" s="12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2051</v>
      </c>
      <c r="T451" t="s">
        <v>2052</v>
      </c>
    </row>
    <row r="452" spans="1:20" ht="31.2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t="s">
        <v>2042</v>
      </c>
      <c r="T452" t="s">
        <v>2050</v>
      </c>
    </row>
    <row r="453" spans="1:20" ht="31.2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t="s">
        <v>2036</v>
      </c>
      <c r="T453" t="s">
        <v>2037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t="s">
        <v>2042</v>
      </c>
      <c r="T454" t="s">
        <v>2045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t="s">
        <v>2042</v>
      </c>
      <c r="T455" t="s">
        <v>2064</v>
      </c>
    </row>
    <row r="456" spans="1:20" ht="31.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t="s">
        <v>2042</v>
      </c>
      <c r="T456" t="s">
        <v>2045</v>
      </c>
    </row>
    <row r="457" spans="1:20" ht="31.2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t="s">
        <v>2040</v>
      </c>
      <c r="T457" t="s">
        <v>2041</v>
      </c>
    </row>
    <row r="458" spans="1:20" ht="46.8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t="s">
        <v>2036</v>
      </c>
      <c r="T458" t="s">
        <v>2046</v>
      </c>
    </row>
    <row r="459" spans="1:20" ht="31.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t="s">
        <v>2040</v>
      </c>
      <c r="T459" t="s">
        <v>2041</v>
      </c>
    </row>
    <row r="460" spans="1:20" ht="31.2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t="s">
        <v>2040</v>
      </c>
      <c r="T460" t="s">
        <v>2041</v>
      </c>
    </row>
    <row r="461" spans="1:20" ht="31.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t="s">
        <v>2042</v>
      </c>
      <c r="T461" t="s">
        <v>2043</v>
      </c>
    </row>
    <row r="462" spans="1:20" ht="31.2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t="s">
        <v>2040</v>
      </c>
      <c r="T462" t="s">
        <v>2041</v>
      </c>
    </row>
    <row r="463" spans="1:20" ht="31.2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t="s">
        <v>2042</v>
      </c>
      <c r="T463" t="s">
        <v>2045</v>
      </c>
    </row>
    <row r="464" spans="1:20" ht="31.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t="s">
        <v>2051</v>
      </c>
      <c r="T464" t="s">
        <v>2062</v>
      </c>
    </row>
    <row r="465" spans="1:20" ht="46.8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t="s">
        <v>2042</v>
      </c>
      <c r="T465" t="s">
        <v>2050</v>
      </c>
    </row>
    <row r="466" spans="1:20" ht="31.2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t="s">
        <v>2040</v>
      </c>
      <c r="T466" t="s">
        <v>2041</v>
      </c>
    </row>
    <row r="467" spans="1:20" ht="31.2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t="s">
        <v>2048</v>
      </c>
      <c r="T467" t="s">
        <v>2060</v>
      </c>
    </row>
    <row r="468" spans="1:20" ht="31.2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t="s">
        <v>2038</v>
      </c>
      <c r="T468" t="s">
        <v>2047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t="s">
        <v>2038</v>
      </c>
      <c r="T469" t="s">
        <v>2039</v>
      </c>
    </row>
    <row r="470" spans="1:20" ht="31.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t="s">
        <v>2040</v>
      </c>
      <c r="T470" t="s">
        <v>2041</v>
      </c>
    </row>
    <row r="471" spans="1:20" ht="31.2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t="s">
        <v>2042</v>
      </c>
      <c r="T471" t="s">
        <v>2045</v>
      </c>
    </row>
    <row r="472" spans="1:20" ht="31.2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t="s">
        <v>2038</v>
      </c>
      <c r="T472" t="s">
        <v>2047</v>
      </c>
    </row>
    <row r="473" spans="1:20" ht="31.2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t="s">
        <v>2034</v>
      </c>
      <c r="T473" t="s">
        <v>2035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t="s">
        <v>2036</v>
      </c>
      <c r="T474" t="s">
        <v>2037</v>
      </c>
    </row>
    <row r="475" spans="1:20" ht="31.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t="s">
        <v>2036</v>
      </c>
      <c r="T475" t="s">
        <v>2044</v>
      </c>
    </row>
    <row r="476" spans="1:20" ht="31.2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t="s">
        <v>2042</v>
      </c>
      <c r="T476" t="s">
        <v>2061</v>
      </c>
    </row>
    <row r="477" spans="1:20" ht="46.8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2048</v>
      </c>
      <c r="T477" t="s">
        <v>2060</v>
      </c>
    </row>
    <row r="478" spans="1:20" ht="46.8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2048</v>
      </c>
      <c r="T478" t="s">
        <v>2054</v>
      </c>
    </row>
    <row r="479" spans="1:20" ht="31.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2042</v>
      </c>
      <c r="T479" t="s">
        <v>2064</v>
      </c>
    </row>
    <row r="480" spans="1:20" ht="31.2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t="s">
        <v>2038</v>
      </c>
      <c r="T480" t="s">
        <v>2047</v>
      </c>
    </row>
    <row r="481" spans="1:20" ht="31.2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t="s">
        <v>2034</v>
      </c>
      <c r="T481" t="s">
        <v>2035</v>
      </c>
    </row>
    <row r="482" spans="1:20" ht="31.2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2055</v>
      </c>
      <c r="T482" t="s">
        <v>2056</v>
      </c>
    </row>
    <row r="483" spans="1:20" ht="46.8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t="s">
        <v>2040</v>
      </c>
      <c r="T483" t="s">
        <v>2041</v>
      </c>
    </row>
    <row r="484" spans="1:20" ht="46.8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t="s">
        <v>2048</v>
      </c>
      <c r="T484" t="s">
        <v>2054</v>
      </c>
    </row>
    <row r="485" spans="1:20" ht="31.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t="s">
        <v>2040</v>
      </c>
      <c r="T485" t="s">
        <v>2041</v>
      </c>
    </row>
    <row r="486" spans="1:20" ht="31.2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t="s">
        <v>2034</v>
      </c>
      <c r="T486" t="s">
        <v>2035</v>
      </c>
    </row>
    <row r="487" spans="1:20" ht="46.8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t="s">
        <v>2040</v>
      </c>
      <c r="T487" t="s">
        <v>2041</v>
      </c>
    </row>
    <row r="488" spans="1:20" ht="46.8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2048</v>
      </c>
      <c r="T488" t="s">
        <v>2060</v>
      </c>
    </row>
    <row r="489" spans="1:20" ht="31.2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t="s">
        <v>2040</v>
      </c>
      <c r="T489" t="s">
        <v>2041</v>
      </c>
    </row>
    <row r="490" spans="1:20" ht="31.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t="s">
        <v>2040</v>
      </c>
      <c r="T490" t="s">
        <v>2041</v>
      </c>
    </row>
    <row r="491" spans="1:20" ht="31.2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t="s">
        <v>2038</v>
      </c>
      <c r="T491" t="s">
        <v>2047</v>
      </c>
    </row>
    <row r="492" spans="1:20" ht="46.8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t="s">
        <v>2065</v>
      </c>
      <c r="T492" t="s">
        <v>2066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t="s">
        <v>2034</v>
      </c>
      <c r="T493" t="s">
        <v>2035</v>
      </c>
    </row>
    <row r="494" spans="1:20" ht="31.2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2042</v>
      </c>
      <c r="T494" t="s">
        <v>2053</v>
      </c>
    </row>
    <row r="495" spans="1:20" ht="31.2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2055</v>
      </c>
      <c r="T495" t="s">
        <v>2056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t="s">
        <v>2038</v>
      </c>
      <c r="T496" t="s">
        <v>2047</v>
      </c>
    </row>
    <row r="497" spans="1:20" ht="31.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t="s">
        <v>2040</v>
      </c>
      <c r="T497" t="s">
        <v>2041</v>
      </c>
    </row>
    <row r="498" spans="1:20" ht="31.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t="s">
        <v>2042</v>
      </c>
      <c r="T498" t="s">
        <v>2050</v>
      </c>
    </row>
    <row r="499" spans="1:20" ht="31.2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t="s">
        <v>2038</v>
      </c>
      <c r="T499" t="s">
        <v>2047</v>
      </c>
    </row>
    <row r="500" spans="1:20" ht="31.2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t="s">
        <v>2038</v>
      </c>
      <c r="T500" t="s">
        <v>2039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t="s">
        <v>2042</v>
      </c>
      <c r="T501" t="s">
        <v>2043</v>
      </c>
    </row>
    <row r="502" spans="1:20" ht="31.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t="s">
        <v>2040</v>
      </c>
      <c r="T502" t="s">
        <v>2041</v>
      </c>
    </row>
    <row r="503" spans="1:20" ht="31.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t="s">
        <v>2042</v>
      </c>
      <c r="T503" t="s">
        <v>2043</v>
      </c>
    </row>
    <row r="504" spans="1:20" ht="31.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t="s">
        <v>2051</v>
      </c>
      <c r="T504" t="s">
        <v>2052</v>
      </c>
    </row>
    <row r="505" spans="1:20" ht="46.8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t="s">
        <v>2042</v>
      </c>
      <c r="T505" t="s">
        <v>2045</v>
      </c>
    </row>
    <row r="506" spans="1:20" ht="31.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t="s">
        <v>2036</v>
      </c>
      <c r="T506" t="s">
        <v>2037</v>
      </c>
    </row>
    <row r="507" spans="1:20" ht="31.2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2048</v>
      </c>
      <c r="T507" t="s">
        <v>2057</v>
      </c>
    </row>
    <row r="508" spans="1:20" ht="46.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t="s">
        <v>2040</v>
      </c>
      <c r="T508" t="s">
        <v>2041</v>
      </c>
    </row>
    <row r="509" spans="1:20" ht="46.8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t="s">
        <v>2038</v>
      </c>
      <c r="T509" t="s">
        <v>2039</v>
      </c>
    </row>
    <row r="510" spans="1:20" ht="31.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t="s">
        <v>2040</v>
      </c>
      <c r="T510" t="s">
        <v>2041</v>
      </c>
    </row>
    <row r="511" spans="1:20" ht="31.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t="s">
        <v>2040</v>
      </c>
      <c r="T511" t="s">
        <v>2041</v>
      </c>
    </row>
    <row r="512" spans="1:20" ht="31.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t="s">
        <v>2042</v>
      </c>
      <c r="T512" t="s">
        <v>2045</v>
      </c>
    </row>
    <row r="513" spans="1:20" ht="31.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t="s">
        <v>2040</v>
      </c>
      <c r="T513" t="s">
        <v>2041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30"/>
        <v>41825.208333333336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t="s">
        <v>2051</v>
      </c>
      <c r="T514" t="s">
        <v>2052</v>
      </c>
    </row>
    <row r="515" spans="1:20" ht="31.2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32">(E515/D515)*100</f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4">(((L515/60)/60)/24)+DATE(1970,1,1)</f>
        <v>40430.208333333336</v>
      </c>
      <c r="O515" s="12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2042</v>
      </c>
      <c r="T515" t="s">
        <v>2061</v>
      </c>
    </row>
    <row r="516" spans="1:20" ht="31.2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t="s">
        <v>2036</v>
      </c>
      <c r="T516" t="s">
        <v>2037</v>
      </c>
    </row>
    <row r="517" spans="1:20" ht="31.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t="s">
        <v>2040</v>
      </c>
      <c r="T517" t="s">
        <v>2041</v>
      </c>
    </row>
    <row r="518" spans="1:20" ht="46.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t="s">
        <v>2048</v>
      </c>
      <c r="T518" t="s">
        <v>2049</v>
      </c>
    </row>
    <row r="519" spans="1:20" ht="46.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t="s">
        <v>2034</v>
      </c>
      <c r="T519" t="s">
        <v>2035</v>
      </c>
    </row>
    <row r="520" spans="1:20" ht="46.8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t="s">
        <v>2042</v>
      </c>
      <c r="T520" t="s">
        <v>2050</v>
      </c>
    </row>
    <row r="521" spans="1:20" ht="31.2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t="s">
        <v>2036</v>
      </c>
      <c r="T521" t="s">
        <v>2037</v>
      </c>
    </row>
    <row r="522" spans="1:20" ht="31.2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t="s">
        <v>2040</v>
      </c>
      <c r="T522" t="s">
        <v>2041</v>
      </c>
    </row>
    <row r="523" spans="1:20" ht="31.2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t="s">
        <v>2042</v>
      </c>
      <c r="T523" t="s">
        <v>2045</v>
      </c>
    </row>
    <row r="524" spans="1:20" ht="46.8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2042</v>
      </c>
      <c r="T524" t="s">
        <v>2053</v>
      </c>
    </row>
    <row r="525" spans="1:20" ht="31.2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t="s">
        <v>2042</v>
      </c>
      <c r="T525" t="s">
        <v>2053</v>
      </c>
    </row>
    <row r="526" spans="1:20" ht="31.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t="s">
        <v>2040</v>
      </c>
      <c r="T526" t="s">
        <v>2041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t="s">
        <v>2038</v>
      </c>
      <c r="T527" t="s">
        <v>2047</v>
      </c>
    </row>
    <row r="528" spans="1:20" ht="46.8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t="s">
        <v>2040</v>
      </c>
      <c r="T528" t="s">
        <v>2041</v>
      </c>
    </row>
    <row r="529" spans="1:20" ht="31.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t="s">
        <v>2042</v>
      </c>
      <c r="T529" t="s">
        <v>2050</v>
      </c>
    </row>
    <row r="530" spans="1:20" ht="31.2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t="s">
        <v>2036</v>
      </c>
      <c r="T530" t="s">
        <v>2046</v>
      </c>
    </row>
    <row r="531" spans="1:20" ht="31.2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t="s">
        <v>2051</v>
      </c>
      <c r="T531" t="s">
        <v>2052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2048</v>
      </c>
      <c r="T532" t="s">
        <v>2054</v>
      </c>
    </row>
    <row r="533" spans="1:20" ht="46.8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t="s">
        <v>2051</v>
      </c>
      <c r="T533" t="s">
        <v>2052</v>
      </c>
    </row>
    <row r="534" spans="1:20" ht="31.2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t="s">
        <v>2040</v>
      </c>
      <c r="T534" t="s">
        <v>2041</v>
      </c>
    </row>
    <row r="535" spans="1:20" ht="31.2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t="s">
        <v>2036</v>
      </c>
      <c r="T535" t="s">
        <v>2046</v>
      </c>
    </row>
    <row r="536" spans="1:20" ht="31.2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t="s">
        <v>2042</v>
      </c>
      <c r="T536" t="s">
        <v>2045</v>
      </c>
    </row>
    <row r="537" spans="1:20" ht="31.2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t="s">
        <v>2040</v>
      </c>
      <c r="T537" t="s">
        <v>2041</v>
      </c>
    </row>
    <row r="538" spans="1:20" ht="31.2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2048</v>
      </c>
      <c r="T538" t="s">
        <v>2054</v>
      </c>
    </row>
    <row r="539" spans="1:20" ht="31.2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t="s">
        <v>2042</v>
      </c>
      <c r="T539" t="s">
        <v>2043</v>
      </c>
    </row>
    <row r="540" spans="1:20" ht="31.2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2051</v>
      </c>
      <c r="T540" t="s">
        <v>2062</v>
      </c>
    </row>
    <row r="541" spans="1:20" ht="31.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t="s">
        <v>2034</v>
      </c>
      <c r="T541" t="s">
        <v>2035</v>
      </c>
    </row>
    <row r="542" spans="1:20" ht="31.2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2055</v>
      </c>
      <c r="T542" t="s">
        <v>2056</v>
      </c>
    </row>
    <row r="543" spans="1:20" ht="31.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2051</v>
      </c>
      <c r="T543" t="s">
        <v>2062</v>
      </c>
    </row>
    <row r="544" spans="1:20" ht="31.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t="s">
        <v>2036</v>
      </c>
      <c r="T544" t="s">
        <v>2046</v>
      </c>
    </row>
    <row r="545" spans="1:20" ht="31.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t="s">
        <v>2051</v>
      </c>
      <c r="T545" t="s">
        <v>2052</v>
      </c>
    </row>
    <row r="546" spans="1:20" ht="46.8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t="s">
        <v>2036</v>
      </c>
      <c r="T546" t="s">
        <v>2037</v>
      </c>
    </row>
    <row r="547" spans="1:20" ht="31.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t="s">
        <v>2040</v>
      </c>
      <c r="T547" t="s">
        <v>2041</v>
      </c>
    </row>
    <row r="548" spans="1:20" ht="46.8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t="s">
        <v>2040</v>
      </c>
      <c r="T548" t="s">
        <v>2041</v>
      </c>
    </row>
    <row r="549" spans="1:20" ht="31.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t="s">
        <v>2042</v>
      </c>
      <c r="T549" t="s">
        <v>2045</v>
      </c>
    </row>
    <row r="550" spans="1:20" ht="31.2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t="s">
        <v>2040</v>
      </c>
      <c r="T550" t="s">
        <v>2041</v>
      </c>
    </row>
    <row r="551" spans="1:20" ht="46.8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t="s">
        <v>2038</v>
      </c>
      <c r="T551" t="s">
        <v>2047</v>
      </c>
    </row>
    <row r="552" spans="1:20" ht="46.8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t="s">
        <v>2036</v>
      </c>
      <c r="T552" t="s">
        <v>2046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t="s">
        <v>2038</v>
      </c>
      <c r="T553" t="s">
        <v>2039</v>
      </c>
    </row>
    <row r="554" spans="1:20" ht="31.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t="s">
        <v>2040</v>
      </c>
      <c r="T554" t="s">
        <v>2041</v>
      </c>
    </row>
    <row r="555" spans="1:20" ht="46.8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t="s">
        <v>2036</v>
      </c>
      <c r="T555" t="s">
        <v>2037</v>
      </c>
    </row>
    <row r="556" spans="1:20" ht="46.8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t="s">
        <v>2036</v>
      </c>
      <c r="T556" t="s">
        <v>2046</v>
      </c>
    </row>
    <row r="557" spans="1:20" ht="31.2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t="s">
        <v>2036</v>
      </c>
      <c r="T557" t="s">
        <v>2037</v>
      </c>
    </row>
    <row r="558" spans="1:20" ht="31.2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2048</v>
      </c>
      <c r="T558" t="s">
        <v>2060</v>
      </c>
    </row>
    <row r="559" spans="1:20" ht="31.2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2042</v>
      </c>
      <c r="T559" t="s">
        <v>2064</v>
      </c>
    </row>
    <row r="560" spans="1:20" ht="31.2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t="s">
        <v>2040</v>
      </c>
      <c r="T560" t="s">
        <v>2041</v>
      </c>
    </row>
    <row r="561" spans="1:20" ht="31.2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t="s">
        <v>2040</v>
      </c>
      <c r="T561" t="s">
        <v>2041</v>
      </c>
    </row>
    <row r="562" spans="1:20" ht="31.2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t="s">
        <v>2042</v>
      </c>
      <c r="T562" t="s">
        <v>2050</v>
      </c>
    </row>
    <row r="563" spans="1:20" ht="31.2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t="s">
        <v>2040</v>
      </c>
      <c r="T563" t="s">
        <v>2041</v>
      </c>
    </row>
    <row r="564" spans="1:20" ht="46.8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t="s">
        <v>2036</v>
      </c>
      <c r="T564" t="s">
        <v>2037</v>
      </c>
    </row>
    <row r="565" spans="1:20" ht="31.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t="s">
        <v>2042</v>
      </c>
      <c r="T565" t="s">
        <v>2043</v>
      </c>
    </row>
    <row r="566" spans="1:20" ht="31.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t="s">
        <v>2040</v>
      </c>
      <c r="T566" t="s">
        <v>2041</v>
      </c>
    </row>
    <row r="567" spans="1:20" ht="31.2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t="s">
        <v>2040</v>
      </c>
      <c r="T567" t="s">
        <v>2041</v>
      </c>
    </row>
    <row r="568" spans="1:20" ht="31.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t="s">
        <v>2036</v>
      </c>
      <c r="T568" t="s">
        <v>2044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t="s">
        <v>2036</v>
      </c>
      <c r="T569" t="s">
        <v>2037</v>
      </c>
    </row>
    <row r="570" spans="1:20" ht="31.2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t="s">
        <v>2040</v>
      </c>
      <c r="T570" t="s">
        <v>2041</v>
      </c>
    </row>
    <row r="571" spans="1:20" ht="31.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t="s">
        <v>2042</v>
      </c>
      <c r="T571" t="s">
        <v>2050</v>
      </c>
    </row>
    <row r="572" spans="1:20" ht="31.2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t="s">
        <v>2036</v>
      </c>
      <c r="T572" t="s">
        <v>2037</v>
      </c>
    </row>
    <row r="573" spans="1:20" ht="31.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2042</v>
      </c>
      <c r="T573" t="s">
        <v>2053</v>
      </c>
    </row>
    <row r="574" spans="1:20" ht="31.2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t="s">
        <v>2036</v>
      </c>
      <c r="T574" t="s">
        <v>2037</v>
      </c>
    </row>
    <row r="575" spans="1:20" ht="31.2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2065</v>
      </c>
      <c r="T575" t="s">
        <v>2066</v>
      </c>
    </row>
    <row r="576" spans="1:20" ht="31.2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t="s">
        <v>2034</v>
      </c>
      <c r="T576" t="s">
        <v>2035</v>
      </c>
    </row>
    <row r="577" spans="1:20" ht="31.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t="s">
        <v>2040</v>
      </c>
      <c r="T577" t="s">
        <v>2041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4"/>
        <v>43040.208333333328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t="s">
        <v>2040</v>
      </c>
      <c r="T578" t="s">
        <v>2041</v>
      </c>
    </row>
    <row r="579" spans="1:20" ht="31.2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36">(E579/D579)*100</f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8">(((L579/60)/60)/24)+DATE(1970,1,1)</f>
        <v>40613.25</v>
      </c>
      <c r="O579" s="12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2036</v>
      </c>
      <c r="T579" t="s">
        <v>2059</v>
      </c>
    </row>
    <row r="580" spans="1:20" ht="31.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t="s">
        <v>2042</v>
      </c>
      <c r="T580" t="s">
        <v>2064</v>
      </c>
    </row>
    <row r="581" spans="1:20" ht="31.2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2036</v>
      </c>
      <c r="T581" t="s">
        <v>2059</v>
      </c>
    </row>
    <row r="582" spans="1:20" ht="46.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t="s">
        <v>2040</v>
      </c>
      <c r="T582" t="s">
        <v>2041</v>
      </c>
    </row>
    <row r="583" spans="1:20" ht="31.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t="s">
        <v>2038</v>
      </c>
      <c r="T583" t="s">
        <v>2039</v>
      </c>
    </row>
    <row r="584" spans="1:20" ht="31.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t="s">
        <v>2051</v>
      </c>
      <c r="T584" t="s">
        <v>2052</v>
      </c>
    </row>
    <row r="585" spans="1:20" ht="46.8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t="s">
        <v>2042</v>
      </c>
      <c r="T585" t="s">
        <v>2043</v>
      </c>
    </row>
    <row r="586" spans="1:20" ht="46.8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t="s">
        <v>2038</v>
      </c>
      <c r="T586" t="s">
        <v>2039</v>
      </c>
    </row>
    <row r="587" spans="1:20" ht="31.2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2048</v>
      </c>
      <c r="T587" t="s">
        <v>2060</v>
      </c>
    </row>
    <row r="588" spans="1:20" ht="46.8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t="s">
        <v>2036</v>
      </c>
      <c r="T588" t="s">
        <v>2037</v>
      </c>
    </row>
    <row r="589" spans="1:20" ht="31.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t="s">
        <v>2034</v>
      </c>
      <c r="T589" t="s">
        <v>2035</v>
      </c>
    </row>
    <row r="590" spans="1:20" ht="31.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t="s">
        <v>2040</v>
      </c>
      <c r="T590" t="s">
        <v>2041</v>
      </c>
    </row>
    <row r="591" spans="1:20" ht="31.2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t="s">
        <v>2042</v>
      </c>
      <c r="T591" t="s">
        <v>2043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t="s">
        <v>2048</v>
      </c>
      <c r="T592" t="s">
        <v>2057</v>
      </c>
    </row>
    <row r="593" spans="1:20" ht="31.2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t="s">
        <v>2051</v>
      </c>
      <c r="T593" t="s">
        <v>2052</v>
      </c>
    </row>
    <row r="594" spans="1:20" ht="46.8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t="s">
        <v>2040</v>
      </c>
      <c r="T594" t="s">
        <v>2041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t="s">
        <v>2042</v>
      </c>
      <c r="T595" t="s">
        <v>2050</v>
      </c>
    </row>
    <row r="596" spans="1:20" ht="46.8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t="s">
        <v>2040</v>
      </c>
      <c r="T596" t="s">
        <v>2041</v>
      </c>
    </row>
    <row r="597" spans="1:20" ht="46.8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t="s">
        <v>2040</v>
      </c>
      <c r="T597" t="s">
        <v>2041</v>
      </c>
    </row>
    <row r="598" spans="1:20" ht="31.2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t="s">
        <v>2042</v>
      </c>
      <c r="T598" t="s">
        <v>2045</v>
      </c>
    </row>
    <row r="599" spans="1:20" ht="31.2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t="s">
        <v>2040</v>
      </c>
      <c r="T599" t="s">
        <v>2041</v>
      </c>
    </row>
    <row r="600" spans="1:20" ht="31.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t="s">
        <v>2036</v>
      </c>
      <c r="T600" t="s">
        <v>2037</v>
      </c>
    </row>
    <row r="601" spans="1:20" ht="46.8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t="s">
        <v>2042</v>
      </c>
      <c r="T601" t="s">
        <v>2043</v>
      </c>
    </row>
    <row r="602" spans="1:20" ht="31.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t="s">
        <v>2034</v>
      </c>
      <c r="T602" t="s">
        <v>2035</v>
      </c>
    </row>
    <row r="603" spans="1:20" ht="31.2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t="s">
        <v>2038</v>
      </c>
      <c r="T603" t="s">
        <v>2047</v>
      </c>
    </row>
    <row r="604" spans="1:20" ht="46.8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t="s">
        <v>2040</v>
      </c>
      <c r="T604" t="s">
        <v>2041</v>
      </c>
    </row>
    <row r="605" spans="1:20" ht="31.2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t="s">
        <v>2040</v>
      </c>
      <c r="T605" t="s">
        <v>2041</v>
      </c>
    </row>
    <row r="606" spans="1:20" ht="31.2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t="s">
        <v>2040</v>
      </c>
      <c r="T606" t="s">
        <v>2041</v>
      </c>
    </row>
    <row r="607" spans="1:20" ht="31.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t="s">
        <v>2048</v>
      </c>
      <c r="T607" t="s">
        <v>2049</v>
      </c>
    </row>
    <row r="608" spans="1:20" ht="46.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t="s">
        <v>2036</v>
      </c>
      <c r="T608" t="s">
        <v>2037</v>
      </c>
    </row>
    <row r="609" spans="1:20" ht="31.2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t="s">
        <v>2034</v>
      </c>
      <c r="T609" t="s">
        <v>2035</v>
      </c>
    </row>
    <row r="610" spans="1:20" ht="31.2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t="s">
        <v>2036</v>
      </c>
      <c r="T610" t="s">
        <v>2059</v>
      </c>
    </row>
    <row r="611" spans="1:20" ht="31.2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t="s">
        <v>2042</v>
      </c>
      <c r="T611" t="s">
        <v>2064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t="s">
        <v>2040</v>
      </c>
      <c r="T612" t="s">
        <v>2041</v>
      </c>
    </row>
    <row r="613" spans="1:20" ht="31.2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t="s">
        <v>2040</v>
      </c>
      <c r="T613" t="s">
        <v>2041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t="s">
        <v>2036</v>
      </c>
      <c r="T614" t="s">
        <v>2044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t="s">
        <v>2040</v>
      </c>
      <c r="T615" t="s">
        <v>2041</v>
      </c>
    </row>
    <row r="616" spans="1:20" ht="46.8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t="s">
        <v>2040</v>
      </c>
      <c r="T616" t="s">
        <v>2041</v>
      </c>
    </row>
    <row r="617" spans="1:20" ht="31.2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t="s">
        <v>2040</v>
      </c>
      <c r="T617" t="s">
        <v>2041</v>
      </c>
    </row>
    <row r="618" spans="1:20" ht="31.2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t="s">
        <v>2036</v>
      </c>
      <c r="T618" t="s">
        <v>2046</v>
      </c>
    </row>
    <row r="619" spans="1:20" ht="31.2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t="s">
        <v>2040</v>
      </c>
      <c r="T619" t="s">
        <v>2041</v>
      </c>
    </row>
    <row r="620" spans="1:20" ht="31.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t="s">
        <v>2048</v>
      </c>
      <c r="T620" t="s">
        <v>2049</v>
      </c>
    </row>
    <row r="621" spans="1:20" ht="46.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t="s">
        <v>2040</v>
      </c>
      <c r="T621" t="s">
        <v>2041</v>
      </c>
    </row>
    <row r="622" spans="1:20" ht="31.2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2055</v>
      </c>
      <c r="T622" t="s">
        <v>2056</v>
      </c>
    </row>
    <row r="623" spans="1:20" ht="31.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t="s">
        <v>2040</v>
      </c>
      <c r="T623" t="s">
        <v>2041</v>
      </c>
    </row>
    <row r="624" spans="1:20" ht="31.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t="s">
        <v>2036</v>
      </c>
      <c r="T624" t="s">
        <v>2046</v>
      </c>
    </row>
    <row r="625" spans="1:20" ht="31.2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t="s">
        <v>2040</v>
      </c>
      <c r="T625" t="s">
        <v>2041</v>
      </c>
    </row>
    <row r="626" spans="1:20" ht="31.2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t="s">
        <v>2055</v>
      </c>
      <c r="T626" t="s">
        <v>2056</v>
      </c>
    </row>
    <row r="627" spans="1:20" ht="46.8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t="s">
        <v>2040</v>
      </c>
      <c r="T627" t="s">
        <v>2041</v>
      </c>
    </row>
    <row r="628" spans="1:20" ht="46.8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t="s">
        <v>2040</v>
      </c>
      <c r="T628" t="s">
        <v>2041</v>
      </c>
    </row>
    <row r="629" spans="1:20" ht="31.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t="s">
        <v>2034</v>
      </c>
      <c r="T629" t="s">
        <v>2035</v>
      </c>
    </row>
    <row r="630" spans="1:20" ht="31.2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t="s">
        <v>2036</v>
      </c>
      <c r="T630" t="s">
        <v>2046</v>
      </c>
    </row>
    <row r="631" spans="1:20" ht="31.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t="s">
        <v>2040</v>
      </c>
      <c r="T631" t="s">
        <v>2041</v>
      </c>
    </row>
    <row r="632" spans="1:20" ht="31.2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t="s">
        <v>2040</v>
      </c>
      <c r="T632" t="s">
        <v>2041</v>
      </c>
    </row>
    <row r="633" spans="1:20" ht="31.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t="s">
        <v>2040</v>
      </c>
      <c r="T633" t="s">
        <v>2041</v>
      </c>
    </row>
    <row r="634" spans="1:20" ht="31.2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t="s">
        <v>2040</v>
      </c>
      <c r="T634" t="s">
        <v>2041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t="s">
        <v>2042</v>
      </c>
      <c r="T635" t="s">
        <v>2050</v>
      </c>
    </row>
    <row r="636" spans="1:20" ht="31.2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2042</v>
      </c>
      <c r="T636" t="s">
        <v>2061</v>
      </c>
    </row>
    <row r="637" spans="1:20" ht="31.2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2042</v>
      </c>
      <c r="T637" t="s">
        <v>2061</v>
      </c>
    </row>
    <row r="638" spans="1:20" ht="31.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t="s">
        <v>2042</v>
      </c>
      <c r="T638" t="s">
        <v>2050</v>
      </c>
    </row>
    <row r="639" spans="1:20" ht="31.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t="s">
        <v>2040</v>
      </c>
      <c r="T639" t="s">
        <v>2041</v>
      </c>
    </row>
    <row r="640" spans="1:20" ht="31.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t="s">
        <v>2040</v>
      </c>
      <c r="T640" t="s">
        <v>2041</v>
      </c>
    </row>
    <row r="641" spans="1:20" ht="31.2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t="s">
        <v>2042</v>
      </c>
      <c r="T641" t="s">
        <v>2045</v>
      </c>
    </row>
    <row r="642" spans="1:20" ht="31.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8"/>
        <v>42387.25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t="s">
        <v>2040</v>
      </c>
      <c r="T642" t="s">
        <v>2041</v>
      </c>
    </row>
    <row r="643" spans="1:20" ht="46.8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40">(E643/D643)*100</f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2">(((L643/60)/60)/24)+DATE(1970,1,1)</f>
        <v>42786.25</v>
      </c>
      <c r="O643" s="12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2040</v>
      </c>
      <c r="T643" t="s">
        <v>2041</v>
      </c>
    </row>
    <row r="644" spans="1:20" ht="31.2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t="s">
        <v>2038</v>
      </c>
      <c r="T644" t="s">
        <v>2047</v>
      </c>
    </row>
    <row r="645" spans="1:20" ht="31.2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t="s">
        <v>2040</v>
      </c>
      <c r="T645" t="s">
        <v>2041</v>
      </c>
    </row>
    <row r="646" spans="1:20" ht="31.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t="s">
        <v>2040</v>
      </c>
      <c r="T646" t="s">
        <v>2041</v>
      </c>
    </row>
    <row r="647" spans="1:20" ht="31.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t="s">
        <v>2036</v>
      </c>
      <c r="T647" t="s">
        <v>2037</v>
      </c>
    </row>
    <row r="648" spans="1:20" ht="31.2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t="s">
        <v>2051</v>
      </c>
      <c r="T648" t="s">
        <v>2052</v>
      </c>
    </row>
    <row r="649" spans="1:20" ht="31.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2048</v>
      </c>
      <c r="T649" t="s">
        <v>2060</v>
      </c>
    </row>
    <row r="650" spans="1:20" ht="31.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t="s">
        <v>2034</v>
      </c>
      <c r="T650" t="s">
        <v>2035</v>
      </c>
    </row>
    <row r="651" spans="1:20" ht="31.2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t="s">
        <v>2040</v>
      </c>
      <c r="T651" t="s">
        <v>2041</v>
      </c>
    </row>
    <row r="652" spans="1:20" ht="31.2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2036</v>
      </c>
      <c r="T652" t="s">
        <v>2059</v>
      </c>
    </row>
    <row r="653" spans="1:20" ht="31.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t="s">
        <v>2042</v>
      </c>
      <c r="T653" t="s">
        <v>2053</v>
      </c>
    </row>
    <row r="654" spans="1:20" ht="31.2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t="s">
        <v>2038</v>
      </c>
      <c r="T654" t="s">
        <v>2039</v>
      </c>
    </row>
    <row r="655" spans="1:20" ht="46.8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t="s">
        <v>2038</v>
      </c>
      <c r="T655" t="s">
        <v>2039</v>
      </c>
    </row>
    <row r="656" spans="1:20" ht="31.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2036</v>
      </c>
      <c r="T656" t="s">
        <v>2058</v>
      </c>
    </row>
    <row r="657" spans="1:20" ht="31.2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2055</v>
      </c>
      <c r="T657" t="s">
        <v>2056</v>
      </c>
    </row>
    <row r="658" spans="1:20" ht="46.8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t="s">
        <v>2034</v>
      </c>
      <c r="T658" t="s">
        <v>2035</v>
      </c>
    </row>
    <row r="659" spans="1:20" ht="31.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t="s">
        <v>2042</v>
      </c>
      <c r="T659" t="s">
        <v>2064</v>
      </c>
    </row>
    <row r="660" spans="1:20" ht="31.2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t="s">
        <v>2036</v>
      </c>
      <c r="T660" t="s">
        <v>2037</v>
      </c>
    </row>
    <row r="661" spans="1:20" ht="31.2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t="s">
        <v>2042</v>
      </c>
      <c r="T661" t="s">
        <v>2043</v>
      </c>
    </row>
    <row r="662" spans="1:20" ht="46.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t="s">
        <v>2040</v>
      </c>
      <c r="T662" t="s">
        <v>2041</v>
      </c>
    </row>
    <row r="663" spans="1:20" ht="31.2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2036</v>
      </c>
      <c r="T663" t="s">
        <v>2059</v>
      </c>
    </row>
    <row r="664" spans="1:20" ht="31.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t="s">
        <v>2040</v>
      </c>
      <c r="T664" t="s">
        <v>2041</v>
      </c>
    </row>
    <row r="665" spans="1:20" ht="31.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t="s">
        <v>2040</v>
      </c>
      <c r="T665" t="s">
        <v>2041</v>
      </c>
    </row>
    <row r="666" spans="1:20" ht="31.2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t="s">
        <v>2036</v>
      </c>
      <c r="T666" t="s">
        <v>2059</v>
      </c>
    </row>
    <row r="667" spans="1:20" ht="31.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t="s">
        <v>2042</v>
      </c>
      <c r="T667" t="s">
        <v>2043</v>
      </c>
    </row>
    <row r="668" spans="1:20" ht="31.2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t="s">
        <v>2040</v>
      </c>
      <c r="T668" t="s">
        <v>2041</v>
      </c>
    </row>
    <row r="669" spans="1:20" ht="46.8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2065</v>
      </c>
      <c r="T669" t="s">
        <v>2066</v>
      </c>
    </row>
    <row r="670" spans="1:20" ht="46.8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t="s">
        <v>2040</v>
      </c>
      <c r="T670" t="s">
        <v>2041</v>
      </c>
    </row>
    <row r="671" spans="1:20" ht="31.2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t="s">
        <v>2040</v>
      </c>
      <c r="T671" t="s">
        <v>2041</v>
      </c>
    </row>
    <row r="672" spans="1:20" ht="46.8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t="s">
        <v>2036</v>
      </c>
      <c r="T672" t="s">
        <v>2046</v>
      </c>
    </row>
    <row r="673" spans="1:20" ht="46.8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t="s">
        <v>2040</v>
      </c>
      <c r="T673" t="s">
        <v>2041</v>
      </c>
    </row>
    <row r="674" spans="1:20" ht="31.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t="s">
        <v>2040</v>
      </c>
      <c r="T674" t="s">
        <v>2041</v>
      </c>
    </row>
    <row r="675" spans="1:20" ht="31.2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t="s">
        <v>2036</v>
      </c>
      <c r="T675" t="s">
        <v>2046</v>
      </c>
    </row>
    <row r="676" spans="1:20" ht="31.2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2055</v>
      </c>
      <c r="T676" t="s">
        <v>2056</v>
      </c>
    </row>
    <row r="677" spans="1:20" ht="31.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2065</v>
      </c>
      <c r="T677" t="s">
        <v>2066</v>
      </c>
    </row>
    <row r="678" spans="1:20" ht="31.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2055</v>
      </c>
      <c r="T678" t="s">
        <v>2056</v>
      </c>
    </row>
    <row r="679" spans="1:20" ht="31.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2048</v>
      </c>
      <c r="T679" t="s">
        <v>2054</v>
      </c>
    </row>
    <row r="680" spans="1:20" ht="31.2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t="s">
        <v>2042</v>
      </c>
      <c r="T680" t="s">
        <v>2045</v>
      </c>
    </row>
    <row r="681" spans="1:20" ht="31.2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t="s">
        <v>2034</v>
      </c>
      <c r="T681" t="s">
        <v>2035</v>
      </c>
    </row>
    <row r="682" spans="1:20" ht="46.8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t="s">
        <v>2051</v>
      </c>
      <c r="T682" t="s">
        <v>2062</v>
      </c>
    </row>
    <row r="683" spans="1:20" ht="46.8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t="s">
        <v>2040</v>
      </c>
      <c r="T683" t="s">
        <v>2041</v>
      </c>
    </row>
    <row r="684" spans="1:20" ht="31.2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t="s">
        <v>2040</v>
      </c>
      <c r="T684" t="s">
        <v>2041</v>
      </c>
    </row>
    <row r="685" spans="1:20" ht="31.2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t="s">
        <v>2040</v>
      </c>
      <c r="T685" t="s">
        <v>2041</v>
      </c>
    </row>
    <row r="686" spans="1:20" ht="31.2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t="s">
        <v>2048</v>
      </c>
      <c r="T686" t="s">
        <v>2049</v>
      </c>
    </row>
    <row r="687" spans="1:20" ht="46.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t="s">
        <v>2040</v>
      </c>
      <c r="T687" t="s">
        <v>2041</v>
      </c>
    </row>
    <row r="688" spans="1:20" ht="31.2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t="s">
        <v>2038</v>
      </c>
      <c r="T688" t="s">
        <v>2047</v>
      </c>
    </row>
    <row r="689" spans="1:20" ht="31.2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t="s">
        <v>2040</v>
      </c>
      <c r="T689" t="s">
        <v>2041</v>
      </c>
    </row>
    <row r="690" spans="1:20" ht="31.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t="s">
        <v>2042</v>
      </c>
      <c r="T690" t="s">
        <v>2061</v>
      </c>
    </row>
    <row r="691" spans="1:20" ht="31.2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t="s">
        <v>2038</v>
      </c>
      <c r="T691" t="s">
        <v>2039</v>
      </c>
    </row>
    <row r="692" spans="1:20" ht="31.2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t="s">
        <v>2042</v>
      </c>
      <c r="T692" t="s">
        <v>2043</v>
      </c>
    </row>
    <row r="693" spans="1:20" ht="31.2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t="s">
        <v>2042</v>
      </c>
      <c r="T693" t="s">
        <v>2043</v>
      </c>
    </row>
    <row r="694" spans="1:20" ht="46.8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t="s">
        <v>2036</v>
      </c>
      <c r="T694" t="s">
        <v>2037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t="s">
        <v>2040</v>
      </c>
      <c r="T695" t="s">
        <v>2041</v>
      </c>
    </row>
    <row r="696" spans="1:20" ht="31.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t="s">
        <v>2040</v>
      </c>
      <c r="T696" t="s">
        <v>2041</v>
      </c>
    </row>
    <row r="697" spans="1:20" ht="31.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t="s">
        <v>2036</v>
      </c>
      <c r="T697" t="s">
        <v>2037</v>
      </c>
    </row>
    <row r="698" spans="1:20" ht="31.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t="s">
        <v>2040</v>
      </c>
      <c r="T698" t="s">
        <v>2041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t="s">
        <v>2036</v>
      </c>
      <c r="T699" t="s">
        <v>2044</v>
      </c>
    </row>
    <row r="700" spans="1:20" ht="31.2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t="s">
        <v>2038</v>
      </c>
      <c r="T700" t="s">
        <v>2047</v>
      </c>
    </row>
    <row r="701" spans="1:20" ht="31.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t="s">
        <v>2042</v>
      </c>
      <c r="T701" t="s">
        <v>2045</v>
      </c>
    </row>
    <row r="702" spans="1:20" ht="46.8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t="s">
        <v>2038</v>
      </c>
      <c r="T702" t="s">
        <v>2047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t="s">
        <v>2040</v>
      </c>
      <c r="T703" t="s">
        <v>2041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t="s">
        <v>2038</v>
      </c>
      <c r="T704" t="s">
        <v>2047</v>
      </c>
    </row>
    <row r="705" spans="1:20" ht="31.2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2048</v>
      </c>
      <c r="T705" t="s">
        <v>2060</v>
      </c>
    </row>
    <row r="706" spans="1:20" ht="46.8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2"/>
        <v>42555.208333333328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t="s">
        <v>2042</v>
      </c>
      <c r="T706" t="s">
        <v>2050</v>
      </c>
    </row>
    <row r="707" spans="1:20" ht="31.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44">(E707/D707)*100</f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6">(((L707/60)/60)/24)+DATE(1970,1,1)</f>
        <v>41619.25</v>
      </c>
      <c r="O707" s="12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2048</v>
      </c>
      <c r="T707" t="s">
        <v>2049</v>
      </c>
    </row>
    <row r="708" spans="1:20" ht="46.8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t="s">
        <v>2038</v>
      </c>
      <c r="T708" t="s">
        <v>2039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t="s">
        <v>2042</v>
      </c>
      <c r="T709" t="s">
        <v>2045</v>
      </c>
    </row>
    <row r="710" spans="1:20" ht="31.2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t="s">
        <v>2040</v>
      </c>
      <c r="T710" t="s">
        <v>2041</v>
      </c>
    </row>
    <row r="711" spans="1:20" ht="31.2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t="s">
        <v>2040</v>
      </c>
      <c r="T711" t="s">
        <v>2041</v>
      </c>
    </row>
    <row r="712" spans="1:20" ht="46.8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t="s">
        <v>2040</v>
      </c>
      <c r="T712" t="s">
        <v>2041</v>
      </c>
    </row>
    <row r="713" spans="1:20" ht="46.8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t="s">
        <v>2040</v>
      </c>
      <c r="T713" t="s">
        <v>2041</v>
      </c>
    </row>
    <row r="714" spans="1:20" ht="46.8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t="s">
        <v>2040</v>
      </c>
      <c r="T714" t="s">
        <v>2041</v>
      </c>
    </row>
    <row r="715" spans="1:20" ht="31.2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2048</v>
      </c>
      <c r="T715" t="s">
        <v>2057</v>
      </c>
    </row>
    <row r="716" spans="1:20" ht="31.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t="s">
        <v>2036</v>
      </c>
      <c r="T716" t="s">
        <v>2037</v>
      </c>
    </row>
    <row r="717" spans="1:20" ht="31.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2051</v>
      </c>
      <c r="T717" t="s">
        <v>2062</v>
      </c>
    </row>
    <row r="718" spans="1:20" ht="31.2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t="s">
        <v>2040</v>
      </c>
      <c r="T718" t="s">
        <v>2041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t="s">
        <v>2042</v>
      </c>
      <c r="T719" t="s">
        <v>2043</v>
      </c>
    </row>
    <row r="720" spans="1:20" ht="31.2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t="s">
        <v>2038</v>
      </c>
      <c r="T720" t="s">
        <v>2047</v>
      </c>
    </row>
    <row r="721" spans="1:20" ht="31.2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2048</v>
      </c>
      <c r="T721" t="s">
        <v>2054</v>
      </c>
    </row>
    <row r="722" spans="1:20" ht="46.8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t="s">
        <v>2040</v>
      </c>
      <c r="T722" t="s">
        <v>2041</v>
      </c>
    </row>
    <row r="723" spans="1:20" ht="31.2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t="s">
        <v>2036</v>
      </c>
      <c r="T723" t="s">
        <v>2037</v>
      </c>
    </row>
    <row r="724" spans="1:20" ht="31.2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t="s">
        <v>2042</v>
      </c>
      <c r="T724" t="s">
        <v>2043</v>
      </c>
    </row>
    <row r="725" spans="1:20" ht="31.2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t="s">
        <v>2040</v>
      </c>
      <c r="T725" t="s">
        <v>2041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t="s">
        <v>2040</v>
      </c>
      <c r="T726" t="s">
        <v>2041</v>
      </c>
    </row>
    <row r="727" spans="1:20" ht="31.2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t="s">
        <v>2051</v>
      </c>
      <c r="T727" t="s">
        <v>2062</v>
      </c>
    </row>
    <row r="728" spans="1:20" ht="46.8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t="s">
        <v>2040</v>
      </c>
      <c r="T728" t="s">
        <v>2041</v>
      </c>
    </row>
    <row r="729" spans="1:20" ht="31.2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t="s">
        <v>2038</v>
      </c>
      <c r="T729" t="s">
        <v>2039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t="s">
        <v>2040</v>
      </c>
      <c r="T730" t="s">
        <v>2041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t="s">
        <v>2042</v>
      </c>
      <c r="T731" t="s">
        <v>2045</v>
      </c>
    </row>
    <row r="732" spans="1:20" ht="31.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t="s">
        <v>2038</v>
      </c>
      <c r="T732" t="s">
        <v>2047</v>
      </c>
    </row>
    <row r="733" spans="1:20" ht="31.2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t="s">
        <v>2038</v>
      </c>
      <c r="T733" t="s">
        <v>2039</v>
      </c>
    </row>
    <row r="734" spans="1:20" ht="31.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t="s">
        <v>2036</v>
      </c>
      <c r="T734" t="s">
        <v>2037</v>
      </c>
    </row>
    <row r="735" spans="1:20" ht="31.2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2036</v>
      </c>
      <c r="T735" t="s">
        <v>2058</v>
      </c>
    </row>
    <row r="736" spans="1:20" ht="46.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t="s">
        <v>2040</v>
      </c>
      <c r="T736" t="s">
        <v>2041</v>
      </c>
    </row>
    <row r="737" spans="1:20" ht="46.8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2055</v>
      </c>
      <c r="T737" t="s">
        <v>2056</v>
      </c>
    </row>
    <row r="738" spans="1:20" ht="31.2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t="s">
        <v>2048</v>
      </c>
      <c r="T738" t="s">
        <v>2049</v>
      </c>
    </row>
    <row r="739" spans="1:20" ht="46.8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t="s">
        <v>2036</v>
      </c>
      <c r="T739" t="s">
        <v>2046</v>
      </c>
    </row>
    <row r="740" spans="1:20" ht="46.8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t="s">
        <v>2040</v>
      </c>
      <c r="T740" t="s">
        <v>2041</v>
      </c>
    </row>
    <row r="741" spans="1:20" ht="31.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t="s">
        <v>2036</v>
      </c>
      <c r="T741" t="s">
        <v>2046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t="s">
        <v>2040</v>
      </c>
      <c r="T742" t="s">
        <v>2041</v>
      </c>
    </row>
    <row r="743" spans="1:20" ht="31.2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t="s">
        <v>2040</v>
      </c>
      <c r="T743" t="s">
        <v>2041</v>
      </c>
    </row>
    <row r="744" spans="1:20" ht="31.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t="s">
        <v>2036</v>
      </c>
      <c r="T744" t="s">
        <v>2044</v>
      </c>
    </row>
    <row r="745" spans="1:20" ht="46.8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t="s">
        <v>2040</v>
      </c>
      <c r="T745" t="s">
        <v>2041</v>
      </c>
    </row>
    <row r="746" spans="1:20" ht="31.2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t="s">
        <v>2040</v>
      </c>
      <c r="T746" t="s">
        <v>2041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t="s">
        <v>2038</v>
      </c>
      <c r="T747" t="s">
        <v>2047</v>
      </c>
    </row>
    <row r="748" spans="1:20" ht="31.2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t="s">
        <v>2038</v>
      </c>
      <c r="T748" t="s">
        <v>2039</v>
      </c>
    </row>
    <row r="749" spans="1:20" ht="31.2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t="s">
        <v>2040</v>
      </c>
      <c r="T749" t="s">
        <v>2041</v>
      </c>
    </row>
    <row r="750" spans="1:20" ht="31.2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t="s">
        <v>2042</v>
      </c>
      <c r="T750" t="s">
        <v>2050</v>
      </c>
    </row>
    <row r="751" spans="1:20" ht="31.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t="s">
        <v>2038</v>
      </c>
      <c r="T751" t="s">
        <v>2047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t="s">
        <v>2036</v>
      </c>
      <c r="T752" t="s">
        <v>2044</v>
      </c>
    </row>
    <row r="753" spans="1:20" ht="31.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t="s">
        <v>2048</v>
      </c>
      <c r="T753" t="s">
        <v>2049</v>
      </c>
    </row>
    <row r="754" spans="1:20" ht="31.2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t="s">
        <v>2040</v>
      </c>
      <c r="T754" t="s">
        <v>2041</v>
      </c>
    </row>
    <row r="755" spans="1:20" ht="31.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2055</v>
      </c>
      <c r="T755" t="s">
        <v>2056</v>
      </c>
    </row>
    <row r="756" spans="1:20" ht="31.2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t="s">
        <v>2040</v>
      </c>
      <c r="T756" t="s">
        <v>2041</v>
      </c>
    </row>
    <row r="757" spans="1:20" ht="31.2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t="s">
        <v>2040</v>
      </c>
      <c r="T757" t="s">
        <v>2041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t="s">
        <v>2040</v>
      </c>
      <c r="T758" t="s">
        <v>2041</v>
      </c>
    </row>
    <row r="759" spans="1:20" ht="31.2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t="s">
        <v>2042</v>
      </c>
      <c r="T759" t="s">
        <v>2045</v>
      </c>
    </row>
    <row r="760" spans="1:20" ht="31.2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t="s">
        <v>2036</v>
      </c>
      <c r="T760" t="s">
        <v>2037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t="s">
        <v>2036</v>
      </c>
      <c r="T761" t="s">
        <v>2044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t="s">
        <v>2051</v>
      </c>
      <c r="T762" t="s">
        <v>2052</v>
      </c>
    </row>
    <row r="763" spans="1:20" ht="31.2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t="s">
        <v>2036</v>
      </c>
      <c r="T763" t="s">
        <v>2037</v>
      </c>
    </row>
    <row r="764" spans="1:20" ht="31.2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t="s">
        <v>2036</v>
      </c>
      <c r="T764" t="s">
        <v>2059</v>
      </c>
    </row>
    <row r="765" spans="1:20" ht="31.2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t="s">
        <v>2040</v>
      </c>
      <c r="T765" t="s">
        <v>2041</v>
      </c>
    </row>
    <row r="766" spans="1:20" ht="46.8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t="s">
        <v>2036</v>
      </c>
      <c r="T766" t="s">
        <v>2037</v>
      </c>
    </row>
    <row r="767" spans="1:20" ht="31.2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t="s">
        <v>2036</v>
      </c>
      <c r="T767" t="s">
        <v>2046</v>
      </c>
    </row>
    <row r="768" spans="1:20" ht="46.8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2042</v>
      </c>
      <c r="T768" t="s">
        <v>2064</v>
      </c>
    </row>
    <row r="769" spans="1:20" ht="31.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t="s">
        <v>2048</v>
      </c>
      <c r="T769" t="s">
        <v>2060</v>
      </c>
    </row>
    <row r="770" spans="1:20" ht="31.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6"/>
        <v>41619.25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t="s">
        <v>2040</v>
      </c>
      <c r="T770" t="s">
        <v>2041</v>
      </c>
    </row>
    <row r="771" spans="1:20" ht="31.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48">(E771/D771)*100</f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50">(((L771/60)/60)/24)+DATE(1970,1,1)</f>
        <v>41501.208333333336</v>
      </c>
      <c r="O771" s="12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2051</v>
      </c>
      <c r="T771" t="s">
        <v>2052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t="s">
        <v>2040</v>
      </c>
      <c r="T772" t="s">
        <v>2041</v>
      </c>
    </row>
    <row r="773" spans="1:20" ht="46.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t="s">
        <v>2040</v>
      </c>
      <c r="T773" t="s">
        <v>2041</v>
      </c>
    </row>
    <row r="774" spans="1:20" ht="46.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t="s">
        <v>2036</v>
      </c>
      <c r="T774" t="s">
        <v>2046</v>
      </c>
    </row>
    <row r="775" spans="1:20" ht="31.2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t="s">
        <v>2040</v>
      </c>
      <c r="T775" t="s">
        <v>2041</v>
      </c>
    </row>
    <row r="776" spans="1:20" ht="31.2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t="s">
        <v>2038</v>
      </c>
      <c r="T776" t="s">
        <v>2039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t="s">
        <v>2036</v>
      </c>
      <c r="T777" t="s">
        <v>2037</v>
      </c>
    </row>
    <row r="778" spans="1:20" ht="31.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t="s">
        <v>2040</v>
      </c>
      <c r="T778" t="s">
        <v>2041</v>
      </c>
    </row>
    <row r="779" spans="1:20" ht="31.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t="s">
        <v>2040</v>
      </c>
      <c r="T779" t="s">
        <v>2041</v>
      </c>
    </row>
    <row r="780" spans="1:20" ht="31.2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t="s">
        <v>2042</v>
      </c>
      <c r="T780" t="s">
        <v>2050</v>
      </c>
    </row>
    <row r="781" spans="1:20" ht="31.2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t="s">
        <v>2040</v>
      </c>
      <c r="T781" t="s">
        <v>2041</v>
      </c>
    </row>
    <row r="782" spans="1:20" ht="46.8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t="s">
        <v>2042</v>
      </c>
      <c r="T782" t="s">
        <v>2045</v>
      </c>
    </row>
    <row r="783" spans="1:20" ht="46.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t="s">
        <v>2040</v>
      </c>
      <c r="T783" t="s">
        <v>2041</v>
      </c>
    </row>
    <row r="784" spans="1:20" ht="31.2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t="s">
        <v>2042</v>
      </c>
      <c r="T784" t="s">
        <v>2050</v>
      </c>
    </row>
    <row r="785" spans="1:20" ht="31.2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t="s">
        <v>2036</v>
      </c>
      <c r="T785" t="s">
        <v>2037</v>
      </c>
    </row>
    <row r="786" spans="1:20" ht="31.2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t="s">
        <v>2038</v>
      </c>
      <c r="T786" t="s">
        <v>2039</v>
      </c>
    </row>
    <row r="787" spans="1:20" ht="46.8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t="s">
        <v>2042</v>
      </c>
      <c r="T787" t="s">
        <v>2050</v>
      </c>
    </row>
    <row r="788" spans="1:20" ht="31.2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2036</v>
      </c>
      <c r="T788" t="s">
        <v>2059</v>
      </c>
    </row>
    <row r="789" spans="1:20" ht="31.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t="s">
        <v>2036</v>
      </c>
      <c r="T789" t="s">
        <v>2037</v>
      </c>
    </row>
    <row r="790" spans="1:20" ht="31.2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t="s">
        <v>2042</v>
      </c>
      <c r="T790" t="s">
        <v>2050</v>
      </c>
    </row>
    <row r="791" spans="1:20" ht="31.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t="s">
        <v>2040</v>
      </c>
      <c r="T791" t="s">
        <v>2041</v>
      </c>
    </row>
    <row r="792" spans="1:20" ht="31.2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t="s">
        <v>2040</v>
      </c>
      <c r="T792" t="s">
        <v>2041</v>
      </c>
    </row>
    <row r="793" spans="1:20" ht="31.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t="s">
        <v>2034</v>
      </c>
      <c r="T793" t="s">
        <v>2035</v>
      </c>
    </row>
    <row r="794" spans="1:20" ht="46.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t="s">
        <v>2040</v>
      </c>
      <c r="T794" t="s">
        <v>2041</v>
      </c>
    </row>
    <row r="795" spans="1:20" ht="46.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t="s">
        <v>2048</v>
      </c>
      <c r="T795" t="s">
        <v>2049</v>
      </c>
    </row>
    <row r="796" spans="1:20" ht="31.2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t="s">
        <v>2036</v>
      </c>
      <c r="T796" t="s">
        <v>2037</v>
      </c>
    </row>
    <row r="797" spans="1:20" ht="46.8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t="s">
        <v>2042</v>
      </c>
      <c r="T797" t="s">
        <v>2045</v>
      </c>
    </row>
    <row r="798" spans="1:20" ht="31.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2051</v>
      </c>
      <c r="T798" t="s">
        <v>2062</v>
      </c>
    </row>
    <row r="799" spans="1:20" ht="31.2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t="s">
        <v>2038</v>
      </c>
      <c r="T799" t="s">
        <v>2039</v>
      </c>
    </row>
    <row r="800" spans="1:20" ht="31.2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t="s">
        <v>2040</v>
      </c>
      <c r="T800" t="s">
        <v>2041</v>
      </c>
    </row>
    <row r="801" spans="1:20" ht="31.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t="s">
        <v>2040</v>
      </c>
      <c r="T801" t="s">
        <v>2041</v>
      </c>
    </row>
    <row r="802" spans="1:20" ht="31.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t="s">
        <v>2036</v>
      </c>
      <c r="T802" t="s">
        <v>2037</v>
      </c>
    </row>
    <row r="803" spans="1:20" ht="31.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t="s">
        <v>2055</v>
      </c>
      <c r="T803" t="s">
        <v>2056</v>
      </c>
    </row>
    <row r="804" spans="1:20" ht="46.8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2055</v>
      </c>
      <c r="T804" t="s">
        <v>2056</v>
      </c>
    </row>
    <row r="805" spans="1:20" ht="46.8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t="s">
        <v>2040</v>
      </c>
      <c r="T805" t="s">
        <v>2041</v>
      </c>
    </row>
    <row r="806" spans="1:20" ht="31.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t="s">
        <v>2036</v>
      </c>
      <c r="T806" t="s">
        <v>2037</v>
      </c>
    </row>
    <row r="807" spans="1:20" ht="46.8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t="s">
        <v>2042</v>
      </c>
      <c r="T807" t="s">
        <v>2043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t="s">
        <v>2042</v>
      </c>
      <c r="T808" t="s">
        <v>2045</v>
      </c>
    </row>
    <row r="809" spans="1:20" ht="31.2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t="s">
        <v>2040</v>
      </c>
      <c r="T809" t="s">
        <v>2041</v>
      </c>
    </row>
    <row r="810" spans="1:20" ht="31.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t="s">
        <v>2034</v>
      </c>
      <c r="T810" t="s">
        <v>2035</v>
      </c>
    </row>
    <row r="811" spans="1:20" ht="31.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t="s">
        <v>2042</v>
      </c>
      <c r="T811" t="s">
        <v>2043</v>
      </c>
    </row>
    <row r="812" spans="1:20" ht="46.8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t="s">
        <v>2040</v>
      </c>
      <c r="T812" t="s">
        <v>2041</v>
      </c>
    </row>
    <row r="813" spans="1:20" ht="31.2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t="s">
        <v>2051</v>
      </c>
      <c r="T813" t="s">
        <v>2052</v>
      </c>
    </row>
    <row r="814" spans="1:20" ht="31.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t="s">
        <v>2048</v>
      </c>
      <c r="T814" t="s">
        <v>2049</v>
      </c>
    </row>
    <row r="815" spans="1:20" ht="31.2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t="s">
        <v>2051</v>
      </c>
      <c r="T815" t="s">
        <v>2052</v>
      </c>
    </row>
    <row r="816" spans="1:20" ht="31.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t="s">
        <v>2036</v>
      </c>
      <c r="T816" t="s">
        <v>2037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t="s">
        <v>2036</v>
      </c>
      <c r="T817" t="s">
        <v>2037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t="s">
        <v>2040</v>
      </c>
      <c r="T818" t="s">
        <v>2041</v>
      </c>
    </row>
    <row r="819" spans="1:20" ht="46.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t="s">
        <v>2048</v>
      </c>
      <c r="T819" t="s">
        <v>2049</v>
      </c>
    </row>
    <row r="820" spans="1:20" ht="31.2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t="s">
        <v>2040</v>
      </c>
      <c r="T820" t="s">
        <v>2041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t="s">
        <v>2051</v>
      </c>
      <c r="T821" t="s">
        <v>2052</v>
      </c>
    </row>
    <row r="822" spans="1:20" ht="31.2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t="s">
        <v>2036</v>
      </c>
      <c r="T822" t="s">
        <v>2037</v>
      </c>
    </row>
    <row r="823" spans="1:20" ht="31.2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t="s">
        <v>2042</v>
      </c>
      <c r="T823" t="s">
        <v>2043</v>
      </c>
    </row>
    <row r="824" spans="1:20" ht="31.2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t="s">
        <v>2036</v>
      </c>
      <c r="T824" t="s">
        <v>2037</v>
      </c>
    </row>
    <row r="825" spans="1:20" ht="46.8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t="s">
        <v>2036</v>
      </c>
      <c r="T825" t="s">
        <v>2037</v>
      </c>
    </row>
    <row r="826" spans="1:20" ht="31.2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t="s">
        <v>2048</v>
      </c>
      <c r="T826" t="s">
        <v>2049</v>
      </c>
    </row>
    <row r="827" spans="1:20" ht="31.2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2042</v>
      </c>
      <c r="T827" t="s">
        <v>2053</v>
      </c>
    </row>
    <row r="828" spans="1:20" ht="46.8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t="s">
        <v>2040</v>
      </c>
      <c r="T828" t="s">
        <v>2041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t="s">
        <v>2042</v>
      </c>
      <c r="T829" t="s">
        <v>2045</v>
      </c>
    </row>
    <row r="830" spans="1:20" ht="46.8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t="s">
        <v>2040</v>
      </c>
      <c r="T830" t="s">
        <v>2041</v>
      </c>
    </row>
    <row r="831" spans="1:20" ht="31.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t="s">
        <v>2040</v>
      </c>
      <c r="T831" t="s">
        <v>2041</v>
      </c>
    </row>
    <row r="832" spans="1:20" ht="46.8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t="s">
        <v>2040</v>
      </c>
      <c r="T832" t="s">
        <v>2041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2055</v>
      </c>
      <c r="T833" t="s">
        <v>2056</v>
      </c>
    </row>
    <row r="834" spans="1:20" ht="31.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50"/>
        <v>42299.208333333328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t="s">
        <v>2048</v>
      </c>
      <c r="T834" t="s">
        <v>2060</v>
      </c>
    </row>
    <row r="835" spans="1:20" ht="46.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52">(E835/D835)*100</f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4">(((L835/60)/60)/24)+DATE(1970,1,1)</f>
        <v>40588.25</v>
      </c>
      <c r="O835" s="12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2048</v>
      </c>
      <c r="T835" t="s">
        <v>2060</v>
      </c>
    </row>
    <row r="836" spans="1:20" ht="31.2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t="s">
        <v>2040</v>
      </c>
      <c r="T836" t="s">
        <v>2041</v>
      </c>
    </row>
    <row r="837" spans="1:20" ht="31.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t="s">
        <v>2038</v>
      </c>
      <c r="T837" t="s">
        <v>2039</v>
      </c>
    </row>
    <row r="838" spans="1:20" ht="31.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t="s">
        <v>2036</v>
      </c>
      <c r="T838" t="s">
        <v>2046</v>
      </c>
    </row>
    <row r="839" spans="1:20" ht="31.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2036</v>
      </c>
      <c r="T839" t="s">
        <v>2059</v>
      </c>
    </row>
    <row r="840" spans="1:20" ht="31.2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t="s">
        <v>2040</v>
      </c>
      <c r="T840" t="s">
        <v>2041</v>
      </c>
    </row>
    <row r="841" spans="1:20" ht="31.2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t="s">
        <v>2042</v>
      </c>
      <c r="T841" t="s">
        <v>2043</v>
      </c>
    </row>
    <row r="842" spans="1:20" ht="31.2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t="s">
        <v>2040</v>
      </c>
      <c r="T842" t="s">
        <v>2041</v>
      </c>
    </row>
    <row r="843" spans="1:20" ht="31.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t="s">
        <v>2038</v>
      </c>
      <c r="T843" t="s">
        <v>2039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t="s">
        <v>2038</v>
      </c>
      <c r="T844" t="s">
        <v>2047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2055</v>
      </c>
      <c r="T845" t="s">
        <v>2056</v>
      </c>
    </row>
    <row r="846" spans="1:20" ht="31.2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t="s">
        <v>2042</v>
      </c>
      <c r="T846" t="s">
        <v>2043</v>
      </c>
    </row>
    <row r="847" spans="1:20" ht="31.2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t="s">
        <v>2038</v>
      </c>
      <c r="T847" t="s">
        <v>2039</v>
      </c>
    </row>
    <row r="848" spans="1:20" ht="31.2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t="s">
        <v>2038</v>
      </c>
      <c r="T848" t="s">
        <v>2039</v>
      </c>
    </row>
    <row r="849" spans="1:20" ht="31.2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t="s">
        <v>2034</v>
      </c>
      <c r="T849" t="s">
        <v>2035</v>
      </c>
    </row>
    <row r="850" spans="1:20" ht="31.2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t="s">
        <v>2042</v>
      </c>
      <c r="T850" t="s">
        <v>2045</v>
      </c>
    </row>
    <row r="851" spans="1:20" ht="46.8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t="s">
        <v>2036</v>
      </c>
      <c r="T851" t="s">
        <v>2046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t="s">
        <v>2036</v>
      </c>
      <c r="T852" t="s">
        <v>2037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t="s">
        <v>2036</v>
      </c>
      <c r="T853" t="s">
        <v>2044</v>
      </c>
    </row>
    <row r="854" spans="1:20" ht="46.8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t="s">
        <v>2051</v>
      </c>
      <c r="T854" t="s">
        <v>2052</v>
      </c>
    </row>
    <row r="855" spans="1:20" ht="31.2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t="s">
        <v>2036</v>
      </c>
      <c r="T855" t="s">
        <v>2046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t="s">
        <v>2048</v>
      </c>
      <c r="T856" t="s">
        <v>2054</v>
      </c>
    </row>
    <row r="857" spans="1:20" ht="31.2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t="s">
        <v>2040</v>
      </c>
      <c r="T857" t="s">
        <v>2041</v>
      </c>
    </row>
    <row r="858" spans="1:20" ht="31.2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t="s">
        <v>2034</v>
      </c>
      <c r="T858" t="s">
        <v>2035</v>
      </c>
    </row>
    <row r="859" spans="1:20" ht="46.8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t="s">
        <v>2042</v>
      </c>
      <c r="T859" t="s">
        <v>2053</v>
      </c>
    </row>
    <row r="860" spans="1:20" ht="46.8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t="s">
        <v>2034</v>
      </c>
      <c r="T860" t="s">
        <v>2035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t="s">
        <v>2040</v>
      </c>
      <c r="T861" t="s">
        <v>2041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t="s">
        <v>2038</v>
      </c>
      <c r="T862" t="s">
        <v>2047</v>
      </c>
    </row>
    <row r="863" spans="1:20" ht="46.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t="s">
        <v>2040</v>
      </c>
      <c r="T863" t="s">
        <v>2041</v>
      </c>
    </row>
    <row r="864" spans="1:20" ht="46.8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t="s">
        <v>2040</v>
      </c>
      <c r="T864" t="s">
        <v>2041</v>
      </c>
    </row>
    <row r="865" spans="1:20" ht="31.2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2042</v>
      </c>
      <c r="T865" t="s">
        <v>2061</v>
      </c>
    </row>
    <row r="866" spans="1:20" ht="31.2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2042</v>
      </c>
      <c r="T866" t="s">
        <v>2053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t="s">
        <v>2040</v>
      </c>
      <c r="T867" t="s">
        <v>2041</v>
      </c>
    </row>
    <row r="868" spans="1:20" ht="46.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2055</v>
      </c>
      <c r="T868" t="s">
        <v>2056</v>
      </c>
    </row>
    <row r="869" spans="1:20" ht="46.8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t="s">
        <v>2034</v>
      </c>
      <c r="T869" t="s">
        <v>2035</v>
      </c>
    </row>
    <row r="870" spans="1:20" ht="31.2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t="s">
        <v>2040</v>
      </c>
      <c r="T870" t="s">
        <v>2041</v>
      </c>
    </row>
    <row r="871" spans="1:20" ht="31.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t="s">
        <v>2042</v>
      </c>
      <c r="T871" t="s">
        <v>2045</v>
      </c>
    </row>
    <row r="872" spans="1:20" ht="31.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t="s">
        <v>2040</v>
      </c>
      <c r="T872" t="s">
        <v>2041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t="s">
        <v>2040</v>
      </c>
      <c r="T873" t="s">
        <v>2041</v>
      </c>
    </row>
    <row r="874" spans="1:20" ht="31.2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2042</v>
      </c>
      <c r="T874" t="s">
        <v>2064</v>
      </c>
    </row>
    <row r="875" spans="1:20" ht="31.2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t="s">
        <v>2055</v>
      </c>
      <c r="T875" t="s">
        <v>2056</v>
      </c>
    </row>
    <row r="876" spans="1:20" ht="31.2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2055</v>
      </c>
      <c r="T876" t="s">
        <v>2056</v>
      </c>
    </row>
    <row r="877" spans="1:20" ht="31.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t="s">
        <v>2036</v>
      </c>
      <c r="T877" t="s">
        <v>2037</v>
      </c>
    </row>
    <row r="878" spans="1:20" ht="46.8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2055</v>
      </c>
      <c r="T878" t="s">
        <v>2056</v>
      </c>
    </row>
    <row r="879" spans="1:20" ht="31.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t="s">
        <v>2034</v>
      </c>
      <c r="T879" t="s">
        <v>2035</v>
      </c>
    </row>
    <row r="880" spans="1:20" ht="31.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t="s">
        <v>2036</v>
      </c>
      <c r="T880" t="s">
        <v>2058</v>
      </c>
    </row>
    <row r="881" spans="1:20" ht="46.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t="s">
        <v>2048</v>
      </c>
      <c r="T881" t="s">
        <v>2049</v>
      </c>
    </row>
    <row r="882" spans="1:20" ht="46.8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t="s">
        <v>2036</v>
      </c>
      <c r="T882" t="s">
        <v>2044</v>
      </c>
    </row>
    <row r="883" spans="1:20" ht="31.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t="s">
        <v>2040</v>
      </c>
      <c r="T883" t="s">
        <v>2041</v>
      </c>
    </row>
    <row r="884" spans="1:20" ht="31.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t="s">
        <v>2040</v>
      </c>
      <c r="T884" t="s">
        <v>2041</v>
      </c>
    </row>
    <row r="885" spans="1:20" ht="46.8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2042</v>
      </c>
      <c r="T885" t="s">
        <v>2053</v>
      </c>
    </row>
    <row r="886" spans="1:20" ht="31.2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t="s">
        <v>2040</v>
      </c>
      <c r="T886" t="s">
        <v>2041</v>
      </c>
    </row>
    <row r="887" spans="1:20" ht="31.2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t="s">
        <v>2040</v>
      </c>
      <c r="T887" t="s">
        <v>2041</v>
      </c>
    </row>
    <row r="888" spans="1:20" ht="31.2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t="s">
        <v>2036</v>
      </c>
      <c r="T888" t="s">
        <v>2046</v>
      </c>
    </row>
    <row r="889" spans="1:20" ht="46.8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t="s">
        <v>2040</v>
      </c>
      <c r="T889" t="s">
        <v>2041</v>
      </c>
    </row>
    <row r="890" spans="1:20" ht="46.8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t="s">
        <v>2040</v>
      </c>
      <c r="T890" t="s">
        <v>2041</v>
      </c>
    </row>
    <row r="891" spans="1:20" ht="31.2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t="s">
        <v>2036</v>
      </c>
      <c r="T891" t="s">
        <v>2044</v>
      </c>
    </row>
    <row r="892" spans="1:20" ht="31.2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t="s">
        <v>2036</v>
      </c>
      <c r="T892" t="s">
        <v>2046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t="s">
        <v>2042</v>
      </c>
      <c r="T893" t="s">
        <v>2043</v>
      </c>
    </row>
    <row r="894" spans="1:20" ht="31.2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2048</v>
      </c>
      <c r="T894" t="s">
        <v>2060</v>
      </c>
    </row>
    <row r="895" spans="1:20" ht="31.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t="s">
        <v>2042</v>
      </c>
      <c r="T895" t="s">
        <v>2043</v>
      </c>
    </row>
    <row r="896" spans="1:20" ht="31.2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2042</v>
      </c>
      <c r="T896" t="s">
        <v>2061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t="s">
        <v>2040</v>
      </c>
      <c r="T897" t="s">
        <v>2041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4"/>
        <v>40738.208333333336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t="s">
        <v>2034</v>
      </c>
      <c r="T898" t="s">
        <v>2035</v>
      </c>
    </row>
    <row r="899" spans="1:20" ht="31.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56">(E899/D899)*100</f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8">(((L899/60)/60)/24)+DATE(1970,1,1)</f>
        <v>43583.208333333328</v>
      </c>
      <c r="O899" s="12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2040</v>
      </c>
      <c r="T899" t="s">
        <v>2041</v>
      </c>
    </row>
    <row r="900" spans="1:20" ht="31.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t="s">
        <v>2042</v>
      </c>
      <c r="T900" t="s">
        <v>2043</v>
      </c>
    </row>
    <row r="901" spans="1:20" ht="46.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2036</v>
      </c>
      <c r="T901" t="s">
        <v>2059</v>
      </c>
    </row>
    <row r="902" spans="1:20" ht="31.2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t="s">
        <v>2038</v>
      </c>
      <c r="T902" t="s">
        <v>2039</v>
      </c>
    </row>
    <row r="903" spans="1:20" ht="31.2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t="s">
        <v>2036</v>
      </c>
      <c r="T903" t="s">
        <v>2037</v>
      </c>
    </row>
    <row r="904" spans="1:20" ht="31.2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t="s">
        <v>2038</v>
      </c>
      <c r="T904" t="s">
        <v>2039</v>
      </c>
    </row>
    <row r="905" spans="1:20" ht="46.8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t="s">
        <v>2048</v>
      </c>
      <c r="T905" t="s">
        <v>2049</v>
      </c>
    </row>
    <row r="906" spans="1:20" ht="31.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2048</v>
      </c>
      <c r="T906" t="s">
        <v>2057</v>
      </c>
    </row>
    <row r="907" spans="1:20" ht="31.2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t="s">
        <v>2040</v>
      </c>
      <c r="T907" t="s">
        <v>2041</v>
      </c>
    </row>
    <row r="908" spans="1:20" ht="46.8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t="s">
        <v>2042</v>
      </c>
      <c r="T908" t="s">
        <v>2043</v>
      </c>
    </row>
    <row r="909" spans="1:20" ht="31.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t="s">
        <v>2040</v>
      </c>
      <c r="T909" t="s">
        <v>2041</v>
      </c>
    </row>
    <row r="910" spans="1:20" ht="31.2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t="s">
        <v>2051</v>
      </c>
      <c r="T910" t="s">
        <v>2052</v>
      </c>
    </row>
    <row r="911" spans="1:20" ht="31.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t="s">
        <v>2040</v>
      </c>
      <c r="T911" t="s">
        <v>2041</v>
      </c>
    </row>
    <row r="912" spans="1:20" ht="31.2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t="s">
        <v>2040</v>
      </c>
      <c r="T912" t="s">
        <v>2041</v>
      </c>
    </row>
    <row r="913" spans="1:20" ht="31.2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t="s">
        <v>2038</v>
      </c>
      <c r="T913" t="s">
        <v>2039</v>
      </c>
    </row>
    <row r="914" spans="1:20" ht="31.2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t="s">
        <v>2042</v>
      </c>
      <c r="T914" t="s">
        <v>2045</v>
      </c>
    </row>
    <row r="915" spans="1:20" ht="31.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t="s">
        <v>2042</v>
      </c>
      <c r="T915" t="s">
        <v>2045</v>
      </c>
    </row>
    <row r="916" spans="1:20" ht="31.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t="s">
        <v>2040</v>
      </c>
      <c r="T916" t="s">
        <v>2041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2042</v>
      </c>
      <c r="T917" t="s">
        <v>2061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t="s">
        <v>2055</v>
      </c>
      <c r="T918" t="s">
        <v>2056</v>
      </c>
    </row>
    <row r="919" spans="1:20" ht="31.2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2042</v>
      </c>
      <c r="T919" t="s">
        <v>2053</v>
      </c>
    </row>
    <row r="920" spans="1:20" ht="31.2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2048</v>
      </c>
      <c r="T920" t="s">
        <v>2057</v>
      </c>
    </row>
    <row r="921" spans="1:20" ht="31.2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t="s">
        <v>2040</v>
      </c>
      <c r="T921" t="s">
        <v>2041</v>
      </c>
    </row>
    <row r="922" spans="1:20" ht="31.2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t="s">
        <v>2042</v>
      </c>
      <c r="T922" t="s">
        <v>2050</v>
      </c>
    </row>
    <row r="923" spans="1:20" ht="31.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t="s">
        <v>2038</v>
      </c>
      <c r="T923" t="s">
        <v>2039</v>
      </c>
    </row>
    <row r="924" spans="1:20" ht="31.2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t="s">
        <v>2036</v>
      </c>
      <c r="T924" t="s">
        <v>2063</v>
      </c>
    </row>
    <row r="925" spans="1:20" ht="31.2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t="s">
        <v>2040</v>
      </c>
      <c r="T925" t="s">
        <v>2041</v>
      </c>
    </row>
    <row r="926" spans="1:20" ht="31.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t="s">
        <v>2040</v>
      </c>
      <c r="T926" t="s">
        <v>2041</v>
      </c>
    </row>
    <row r="927" spans="1:20" ht="46.8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t="s">
        <v>2040</v>
      </c>
      <c r="T927" t="s">
        <v>2041</v>
      </c>
    </row>
    <row r="928" spans="1:20" ht="31.2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t="s">
        <v>2034</v>
      </c>
      <c r="T928" t="s">
        <v>2035</v>
      </c>
    </row>
    <row r="929" spans="1:20" ht="31.2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t="s">
        <v>2040</v>
      </c>
      <c r="T929" t="s">
        <v>2041</v>
      </c>
    </row>
    <row r="930" spans="1:20" ht="31.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t="s">
        <v>2038</v>
      </c>
      <c r="T930" t="s">
        <v>2039</v>
      </c>
    </row>
    <row r="931" spans="1:20" ht="31.2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t="s">
        <v>2040</v>
      </c>
      <c r="T931" t="s">
        <v>2041</v>
      </c>
    </row>
    <row r="932" spans="1:20" ht="31.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t="s">
        <v>2040</v>
      </c>
      <c r="T932" t="s">
        <v>2041</v>
      </c>
    </row>
    <row r="933" spans="1:20" ht="46.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t="s">
        <v>2040</v>
      </c>
      <c r="T933" t="s">
        <v>2041</v>
      </c>
    </row>
    <row r="934" spans="1:20" ht="31.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t="s">
        <v>2036</v>
      </c>
      <c r="T934" t="s">
        <v>2037</v>
      </c>
    </row>
    <row r="935" spans="1:20" ht="31.2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t="s">
        <v>2040</v>
      </c>
      <c r="T935" t="s">
        <v>2041</v>
      </c>
    </row>
    <row r="936" spans="1:20" ht="31.2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t="s">
        <v>2040</v>
      </c>
      <c r="T936" t="s">
        <v>2041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t="s">
        <v>2040</v>
      </c>
      <c r="T937" t="s">
        <v>2041</v>
      </c>
    </row>
    <row r="938" spans="1:20" ht="31.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t="s">
        <v>2040</v>
      </c>
      <c r="T938" t="s">
        <v>2041</v>
      </c>
    </row>
    <row r="939" spans="1:20" ht="31.2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t="s">
        <v>2042</v>
      </c>
      <c r="T939" t="s">
        <v>2043</v>
      </c>
    </row>
    <row r="940" spans="1:20" ht="31.2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2048</v>
      </c>
      <c r="T940" t="s">
        <v>2054</v>
      </c>
    </row>
    <row r="941" spans="1:20" ht="46.8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t="s">
        <v>2051</v>
      </c>
      <c r="T941" t="s">
        <v>2052</v>
      </c>
    </row>
    <row r="942" spans="1:20" ht="31.2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t="s">
        <v>2038</v>
      </c>
      <c r="T942" t="s">
        <v>2039</v>
      </c>
    </row>
    <row r="943" spans="1:20" ht="31.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t="s">
        <v>2040</v>
      </c>
      <c r="T943" t="s">
        <v>2041</v>
      </c>
    </row>
    <row r="944" spans="1:20" ht="31.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t="s">
        <v>2040</v>
      </c>
      <c r="T944" t="s">
        <v>2041</v>
      </c>
    </row>
    <row r="945" spans="1:20" ht="31.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t="s">
        <v>2034</v>
      </c>
      <c r="T945" t="s">
        <v>2035</v>
      </c>
    </row>
    <row r="946" spans="1:20" ht="46.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t="s">
        <v>2055</v>
      </c>
      <c r="T946" t="s">
        <v>2056</v>
      </c>
    </row>
    <row r="947" spans="1:20" ht="31.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2055</v>
      </c>
      <c r="T947" t="s">
        <v>2056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t="s">
        <v>2040</v>
      </c>
      <c r="T948" t="s">
        <v>2041</v>
      </c>
    </row>
    <row r="949" spans="1:20" ht="31.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t="s">
        <v>2040</v>
      </c>
      <c r="T949" t="s">
        <v>2041</v>
      </c>
    </row>
    <row r="950" spans="1:20" ht="31.2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t="s">
        <v>2042</v>
      </c>
      <c r="T950" t="s">
        <v>2043</v>
      </c>
    </row>
    <row r="951" spans="1:20" ht="46.8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t="s">
        <v>2038</v>
      </c>
      <c r="T951" t="s">
        <v>2039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t="s">
        <v>2040</v>
      </c>
      <c r="T952" t="s">
        <v>2041</v>
      </c>
    </row>
    <row r="953" spans="1:20" ht="31.2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t="s">
        <v>2036</v>
      </c>
      <c r="T953" t="s">
        <v>2037</v>
      </c>
    </row>
    <row r="954" spans="1:20" ht="31.2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t="s">
        <v>2042</v>
      </c>
      <c r="T954" t="s">
        <v>2043</v>
      </c>
    </row>
    <row r="955" spans="1:20" ht="46.8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t="s">
        <v>2042</v>
      </c>
      <c r="T955" t="s">
        <v>2064</v>
      </c>
    </row>
    <row r="956" spans="1:20" ht="31.2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t="s">
        <v>2038</v>
      </c>
      <c r="T956" t="s">
        <v>2039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t="s">
        <v>2040</v>
      </c>
      <c r="T957" t="s">
        <v>2041</v>
      </c>
    </row>
    <row r="958" spans="1:20" ht="31.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t="s">
        <v>2042</v>
      </c>
      <c r="T958" t="s">
        <v>2064</v>
      </c>
    </row>
    <row r="959" spans="1:20" ht="31.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t="s">
        <v>2040</v>
      </c>
      <c r="T959" t="s">
        <v>2041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t="s">
        <v>2042</v>
      </c>
      <c r="T960" t="s">
        <v>2050</v>
      </c>
    </row>
    <row r="961" spans="1:20" ht="31.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2048</v>
      </c>
      <c r="T961" t="s">
        <v>2060</v>
      </c>
    </row>
    <row r="962" spans="1:20" ht="31.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8"/>
        <v>42408.25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t="s">
        <v>2038</v>
      </c>
      <c r="T962" t="s">
        <v>2039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60">(E963/D963)*100</f>
        <v>119.29824561403508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2">(((L963/60)/60)/24)+DATE(1970,1,1)</f>
        <v>40591.25</v>
      </c>
      <c r="O963" s="12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2048</v>
      </c>
      <c r="T963" t="s">
        <v>2060</v>
      </c>
    </row>
    <row r="964" spans="1:20" ht="31.2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t="s">
        <v>2034</v>
      </c>
      <c r="T964" t="s">
        <v>2035</v>
      </c>
    </row>
    <row r="965" spans="1:20" ht="31.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t="s">
        <v>2055</v>
      </c>
      <c r="T965" t="s">
        <v>2056</v>
      </c>
    </row>
    <row r="966" spans="1:20" ht="46.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t="s">
        <v>2040</v>
      </c>
      <c r="T966" t="s">
        <v>2041</v>
      </c>
    </row>
    <row r="967" spans="1:20" ht="31.2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t="s">
        <v>2036</v>
      </c>
      <c r="T967" t="s">
        <v>2037</v>
      </c>
    </row>
    <row r="968" spans="1:20" ht="31.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t="s">
        <v>2040</v>
      </c>
      <c r="T968" t="s">
        <v>2041</v>
      </c>
    </row>
    <row r="969" spans="1:20" ht="31.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2036</v>
      </c>
      <c r="T969" t="s">
        <v>2063</v>
      </c>
    </row>
    <row r="970" spans="1:20" ht="62.4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t="s">
        <v>2034</v>
      </c>
      <c r="T970" t="s">
        <v>2035</v>
      </c>
    </row>
    <row r="971" spans="1:20" ht="31.2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t="s">
        <v>2040</v>
      </c>
      <c r="T971" t="s">
        <v>2041</v>
      </c>
    </row>
    <row r="972" spans="1:20" ht="46.8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t="s">
        <v>2040</v>
      </c>
      <c r="T972" t="s">
        <v>2041</v>
      </c>
    </row>
    <row r="973" spans="1:20" ht="31.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2042</v>
      </c>
      <c r="T973" t="s">
        <v>2061</v>
      </c>
    </row>
    <row r="974" spans="1:20" ht="46.8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t="s">
        <v>2038</v>
      </c>
      <c r="T974" t="s">
        <v>2039</v>
      </c>
    </row>
    <row r="975" spans="1:20" ht="31.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t="s">
        <v>2040</v>
      </c>
      <c r="T975" t="s">
        <v>2041</v>
      </c>
    </row>
    <row r="976" spans="1:20" ht="31.2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t="s">
        <v>2036</v>
      </c>
      <c r="T976" t="s">
        <v>2046</v>
      </c>
    </row>
    <row r="977" spans="1:20" ht="31.2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t="s">
        <v>2040</v>
      </c>
      <c r="T977" t="s">
        <v>2041</v>
      </c>
    </row>
    <row r="978" spans="1:20" ht="46.8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t="s">
        <v>2040</v>
      </c>
      <c r="T978" t="s">
        <v>2041</v>
      </c>
    </row>
    <row r="979" spans="1:20" ht="31.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t="s">
        <v>2034</v>
      </c>
      <c r="T979" t="s">
        <v>2035</v>
      </c>
    </row>
    <row r="980" spans="1:20" ht="31.2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t="s">
        <v>2051</v>
      </c>
      <c r="T980" t="s">
        <v>2052</v>
      </c>
    </row>
    <row r="981" spans="1:20" ht="31.2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t="s">
        <v>2040</v>
      </c>
      <c r="T981" t="s">
        <v>2041</v>
      </c>
    </row>
    <row r="982" spans="1:20" ht="31.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t="s">
        <v>2048</v>
      </c>
      <c r="T982" t="s">
        <v>2049</v>
      </c>
    </row>
    <row r="983" spans="1:20" ht="31.2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t="s">
        <v>2038</v>
      </c>
      <c r="T983" t="s">
        <v>2039</v>
      </c>
    </row>
    <row r="984" spans="1:20" ht="31.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t="s">
        <v>2042</v>
      </c>
      <c r="T984" t="s">
        <v>2043</v>
      </c>
    </row>
    <row r="985" spans="1:20" ht="31.2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t="s">
        <v>2042</v>
      </c>
      <c r="T985" t="s">
        <v>2043</v>
      </c>
    </row>
    <row r="986" spans="1:20" ht="46.8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t="s">
        <v>2040</v>
      </c>
      <c r="T986" t="s">
        <v>2041</v>
      </c>
    </row>
    <row r="987" spans="1:20" ht="31.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t="s">
        <v>2036</v>
      </c>
      <c r="T987" t="s">
        <v>2037</v>
      </c>
    </row>
    <row r="988" spans="1:20" ht="46.8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t="s">
        <v>2036</v>
      </c>
      <c r="T988" t="s">
        <v>2037</v>
      </c>
    </row>
    <row r="989" spans="1:20" ht="46.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t="s">
        <v>2042</v>
      </c>
      <c r="T989" t="s">
        <v>2043</v>
      </c>
    </row>
    <row r="990" spans="1:20" ht="31.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t="s">
        <v>2048</v>
      </c>
      <c r="T990" t="s">
        <v>2057</v>
      </c>
    </row>
    <row r="991" spans="1:20" ht="31.2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2048</v>
      </c>
      <c r="T991" t="s">
        <v>2060</v>
      </c>
    </row>
    <row r="992" spans="1:20" ht="31.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t="s">
        <v>2042</v>
      </c>
      <c r="T992" t="s">
        <v>2045</v>
      </c>
    </row>
    <row r="993" spans="1:20" ht="31.2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t="s">
        <v>2036</v>
      </c>
      <c r="T993" t="s">
        <v>2037</v>
      </c>
    </row>
    <row r="994" spans="1:20" ht="31.2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t="s">
        <v>2042</v>
      </c>
      <c r="T994" t="s">
        <v>2045</v>
      </c>
    </row>
    <row r="995" spans="1:20" ht="31.2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t="s">
        <v>2055</v>
      </c>
      <c r="T995" t="s">
        <v>2056</v>
      </c>
    </row>
    <row r="996" spans="1:20" ht="31.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2048</v>
      </c>
      <c r="T996" t="s">
        <v>2060</v>
      </c>
    </row>
    <row r="997" spans="1:20" ht="31.2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t="s">
        <v>2034</v>
      </c>
      <c r="T997" t="s">
        <v>2035</v>
      </c>
    </row>
    <row r="998" spans="1:20" ht="46.8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t="s">
        <v>2040</v>
      </c>
      <c r="T998" t="s">
        <v>2041</v>
      </c>
    </row>
    <row r="999" spans="1:20" ht="31.2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t="s">
        <v>2040</v>
      </c>
      <c r="T999" t="s">
        <v>2041</v>
      </c>
    </row>
    <row r="1000" spans="1:20" ht="31.2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t="s">
        <v>2036</v>
      </c>
      <c r="T1000" t="s">
        <v>2046</v>
      </c>
    </row>
    <row r="1001" spans="1:20" ht="31.2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2034</v>
      </c>
      <c r="T1001" t="s">
        <v>2035</v>
      </c>
    </row>
  </sheetData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{4C307477-6A6D-404B-B533-1773819A202A}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uniqueValues" priority="9"/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rgb="FF0070C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07477-6A6D-404B-B533-1773819A2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3D61-E2D4-4F4D-BE2D-7239C06A30BF}">
  <dimension ref="A1:F14"/>
  <sheetViews>
    <sheetView topLeftCell="A4" workbookViewId="0">
      <selection activeCell="A5" sqref="A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8.3984375" bestFit="1" customWidth="1"/>
    <col min="8" max="8" width="5.59765625" bestFit="1" customWidth="1"/>
    <col min="9" max="9" width="9.19921875" bestFit="1" customWidth="1"/>
    <col min="10" max="10" width="9.69921875" bestFit="1" customWidth="1"/>
    <col min="11" max="11" width="8.3984375" bestFit="1" customWidth="1"/>
    <col min="12" max="12" width="5.59765625" bestFit="1" customWidth="1"/>
    <col min="13" max="13" width="3.8984375" bestFit="1" customWidth="1"/>
    <col min="14" max="14" width="9.19921875" bestFit="1" customWidth="1"/>
    <col min="15" max="15" width="11.09765625" bestFit="1" customWidth="1"/>
    <col min="16" max="16" width="11.59765625" bestFit="1" customWidth="1"/>
    <col min="17" max="17" width="14.8984375" bestFit="1" customWidth="1"/>
    <col min="18" max="18" width="8.3984375" bestFit="1" customWidth="1"/>
    <col min="19" max="19" width="5.59765625" bestFit="1" customWidth="1"/>
    <col min="20" max="20" width="9.19921875" bestFit="1" customWidth="1"/>
    <col min="21" max="21" width="10.59765625" bestFit="1" customWidth="1"/>
    <col min="22" max="22" width="13.8984375" bestFit="1" customWidth="1"/>
    <col min="23" max="23" width="5.59765625" bestFit="1" customWidth="1"/>
    <col min="24" max="24" width="3.8984375" bestFit="1" customWidth="1"/>
    <col min="25" max="25" width="9.19921875" bestFit="1" customWidth="1"/>
    <col min="26" max="26" width="17.19921875" bestFit="1" customWidth="1"/>
    <col min="27" max="27" width="11.5" bestFit="1" customWidth="1"/>
    <col min="28" max="28" width="5.59765625" bestFit="1" customWidth="1"/>
    <col min="29" max="29" width="3.8984375" bestFit="1" customWidth="1"/>
    <col min="30" max="30" width="9.19921875" bestFit="1" customWidth="1"/>
    <col min="31" max="31" width="14.69921875" bestFit="1" customWidth="1"/>
    <col min="32" max="32" width="12.19921875" bestFit="1" customWidth="1"/>
    <col min="33" max="33" width="5.59765625" bestFit="1" customWidth="1"/>
    <col min="34" max="34" width="3.8984375" bestFit="1" customWidth="1"/>
    <col min="35" max="35" width="9.19921875" bestFit="1" customWidth="1"/>
    <col min="36" max="36" width="15.5" bestFit="1" customWidth="1"/>
    <col min="38" max="38" width="5.59765625" bestFit="1" customWidth="1"/>
    <col min="39" max="39" width="3.8984375" bestFit="1" customWidth="1"/>
    <col min="40" max="40" width="9.19921875" bestFit="1" customWidth="1"/>
    <col min="41" max="41" width="12.09765625" bestFit="1" customWidth="1"/>
    <col min="42" max="42" width="11" bestFit="1" customWidth="1"/>
  </cols>
  <sheetData>
    <row r="1" spans="1:6" x14ac:dyDescent="0.3">
      <c r="A1" s="10" t="s">
        <v>6</v>
      </c>
      <c r="B1" t="s">
        <v>2070</v>
      </c>
    </row>
    <row r="3" spans="1:6" x14ac:dyDescent="0.3">
      <c r="A3" s="10" t="s">
        <v>2029</v>
      </c>
      <c r="B3" s="10" t="s">
        <v>2069</v>
      </c>
    </row>
    <row r="4" spans="1:6" x14ac:dyDescent="0.3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4" t="s">
        <v>2042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4" t="s">
        <v>2034</v>
      </c>
      <c r="B6">
        <v>4</v>
      </c>
      <c r="C6">
        <v>20</v>
      </c>
      <c r="E6">
        <v>22</v>
      </c>
      <c r="F6">
        <v>46</v>
      </c>
    </row>
    <row r="7" spans="1:6" x14ac:dyDescent="0.3">
      <c r="A7" s="4" t="s">
        <v>2051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4" t="s">
        <v>2065</v>
      </c>
      <c r="E8">
        <v>4</v>
      </c>
      <c r="F8">
        <v>4</v>
      </c>
    </row>
    <row r="9" spans="1:6" x14ac:dyDescent="0.3">
      <c r="A9" s="4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4" t="s">
        <v>2055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4" t="s">
        <v>2048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4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4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4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A26B-38CC-4523-916D-B56E02AF90AE}">
  <dimension ref="A1:F30"/>
  <sheetViews>
    <sheetView topLeftCell="A10" workbookViewId="0">
      <selection activeCell="A3" sqref="A3:F2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9.19921875" bestFit="1" customWidth="1"/>
    <col min="8" max="8" width="10.59765625" bestFit="1" customWidth="1"/>
    <col min="9" max="9" width="14.09765625" bestFit="1" customWidth="1"/>
    <col min="10" max="10" width="5.59765625" bestFit="1" customWidth="1"/>
    <col min="11" max="11" width="3.8984375" bestFit="1" customWidth="1"/>
    <col min="12" max="12" width="9.19921875" bestFit="1" customWidth="1"/>
    <col min="13" max="13" width="17.5" bestFit="1" customWidth="1"/>
    <col min="14" max="14" width="8.3984375" bestFit="1" customWidth="1"/>
    <col min="15" max="15" width="5.59765625" bestFit="1" customWidth="1"/>
    <col min="16" max="16" width="3.8984375" bestFit="1" customWidth="1"/>
    <col min="17" max="17" width="9.19921875" bestFit="1" customWidth="1"/>
    <col min="18" max="18" width="11.19921875" bestFit="1" customWidth="1"/>
    <col min="19" max="19" width="14.19921875" bestFit="1" customWidth="1"/>
    <col min="20" max="20" width="9.19921875" bestFit="1" customWidth="1"/>
    <col min="21" max="21" width="17.59765625" bestFit="1" customWidth="1"/>
    <col min="22" max="22" width="8.3984375" bestFit="1" customWidth="1"/>
    <col min="23" max="23" width="5.59765625" bestFit="1" customWidth="1"/>
    <col min="24" max="24" width="9.19921875" bestFit="1" customWidth="1"/>
    <col min="25" max="25" width="11.19921875" bestFit="1" customWidth="1"/>
    <col min="26" max="26" width="12.3984375" bestFit="1" customWidth="1"/>
    <col min="27" max="27" width="5.59765625" bestFit="1" customWidth="1"/>
    <col min="28" max="28" width="9.19921875" bestFit="1" customWidth="1"/>
    <col min="29" max="29" width="15.59765625" bestFit="1" customWidth="1"/>
    <col min="30" max="30" width="11.09765625" bestFit="1" customWidth="1"/>
    <col min="31" max="31" width="5.59765625" bestFit="1" customWidth="1"/>
    <col min="32" max="32" width="9.19921875" bestFit="1" customWidth="1"/>
    <col min="33" max="33" width="14.3984375" bestFit="1" customWidth="1"/>
    <col min="34" max="34" width="8.3984375" bestFit="1" customWidth="1"/>
    <col min="35" max="35" width="5.59765625" bestFit="1" customWidth="1"/>
    <col min="36" max="36" width="9.19921875" bestFit="1" customWidth="1"/>
    <col min="37" max="37" width="8.69921875" bestFit="1" customWidth="1"/>
    <col min="38" max="38" width="7.5" bestFit="1" customWidth="1"/>
    <col min="39" max="39" width="9.19921875" bestFit="1" customWidth="1"/>
    <col min="40" max="40" width="10.59765625" bestFit="1" customWidth="1"/>
    <col min="41" max="41" width="14.3984375" bestFit="1" customWidth="1"/>
    <col min="42" max="42" width="3.8984375" bestFit="1" customWidth="1"/>
    <col min="43" max="43" width="9.19921875" bestFit="1" customWidth="1"/>
    <col min="44" max="44" width="17.69921875" bestFit="1" customWidth="1"/>
    <col min="45" max="45" width="11.5" bestFit="1" customWidth="1"/>
    <col min="46" max="46" width="5.59765625" bestFit="1" customWidth="1"/>
    <col min="47" max="47" width="3.8984375" bestFit="1" customWidth="1"/>
    <col min="48" max="48" width="9.19921875" bestFit="1" customWidth="1"/>
    <col min="49" max="49" width="14.69921875" bestFit="1" customWidth="1"/>
    <col min="50" max="50" width="19.69921875" bestFit="1" customWidth="1"/>
    <col min="51" max="51" width="5.59765625" bestFit="1" customWidth="1"/>
    <col min="52" max="52" width="3.8984375" bestFit="1" customWidth="1"/>
    <col min="53" max="53" width="9.19921875" bestFit="1" customWidth="1"/>
    <col min="54" max="54" width="23" bestFit="1" customWidth="1"/>
    <col min="55" max="55" width="8.3984375" bestFit="1" customWidth="1"/>
    <col min="56" max="56" width="5.59765625" bestFit="1" customWidth="1"/>
    <col min="57" max="57" width="3.8984375" bestFit="1" customWidth="1"/>
    <col min="58" max="58" width="9.19921875" bestFit="1" customWidth="1"/>
    <col min="59" max="59" width="10.09765625" bestFit="1" customWidth="1"/>
    <col min="60" max="60" width="17.09765625" bestFit="1" customWidth="1"/>
    <col min="61" max="61" width="9.19921875" bestFit="1" customWidth="1"/>
    <col min="62" max="62" width="20.3984375" bestFit="1" customWidth="1"/>
    <col min="63" max="63" width="8.3984375" bestFit="1" customWidth="1"/>
    <col min="64" max="64" width="5.59765625" bestFit="1" customWidth="1"/>
    <col min="65" max="65" width="9.19921875" bestFit="1" customWidth="1"/>
    <col min="66" max="66" width="9.5" bestFit="1" customWidth="1"/>
    <col min="67" max="67" width="14.8984375" bestFit="1" customWidth="1"/>
    <col min="68" max="68" width="9.19921875" bestFit="1" customWidth="1"/>
    <col min="69" max="69" width="18.09765625" bestFit="1" customWidth="1"/>
    <col min="70" max="70" width="8.3984375" bestFit="1" customWidth="1"/>
    <col min="71" max="71" width="5.59765625" bestFit="1" customWidth="1"/>
    <col min="72" max="72" width="3.8984375" bestFit="1" customWidth="1"/>
    <col min="73" max="73" width="9.19921875" bestFit="1" customWidth="1"/>
    <col min="74" max="74" width="11" bestFit="1" customWidth="1"/>
    <col min="75" max="75" width="10.8984375" bestFit="1" customWidth="1"/>
    <col min="76" max="76" width="5.59765625" bestFit="1" customWidth="1"/>
    <col min="77" max="77" width="9.19921875" bestFit="1" customWidth="1"/>
    <col min="78" max="78" width="14.09765625" bestFit="1" customWidth="1"/>
    <col min="79" max="79" width="12.69921875" bestFit="1" customWidth="1"/>
    <col min="80" max="80" width="9.19921875" bestFit="1" customWidth="1"/>
    <col min="81" max="81" width="16" bestFit="1" customWidth="1"/>
    <col min="82" max="82" width="13.19921875" bestFit="1" customWidth="1"/>
    <col min="83" max="83" width="5.59765625" bestFit="1" customWidth="1"/>
    <col min="84" max="84" width="3.8984375" bestFit="1" customWidth="1"/>
    <col min="85" max="85" width="9.19921875" bestFit="1" customWidth="1"/>
    <col min="86" max="86" width="16.5" bestFit="1" customWidth="1"/>
    <col min="87" max="87" width="11.19921875" bestFit="1" customWidth="1"/>
    <col min="88" max="88" width="3.8984375" bestFit="1" customWidth="1"/>
    <col min="89" max="89" width="9.19921875" bestFit="1" customWidth="1"/>
    <col min="90" max="90" width="14.5" bestFit="1" customWidth="1"/>
    <col min="91" max="91" width="8.3984375" bestFit="1" customWidth="1"/>
    <col min="92" max="92" width="5.59765625" bestFit="1" customWidth="1"/>
    <col min="93" max="93" width="3.8984375" bestFit="1" customWidth="1"/>
    <col min="94" max="94" width="9.19921875" bestFit="1" customWidth="1"/>
    <col min="95" max="95" width="9.3984375" bestFit="1" customWidth="1"/>
    <col min="96" max="96" width="13" bestFit="1" customWidth="1"/>
    <col min="97" max="97" width="16.19921875" bestFit="1" customWidth="1"/>
    <col min="98" max="98" width="11" bestFit="1" customWidth="1"/>
  </cols>
  <sheetData>
    <row r="1" spans="1:6" x14ac:dyDescent="0.3">
      <c r="A1" s="10" t="s">
        <v>6</v>
      </c>
      <c r="B1" t="s">
        <v>2070</v>
      </c>
    </row>
    <row r="2" spans="1:6" x14ac:dyDescent="0.3">
      <c r="A2" s="10" t="s">
        <v>2032</v>
      </c>
      <c r="B2" t="s">
        <v>2070</v>
      </c>
    </row>
    <row r="4" spans="1:6" x14ac:dyDescent="0.3">
      <c r="A4" s="10" t="s">
        <v>2029</v>
      </c>
      <c r="B4" s="10" t="s">
        <v>2069</v>
      </c>
    </row>
    <row r="5" spans="1:6" x14ac:dyDescent="0.3">
      <c r="A5" s="10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4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4" t="s">
        <v>2066</v>
      </c>
      <c r="E7">
        <v>4</v>
      </c>
      <c r="F7">
        <v>4</v>
      </c>
    </row>
    <row r="8" spans="1:6" x14ac:dyDescent="0.3">
      <c r="A8" s="4" t="s">
        <v>2043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4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4" t="s">
        <v>2044</v>
      </c>
      <c r="C10">
        <v>8</v>
      </c>
      <c r="E10">
        <v>10</v>
      </c>
      <c r="F10">
        <v>18</v>
      </c>
    </row>
    <row r="11" spans="1:6" x14ac:dyDescent="0.3">
      <c r="A11" s="4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4" t="s">
        <v>2035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4" t="s">
        <v>2046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4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4" t="s">
        <v>2058</v>
      </c>
      <c r="C15">
        <v>3</v>
      </c>
      <c r="E15">
        <v>4</v>
      </c>
      <c r="F15">
        <v>7</v>
      </c>
    </row>
    <row r="16" spans="1:6" x14ac:dyDescent="0.3">
      <c r="A16" s="4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4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4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4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4" t="s">
        <v>2057</v>
      </c>
      <c r="C20">
        <v>4</v>
      </c>
      <c r="E20">
        <v>4</v>
      </c>
      <c r="F20">
        <v>8</v>
      </c>
    </row>
    <row r="21" spans="1:6" x14ac:dyDescent="0.3">
      <c r="A21" s="4" t="s">
        <v>2037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4" t="s">
        <v>2064</v>
      </c>
      <c r="C22">
        <v>9</v>
      </c>
      <c r="E22">
        <v>5</v>
      </c>
      <c r="F22">
        <v>14</v>
      </c>
    </row>
    <row r="23" spans="1:6" x14ac:dyDescent="0.3">
      <c r="A23" s="4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4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4" t="s">
        <v>2060</v>
      </c>
      <c r="C25">
        <v>7</v>
      </c>
      <c r="E25">
        <v>14</v>
      </c>
      <c r="F25">
        <v>21</v>
      </c>
    </row>
    <row r="26" spans="1:6" x14ac:dyDescent="0.3">
      <c r="A26" s="4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4" t="s">
        <v>2047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4" t="s">
        <v>2039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4" t="s">
        <v>2063</v>
      </c>
      <c r="E29">
        <v>3</v>
      </c>
      <c r="F29">
        <v>3</v>
      </c>
    </row>
    <row r="30" spans="1:6" x14ac:dyDescent="0.3">
      <c r="A30" s="4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9FFE-D4B4-419E-95AE-EA5D722EF098}">
  <dimension ref="A1:E18"/>
  <sheetViews>
    <sheetView workbookViewId="0">
      <selection activeCell="B4" sqref="B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10" t="s">
        <v>2032</v>
      </c>
      <c r="B1" t="s">
        <v>2070</v>
      </c>
    </row>
    <row r="2" spans="1:5" x14ac:dyDescent="0.3">
      <c r="A2" s="10" t="s">
        <v>2085</v>
      </c>
      <c r="B2" t="s">
        <v>2070</v>
      </c>
    </row>
    <row r="4" spans="1:5" x14ac:dyDescent="0.3">
      <c r="A4" s="10" t="s">
        <v>2029</v>
      </c>
      <c r="B4" s="10" t="s">
        <v>2069</v>
      </c>
    </row>
    <row r="5" spans="1:5" x14ac:dyDescent="0.3">
      <c r="A5" s="10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4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DA73-8172-4F9F-B7AA-0DC1A6FAF845}">
  <dimension ref="A1:H15"/>
  <sheetViews>
    <sheetView workbookViewId="0">
      <selection activeCell="B2" sqref="B2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15" bestFit="1" customWidth="1"/>
    <col min="7" max="7" width="15.69921875" style="16" bestFit="1" customWidth="1"/>
    <col min="8" max="8" width="18.3984375" style="16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2091</v>
      </c>
      <c r="E1" t="s">
        <v>2089</v>
      </c>
      <c r="F1" s="15" t="s">
        <v>2090</v>
      </c>
      <c r="G1" s="16" t="s">
        <v>2092</v>
      </c>
      <c r="H1" s="16" t="s">
        <v>2093</v>
      </c>
    </row>
    <row r="2" spans="1:8" x14ac:dyDescent="0.3">
      <c r="A2" t="s">
        <v>2094</v>
      </c>
      <c r="B2">
        <f>COUNTIFS(Crowdfunding!$G$2:$G$1001,"=successful",Crowdfunding!$D$2:$D$1001,"&lt;1000")</f>
        <v>30</v>
      </c>
      <c r="C2">
        <f>COUNTIFS(Crowdfunding!$G$2:$G$1001,"=failed",Crowdfunding!$D$2:$D$1001,"&lt;1000")</f>
        <v>20</v>
      </c>
      <c r="D2">
        <f>COUNTIFS(Crowdfunding!$G$2:$G$1001,"=canceled",Crowdfunding!$D$2:$D$1001,"&lt;1000")</f>
        <v>1</v>
      </c>
      <c r="E2">
        <f>SUM(B2:D2)</f>
        <v>51</v>
      </c>
      <c r="F2" s="15">
        <f>B2/$E2</f>
        <v>0.58823529411764708</v>
      </c>
      <c r="G2" s="15">
        <f>C2/$E2</f>
        <v>0.39215686274509803</v>
      </c>
      <c r="H2" s="15">
        <f>D2/$E2</f>
        <v>1.9607843137254902E-2</v>
      </c>
    </row>
    <row r="3" spans="1:8" x14ac:dyDescent="0.3">
      <c r="A3" t="s">
        <v>2095</v>
      </c>
      <c r="B3">
        <f>COUNTIFS(Crowdfunding!$G$2:$G$1001,"=successful",Crowdfunding!$D$2:$D$1001,"&gt;=1000",Crowdfunding!$D$2:$D$1001,"&lt;=4999")</f>
        <v>191</v>
      </c>
      <c r="C3">
        <f>COUNTIFS(Crowdfunding!$G$2:$G$1001,"=failed",Crowdfunding!$D$2:$D$1001,"&gt;=1000",Crowdfunding!$D$2:$D$1001,"&lt;=4999")</f>
        <v>38</v>
      </c>
      <c r="D3">
        <f>COUNTIFS(Crowdfunding!$G$2:$G$1001,"=canceled",Crowdfunding!$D$2:$D$1001,"&gt;=1000",Crowdfunding!$D$2:$D$1001,"&lt;=4999")</f>
        <v>2</v>
      </c>
      <c r="E3">
        <f t="shared" ref="E3:E13" si="0">SUM(B3:D3)</f>
        <v>231</v>
      </c>
      <c r="F3" s="15">
        <f>B3/E3</f>
        <v>0.82683982683982682</v>
      </c>
      <c r="G3" s="15">
        <f>C3/$E3</f>
        <v>0.16450216450216451</v>
      </c>
      <c r="H3" s="15">
        <f t="shared" ref="H3:H13" si="1">D3/$E3</f>
        <v>8.658008658008658E-3</v>
      </c>
    </row>
    <row r="4" spans="1:8" x14ac:dyDescent="0.3">
      <c r="A4" t="s">
        <v>2096</v>
      </c>
      <c r="B4">
        <f>COUNTIFS(Crowdfunding!$G$2:$G$1001,"=successful",Crowdfunding!$D$2:$D$1001,"&gt;=5000",Crowdfunding!$D$2:$D$1001,"&lt;=9999")</f>
        <v>164</v>
      </c>
      <c r="C4">
        <f>COUNTIFS(Crowdfunding!$G$2:$G$1001,"=failed",Crowdfunding!$D$2:$D$1001,"&gt;=5000",Crowdfunding!$D$2:$D$1001,"&lt;=9999")</f>
        <v>126</v>
      </c>
      <c r="D4">
        <f>COUNTIFS(Crowdfunding!$G$2:$G$1001,"=canceled",Crowdfunding!$D$2:$D$1001,"&gt;=5000",Crowdfunding!$D$2:$D$1001,"&lt;=9999")</f>
        <v>25</v>
      </c>
      <c r="E4">
        <f t="shared" si="0"/>
        <v>315</v>
      </c>
      <c r="F4" s="15">
        <f t="shared" ref="F4:F13" si="2">B4/E4</f>
        <v>0.52063492063492067</v>
      </c>
      <c r="G4" s="15">
        <f>C4/$E4</f>
        <v>0.4</v>
      </c>
      <c r="H4" s="15">
        <f t="shared" si="1"/>
        <v>7.9365079365079361E-2</v>
      </c>
    </row>
    <row r="5" spans="1:8" x14ac:dyDescent="0.3">
      <c r="A5" t="s">
        <v>2097</v>
      </c>
      <c r="B5">
        <f>COUNTIFS(Crowdfunding!$G$2:$G$1001,"=successful",Crowdfunding!$D$2:$D$1001,"&gt;=10000",Crowdfunding!$D$2:$D$1001,"&lt;=14999")</f>
        <v>4</v>
      </c>
      <c r="C5">
        <f>COUNTIFS(Crowdfunding!$G$2:$G$1001,"=failed",Crowdfunding!$D$2:$D$1001,"&gt;=10000",Crowdfunding!$D$2:$D$1001,"&lt;=14999")</f>
        <v>5</v>
      </c>
      <c r="D5">
        <f>COUNTIFS(Crowdfunding!$G$2:$G$1001,"=canceled",Crowdfunding!$D$2:$D$1001,"&gt;=10000",Crowdfunding!$D$2:$D$1001,"&lt;=14999")</f>
        <v>0</v>
      </c>
      <c r="E5">
        <f t="shared" si="0"/>
        <v>9</v>
      </c>
      <c r="F5" s="15">
        <f t="shared" si="2"/>
        <v>0.44444444444444442</v>
      </c>
      <c r="G5" s="15">
        <f t="shared" ref="G5:G13" si="3">C5/$E5</f>
        <v>0.55555555555555558</v>
      </c>
      <c r="H5" s="15">
        <f t="shared" si="1"/>
        <v>0</v>
      </c>
    </row>
    <row r="6" spans="1:8" x14ac:dyDescent="0.3">
      <c r="A6" t="s">
        <v>2098</v>
      </c>
      <c r="B6">
        <f>COUNTIFS(Crowdfunding!$G$2:$G$1001,"=successful",Crowdfunding!$D$2:$D$1001,"&gt;=15000",Crowdfunding!$D$2:$D$1001,"&lt;=19999")</f>
        <v>10</v>
      </c>
      <c r="C6">
        <f>COUNTIFS(Crowdfunding!$G$2:$G$1001,"=failed",Crowdfunding!$D$2:$D$1001,"&gt;=15000",Crowdfunding!$D$2:$D$1001,"&lt;=19999")</f>
        <v>0</v>
      </c>
      <c r="D6">
        <f>COUNTIFS(Crowdfunding!$G$2:$G$1001,"=canceled",Crowdfunding!$D$2:$D$1001,"&gt;=15000",Crowdfunding!$D$2:$D$1001,"&lt;=19999")</f>
        <v>0</v>
      </c>
      <c r="E6">
        <f t="shared" si="0"/>
        <v>10</v>
      </c>
      <c r="F6" s="15">
        <f t="shared" si="2"/>
        <v>1</v>
      </c>
      <c r="G6" s="15">
        <f t="shared" si="3"/>
        <v>0</v>
      </c>
      <c r="H6" s="15">
        <f t="shared" si="1"/>
        <v>0</v>
      </c>
    </row>
    <row r="7" spans="1:8" x14ac:dyDescent="0.3">
      <c r="A7" t="s">
        <v>2099</v>
      </c>
      <c r="B7">
        <f>COUNTIFS(Crowdfunding!$G$2:$G$1001,"=successful",Crowdfunding!$D$2:$D$1001,"&gt;=20000",Crowdfunding!$D$2:$D$1001,"&lt;=24999")</f>
        <v>7</v>
      </c>
      <c r="C7">
        <f>COUNTIFS(Crowdfunding!$G$2:$G$1001,"=failed",Crowdfunding!$D$2:$D$1001,"&gt;=20000",Crowdfunding!$D$2:$D$1001,"&lt;=24999")</f>
        <v>0</v>
      </c>
      <c r="D7">
        <f>COUNTIFS(Crowdfunding!$G$2:$G$1001,"=failed",Crowdfunding!$D$2:$D$1001,"&gt;=20000",Crowdfunding!$D$2:$D$1001,"&lt;=24999")</f>
        <v>0</v>
      </c>
      <c r="E7">
        <f t="shared" si="0"/>
        <v>7</v>
      </c>
      <c r="F7" s="15">
        <f t="shared" si="2"/>
        <v>1</v>
      </c>
      <c r="G7" s="15">
        <f t="shared" si="3"/>
        <v>0</v>
      </c>
      <c r="H7" s="15">
        <f t="shared" si="1"/>
        <v>0</v>
      </c>
    </row>
    <row r="8" spans="1:8" x14ac:dyDescent="0.3">
      <c r="A8" t="s">
        <v>2100</v>
      </c>
      <c r="B8">
        <f>COUNTIFS(Crowdfunding!$G$2:$G$1001,"=successful",Crowdfunding!$D$2:$D$1001,"&gt;=25000",Crowdfunding!$D$2:$D$1001,"&lt;=29999")</f>
        <v>11</v>
      </c>
      <c r="C8">
        <f>COUNTIFS(Crowdfunding!$G$2:$G$1001,"=failed",Crowdfunding!$D$2:$D$1001,"&gt;=25000",Crowdfunding!$D$2:$D$1001,"&lt;=29999")</f>
        <v>3</v>
      </c>
      <c r="D8">
        <f>COUNTIFS(Crowdfunding!$G$2:$G$1001,"=canceled",Crowdfunding!$D$2:$D$1001,"&gt;=25000",Crowdfunding!$D$2:$D$1001,"&lt;=29999")</f>
        <v>0</v>
      </c>
      <c r="E8">
        <f t="shared" si="0"/>
        <v>14</v>
      </c>
      <c r="F8" s="15">
        <f t="shared" si="2"/>
        <v>0.7857142857142857</v>
      </c>
      <c r="G8" s="15">
        <f t="shared" si="3"/>
        <v>0.21428571428571427</v>
      </c>
      <c r="H8" s="15">
        <f t="shared" si="1"/>
        <v>0</v>
      </c>
    </row>
    <row r="9" spans="1:8" x14ac:dyDescent="0.3">
      <c r="A9" t="s">
        <v>2101</v>
      </c>
      <c r="B9">
        <f>COUNTIFS(Crowdfunding!$G$2:$G$1001,"=successful",Crowdfunding!$D$2:$D$1001,"&gt;=30000",Crowdfunding!$D$2:$D$1001,"&lt;=34999")</f>
        <v>7</v>
      </c>
      <c r="C9">
        <f>COUNTIFS(Crowdfunding!$G$2:$G$1001,"=failed",Crowdfunding!$D$2:$D$1001,"&gt;=30000",Crowdfunding!$D$2:$D$1001,"&lt;=34999")</f>
        <v>0</v>
      </c>
      <c r="D9">
        <f>COUNTIFS(Crowdfunding!$G$2:$G$1001,"=canceled",Crowdfunding!$D$2:$D$1001,"&gt;=30000",Crowdfunding!$D$2:$D$1001,"&lt;=34999")</f>
        <v>0</v>
      </c>
      <c r="E9">
        <f t="shared" si="0"/>
        <v>7</v>
      </c>
      <c r="F9" s="15">
        <f t="shared" si="2"/>
        <v>1</v>
      </c>
      <c r="G9" s="15">
        <f t="shared" si="3"/>
        <v>0</v>
      </c>
      <c r="H9" s="15">
        <f t="shared" si="1"/>
        <v>0</v>
      </c>
    </row>
    <row r="10" spans="1:8" x14ac:dyDescent="0.3">
      <c r="A10" t="s">
        <v>2102</v>
      </c>
      <c r="B10">
        <f>COUNTIFS(Crowdfunding!$G$2:$G$1001,"=successful",Crowdfunding!$D$2:$D$1001,"&gt;=35000",Crowdfunding!$D$2:$D$1001,"&lt;=39999")</f>
        <v>8</v>
      </c>
      <c r="C10">
        <f>COUNTIFS(Crowdfunding!$G$2:$G$1001,"=failed",Crowdfunding!$D$2:$D$1001,"&gt;=35000",Crowdfunding!$D$2:$D$1001,"&lt;=39999")</f>
        <v>3</v>
      </c>
      <c r="D10">
        <f>COUNTIFS(Crowdfunding!$G$2:$G$1001,"=canceled",Crowdfunding!$D$2:$D$1001,"&gt;=35000",Crowdfunding!$D$2:$D$1001,"&lt;=39999")</f>
        <v>1</v>
      </c>
      <c r="E10">
        <f t="shared" si="0"/>
        <v>12</v>
      </c>
      <c r="F10" s="15">
        <f t="shared" si="2"/>
        <v>0.66666666666666663</v>
      </c>
      <c r="G10" s="15">
        <f t="shared" si="3"/>
        <v>0.25</v>
      </c>
      <c r="H10" s="15">
        <f t="shared" si="1"/>
        <v>8.3333333333333329E-2</v>
      </c>
    </row>
    <row r="11" spans="1:8" x14ac:dyDescent="0.3">
      <c r="A11" t="s">
        <v>2103</v>
      </c>
      <c r="B11">
        <f>COUNTIFS(Crowdfunding!$G$2:$G$1001,"=successful",Crowdfunding!$D$2:$D$1001,"&gt;=40000",Crowdfunding!$D$2:$D$1001,"&lt;=44999")</f>
        <v>11</v>
      </c>
      <c r="C11">
        <f>COUNTIFS(Crowdfunding!$G$2:$G$1001,"=failed",Crowdfunding!$D$2:$D$1001,"&gt;=40000",Crowdfunding!$D$2:$D$1001,"&lt;=44999")</f>
        <v>3</v>
      </c>
      <c r="D11">
        <f>COUNTIFS(Crowdfunding!$G$2:$G$1001,"=canceled",Crowdfunding!$D$2:$D$1001,"&gt;=40000",Crowdfunding!$D$2:$D$1001,"&lt;=44999")</f>
        <v>0</v>
      </c>
      <c r="E11">
        <f t="shared" si="0"/>
        <v>14</v>
      </c>
      <c r="F11" s="15">
        <f t="shared" si="2"/>
        <v>0.7857142857142857</v>
      </c>
      <c r="G11" s="15">
        <f t="shared" si="3"/>
        <v>0.21428571428571427</v>
      </c>
      <c r="H11" s="15">
        <f t="shared" si="1"/>
        <v>0</v>
      </c>
    </row>
    <row r="12" spans="1:8" x14ac:dyDescent="0.3">
      <c r="A12" t="s">
        <v>2104</v>
      </c>
      <c r="B12">
        <f>COUNTIFS(Crowdfunding!$G$2:$G$1001,"=successful",Crowdfunding!$D$2:$D$1001,"&gt;=45000",Crowdfunding!$D$2:$D$1001,"&lt;=49999")</f>
        <v>8</v>
      </c>
      <c r="C12">
        <f>COUNTIFS(Crowdfunding!$G$2:$G$1001,"=failed",Crowdfunding!$D$2:$D$1001,"&gt;=45000",Crowdfunding!$D$2:$D$1001,"&lt;=49999")</f>
        <v>3</v>
      </c>
      <c r="D12">
        <f>COUNTIFS(Crowdfunding!$G$2:$G$1001,"=canceled",Crowdfunding!$D$2:$D$1001,"&gt;=45000",Crowdfunding!$D$2:$D$1001,"&lt;=49999")</f>
        <v>0</v>
      </c>
      <c r="E12">
        <f t="shared" si="0"/>
        <v>11</v>
      </c>
      <c r="F12" s="15">
        <f t="shared" si="2"/>
        <v>0.72727272727272729</v>
      </c>
      <c r="G12" s="15">
        <f t="shared" si="3"/>
        <v>0.27272727272727271</v>
      </c>
      <c r="H12" s="15">
        <f t="shared" si="1"/>
        <v>0</v>
      </c>
    </row>
    <row r="13" spans="1:8" x14ac:dyDescent="0.3">
      <c r="A13" t="s">
        <v>2105</v>
      </c>
      <c r="B13">
        <f>COUNTIFS(Crowdfunding!$G$2:$G$1001,"=successful",Crowdfunding!$D$2:$D$1001,"&gt;=50000")</f>
        <v>114</v>
      </c>
      <c r="C13">
        <f>COUNTIFS(Crowdfunding!$G$2:$G$1001,"=failed",Crowdfunding!$D$2:$D$1001,"&gt;=50000")</f>
        <v>163</v>
      </c>
      <c r="D13">
        <f>COUNTIFS(Crowdfunding!$G$2:$G$1001,"=canceled",Crowdfunding!$D$2:$D$1001,"&gt;=50000")</f>
        <v>28</v>
      </c>
      <c r="E13">
        <f t="shared" si="0"/>
        <v>305</v>
      </c>
      <c r="F13" s="15">
        <f t="shared" si="2"/>
        <v>0.3737704918032787</v>
      </c>
      <c r="G13" s="15">
        <f t="shared" si="3"/>
        <v>0.53442622950819674</v>
      </c>
      <c r="H13" s="15">
        <f t="shared" si="1"/>
        <v>9.1803278688524587E-2</v>
      </c>
    </row>
    <row r="14" spans="1:8" x14ac:dyDescent="0.3">
      <c r="G14" s="15"/>
      <c r="H14" s="15"/>
    </row>
    <row r="15" spans="1:8" x14ac:dyDescent="0.3">
      <c r="G15" s="15"/>
      <c r="H15" s="15"/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CA25-D1A9-490A-8AA4-0ADEA6C0D495}">
  <dimension ref="A1:L393"/>
  <sheetViews>
    <sheetView tabSelected="1" workbookViewId="0">
      <selection activeCell="K16" sqref="K16"/>
    </sheetView>
  </sheetViews>
  <sheetFormatPr defaultRowHeight="15.6" x14ac:dyDescent="0.3"/>
  <cols>
    <col min="1" max="1" width="12.296875" bestFit="1" customWidth="1"/>
    <col min="2" max="2" width="7.59765625" bestFit="1" customWidth="1"/>
    <col min="4" max="4" width="17.19921875" bestFit="1" customWidth="1"/>
    <col min="8" max="8" width="12.296875" bestFit="1" customWidth="1"/>
    <col min="9" max="9" width="11.19921875" bestFit="1" customWidth="1"/>
    <col min="11" max="11" width="17.19921875" bestFit="1" customWidth="1"/>
  </cols>
  <sheetData>
    <row r="1" spans="1:12" x14ac:dyDescent="0.3">
      <c r="A1" s="10" t="s">
        <v>4</v>
      </c>
      <c r="B1" t="s">
        <v>14</v>
      </c>
      <c r="D1" t="s">
        <v>2106</v>
      </c>
      <c r="E1">
        <f>AVERAGE(B$4:B$257)</f>
        <v>799.7125984251968</v>
      </c>
      <c r="H1" s="10" t="s">
        <v>4</v>
      </c>
      <c r="I1" t="s">
        <v>20</v>
      </c>
      <c r="K1" t="s">
        <v>2107</v>
      </c>
      <c r="L1">
        <f>AVERAGE(I$4:I$392)</f>
        <v>1160.9228791773778</v>
      </c>
    </row>
    <row r="2" spans="1:12" x14ac:dyDescent="0.3">
      <c r="D2" t="s">
        <v>2108</v>
      </c>
      <c r="E2">
        <f>MEDIAN(B$4:B$257)</f>
        <v>339</v>
      </c>
      <c r="K2" t="s">
        <v>2108</v>
      </c>
      <c r="L2">
        <f>MEDIAN(I$4:I$392)</f>
        <v>340</v>
      </c>
    </row>
    <row r="3" spans="1:12" x14ac:dyDescent="0.3">
      <c r="A3" s="10" t="s">
        <v>2067</v>
      </c>
      <c r="D3" t="s">
        <v>2109</v>
      </c>
      <c r="E3">
        <f>MIN(B$4:B$257)</f>
        <v>0</v>
      </c>
      <c r="H3" s="10" t="s">
        <v>2067</v>
      </c>
      <c r="K3" t="s">
        <v>2109</v>
      </c>
      <c r="L3">
        <f>MIN(I$4:I$392)</f>
        <v>16</v>
      </c>
    </row>
    <row r="4" spans="1:12" x14ac:dyDescent="0.3">
      <c r="A4" s="4">
        <v>0</v>
      </c>
      <c r="B4" s="4">
        <v>0</v>
      </c>
      <c r="D4" t="s">
        <v>2110</v>
      </c>
      <c r="E4">
        <f>MAX(B$4:B$257)</f>
        <v>6080</v>
      </c>
      <c r="H4" s="4">
        <v>16</v>
      </c>
      <c r="I4" s="4">
        <v>16</v>
      </c>
      <c r="K4" t="s">
        <v>2110</v>
      </c>
      <c r="L4">
        <f>MAX(I$4:I$392)</f>
        <v>7295</v>
      </c>
    </row>
    <row r="5" spans="1:12" x14ac:dyDescent="0.3">
      <c r="A5" s="4">
        <v>1</v>
      </c>
      <c r="B5" s="4">
        <v>1</v>
      </c>
      <c r="D5" t="s">
        <v>2111</v>
      </c>
      <c r="E5">
        <f>_xlfn.VAR.P(B$4:B$257)</f>
        <v>1151958.7717310435</v>
      </c>
      <c r="H5" s="4">
        <v>26</v>
      </c>
      <c r="I5" s="4">
        <v>26</v>
      </c>
      <c r="K5" t="s">
        <v>2111</v>
      </c>
      <c r="L5">
        <f>_xlfn.VAR.P(I$4:I$392)</f>
        <v>1999847.6341552064</v>
      </c>
    </row>
    <row r="6" spans="1:12" x14ac:dyDescent="0.3">
      <c r="A6" s="4">
        <v>5</v>
      </c>
      <c r="B6" s="4">
        <v>5</v>
      </c>
      <c r="D6" t="s">
        <v>2112</v>
      </c>
      <c r="E6">
        <f>_xlfn.STDEV.P(B$4:B$257)</f>
        <v>1073.2934229422276</v>
      </c>
      <c r="H6" s="4">
        <v>27</v>
      </c>
      <c r="I6" s="4">
        <v>27</v>
      </c>
      <c r="K6" t="s">
        <v>2112</v>
      </c>
      <c r="L6">
        <f>_xlfn.STDEV.P(I$4:I$392)</f>
        <v>1414.1596918860353</v>
      </c>
    </row>
    <row r="7" spans="1:12" x14ac:dyDescent="0.3">
      <c r="A7" s="4">
        <v>6</v>
      </c>
      <c r="B7" s="4">
        <v>6</v>
      </c>
      <c r="H7" s="4">
        <v>32</v>
      </c>
      <c r="I7" s="4">
        <v>32</v>
      </c>
    </row>
    <row r="8" spans="1:12" x14ac:dyDescent="0.3">
      <c r="A8" s="4">
        <v>7</v>
      </c>
      <c r="B8" s="4">
        <v>7</v>
      </c>
      <c r="H8" s="4">
        <v>34</v>
      </c>
      <c r="I8" s="4">
        <v>34</v>
      </c>
    </row>
    <row r="9" spans="1:12" x14ac:dyDescent="0.3">
      <c r="A9" s="4">
        <v>9</v>
      </c>
      <c r="B9" s="4">
        <v>9</v>
      </c>
      <c r="H9" s="4">
        <v>40</v>
      </c>
      <c r="I9" s="4">
        <v>40</v>
      </c>
    </row>
    <row r="10" spans="1:12" x14ac:dyDescent="0.3">
      <c r="A10" s="4">
        <v>10</v>
      </c>
      <c r="B10" s="4">
        <v>10</v>
      </c>
      <c r="H10" s="4">
        <v>41</v>
      </c>
      <c r="I10" s="4">
        <v>41</v>
      </c>
    </row>
    <row r="11" spans="1:12" x14ac:dyDescent="0.3">
      <c r="A11" s="4">
        <v>12</v>
      </c>
      <c r="B11" s="4">
        <v>12</v>
      </c>
      <c r="H11" s="4">
        <v>42</v>
      </c>
      <c r="I11" s="4">
        <v>42</v>
      </c>
      <c r="K11" t="s">
        <v>2113</v>
      </c>
    </row>
    <row r="12" spans="1:12" x14ac:dyDescent="0.3">
      <c r="A12" s="4">
        <v>13</v>
      </c>
      <c r="B12" s="4">
        <v>13</v>
      </c>
      <c r="H12" s="4">
        <v>43</v>
      </c>
      <c r="I12" s="4">
        <v>43</v>
      </c>
      <c r="K12" t="s">
        <v>2114</v>
      </c>
    </row>
    <row r="13" spans="1:12" x14ac:dyDescent="0.3">
      <c r="A13" s="4">
        <v>14</v>
      </c>
      <c r="B13" s="4">
        <v>14</v>
      </c>
      <c r="H13" s="4">
        <v>48</v>
      </c>
      <c r="I13" s="4">
        <v>48</v>
      </c>
      <c r="K13" t="s">
        <v>2115</v>
      </c>
    </row>
    <row r="14" spans="1:12" x14ac:dyDescent="0.3">
      <c r="A14" s="4">
        <v>15</v>
      </c>
      <c r="B14" s="4">
        <v>15</v>
      </c>
      <c r="H14" s="4">
        <v>50</v>
      </c>
      <c r="I14" s="4">
        <v>50</v>
      </c>
      <c r="K14" t="s">
        <v>2116</v>
      </c>
    </row>
    <row r="15" spans="1:12" x14ac:dyDescent="0.3">
      <c r="A15" s="4">
        <v>16</v>
      </c>
      <c r="B15" s="4">
        <v>16</v>
      </c>
      <c r="H15" s="4">
        <v>52</v>
      </c>
      <c r="I15" s="4">
        <v>52</v>
      </c>
    </row>
    <row r="16" spans="1:12" x14ac:dyDescent="0.3">
      <c r="A16" s="4">
        <v>17</v>
      </c>
      <c r="B16" s="4">
        <v>17</v>
      </c>
      <c r="H16" s="4">
        <v>53</v>
      </c>
      <c r="I16" s="4">
        <v>53</v>
      </c>
      <c r="K16" t="s">
        <v>2117</v>
      </c>
    </row>
    <row r="17" spans="1:9" x14ac:dyDescent="0.3">
      <c r="A17" s="4">
        <v>18</v>
      </c>
      <c r="B17" s="4">
        <v>18</v>
      </c>
      <c r="H17" s="4">
        <v>54</v>
      </c>
      <c r="I17" s="4">
        <v>54</v>
      </c>
    </row>
    <row r="18" spans="1:9" x14ac:dyDescent="0.3">
      <c r="A18" s="4">
        <v>19</v>
      </c>
      <c r="B18" s="4">
        <v>19</v>
      </c>
      <c r="H18" s="4">
        <v>55</v>
      </c>
      <c r="I18" s="4">
        <v>55</v>
      </c>
    </row>
    <row r="19" spans="1:9" x14ac:dyDescent="0.3">
      <c r="A19" s="4">
        <v>21</v>
      </c>
      <c r="B19" s="4">
        <v>21</v>
      </c>
      <c r="H19" s="4">
        <v>56</v>
      </c>
      <c r="I19" s="4">
        <v>56</v>
      </c>
    </row>
    <row r="20" spans="1:9" x14ac:dyDescent="0.3">
      <c r="A20" s="4">
        <v>22</v>
      </c>
      <c r="B20" s="4">
        <v>22</v>
      </c>
      <c r="H20" s="4">
        <v>59</v>
      </c>
      <c r="I20" s="4">
        <v>59</v>
      </c>
    </row>
    <row r="21" spans="1:9" x14ac:dyDescent="0.3">
      <c r="A21" s="4">
        <v>23</v>
      </c>
      <c r="B21" s="4">
        <v>23</v>
      </c>
      <c r="H21" s="4">
        <v>62</v>
      </c>
      <c r="I21" s="4">
        <v>62</v>
      </c>
    </row>
    <row r="22" spans="1:9" x14ac:dyDescent="0.3">
      <c r="A22" s="4">
        <v>24</v>
      </c>
      <c r="B22" s="4">
        <v>24</v>
      </c>
      <c r="H22" s="4">
        <v>64</v>
      </c>
      <c r="I22" s="4">
        <v>64</v>
      </c>
    </row>
    <row r="23" spans="1:9" x14ac:dyDescent="0.3">
      <c r="A23" s="4">
        <v>25</v>
      </c>
      <c r="B23" s="4">
        <v>25</v>
      </c>
      <c r="H23" s="4">
        <v>65</v>
      </c>
      <c r="I23" s="4">
        <v>65</v>
      </c>
    </row>
    <row r="24" spans="1:9" x14ac:dyDescent="0.3">
      <c r="A24" s="4">
        <v>26</v>
      </c>
      <c r="B24" s="4">
        <v>26</v>
      </c>
      <c r="H24" s="4">
        <v>67</v>
      </c>
      <c r="I24" s="4">
        <v>67</v>
      </c>
    </row>
    <row r="25" spans="1:9" x14ac:dyDescent="0.3">
      <c r="A25" s="4">
        <v>27</v>
      </c>
      <c r="B25" s="4">
        <v>27</v>
      </c>
      <c r="H25" s="4">
        <v>68</v>
      </c>
      <c r="I25" s="4">
        <v>68</v>
      </c>
    </row>
    <row r="26" spans="1:9" x14ac:dyDescent="0.3">
      <c r="A26" s="4">
        <v>29</v>
      </c>
      <c r="B26" s="4">
        <v>29</v>
      </c>
      <c r="H26" s="4">
        <v>69</v>
      </c>
      <c r="I26" s="4">
        <v>69</v>
      </c>
    </row>
    <row r="27" spans="1:9" x14ac:dyDescent="0.3">
      <c r="A27" s="4">
        <v>30</v>
      </c>
      <c r="B27" s="4">
        <v>30</v>
      </c>
      <c r="H27" s="4">
        <v>70</v>
      </c>
      <c r="I27" s="4">
        <v>70</v>
      </c>
    </row>
    <row r="28" spans="1:9" x14ac:dyDescent="0.3">
      <c r="A28" s="4">
        <v>31</v>
      </c>
      <c r="B28" s="4">
        <v>31</v>
      </c>
      <c r="H28" s="4">
        <v>71</v>
      </c>
      <c r="I28" s="4">
        <v>71</v>
      </c>
    </row>
    <row r="29" spans="1:9" x14ac:dyDescent="0.3">
      <c r="A29" s="4">
        <v>32</v>
      </c>
      <c r="B29" s="4">
        <v>32</v>
      </c>
      <c r="H29" s="4">
        <v>72</v>
      </c>
      <c r="I29" s="4">
        <v>72</v>
      </c>
    </row>
    <row r="30" spans="1:9" x14ac:dyDescent="0.3">
      <c r="A30" s="4">
        <v>33</v>
      </c>
      <c r="B30" s="4">
        <v>33</v>
      </c>
      <c r="H30" s="4">
        <v>76</v>
      </c>
      <c r="I30" s="4">
        <v>76</v>
      </c>
    </row>
    <row r="31" spans="1:9" x14ac:dyDescent="0.3">
      <c r="A31" s="4">
        <v>34</v>
      </c>
      <c r="B31" s="4">
        <v>34</v>
      </c>
      <c r="H31" s="4">
        <v>78</v>
      </c>
      <c r="I31" s="4">
        <v>78</v>
      </c>
    </row>
    <row r="32" spans="1:9" x14ac:dyDescent="0.3">
      <c r="A32" s="4">
        <v>35</v>
      </c>
      <c r="B32" s="4">
        <v>35</v>
      </c>
      <c r="H32" s="4">
        <v>80</v>
      </c>
      <c r="I32" s="4">
        <v>80</v>
      </c>
    </row>
    <row r="33" spans="1:9" x14ac:dyDescent="0.3">
      <c r="A33" s="4">
        <v>36</v>
      </c>
      <c r="B33" s="4">
        <v>36</v>
      </c>
      <c r="H33" s="4">
        <v>81</v>
      </c>
      <c r="I33" s="4">
        <v>81</v>
      </c>
    </row>
    <row r="34" spans="1:9" x14ac:dyDescent="0.3">
      <c r="A34" s="4">
        <v>37</v>
      </c>
      <c r="B34" s="4">
        <v>37</v>
      </c>
      <c r="H34" s="4">
        <v>82</v>
      </c>
      <c r="I34" s="4">
        <v>82</v>
      </c>
    </row>
    <row r="35" spans="1:9" x14ac:dyDescent="0.3">
      <c r="A35" s="4">
        <v>38</v>
      </c>
      <c r="B35" s="4">
        <v>38</v>
      </c>
      <c r="H35" s="4">
        <v>83</v>
      </c>
      <c r="I35" s="4">
        <v>83</v>
      </c>
    </row>
    <row r="36" spans="1:9" x14ac:dyDescent="0.3">
      <c r="A36" s="4">
        <v>39</v>
      </c>
      <c r="B36" s="4">
        <v>39</v>
      </c>
      <c r="H36" s="4">
        <v>84</v>
      </c>
      <c r="I36" s="4">
        <v>84</v>
      </c>
    </row>
    <row r="37" spans="1:9" x14ac:dyDescent="0.3">
      <c r="A37" s="4">
        <v>40</v>
      </c>
      <c r="B37" s="4">
        <v>40</v>
      </c>
      <c r="H37" s="4">
        <v>85</v>
      </c>
      <c r="I37" s="4">
        <v>85</v>
      </c>
    </row>
    <row r="38" spans="1:9" x14ac:dyDescent="0.3">
      <c r="A38" s="4">
        <v>41</v>
      </c>
      <c r="B38" s="4">
        <v>41</v>
      </c>
      <c r="H38" s="4">
        <v>86</v>
      </c>
      <c r="I38" s="4">
        <v>86</v>
      </c>
    </row>
    <row r="39" spans="1:9" x14ac:dyDescent="0.3">
      <c r="A39" s="4">
        <v>42</v>
      </c>
      <c r="B39" s="4">
        <v>42</v>
      </c>
      <c r="H39" s="4">
        <v>87</v>
      </c>
      <c r="I39" s="4">
        <v>87</v>
      </c>
    </row>
    <row r="40" spans="1:9" x14ac:dyDescent="0.3">
      <c r="A40" s="4">
        <v>44</v>
      </c>
      <c r="B40" s="4">
        <v>44</v>
      </c>
      <c r="H40" s="4">
        <v>88</v>
      </c>
      <c r="I40" s="4">
        <v>88</v>
      </c>
    </row>
    <row r="41" spans="1:9" x14ac:dyDescent="0.3">
      <c r="A41" s="4">
        <v>45</v>
      </c>
      <c r="B41" s="4">
        <v>45</v>
      </c>
      <c r="H41" s="4">
        <v>89</v>
      </c>
      <c r="I41" s="4">
        <v>89</v>
      </c>
    </row>
    <row r="42" spans="1:9" x14ac:dyDescent="0.3">
      <c r="A42" s="4">
        <v>46</v>
      </c>
      <c r="B42" s="4">
        <v>46</v>
      </c>
      <c r="H42" s="4">
        <v>91</v>
      </c>
      <c r="I42" s="4">
        <v>91</v>
      </c>
    </row>
    <row r="43" spans="1:9" x14ac:dyDescent="0.3">
      <c r="A43" s="4">
        <v>47</v>
      </c>
      <c r="B43" s="4">
        <v>47</v>
      </c>
      <c r="H43" s="4">
        <v>92</v>
      </c>
      <c r="I43" s="4">
        <v>92</v>
      </c>
    </row>
    <row r="44" spans="1:9" x14ac:dyDescent="0.3">
      <c r="A44" s="4">
        <v>48</v>
      </c>
      <c r="B44" s="4">
        <v>48</v>
      </c>
      <c r="H44" s="4">
        <v>93</v>
      </c>
      <c r="I44" s="4">
        <v>93</v>
      </c>
    </row>
    <row r="45" spans="1:9" x14ac:dyDescent="0.3">
      <c r="A45" s="4">
        <v>49</v>
      </c>
      <c r="B45" s="4">
        <v>49</v>
      </c>
      <c r="H45" s="4">
        <v>94</v>
      </c>
      <c r="I45" s="4">
        <v>94</v>
      </c>
    </row>
    <row r="46" spans="1:9" x14ac:dyDescent="0.3">
      <c r="A46" s="4">
        <v>52</v>
      </c>
      <c r="B46" s="4">
        <v>52</v>
      </c>
      <c r="H46" s="4">
        <v>95</v>
      </c>
      <c r="I46" s="4">
        <v>95</v>
      </c>
    </row>
    <row r="47" spans="1:9" x14ac:dyDescent="0.3">
      <c r="A47" s="4">
        <v>53</v>
      </c>
      <c r="B47" s="4">
        <v>53</v>
      </c>
      <c r="H47" s="4">
        <v>96</v>
      </c>
      <c r="I47" s="4">
        <v>96</v>
      </c>
    </row>
    <row r="48" spans="1:9" x14ac:dyDescent="0.3">
      <c r="A48" s="4">
        <v>54</v>
      </c>
      <c r="B48" s="4">
        <v>54</v>
      </c>
      <c r="H48" s="4">
        <v>97</v>
      </c>
      <c r="I48" s="4">
        <v>97</v>
      </c>
    </row>
    <row r="49" spans="1:9" x14ac:dyDescent="0.3">
      <c r="A49" s="4">
        <v>55</v>
      </c>
      <c r="B49" s="4">
        <v>55</v>
      </c>
      <c r="H49" s="4">
        <v>98</v>
      </c>
      <c r="I49" s="4">
        <v>98</v>
      </c>
    </row>
    <row r="50" spans="1:9" x14ac:dyDescent="0.3">
      <c r="A50" s="4">
        <v>56</v>
      </c>
      <c r="B50" s="4">
        <v>56</v>
      </c>
      <c r="H50" s="4">
        <v>100</v>
      </c>
      <c r="I50" s="4">
        <v>100</v>
      </c>
    </row>
    <row r="51" spans="1:9" x14ac:dyDescent="0.3">
      <c r="A51" s="4">
        <v>57</v>
      </c>
      <c r="B51" s="4">
        <v>57</v>
      </c>
      <c r="H51" s="4">
        <v>101</v>
      </c>
      <c r="I51" s="4">
        <v>101</v>
      </c>
    </row>
    <row r="52" spans="1:9" x14ac:dyDescent="0.3">
      <c r="A52" s="4">
        <v>58</v>
      </c>
      <c r="B52" s="4">
        <v>58</v>
      </c>
      <c r="H52" s="4">
        <v>102</v>
      </c>
      <c r="I52" s="4">
        <v>102</v>
      </c>
    </row>
    <row r="53" spans="1:9" x14ac:dyDescent="0.3">
      <c r="A53" s="4">
        <v>60</v>
      </c>
      <c r="B53" s="4">
        <v>60</v>
      </c>
      <c r="H53" s="4">
        <v>103</v>
      </c>
      <c r="I53" s="4">
        <v>103</v>
      </c>
    </row>
    <row r="54" spans="1:9" x14ac:dyDescent="0.3">
      <c r="A54" s="4">
        <v>62</v>
      </c>
      <c r="B54" s="4">
        <v>62</v>
      </c>
      <c r="H54" s="4">
        <v>105</v>
      </c>
      <c r="I54" s="4">
        <v>105</v>
      </c>
    </row>
    <row r="55" spans="1:9" x14ac:dyDescent="0.3">
      <c r="A55" s="4">
        <v>63</v>
      </c>
      <c r="B55" s="4">
        <v>63</v>
      </c>
      <c r="H55" s="4">
        <v>106</v>
      </c>
      <c r="I55" s="4">
        <v>106</v>
      </c>
    </row>
    <row r="56" spans="1:9" x14ac:dyDescent="0.3">
      <c r="A56" s="4">
        <v>64</v>
      </c>
      <c r="B56" s="4">
        <v>64</v>
      </c>
      <c r="H56" s="4">
        <v>107</v>
      </c>
      <c r="I56" s="4">
        <v>107</v>
      </c>
    </row>
    <row r="57" spans="1:9" x14ac:dyDescent="0.3">
      <c r="A57" s="4">
        <v>65</v>
      </c>
      <c r="B57" s="4">
        <v>65</v>
      </c>
      <c r="H57" s="4">
        <v>110</v>
      </c>
      <c r="I57" s="4">
        <v>110</v>
      </c>
    </row>
    <row r="58" spans="1:9" x14ac:dyDescent="0.3">
      <c r="A58" s="4">
        <v>67</v>
      </c>
      <c r="B58" s="4">
        <v>67</v>
      </c>
      <c r="H58" s="4">
        <v>111</v>
      </c>
      <c r="I58" s="4">
        <v>111</v>
      </c>
    </row>
    <row r="59" spans="1:9" x14ac:dyDescent="0.3">
      <c r="A59" s="4">
        <v>70</v>
      </c>
      <c r="B59" s="4">
        <v>70</v>
      </c>
      <c r="H59" s="4">
        <v>112</v>
      </c>
      <c r="I59" s="4">
        <v>112</v>
      </c>
    </row>
    <row r="60" spans="1:9" x14ac:dyDescent="0.3">
      <c r="A60" s="4">
        <v>71</v>
      </c>
      <c r="B60" s="4">
        <v>71</v>
      </c>
      <c r="H60" s="4">
        <v>113</v>
      </c>
      <c r="I60" s="4">
        <v>113</v>
      </c>
    </row>
    <row r="61" spans="1:9" x14ac:dyDescent="0.3">
      <c r="A61" s="4">
        <v>73</v>
      </c>
      <c r="B61" s="4">
        <v>73</v>
      </c>
      <c r="H61" s="4">
        <v>114</v>
      </c>
      <c r="I61" s="4">
        <v>114</v>
      </c>
    </row>
    <row r="62" spans="1:9" x14ac:dyDescent="0.3">
      <c r="A62" s="4">
        <v>75</v>
      </c>
      <c r="B62" s="4">
        <v>75</v>
      </c>
      <c r="H62" s="4">
        <v>115</v>
      </c>
      <c r="I62" s="4">
        <v>115</v>
      </c>
    </row>
    <row r="63" spans="1:9" x14ac:dyDescent="0.3">
      <c r="A63" s="4">
        <v>76</v>
      </c>
      <c r="B63" s="4">
        <v>76</v>
      </c>
      <c r="H63" s="4">
        <v>116</v>
      </c>
      <c r="I63" s="4">
        <v>116</v>
      </c>
    </row>
    <row r="64" spans="1:9" x14ac:dyDescent="0.3">
      <c r="A64" s="4">
        <v>77</v>
      </c>
      <c r="B64" s="4">
        <v>77</v>
      </c>
      <c r="H64" s="4">
        <v>117</v>
      </c>
      <c r="I64" s="4">
        <v>117</v>
      </c>
    </row>
    <row r="65" spans="1:9" x14ac:dyDescent="0.3">
      <c r="A65" s="4">
        <v>78</v>
      </c>
      <c r="B65" s="4">
        <v>78</v>
      </c>
      <c r="H65" s="4">
        <v>119</v>
      </c>
      <c r="I65" s="4">
        <v>119</v>
      </c>
    </row>
    <row r="66" spans="1:9" x14ac:dyDescent="0.3">
      <c r="A66" s="4">
        <v>79</v>
      </c>
      <c r="B66" s="4">
        <v>79</v>
      </c>
      <c r="H66" s="4">
        <v>121</v>
      </c>
      <c r="I66" s="4">
        <v>121</v>
      </c>
    </row>
    <row r="67" spans="1:9" x14ac:dyDescent="0.3">
      <c r="A67" s="4">
        <v>80</v>
      </c>
      <c r="B67" s="4">
        <v>80</v>
      </c>
      <c r="H67" s="4">
        <v>122</v>
      </c>
      <c r="I67" s="4">
        <v>122</v>
      </c>
    </row>
    <row r="68" spans="1:9" x14ac:dyDescent="0.3">
      <c r="A68" s="4">
        <v>82</v>
      </c>
      <c r="B68" s="4">
        <v>82</v>
      </c>
      <c r="H68" s="4">
        <v>123</v>
      </c>
      <c r="I68" s="4">
        <v>123</v>
      </c>
    </row>
    <row r="69" spans="1:9" x14ac:dyDescent="0.3">
      <c r="A69" s="4">
        <v>83</v>
      </c>
      <c r="B69" s="4">
        <v>83</v>
      </c>
      <c r="H69" s="4">
        <v>125</v>
      </c>
      <c r="I69" s="4">
        <v>125</v>
      </c>
    </row>
    <row r="70" spans="1:9" x14ac:dyDescent="0.3">
      <c r="A70" s="4">
        <v>84</v>
      </c>
      <c r="B70" s="4">
        <v>84</v>
      </c>
      <c r="H70" s="4">
        <v>126</v>
      </c>
      <c r="I70" s="4">
        <v>126</v>
      </c>
    </row>
    <row r="71" spans="1:9" x14ac:dyDescent="0.3">
      <c r="A71" s="4">
        <v>86</v>
      </c>
      <c r="B71" s="4">
        <v>86</v>
      </c>
      <c r="H71" s="4">
        <v>127</v>
      </c>
      <c r="I71" s="4">
        <v>127</v>
      </c>
    </row>
    <row r="72" spans="1:9" x14ac:dyDescent="0.3">
      <c r="A72" s="4">
        <v>87</v>
      </c>
      <c r="B72" s="4">
        <v>87</v>
      </c>
      <c r="H72" s="4">
        <v>128</v>
      </c>
      <c r="I72" s="4">
        <v>128</v>
      </c>
    </row>
    <row r="73" spans="1:9" x14ac:dyDescent="0.3">
      <c r="A73" s="4">
        <v>88</v>
      </c>
      <c r="B73" s="4">
        <v>88</v>
      </c>
      <c r="H73" s="4">
        <v>129</v>
      </c>
      <c r="I73" s="4">
        <v>129</v>
      </c>
    </row>
    <row r="74" spans="1:9" x14ac:dyDescent="0.3">
      <c r="A74" s="4">
        <v>91</v>
      </c>
      <c r="B74" s="4">
        <v>91</v>
      </c>
      <c r="H74" s="4">
        <v>130</v>
      </c>
      <c r="I74" s="4">
        <v>130</v>
      </c>
    </row>
    <row r="75" spans="1:9" x14ac:dyDescent="0.3">
      <c r="A75" s="4">
        <v>92</v>
      </c>
      <c r="B75" s="4">
        <v>92</v>
      </c>
      <c r="H75" s="4">
        <v>131</v>
      </c>
      <c r="I75" s="4">
        <v>131</v>
      </c>
    </row>
    <row r="76" spans="1:9" x14ac:dyDescent="0.3">
      <c r="A76" s="4">
        <v>94</v>
      </c>
      <c r="B76" s="4">
        <v>94</v>
      </c>
      <c r="H76" s="4">
        <v>132</v>
      </c>
      <c r="I76" s="4">
        <v>132</v>
      </c>
    </row>
    <row r="77" spans="1:9" x14ac:dyDescent="0.3">
      <c r="A77" s="4">
        <v>100</v>
      </c>
      <c r="B77" s="4">
        <v>100</v>
      </c>
      <c r="H77" s="4">
        <v>133</v>
      </c>
      <c r="I77" s="4">
        <v>133</v>
      </c>
    </row>
    <row r="78" spans="1:9" x14ac:dyDescent="0.3">
      <c r="A78" s="4">
        <v>101</v>
      </c>
      <c r="B78" s="4">
        <v>101</v>
      </c>
      <c r="H78" s="4">
        <v>134</v>
      </c>
      <c r="I78" s="4">
        <v>134</v>
      </c>
    </row>
    <row r="79" spans="1:9" x14ac:dyDescent="0.3">
      <c r="A79" s="4">
        <v>102</v>
      </c>
      <c r="B79" s="4">
        <v>102</v>
      </c>
      <c r="H79" s="4">
        <v>135</v>
      </c>
      <c r="I79" s="4">
        <v>135</v>
      </c>
    </row>
    <row r="80" spans="1:9" x14ac:dyDescent="0.3">
      <c r="A80" s="4">
        <v>104</v>
      </c>
      <c r="B80" s="4">
        <v>104</v>
      </c>
      <c r="H80" s="4">
        <v>136</v>
      </c>
      <c r="I80" s="4">
        <v>136</v>
      </c>
    </row>
    <row r="81" spans="1:9" x14ac:dyDescent="0.3">
      <c r="A81" s="4">
        <v>105</v>
      </c>
      <c r="B81" s="4">
        <v>105</v>
      </c>
      <c r="H81" s="4">
        <v>137</v>
      </c>
      <c r="I81" s="4">
        <v>137</v>
      </c>
    </row>
    <row r="82" spans="1:9" x14ac:dyDescent="0.3">
      <c r="A82" s="4">
        <v>106</v>
      </c>
      <c r="B82" s="4">
        <v>106</v>
      </c>
      <c r="H82" s="4">
        <v>138</v>
      </c>
      <c r="I82" s="4">
        <v>138</v>
      </c>
    </row>
    <row r="83" spans="1:9" x14ac:dyDescent="0.3">
      <c r="A83" s="4">
        <v>107</v>
      </c>
      <c r="B83" s="4">
        <v>107</v>
      </c>
      <c r="H83" s="4">
        <v>139</v>
      </c>
      <c r="I83" s="4">
        <v>139</v>
      </c>
    </row>
    <row r="84" spans="1:9" x14ac:dyDescent="0.3">
      <c r="A84" s="4">
        <v>108</v>
      </c>
      <c r="B84" s="4">
        <v>108</v>
      </c>
      <c r="H84" s="4">
        <v>140</v>
      </c>
      <c r="I84" s="4">
        <v>140</v>
      </c>
    </row>
    <row r="85" spans="1:9" x14ac:dyDescent="0.3">
      <c r="A85" s="4">
        <v>111</v>
      </c>
      <c r="B85" s="4">
        <v>111</v>
      </c>
      <c r="H85" s="4">
        <v>142</v>
      </c>
      <c r="I85" s="4">
        <v>142</v>
      </c>
    </row>
    <row r="86" spans="1:9" x14ac:dyDescent="0.3">
      <c r="A86" s="4">
        <v>112</v>
      </c>
      <c r="B86" s="4">
        <v>112</v>
      </c>
      <c r="H86" s="4">
        <v>143</v>
      </c>
      <c r="I86" s="4">
        <v>143</v>
      </c>
    </row>
    <row r="87" spans="1:9" x14ac:dyDescent="0.3">
      <c r="A87" s="4">
        <v>113</v>
      </c>
      <c r="B87" s="4">
        <v>113</v>
      </c>
      <c r="H87" s="4">
        <v>144</v>
      </c>
      <c r="I87" s="4">
        <v>144</v>
      </c>
    </row>
    <row r="88" spans="1:9" x14ac:dyDescent="0.3">
      <c r="A88" s="4">
        <v>114</v>
      </c>
      <c r="B88" s="4">
        <v>114</v>
      </c>
      <c r="H88" s="4">
        <v>146</v>
      </c>
      <c r="I88" s="4">
        <v>146</v>
      </c>
    </row>
    <row r="89" spans="1:9" x14ac:dyDescent="0.3">
      <c r="A89" s="4">
        <v>115</v>
      </c>
      <c r="B89" s="4">
        <v>115</v>
      </c>
      <c r="H89" s="4">
        <v>147</v>
      </c>
      <c r="I89" s="4">
        <v>147</v>
      </c>
    </row>
    <row r="90" spans="1:9" x14ac:dyDescent="0.3">
      <c r="A90" s="4">
        <v>117</v>
      </c>
      <c r="B90" s="4">
        <v>117</v>
      </c>
      <c r="H90" s="4">
        <v>148</v>
      </c>
      <c r="I90" s="4">
        <v>148</v>
      </c>
    </row>
    <row r="91" spans="1:9" x14ac:dyDescent="0.3">
      <c r="A91" s="4">
        <v>118</v>
      </c>
      <c r="B91" s="4">
        <v>118</v>
      </c>
      <c r="H91" s="4">
        <v>149</v>
      </c>
      <c r="I91" s="4">
        <v>149</v>
      </c>
    </row>
    <row r="92" spans="1:9" x14ac:dyDescent="0.3">
      <c r="A92" s="4">
        <v>120</v>
      </c>
      <c r="B92" s="4">
        <v>120</v>
      </c>
      <c r="H92" s="4">
        <v>150</v>
      </c>
      <c r="I92" s="4">
        <v>150</v>
      </c>
    </row>
    <row r="93" spans="1:9" x14ac:dyDescent="0.3">
      <c r="A93" s="4">
        <v>121</v>
      </c>
      <c r="B93" s="4">
        <v>121</v>
      </c>
      <c r="H93" s="4">
        <v>154</v>
      </c>
      <c r="I93" s="4">
        <v>154</v>
      </c>
    </row>
    <row r="94" spans="1:9" x14ac:dyDescent="0.3">
      <c r="A94" s="4">
        <v>127</v>
      </c>
      <c r="B94" s="4">
        <v>127</v>
      </c>
      <c r="H94" s="4">
        <v>155</v>
      </c>
      <c r="I94" s="4">
        <v>155</v>
      </c>
    </row>
    <row r="95" spans="1:9" x14ac:dyDescent="0.3">
      <c r="A95" s="4">
        <v>128</v>
      </c>
      <c r="B95" s="4">
        <v>128</v>
      </c>
      <c r="H95" s="4">
        <v>156</v>
      </c>
      <c r="I95" s="4">
        <v>156</v>
      </c>
    </row>
    <row r="96" spans="1:9" x14ac:dyDescent="0.3">
      <c r="A96" s="4">
        <v>130</v>
      </c>
      <c r="B96" s="4">
        <v>130</v>
      </c>
      <c r="H96" s="4">
        <v>157</v>
      </c>
      <c r="I96" s="4">
        <v>157</v>
      </c>
    </row>
    <row r="97" spans="1:9" x14ac:dyDescent="0.3">
      <c r="A97" s="4">
        <v>131</v>
      </c>
      <c r="B97" s="4">
        <v>131</v>
      </c>
      <c r="H97" s="4">
        <v>158</v>
      </c>
      <c r="I97" s="4">
        <v>158</v>
      </c>
    </row>
    <row r="98" spans="1:9" x14ac:dyDescent="0.3">
      <c r="A98" s="4">
        <v>132</v>
      </c>
      <c r="B98" s="4">
        <v>132</v>
      </c>
      <c r="H98" s="4">
        <v>159</v>
      </c>
      <c r="I98" s="4">
        <v>159</v>
      </c>
    </row>
    <row r="99" spans="1:9" x14ac:dyDescent="0.3">
      <c r="A99" s="4">
        <v>133</v>
      </c>
      <c r="B99" s="4">
        <v>133</v>
      </c>
      <c r="H99" s="4">
        <v>160</v>
      </c>
      <c r="I99" s="4">
        <v>160</v>
      </c>
    </row>
    <row r="100" spans="1:9" x14ac:dyDescent="0.3">
      <c r="A100" s="4">
        <v>136</v>
      </c>
      <c r="B100" s="4">
        <v>136</v>
      </c>
      <c r="H100" s="4">
        <v>161</v>
      </c>
      <c r="I100" s="4">
        <v>161</v>
      </c>
    </row>
    <row r="101" spans="1:9" x14ac:dyDescent="0.3">
      <c r="A101" s="4">
        <v>137</v>
      </c>
      <c r="B101" s="4">
        <v>137</v>
      </c>
      <c r="H101" s="4">
        <v>163</v>
      </c>
      <c r="I101" s="4">
        <v>163</v>
      </c>
    </row>
    <row r="102" spans="1:9" x14ac:dyDescent="0.3">
      <c r="A102" s="4">
        <v>141</v>
      </c>
      <c r="B102" s="4">
        <v>141</v>
      </c>
      <c r="H102" s="4">
        <v>164</v>
      </c>
      <c r="I102" s="4">
        <v>164</v>
      </c>
    </row>
    <row r="103" spans="1:9" x14ac:dyDescent="0.3">
      <c r="A103" s="4">
        <v>143</v>
      </c>
      <c r="B103" s="4">
        <v>143</v>
      </c>
      <c r="H103" s="4">
        <v>165</v>
      </c>
      <c r="I103" s="4">
        <v>165</v>
      </c>
    </row>
    <row r="104" spans="1:9" x14ac:dyDescent="0.3">
      <c r="A104" s="4">
        <v>147</v>
      </c>
      <c r="B104" s="4">
        <v>147</v>
      </c>
      <c r="H104" s="4">
        <v>166</v>
      </c>
      <c r="I104" s="4">
        <v>166</v>
      </c>
    </row>
    <row r="105" spans="1:9" x14ac:dyDescent="0.3">
      <c r="A105" s="4">
        <v>151</v>
      </c>
      <c r="B105" s="4">
        <v>151</v>
      </c>
      <c r="H105" s="4">
        <v>168</v>
      </c>
      <c r="I105" s="4">
        <v>168</v>
      </c>
    </row>
    <row r="106" spans="1:9" x14ac:dyDescent="0.3">
      <c r="A106" s="4">
        <v>154</v>
      </c>
      <c r="B106" s="4">
        <v>154</v>
      </c>
      <c r="H106" s="4">
        <v>169</v>
      </c>
      <c r="I106" s="4">
        <v>169</v>
      </c>
    </row>
    <row r="107" spans="1:9" x14ac:dyDescent="0.3">
      <c r="A107" s="4">
        <v>156</v>
      </c>
      <c r="B107" s="4">
        <v>156</v>
      </c>
      <c r="H107" s="4">
        <v>170</v>
      </c>
      <c r="I107" s="4">
        <v>170</v>
      </c>
    </row>
    <row r="108" spans="1:9" x14ac:dyDescent="0.3">
      <c r="A108" s="4">
        <v>157</v>
      </c>
      <c r="B108" s="4">
        <v>157</v>
      </c>
      <c r="H108" s="4">
        <v>172</v>
      </c>
      <c r="I108" s="4">
        <v>172</v>
      </c>
    </row>
    <row r="109" spans="1:9" x14ac:dyDescent="0.3">
      <c r="A109" s="4">
        <v>162</v>
      </c>
      <c r="B109" s="4">
        <v>162</v>
      </c>
      <c r="H109" s="4">
        <v>173</v>
      </c>
      <c r="I109" s="4">
        <v>173</v>
      </c>
    </row>
    <row r="110" spans="1:9" x14ac:dyDescent="0.3">
      <c r="A110" s="4">
        <v>168</v>
      </c>
      <c r="B110" s="4">
        <v>168</v>
      </c>
      <c r="H110" s="4">
        <v>174</v>
      </c>
      <c r="I110" s="4">
        <v>174</v>
      </c>
    </row>
    <row r="111" spans="1:9" x14ac:dyDescent="0.3">
      <c r="A111" s="4">
        <v>180</v>
      </c>
      <c r="B111" s="4">
        <v>180</v>
      </c>
      <c r="H111" s="4">
        <v>175</v>
      </c>
      <c r="I111" s="4">
        <v>175</v>
      </c>
    </row>
    <row r="112" spans="1:9" x14ac:dyDescent="0.3">
      <c r="A112" s="4">
        <v>181</v>
      </c>
      <c r="B112" s="4">
        <v>181</v>
      </c>
      <c r="H112" s="4">
        <v>176</v>
      </c>
      <c r="I112" s="4">
        <v>176</v>
      </c>
    </row>
    <row r="113" spans="1:9" x14ac:dyDescent="0.3">
      <c r="A113" s="4">
        <v>183</v>
      </c>
      <c r="B113" s="4">
        <v>183</v>
      </c>
      <c r="H113" s="4">
        <v>179</v>
      </c>
      <c r="I113" s="4">
        <v>179</v>
      </c>
    </row>
    <row r="114" spans="1:9" x14ac:dyDescent="0.3">
      <c r="A114" s="4">
        <v>186</v>
      </c>
      <c r="B114" s="4">
        <v>186</v>
      </c>
      <c r="H114" s="4">
        <v>180</v>
      </c>
      <c r="I114" s="4">
        <v>180</v>
      </c>
    </row>
    <row r="115" spans="1:9" x14ac:dyDescent="0.3">
      <c r="A115" s="4">
        <v>191</v>
      </c>
      <c r="B115" s="4">
        <v>191</v>
      </c>
      <c r="H115" s="4">
        <v>181</v>
      </c>
      <c r="I115" s="4">
        <v>181</v>
      </c>
    </row>
    <row r="116" spans="1:9" x14ac:dyDescent="0.3">
      <c r="A116" s="4">
        <v>200</v>
      </c>
      <c r="B116" s="4">
        <v>200</v>
      </c>
      <c r="H116" s="4">
        <v>182</v>
      </c>
      <c r="I116" s="4">
        <v>182</v>
      </c>
    </row>
    <row r="117" spans="1:9" x14ac:dyDescent="0.3">
      <c r="A117" s="4">
        <v>210</v>
      </c>
      <c r="B117" s="4">
        <v>210</v>
      </c>
      <c r="H117" s="4">
        <v>183</v>
      </c>
      <c r="I117" s="4">
        <v>183</v>
      </c>
    </row>
    <row r="118" spans="1:9" x14ac:dyDescent="0.3">
      <c r="A118" s="4">
        <v>225</v>
      </c>
      <c r="B118" s="4">
        <v>225</v>
      </c>
      <c r="H118" s="4">
        <v>184</v>
      </c>
      <c r="I118" s="4">
        <v>184</v>
      </c>
    </row>
    <row r="119" spans="1:9" x14ac:dyDescent="0.3">
      <c r="A119" s="4">
        <v>226</v>
      </c>
      <c r="B119" s="4">
        <v>226</v>
      </c>
      <c r="H119" s="4">
        <v>185</v>
      </c>
      <c r="I119" s="4">
        <v>185</v>
      </c>
    </row>
    <row r="120" spans="1:9" x14ac:dyDescent="0.3">
      <c r="A120" s="4">
        <v>243</v>
      </c>
      <c r="B120" s="4">
        <v>243</v>
      </c>
      <c r="H120" s="4">
        <v>186</v>
      </c>
      <c r="I120" s="4">
        <v>186</v>
      </c>
    </row>
    <row r="121" spans="1:9" x14ac:dyDescent="0.3">
      <c r="A121" s="4">
        <v>245</v>
      </c>
      <c r="B121" s="4">
        <v>245</v>
      </c>
      <c r="H121" s="4">
        <v>187</v>
      </c>
      <c r="I121" s="4">
        <v>187</v>
      </c>
    </row>
    <row r="122" spans="1:9" x14ac:dyDescent="0.3">
      <c r="A122" s="4">
        <v>248</v>
      </c>
      <c r="B122" s="4">
        <v>248</v>
      </c>
      <c r="H122" s="4">
        <v>189</v>
      </c>
      <c r="I122" s="4">
        <v>189</v>
      </c>
    </row>
    <row r="123" spans="1:9" x14ac:dyDescent="0.3">
      <c r="A123" s="4">
        <v>252</v>
      </c>
      <c r="B123" s="4">
        <v>252</v>
      </c>
      <c r="H123" s="4">
        <v>190</v>
      </c>
      <c r="I123" s="4">
        <v>190</v>
      </c>
    </row>
    <row r="124" spans="1:9" x14ac:dyDescent="0.3">
      <c r="A124" s="4">
        <v>253</v>
      </c>
      <c r="B124" s="4">
        <v>253</v>
      </c>
      <c r="H124" s="4">
        <v>191</v>
      </c>
      <c r="I124" s="4">
        <v>191</v>
      </c>
    </row>
    <row r="125" spans="1:9" x14ac:dyDescent="0.3">
      <c r="A125" s="4">
        <v>257</v>
      </c>
      <c r="B125" s="4">
        <v>257</v>
      </c>
      <c r="H125" s="4">
        <v>192</v>
      </c>
      <c r="I125" s="4">
        <v>192</v>
      </c>
    </row>
    <row r="126" spans="1:9" x14ac:dyDescent="0.3">
      <c r="A126" s="4">
        <v>263</v>
      </c>
      <c r="B126" s="4">
        <v>263</v>
      </c>
      <c r="H126" s="4">
        <v>193</v>
      </c>
      <c r="I126" s="4">
        <v>193</v>
      </c>
    </row>
    <row r="127" spans="1:9" x14ac:dyDescent="0.3">
      <c r="A127" s="4">
        <v>296</v>
      </c>
      <c r="B127" s="4">
        <v>296</v>
      </c>
      <c r="H127" s="4">
        <v>194</v>
      </c>
      <c r="I127" s="4">
        <v>194</v>
      </c>
    </row>
    <row r="128" spans="1:9" x14ac:dyDescent="0.3">
      <c r="A128" s="4">
        <v>326</v>
      </c>
      <c r="B128" s="4">
        <v>326</v>
      </c>
      <c r="H128" s="4">
        <v>195</v>
      </c>
      <c r="I128" s="4">
        <v>195</v>
      </c>
    </row>
    <row r="129" spans="1:9" x14ac:dyDescent="0.3">
      <c r="A129" s="4">
        <v>328</v>
      </c>
      <c r="B129" s="4">
        <v>328</v>
      </c>
      <c r="H129" s="4">
        <v>196</v>
      </c>
      <c r="I129" s="4">
        <v>196</v>
      </c>
    </row>
    <row r="130" spans="1:9" x14ac:dyDescent="0.3">
      <c r="A130" s="4">
        <v>331</v>
      </c>
      <c r="B130" s="4">
        <v>331</v>
      </c>
      <c r="H130" s="4">
        <v>198</v>
      </c>
      <c r="I130" s="4">
        <v>198</v>
      </c>
    </row>
    <row r="131" spans="1:9" x14ac:dyDescent="0.3">
      <c r="A131" s="4">
        <v>347</v>
      </c>
      <c r="B131" s="4">
        <v>347</v>
      </c>
      <c r="H131" s="4">
        <v>199</v>
      </c>
      <c r="I131" s="4">
        <v>199</v>
      </c>
    </row>
    <row r="132" spans="1:9" x14ac:dyDescent="0.3">
      <c r="A132" s="4">
        <v>355</v>
      </c>
      <c r="B132" s="4">
        <v>355</v>
      </c>
      <c r="H132" s="4">
        <v>201</v>
      </c>
      <c r="I132" s="4">
        <v>201</v>
      </c>
    </row>
    <row r="133" spans="1:9" x14ac:dyDescent="0.3">
      <c r="A133" s="4">
        <v>362</v>
      </c>
      <c r="B133" s="4">
        <v>362</v>
      </c>
      <c r="H133" s="4">
        <v>202</v>
      </c>
      <c r="I133" s="4">
        <v>202</v>
      </c>
    </row>
    <row r="134" spans="1:9" x14ac:dyDescent="0.3">
      <c r="A134" s="4">
        <v>374</v>
      </c>
      <c r="B134" s="4">
        <v>374</v>
      </c>
      <c r="H134" s="4">
        <v>203</v>
      </c>
      <c r="I134" s="4">
        <v>203</v>
      </c>
    </row>
    <row r="135" spans="1:9" x14ac:dyDescent="0.3">
      <c r="A135" s="4">
        <v>393</v>
      </c>
      <c r="B135" s="4">
        <v>393</v>
      </c>
      <c r="H135" s="4">
        <v>205</v>
      </c>
      <c r="I135" s="4">
        <v>205</v>
      </c>
    </row>
    <row r="136" spans="1:9" x14ac:dyDescent="0.3">
      <c r="A136" s="4">
        <v>395</v>
      </c>
      <c r="B136" s="4">
        <v>395</v>
      </c>
      <c r="H136" s="4">
        <v>206</v>
      </c>
      <c r="I136" s="4">
        <v>206</v>
      </c>
    </row>
    <row r="137" spans="1:9" x14ac:dyDescent="0.3">
      <c r="A137" s="4">
        <v>418</v>
      </c>
      <c r="B137" s="4">
        <v>418</v>
      </c>
      <c r="H137" s="4">
        <v>207</v>
      </c>
      <c r="I137" s="4">
        <v>207</v>
      </c>
    </row>
    <row r="138" spans="1:9" x14ac:dyDescent="0.3">
      <c r="A138" s="4">
        <v>424</v>
      </c>
      <c r="B138" s="4">
        <v>424</v>
      </c>
      <c r="H138" s="4">
        <v>209</v>
      </c>
      <c r="I138" s="4">
        <v>209</v>
      </c>
    </row>
    <row r="139" spans="1:9" x14ac:dyDescent="0.3">
      <c r="A139" s="4">
        <v>435</v>
      </c>
      <c r="B139" s="4">
        <v>435</v>
      </c>
      <c r="H139" s="4">
        <v>210</v>
      </c>
      <c r="I139" s="4">
        <v>210</v>
      </c>
    </row>
    <row r="140" spans="1:9" x14ac:dyDescent="0.3">
      <c r="A140" s="4">
        <v>441</v>
      </c>
      <c r="B140" s="4">
        <v>441</v>
      </c>
      <c r="H140" s="4">
        <v>211</v>
      </c>
      <c r="I140" s="4">
        <v>211</v>
      </c>
    </row>
    <row r="141" spans="1:9" x14ac:dyDescent="0.3">
      <c r="A141" s="4">
        <v>452</v>
      </c>
      <c r="B141" s="4">
        <v>452</v>
      </c>
      <c r="H141" s="4">
        <v>214</v>
      </c>
      <c r="I141" s="4">
        <v>214</v>
      </c>
    </row>
    <row r="142" spans="1:9" x14ac:dyDescent="0.3">
      <c r="A142" s="4">
        <v>454</v>
      </c>
      <c r="B142" s="4">
        <v>454</v>
      </c>
      <c r="H142" s="4">
        <v>216</v>
      </c>
      <c r="I142" s="4">
        <v>216</v>
      </c>
    </row>
    <row r="143" spans="1:9" x14ac:dyDescent="0.3">
      <c r="A143" s="4">
        <v>504</v>
      </c>
      <c r="B143" s="4">
        <v>504</v>
      </c>
      <c r="H143" s="4">
        <v>217</v>
      </c>
      <c r="I143" s="4">
        <v>217</v>
      </c>
    </row>
    <row r="144" spans="1:9" x14ac:dyDescent="0.3">
      <c r="A144" s="4">
        <v>513</v>
      </c>
      <c r="B144" s="4">
        <v>513</v>
      </c>
      <c r="H144" s="4">
        <v>218</v>
      </c>
      <c r="I144" s="4">
        <v>218</v>
      </c>
    </row>
    <row r="145" spans="1:9" x14ac:dyDescent="0.3">
      <c r="A145" s="4">
        <v>523</v>
      </c>
      <c r="B145" s="4">
        <v>523</v>
      </c>
      <c r="H145" s="4">
        <v>219</v>
      </c>
      <c r="I145" s="4">
        <v>219</v>
      </c>
    </row>
    <row r="146" spans="1:9" x14ac:dyDescent="0.3">
      <c r="A146" s="4">
        <v>526</v>
      </c>
      <c r="B146" s="4">
        <v>526</v>
      </c>
      <c r="H146" s="4">
        <v>220</v>
      </c>
      <c r="I146" s="4">
        <v>220</v>
      </c>
    </row>
    <row r="147" spans="1:9" x14ac:dyDescent="0.3">
      <c r="A147" s="4">
        <v>535</v>
      </c>
      <c r="B147" s="4">
        <v>535</v>
      </c>
      <c r="H147" s="4">
        <v>221</v>
      </c>
      <c r="I147" s="4">
        <v>221</v>
      </c>
    </row>
    <row r="148" spans="1:9" x14ac:dyDescent="0.3">
      <c r="A148" s="4">
        <v>554</v>
      </c>
      <c r="B148" s="4">
        <v>554</v>
      </c>
      <c r="H148" s="4">
        <v>222</v>
      </c>
      <c r="I148" s="4">
        <v>222</v>
      </c>
    </row>
    <row r="149" spans="1:9" x14ac:dyDescent="0.3">
      <c r="A149" s="4">
        <v>558</v>
      </c>
      <c r="B149" s="4">
        <v>558</v>
      </c>
      <c r="H149" s="4">
        <v>223</v>
      </c>
      <c r="I149" s="4">
        <v>223</v>
      </c>
    </row>
    <row r="150" spans="1:9" x14ac:dyDescent="0.3">
      <c r="A150" s="4">
        <v>575</v>
      </c>
      <c r="B150" s="4">
        <v>575</v>
      </c>
      <c r="H150" s="4">
        <v>225</v>
      </c>
      <c r="I150" s="4">
        <v>225</v>
      </c>
    </row>
    <row r="151" spans="1:9" x14ac:dyDescent="0.3">
      <c r="A151" s="4">
        <v>579</v>
      </c>
      <c r="B151" s="4">
        <v>579</v>
      </c>
      <c r="H151" s="4">
        <v>226</v>
      </c>
      <c r="I151" s="4">
        <v>226</v>
      </c>
    </row>
    <row r="152" spans="1:9" x14ac:dyDescent="0.3">
      <c r="A152" s="4">
        <v>594</v>
      </c>
      <c r="B152" s="4">
        <v>594</v>
      </c>
      <c r="H152" s="4">
        <v>227</v>
      </c>
      <c r="I152" s="4">
        <v>227</v>
      </c>
    </row>
    <row r="153" spans="1:9" x14ac:dyDescent="0.3">
      <c r="A153" s="4">
        <v>602</v>
      </c>
      <c r="B153" s="4">
        <v>602</v>
      </c>
      <c r="H153" s="4">
        <v>233</v>
      </c>
      <c r="I153" s="4">
        <v>233</v>
      </c>
    </row>
    <row r="154" spans="1:9" x14ac:dyDescent="0.3">
      <c r="A154" s="4">
        <v>605</v>
      </c>
      <c r="B154" s="4">
        <v>605</v>
      </c>
      <c r="H154" s="4">
        <v>234</v>
      </c>
      <c r="I154" s="4">
        <v>234</v>
      </c>
    </row>
    <row r="155" spans="1:9" x14ac:dyDescent="0.3">
      <c r="A155" s="4">
        <v>648</v>
      </c>
      <c r="B155" s="4">
        <v>648</v>
      </c>
      <c r="H155" s="4">
        <v>235</v>
      </c>
      <c r="I155" s="4">
        <v>235</v>
      </c>
    </row>
    <row r="156" spans="1:9" x14ac:dyDescent="0.3">
      <c r="A156" s="4">
        <v>656</v>
      </c>
      <c r="B156" s="4">
        <v>656</v>
      </c>
      <c r="H156" s="4">
        <v>236</v>
      </c>
      <c r="I156" s="4">
        <v>236</v>
      </c>
    </row>
    <row r="157" spans="1:9" x14ac:dyDescent="0.3">
      <c r="A157" s="4">
        <v>662</v>
      </c>
      <c r="B157" s="4">
        <v>662</v>
      </c>
      <c r="H157" s="4">
        <v>237</v>
      </c>
      <c r="I157" s="4">
        <v>237</v>
      </c>
    </row>
    <row r="158" spans="1:9" x14ac:dyDescent="0.3">
      <c r="A158" s="4">
        <v>672</v>
      </c>
      <c r="B158" s="4">
        <v>672</v>
      </c>
      <c r="H158" s="4">
        <v>238</v>
      </c>
      <c r="I158" s="4">
        <v>238</v>
      </c>
    </row>
    <row r="159" spans="1:9" x14ac:dyDescent="0.3">
      <c r="A159" s="4">
        <v>674</v>
      </c>
      <c r="B159" s="4">
        <v>674</v>
      </c>
      <c r="H159" s="4">
        <v>239</v>
      </c>
      <c r="I159" s="4">
        <v>239</v>
      </c>
    </row>
    <row r="160" spans="1:9" x14ac:dyDescent="0.3">
      <c r="A160" s="4">
        <v>676</v>
      </c>
      <c r="B160" s="4">
        <v>676</v>
      </c>
      <c r="H160" s="4">
        <v>241</v>
      </c>
      <c r="I160" s="4">
        <v>241</v>
      </c>
    </row>
    <row r="161" spans="1:9" x14ac:dyDescent="0.3">
      <c r="A161" s="4">
        <v>679</v>
      </c>
      <c r="B161" s="4">
        <v>679</v>
      </c>
      <c r="H161" s="4">
        <v>244</v>
      </c>
      <c r="I161" s="4">
        <v>244</v>
      </c>
    </row>
    <row r="162" spans="1:9" x14ac:dyDescent="0.3">
      <c r="A162" s="4">
        <v>714</v>
      </c>
      <c r="B162" s="4">
        <v>714</v>
      </c>
      <c r="H162" s="4">
        <v>245</v>
      </c>
      <c r="I162" s="4">
        <v>245</v>
      </c>
    </row>
    <row r="163" spans="1:9" x14ac:dyDescent="0.3">
      <c r="A163" s="4">
        <v>742</v>
      </c>
      <c r="B163" s="4">
        <v>742</v>
      </c>
      <c r="H163" s="4">
        <v>246</v>
      </c>
      <c r="I163" s="4">
        <v>246</v>
      </c>
    </row>
    <row r="164" spans="1:9" x14ac:dyDescent="0.3">
      <c r="A164" s="4">
        <v>747</v>
      </c>
      <c r="B164" s="4">
        <v>747</v>
      </c>
      <c r="H164" s="4">
        <v>247</v>
      </c>
      <c r="I164" s="4">
        <v>247</v>
      </c>
    </row>
    <row r="165" spans="1:9" x14ac:dyDescent="0.3">
      <c r="A165" s="4">
        <v>750</v>
      </c>
      <c r="B165" s="4">
        <v>750</v>
      </c>
      <c r="H165" s="4">
        <v>249</v>
      </c>
      <c r="I165" s="4">
        <v>249</v>
      </c>
    </row>
    <row r="166" spans="1:9" x14ac:dyDescent="0.3">
      <c r="A166" s="4">
        <v>752</v>
      </c>
      <c r="B166" s="4">
        <v>752</v>
      </c>
      <c r="H166" s="4">
        <v>250</v>
      </c>
      <c r="I166" s="4">
        <v>250</v>
      </c>
    </row>
    <row r="167" spans="1:9" x14ac:dyDescent="0.3">
      <c r="A167" s="4">
        <v>774</v>
      </c>
      <c r="B167" s="4">
        <v>774</v>
      </c>
      <c r="H167" s="4">
        <v>252</v>
      </c>
      <c r="I167" s="4">
        <v>252</v>
      </c>
    </row>
    <row r="168" spans="1:9" x14ac:dyDescent="0.3">
      <c r="A168" s="4">
        <v>782</v>
      </c>
      <c r="B168" s="4">
        <v>782</v>
      </c>
      <c r="H168" s="4">
        <v>253</v>
      </c>
      <c r="I168" s="4">
        <v>253</v>
      </c>
    </row>
    <row r="169" spans="1:9" x14ac:dyDescent="0.3">
      <c r="A169" s="4">
        <v>792</v>
      </c>
      <c r="B169" s="4">
        <v>792</v>
      </c>
      <c r="H169" s="4">
        <v>254</v>
      </c>
      <c r="I169" s="4">
        <v>254</v>
      </c>
    </row>
    <row r="170" spans="1:9" x14ac:dyDescent="0.3">
      <c r="A170" s="4">
        <v>803</v>
      </c>
      <c r="B170" s="4">
        <v>803</v>
      </c>
      <c r="H170" s="4">
        <v>255</v>
      </c>
      <c r="I170" s="4">
        <v>255</v>
      </c>
    </row>
    <row r="171" spans="1:9" x14ac:dyDescent="0.3">
      <c r="A171" s="4">
        <v>830</v>
      </c>
      <c r="B171" s="4">
        <v>830</v>
      </c>
      <c r="H171" s="4">
        <v>261</v>
      </c>
      <c r="I171" s="4">
        <v>261</v>
      </c>
    </row>
    <row r="172" spans="1:9" x14ac:dyDescent="0.3">
      <c r="A172" s="4">
        <v>831</v>
      </c>
      <c r="B172" s="4">
        <v>831</v>
      </c>
      <c r="H172" s="4">
        <v>264</v>
      </c>
      <c r="I172" s="4">
        <v>264</v>
      </c>
    </row>
    <row r="173" spans="1:9" x14ac:dyDescent="0.3">
      <c r="A173" s="4">
        <v>838</v>
      </c>
      <c r="B173" s="4">
        <v>838</v>
      </c>
      <c r="H173" s="4">
        <v>266</v>
      </c>
      <c r="I173" s="4">
        <v>266</v>
      </c>
    </row>
    <row r="174" spans="1:9" x14ac:dyDescent="0.3">
      <c r="A174" s="4">
        <v>842</v>
      </c>
      <c r="B174" s="4">
        <v>842</v>
      </c>
      <c r="H174" s="4">
        <v>268</v>
      </c>
      <c r="I174" s="4">
        <v>268</v>
      </c>
    </row>
    <row r="175" spans="1:9" x14ac:dyDescent="0.3">
      <c r="A175" s="4">
        <v>846</v>
      </c>
      <c r="B175" s="4">
        <v>846</v>
      </c>
      <c r="H175" s="4">
        <v>269</v>
      </c>
      <c r="I175" s="4">
        <v>269</v>
      </c>
    </row>
    <row r="176" spans="1:9" x14ac:dyDescent="0.3">
      <c r="A176" s="4">
        <v>859</v>
      </c>
      <c r="B176" s="4">
        <v>859</v>
      </c>
      <c r="H176" s="4">
        <v>270</v>
      </c>
      <c r="I176" s="4">
        <v>270</v>
      </c>
    </row>
    <row r="177" spans="1:9" x14ac:dyDescent="0.3">
      <c r="A177" s="4">
        <v>886</v>
      </c>
      <c r="B177" s="4">
        <v>886</v>
      </c>
      <c r="H177" s="4">
        <v>272</v>
      </c>
      <c r="I177" s="4">
        <v>272</v>
      </c>
    </row>
    <row r="178" spans="1:9" x14ac:dyDescent="0.3">
      <c r="A178" s="4">
        <v>889</v>
      </c>
      <c r="B178" s="4">
        <v>889</v>
      </c>
      <c r="H178" s="4">
        <v>275</v>
      </c>
      <c r="I178" s="4">
        <v>275</v>
      </c>
    </row>
    <row r="179" spans="1:9" x14ac:dyDescent="0.3">
      <c r="A179" s="4">
        <v>908</v>
      </c>
      <c r="B179" s="4">
        <v>908</v>
      </c>
      <c r="H179" s="4">
        <v>279</v>
      </c>
      <c r="I179" s="4">
        <v>279</v>
      </c>
    </row>
    <row r="180" spans="1:9" x14ac:dyDescent="0.3">
      <c r="A180" s="4">
        <v>923</v>
      </c>
      <c r="B180" s="4">
        <v>923</v>
      </c>
      <c r="H180" s="4">
        <v>280</v>
      </c>
      <c r="I180" s="4">
        <v>280</v>
      </c>
    </row>
    <row r="181" spans="1:9" x14ac:dyDescent="0.3">
      <c r="A181" s="4">
        <v>926</v>
      </c>
      <c r="B181" s="4">
        <v>926</v>
      </c>
      <c r="H181" s="4">
        <v>282</v>
      </c>
      <c r="I181" s="4">
        <v>282</v>
      </c>
    </row>
    <row r="182" spans="1:9" x14ac:dyDescent="0.3">
      <c r="A182" s="4">
        <v>931</v>
      </c>
      <c r="B182" s="4">
        <v>931</v>
      </c>
      <c r="H182" s="4">
        <v>288</v>
      </c>
      <c r="I182" s="4">
        <v>288</v>
      </c>
    </row>
    <row r="183" spans="1:9" x14ac:dyDescent="0.3">
      <c r="A183" s="4">
        <v>934</v>
      </c>
      <c r="B183" s="4">
        <v>934</v>
      </c>
      <c r="H183" s="4">
        <v>290</v>
      </c>
      <c r="I183" s="4">
        <v>290</v>
      </c>
    </row>
    <row r="184" spans="1:9" x14ac:dyDescent="0.3">
      <c r="A184" s="4">
        <v>940</v>
      </c>
      <c r="B184" s="4">
        <v>940</v>
      </c>
      <c r="H184" s="4">
        <v>295</v>
      </c>
      <c r="I184" s="4">
        <v>295</v>
      </c>
    </row>
    <row r="185" spans="1:9" x14ac:dyDescent="0.3">
      <c r="A185" s="4">
        <v>941</v>
      </c>
      <c r="B185" s="4">
        <v>941</v>
      </c>
      <c r="H185" s="4">
        <v>296</v>
      </c>
      <c r="I185" s="4">
        <v>296</v>
      </c>
    </row>
    <row r="186" spans="1:9" x14ac:dyDescent="0.3">
      <c r="A186" s="4">
        <v>955</v>
      </c>
      <c r="B186" s="4">
        <v>955</v>
      </c>
      <c r="H186" s="4">
        <v>297</v>
      </c>
      <c r="I186" s="4">
        <v>297</v>
      </c>
    </row>
    <row r="187" spans="1:9" x14ac:dyDescent="0.3">
      <c r="A187" s="4">
        <v>1000</v>
      </c>
      <c r="B187" s="4">
        <v>1000</v>
      </c>
      <c r="H187" s="4">
        <v>299</v>
      </c>
      <c r="I187" s="4">
        <v>299</v>
      </c>
    </row>
    <row r="188" spans="1:9" x14ac:dyDescent="0.3">
      <c r="A188" s="4">
        <v>1028</v>
      </c>
      <c r="B188" s="4">
        <v>1028</v>
      </c>
      <c r="H188" s="4">
        <v>300</v>
      </c>
      <c r="I188" s="4">
        <v>300</v>
      </c>
    </row>
    <row r="189" spans="1:9" x14ac:dyDescent="0.3">
      <c r="A189" s="4">
        <v>1059</v>
      </c>
      <c r="B189" s="4">
        <v>1059</v>
      </c>
      <c r="H189" s="4">
        <v>303</v>
      </c>
      <c r="I189" s="4">
        <v>303</v>
      </c>
    </row>
    <row r="190" spans="1:9" x14ac:dyDescent="0.3">
      <c r="A190" s="4">
        <v>1063</v>
      </c>
      <c r="B190" s="4">
        <v>1063</v>
      </c>
      <c r="H190" s="4">
        <v>307</v>
      </c>
      <c r="I190" s="4">
        <v>307</v>
      </c>
    </row>
    <row r="191" spans="1:9" x14ac:dyDescent="0.3">
      <c r="A191" s="4">
        <v>1068</v>
      </c>
      <c r="B191" s="4">
        <v>1068</v>
      </c>
      <c r="H191" s="4">
        <v>316</v>
      </c>
      <c r="I191" s="4">
        <v>316</v>
      </c>
    </row>
    <row r="192" spans="1:9" x14ac:dyDescent="0.3">
      <c r="A192" s="4">
        <v>1072</v>
      </c>
      <c r="B192" s="4">
        <v>1072</v>
      </c>
      <c r="H192" s="4">
        <v>323</v>
      </c>
      <c r="I192" s="4">
        <v>323</v>
      </c>
    </row>
    <row r="193" spans="1:9" x14ac:dyDescent="0.3">
      <c r="A193" s="4">
        <v>1120</v>
      </c>
      <c r="B193" s="4">
        <v>1120</v>
      </c>
      <c r="H193" s="4">
        <v>329</v>
      </c>
      <c r="I193" s="4">
        <v>329</v>
      </c>
    </row>
    <row r="194" spans="1:9" x14ac:dyDescent="0.3">
      <c r="A194" s="4">
        <v>1121</v>
      </c>
      <c r="B194" s="4">
        <v>1121</v>
      </c>
      <c r="H194" s="4">
        <v>330</v>
      </c>
      <c r="I194" s="4">
        <v>330</v>
      </c>
    </row>
    <row r="195" spans="1:9" x14ac:dyDescent="0.3">
      <c r="A195" s="4">
        <v>1130</v>
      </c>
      <c r="B195" s="4">
        <v>1130</v>
      </c>
      <c r="H195" s="4">
        <v>331</v>
      </c>
      <c r="I195" s="4">
        <v>331</v>
      </c>
    </row>
    <row r="196" spans="1:9" x14ac:dyDescent="0.3">
      <c r="A196" s="4">
        <v>1181</v>
      </c>
      <c r="B196" s="4">
        <v>1181</v>
      </c>
      <c r="H196" s="4">
        <v>336</v>
      </c>
      <c r="I196" s="4">
        <v>336</v>
      </c>
    </row>
    <row r="197" spans="1:9" x14ac:dyDescent="0.3">
      <c r="A197" s="4">
        <v>1194</v>
      </c>
      <c r="B197" s="4">
        <v>1194</v>
      </c>
      <c r="H197" s="4">
        <v>337</v>
      </c>
      <c r="I197" s="4">
        <v>337</v>
      </c>
    </row>
    <row r="198" spans="1:9" x14ac:dyDescent="0.3">
      <c r="A198" s="4">
        <v>1198</v>
      </c>
      <c r="B198" s="4">
        <v>1198</v>
      </c>
      <c r="H198" s="4">
        <v>340</v>
      </c>
      <c r="I198" s="4">
        <v>340</v>
      </c>
    </row>
    <row r="199" spans="1:9" x14ac:dyDescent="0.3">
      <c r="A199" s="4">
        <v>1220</v>
      </c>
      <c r="B199" s="4">
        <v>1220</v>
      </c>
      <c r="H199" s="4">
        <v>361</v>
      </c>
      <c r="I199" s="4">
        <v>361</v>
      </c>
    </row>
    <row r="200" spans="1:9" x14ac:dyDescent="0.3">
      <c r="A200" s="4">
        <v>1221</v>
      </c>
      <c r="B200" s="4">
        <v>1221</v>
      </c>
      <c r="H200" s="4">
        <v>363</v>
      </c>
      <c r="I200" s="4">
        <v>363</v>
      </c>
    </row>
    <row r="201" spans="1:9" x14ac:dyDescent="0.3">
      <c r="A201" s="4">
        <v>1225</v>
      </c>
      <c r="B201" s="4">
        <v>1225</v>
      </c>
      <c r="H201" s="4">
        <v>366</v>
      </c>
      <c r="I201" s="4">
        <v>366</v>
      </c>
    </row>
    <row r="202" spans="1:9" x14ac:dyDescent="0.3">
      <c r="A202" s="4">
        <v>1229</v>
      </c>
      <c r="B202" s="4">
        <v>1229</v>
      </c>
      <c r="H202" s="4">
        <v>369</v>
      </c>
      <c r="I202" s="4">
        <v>369</v>
      </c>
    </row>
    <row r="203" spans="1:9" x14ac:dyDescent="0.3">
      <c r="A203" s="4">
        <v>1257</v>
      </c>
      <c r="B203" s="4">
        <v>1257</v>
      </c>
      <c r="H203" s="4">
        <v>374</v>
      </c>
      <c r="I203" s="4">
        <v>374</v>
      </c>
    </row>
    <row r="204" spans="1:9" x14ac:dyDescent="0.3">
      <c r="A204" s="4">
        <v>1258</v>
      </c>
      <c r="B204" s="4">
        <v>1258</v>
      </c>
      <c r="H204" s="4">
        <v>375</v>
      </c>
      <c r="I204" s="4">
        <v>375</v>
      </c>
    </row>
    <row r="205" spans="1:9" x14ac:dyDescent="0.3">
      <c r="A205" s="4">
        <v>1274</v>
      </c>
      <c r="B205" s="4">
        <v>1274</v>
      </c>
      <c r="H205" s="4">
        <v>381</v>
      </c>
      <c r="I205" s="4">
        <v>381</v>
      </c>
    </row>
    <row r="206" spans="1:9" x14ac:dyDescent="0.3">
      <c r="A206" s="4">
        <v>1296</v>
      </c>
      <c r="B206" s="4">
        <v>1296</v>
      </c>
      <c r="H206" s="4">
        <v>393</v>
      </c>
      <c r="I206" s="4">
        <v>393</v>
      </c>
    </row>
    <row r="207" spans="1:9" x14ac:dyDescent="0.3">
      <c r="A207" s="4">
        <v>1335</v>
      </c>
      <c r="B207" s="4">
        <v>1335</v>
      </c>
      <c r="H207" s="4">
        <v>397</v>
      </c>
      <c r="I207" s="4">
        <v>397</v>
      </c>
    </row>
    <row r="208" spans="1:9" x14ac:dyDescent="0.3">
      <c r="A208" s="4">
        <v>1368</v>
      </c>
      <c r="B208" s="4">
        <v>1368</v>
      </c>
      <c r="H208" s="4">
        <v>409</v>
      </c>
      <c r="I208" s="4">
        <v>409</v>
      </c>
    </row>
    <row r="209" spans="1:9" x14ac:dyDescent="0.3">
      <c r="A209" s="4">
        <v>1439</v>
      </c>
      <c r="B209" s="4">
        <v>1439</v>
      </c>
      <c r="H209" s="4">
        <v>411</v>
      </c>
      <c r="I209" s="4">
        <v>411</v>
      </c>
    </row>
    <row r="210" spans="1:9" x14ac:dyDescent="0.3">
      <c r="A210" s="4">
        <v>1467</v>
      </c>
      <c r="B210" s="4">
        <v>1467</v>
      </c>
      <c r="H210" s="4">
        <v>419</v>
      </c>
      <c r="I210" s="4">
        <v>419</v>
      </c>
    </row>
    <row r="211" spans="1:9" x14ac:dyDescent="0.3">
      <c r="A211" s="4">
        <v>1482</v>
      </c>
      <c r="B211" s="4">
        <v>1482</v>
      </c>
      <c r="H211" s="4">
        <v>432</v>
      </c>
      <c r="I211" s="4">
        <v>432</v>
      </c>
    </row>
    <row r="212" spans="1:9" x14ac:dyDescent="0.3">
      <c r="A212" s="4">
        <v>1538</v>
      </c>
      <c r="B212" s="4">
        <v>1538</v>
      </c>
      <c r="H212" s="4">
        <v>452</v>
      </c>
      <c r="I212" s="4">
        <v>452</v>
      </c>
    </row>
    <row r="213" spans="1:9" x14ac:dyDescent="0.3">
      <c r="A213" s="4">
        <v>1596</v>
      </c>
      <c r="B213" s="4">
        <v>1596</v>
      </c>
      <c r="H213" s="4">
        <v>454</v>
      </c>
      <c r="I213" s="4">
        <v>454</v>
      </c>
    </row>
    <row r="214" spans="1:9" x14ac:dyDescent="0.3">
      <c r="A214" s="4">
        <v>1608</v>
      </c>
      <c r="B214" s="4">
        <v>1608</v>
      </c>
      <c r="H214" s="4">
        <v>460</v>
      </c>
      <c r="I214" s="4">
        <v>460</v>
      </c>
    </row>
    <row r="215" spans="1:9" x14ac:dyDescent="0.3">
      <c r="A215" s="4">
        <v>1625</v>
      </c>
      <c r="B215" s="4">
        <v>1625</v>
      </c>
      <c r="H215" s="4">
        <v>462</v>
      </c>
      <c r="I215" s="4">
        <v>462</v>
      </c>
    </row>
    <row r="216" spans="1:9" x14ac:dyDescent="0.3">
      <c r="A216" s="4">
        <v>1657</v>
      </c>
      <c r="B216" s="4">
        <v>1657</v>
      </c>
      <c r="H216" s="4">
        <v>470</v>
      </c>
      <c r="I216" s="4">
        <v>470</v>
      </c>
    </row>
    <row r="217" spans="1:9" x14ac:dyDescent="0.3">
      <c r="A217" s="4">
        <v>1684</v>
      </c>
      <c r="B217" s="4">
        <v>1684</v>
      </c>
      <c r="H217" s="4">
        <v>480</v>
      </c>
      <c r="I217" s="4">
        <v>480</v>
      </c>
    </row>
    <row r="218" spans="1:9" x14ac:dyDescent="0.3">
      <c r="A218" s="4">
        <v>1691</v>
      </c>
      <c r="B218" s="4">
        <v>1691</v>
      </c>
      <c r="H218" s="4">
        <v>484</v>
      </c>
      <c r="I218" s="4">
        <v>484</v>
      </c>
    </row>
    <row r="219" spans="1:9" x14ac:dyDescent="0.3">
      <c r="A219" s="4">
        <v>1748</v>
      </c>
      <c r="B219" s="4">
        <v>1748</v>
      </c>
      <c r="H219" s="4">
        <v>498</v>
      </c>
      <c r="I219" s="4">
        <v>498</v>
      </c>
    </row>
    <row r="220" spans="1:9" x14ac:dyDescent="0.3">
      <c r="A220" s="4">
        <v>1758</v>
      </c>
      <c r="B220" s="4">
        <v>1758</v>
      </c>
      <c r="H220" s="4">
        <v>524</v>
      </c>
      <c r="I220" s="4">
        <v>524</v>
      </c>
    </row>
    <row r="221" spans="1:9" x14ac:dyDescent="0.3">
      <c r="A221" s="4">
        <v>1784</v>
      </c>
      <c r="B221" s="4">
        <v>1784</v>
      </c>
      <c r="H221" s="4">
        <v>533</v>
      </c>
      <c r="I221" s="4">
        <v>533</v>
      </c>
    </row>
    <row r="222" spans="1:9" x14ac:dyDescent="0.3">
      <c r="A222" s="4">
        <v>1790</v>
      </c>
      <c r="B222" s="4">
        <v>1790</v>
      </c>
      <c r="H222" s="4">
        <v>536</v>
      </c>
      <c r="I222" s="4">
        <v>536</v>
      </c>
    </row>
    <row r="223" spans="1:9" x14ac:dyDescent="0.3">
      <c r="A223" s="4">
        <v>1796</v>
      </c>
      <c r="B223" s="4">
        <v>1796</v>
      </c>
      <c r="H223" s="4">
        <v>546</v>
      </c>
      <c r="I223" s="4">
        <v>546</v>
      </c>
    </row>
    <row r="224" spans="1:9" x14ac:dyDescent="0.3">
      <c r="A224" s="4">
        <v>1825</v>
      </c>
      <c r="B224" s="4">
        <v>1825</v>
      </c>
      <c r="H224" s="4">
        <v>554</v>
      </c>
      <c r="I224" s="4">
        <v>554</v>
      </c>
    </row>
    <row r="225" spans="1:9" x14ac:dyDescent="0.3">
      <c r="A225" s="4">
        <v>1886</v>
      </c>
      <c r="B225" s="4">
        <v>1886</v>
      </c>
      <c r="H225" s="4">
        <v>555</v>
      </c>
      <c r="I225" s="4">
        <v>555</v>
      </c>
    </row>
    <row r="226" spans="1:9" x14ac:dyDescent="0.3">
      <c r="A226" s="4">
        <v>1910</v>
      </c>
      <c r="B226" s="4">
        <v>1910</v>
      </c>
      <c r="H226" s="4">
        <v>589</v>
      </c>
      <c r="I226" s="4">
        <v>589</v>
      </c>
    </row>
    <row r="227" spans="1:9" x14ac:dyDescent="0.3">
      <c r="A227" s="4">
        <v>1979</v>
      </c>
      <c r="B227" s="4">
        <v>1979</v>
      </c>
      <c r="H227" s="4">
        <v>645</v>
      </c>
      <c r="I227" s="4">
        <v>645</v>
      </c>
    </row>
    <row r="228" spans="1:9" x14ac:dyDescent="0.3">
      <c r="A228" s="4">
        <v>1999</v>
      </c>
      <c r="B228" s="4">
        <v>1999</v>
      </c>
      <c r="H228" s="4">
        <v>659</v>
      </c>
      <c r="I228" s="4">
        <v>659</v>
      </c>
    </row>
    <row r="229" spans="1:9" x14ac:dyDescent="0.3">
      <c r="A229" s="4">
        <v>2025</v>
      </c>
      <c r="B229" s="4">
        <v>2025</v>
      </c>
      <c r="H229" s="4">
        <v>676</v>
      </c>
      <c r="I229" s="4">
        <v>676</v>
      </c>
    </row>
    <row r="230" spans="1:9" x14ac:dyDescent="0.3">
      <c r="A230" s="4">
        <v>2062</v>
      </c>
      <c r="B230" s="4">
        <v>2062</v>
      </c>
      <c r="H230" s="4">
        <v>723</v>
      </c>
      <c r="I230" s="4">
        <v>723</v>
      </c>
    </row>
    <row r="231" spans="1:9" x14ac:dyDescent="0.3">
      <c r="A231" s="4">
        <v>2072</v>
      </c>
      <c r="B231" s="4">
        <v>2072</v>
      </c>
      <c r="H231" s="4">
        <v>762</v>
      </c>
      <c r="I231" s="4">
        <v>762</v>
      </c>
    </row>
    <row r="232" spans="1:9" x14ac:dyDescent="0.3">
      <c r="A232" s="4">
        <v>2108</v>
      </c>
      <c r="B232" s="4">
        <v>2108</v>
      </c>
      <c r="H232" s="4">
        <v>768</v>
      </c>
      <c r="I232" s="4">
        <v>768</v>
      </c>
    </row>
    <row r="233" spans="1:9" x14ac:dyDescent="0.3">
      <c r="A233" s="4">
        <v>2176</v>
      </c>
      <c r="B233" s="4">
        <v>2176</v>
      </c>
      <c r="H233" s="4">
        <v>820</v>
      </c>
      <c r="I233" s="4">
        <v>820</v>
      </c>
    </row>
    <row r="234" spans="1:9" x14ac:dyDescent="0.3">
      <c r="A234" s="4">
        <v>2179</v>
      </c>
      <c r="B234" s="4">
        <v>2179</v>
      </c>
      <c r="H234" s="4">
        <v>890</v>
      </c>
      <c r="I234" s="4">
        <v>890</v>
      </c>
    </row>
    <row r="235" spans="1:9" x14ac:dyDescent="0.3">
      <c r="A235" s="4">
        <v>2201</v>
      </c>
      <c r="B235" s="4">
        <v>2201</v>
      </c>
      <c r="H235" s="4">
        <v>903</v>
      </c>
      <c r="I235" s="4">
        <v>903</v>
      </c>
    </row>
    <row r="236" spans="1:9" x14ac:dyDescent="0.3">
      <c r="A236" s="4">
        <v>2253</v>
      </c>
      <c r="B236" s="4">
        <v>2253</v>
      </c>
      <c r="H236" s="4">
        <v>909</v>
      </c>
      <c r="I236" s="4">
        <v>909</v>
      </c>
    </row>
    <row r="237" spans="1:9" x14ac:dyDescent="0.3">
      <c r="A237" s="4">
        <v>2307</v>
      </c>
      <c r="B237" s="4">
        <v>2307</v>
      </c>
      <c r="H237" s="4">
        <v>943</v>
      </c>
      <c r="I237" s="4">
        <v>943</v>
      </c>
    </row>
    <row r="238" spans="1:9" x14ac:dyDescent="0.3">
      <c r="A238" s="4">
        <v>2468</v>
      </c>
      <c r="B238" s="4">
        <v>2468</v>
      </c>
      <c r="H238" s="4">
        <v>980</v>
      </c>
      <c r="I238" s="4">
        <v>980</v>
      </c>
    </row>
    <row r="239" spans="1:9" x14ac:dyDescent="0.3">
      <c r="A239" s="4">
        <v>2604</v>
      </c>
      <c r="B239" s="4">
        <v>2604</v>
      </c>
      <c r="H239" s="4">
        <v>1015</v>
      </c>
      <c r="I239" s="4">
        <v>1015</v>
      </c>
    </row>
    <row r="240" spans="1:9" x14ac:dyDescent="0.3">
      <c r="A240" s="4">
        <v>2690</v>
      </c>
      <c r="B240" s="4">
        <v>2690</v>
      </c>
      <c r="H240" s="4">
        <v>1022</v>
      </c>
      <c r="I240" s="4">
        <v>1022</v>
      </c>
    </row>
    <row r="241" spans="1:9" x14ac:dyDescent="0.3">
      <c r="A241" s="4">
        <v>2779</v>
      </c>
      <c r="B241" s="4">
        <v>2779</v>
      </c>
      <c r="H241" s="4">
        <v>1052</v>
      </c>
      <c r="I241" s="4">
        <v>1052</v>
      </c>
    </row>
    <row r="242" spans="1:9" x14ac:dyDescent="0.3">
      <c r="A242" s="4">
        <v>2915</v>
      </c>
      <c r="B242" s="4">
        <v>2915</v>
      </c>
      <c r="H242" s="4">
        <v>1071</v>
      </c>
      <c r="I242" s="4">
        <v>1071</v>
      </c>
    </row>
    <row r="243" spans="1:9" x14ac:dyDescent="0.3">
      <c r="A243" s="4">
        <v>2928</v>
      </c>
      <c r="B243" s="4">
        <v>2928</v>
      </c>
      <c r="H243" s="4">
        <v>1073</v>
      </c>
      <c r="I243" s="4">
        <v>1073</v>
      </c>
    </row>
    <row r="244" spans="1:9" x14ac:dyDescent="0.3">
      <c r="A244" s="4">
        <v>2955</v>
      </c>
      <c r="B244" s="4">
        <v>2955</v>
      </c>
      <c r="H244" s="4">
        <v>1095</v>
      </c>
      <c r="I244" s="4">
        <v>1095</v>
      </c>
    </row>
    <row r="245" spans="1:9" x14ac:dyDescent="0.3">
      <c r="A245" s="4">
        <v>3015</v>
      </c>
      <c r="B245" s="4">
        <v>3015</v>
      </c>
      <c r="H245" s="4">
        <v>1101</v>
      </c>
      <c r="I245" s="4">
        <v>1101</v>
      </c>
    </row>
    <row r="246" spans="1:9" x14ac:dyDescent="0.3">
      <c r="A246" s="4">
        <v>3182</v>
      </c>
      <c r="B246" s="4">
        <v>3182</v>
      </c>
      <c r="H246" s="4">
        <v>1113</v>
      </c>
      <c r="I246" s="4">
        <v>1113</v>
      </c>
    </row>
    <row r="247" spans="1:9" x14ac:dyDescent="0.3">
      <c r="A247" s="4">
        <v>3304</v>
      </c>
      <c r="B247" s="4">
        <v>3304</v>
      </c>
      <c r="H247" s="4">
        <v>1137</v>
      </c>
      <c r="I247" s="4">
        <v>1137</v>
      </c>
    </row>
    <row r="248" spans="1:9" x14ac:dyDescent="0.3">
      <c r="A248" s="4">
        <v>3387</v>
      </c>
      <c r="B248" s="4">
        <v>3387</v>
      </c>
      <c r="H248" s="4">
        <v>1140</v>
      </c>
      <c r="I248" s="4">
        <v>1140</v>
      </c>
    </row>
    <row r="249" spans="1:9" x14ac:dyDescent="0.3">
      <c r="A249" s="4">
        <v>3410</v>
      </c>
      <c r="B249" s="4">
        <v>3410</v>
      </c>
      <c r="H249" s="4">
        <v>1152</v>
      </c>
      <c r="I249" s="4">
        <v>1152</v>
      </c>
    </row>
    <row r="250" spans="1:9" x14ac:dyDescent="0.3">
      <c r="A250" s="4">
        <v>3483</v>
      </c>
      <c r="B250" s="4">
        <v>3483</v>
      </c>
      <c r="H250" s="4">
        <v>1170</v>
      </c>
      <c r="I250" s="4">
        <v>1170</v>
      </c>
    </row>
    <row r="251" spans="1:9" x14ac:dyDescent="0.3">
      <c r="A251" s="4">
        <v>3868</v>
      </c>
      <c r="B251" s="4">
        <v>3868</v>
      </c>
      <c r="H251" s="4">
        <v>1249</v>
      </c>
      <c r="I251" s="4">
        <v>1249</v>
      </c>
    </row>
    <row r="252" spans="1:9" x14ac:dyDescent="0.3">
      <c r="A252" s="4">
        <v>4405</v>
      </c>
      <c r="B252" s="4">
        <v>4405</v>
      </c>
      <c r="H252" s="4">
        <v>1267</v>
      </c>
      <c r="I252" s="4">
        <v>1267</v>
      </c>
    </row>
    <row r="253" spans="1:9" x14ac:dyDescent="0.3">
      <c r="A253" s="4">
        <v>4428</v>
      </c>
      <c r="B253" s="4">
        <v>4428</v>
      </c>
      <c r="H253" s="4">
        <v>1280</v>
      </c>
      <c r="I253" s="4">
        <v>1280</v>
      </c>
    </row>
    <row r="254" spans="1:9" x14ac:dyDescent="0.3">
      <c r="A254" s="4">
        <v>4697</v>
      </c>
      <c r="B254" s="4">
        <v>4697</v>
      </c>
      <c r="H254" s="4">
        <v>1297</v>
      </c>
      <c r="I254" s="4">
        <v>1297</v>
      </c>
    </row>
    <row r="255" spans="1:9" x14ac:dyDescent="0.3">
      <c r="A255" s="4">
        <v>5497</v>
      </c>
      <c r="B255" s="4">
        <v>5497</v>
      </c>
      <c r="H255" s="4">
        <v>1345</v>
      </c>
      <c r="I255" s="4">
        <v>1345</v>
      </c>
    </row>
    <row r="256" spans="1:9" x14ac:dyDescent="0.3">
      <c r="A256" s="4">
        <v>5681</v>
      </c>
      <c r="B256" s="4">
        <v>5681</v>
      </c>
      <c r="H256" s="4">
        <v>1354</v>
      </c>
      <c r="I256" s="4">
        <v>1354</v>
      </c>
    </row>
    <row r="257" spans="1:9" x14ac:dyDescent="0.3">
      <c r="A257" s="4">
        <v>6080</v>
      </c>
      <c r="B257" s="4">
        <v>6080</v>
      </c>
      <c r="H257" s="4">
        <v>1385</v>
      </c>
      <c r="I257" s="4">
        <v>1385</v>
      </c>
    </row>
    <row r="258" spans="1:9" x14ac:dyDescent="0.3">
      <c r="A258" s="4" t="s">
        <v>2068</v>
      </c>
      <c r="B258" s="17"/>
      <c r="H258" s="4">
        <v>1396</v>
      </c>
      <c r="I258" s="4">
        <v>1396</v>
      </c>
    </row>
    <row r="259" spans="1:9" x14ac:dyDescent="0.3">
      <c r="H259" s="4">
        <v>1425</v>
      </c>
      <c r="I259" s="4">
        <v>1425</v>
      </c>
    </row>
    <row r="260" spans="1:9" x14ac:dyDescent="0.3">
      <c r="H260" s="4">
        <v>1442</v>
      </c>
      <c r="I260" s="4">
        <v>1442</v>
      </c>
    </row>
    <row r="261" spans="1:9" x14ac:dyDescent="0.3">
      <c r="H261" s="4">
        <v>1460</v>
      </c>
      <c r="I261" s="4">
        <v>1460</v>
      </c>
    </row>
    <row r="262" spans="1:9" x14ac:dyDescent="0.3">
      <c r="H262" s="4">
        <v>1467</v>
      </c>
      <c r="I262" s="4">
        <v>1467</v>
      </c>
    </row>
    <row r="263" spans="1:9" x14ac:dyDescent="0.3">
      <c r="H263" s="4">
        <v>1470</v>
      </c>
      <c r="I263" s="4">
        <v>1470</v>
      </c>
    </row>
    <row r="264" spans="1:9" x14ac:dyDescent="0.3">
      <c r="H264" s="4">
        <v>1518</v>
      </c>
      <c r="I264" s="4">
        <v>1518</v>
      </c>
    </row>
    <row r="265" spans="1:9" x14ac:dyDescent="0.3">
      <c r="H265" s="4">
        <v>1539</v>
      </c>
      <c r="I265" s="4">
        <v>1539</v>
      </c>
    </row>
    <row r="266" spans="1:9" x14ac:dyDescent="0.3">
      <c r="H266" s="4">
        <v>1548</v>
      </c>
      <c r="I266" s="4">
        <v>1548</v>
      </c>
    </row>
    <row r="267" spans="1:9" x14ac:dyDescent="0.3">
      <c r="H267" s="4">
        <v>1559</v>
      </c>
      <c r="I267" s="4">
        <v>1559</v>
      </c>
    </row>
    <row r="268" spans="1:9" x14ac:dyDescent="0.3">
      <c r="H268" s="4">
        <v>1561</v>
      </c>
      <c r="I268" s="4">
        <v>1561</v>
      </c>
    </row>
    <row r="269" spans="1:9" x14ac:dyDescent="0.3">
      <c r="H269" s="4">
        <v>1572</v>
      </c>
      <c r="I269" s="4">
        <v>1572</v>
      </c>
    </row>
    <row r="270" spans="1:9" x14ac:dyDescent="0.3">
      <c r="H270" s="4">
        <v>1573</v>
      </c>
      <c r="I270" s="4">
        <v>1573</v>
      </c>
    </row>
    <row r="271" spans="1:9" x14ac:dyDescent="0.3">
      <c r="H271" s="4">
        <v>1600</v>
      </c>
      <c r="I271" s="4">
        <v>1600</v>
      </c>
    </row>
    <row r="272" spans="1:9" x14ac:dyDescent="0.3">
      <c r="H272" s="4">
        <v>1604</v>
      </c>
      <c r="I272" s="4">
        <v>1604</v>
      </c>
    </row>
    <row r="273" spans="8:9" x14ac:dyDescent="0.3">
      <c r="H273" s="4">
        <v>1605</v>
      </c>
      <c r="I273" s="4">
        <v>1605</v>
      </c>
    </row>
    <row r="274" spans="8:9" x14ac:dyDescent="0.3">
      <c r="H274" s="4">
        <v>1606</v>
      </c>
      <c r="I274" s="4">
        <v>1606</v>
      </c>
    </row>
    <row r="275" spans="8:9" x14ac:dyDescent="0.3">
      <c r="H275" s="4">
        <v>1613</v>
      </c>
      <c r="I275" s="4">
        <v>1613</v>
      </c>
    </row>
    <row r="276" spans="8:9" x14ac:dyDescent="0.3">
      <c r="H276" s="4">
        <v>1621</v>
      </c>
      <c r="I276" s="4">
        <v>1621</v>
      </c>
    </row>
    <row r="277" spans="8:9" x14ac:dyDescent="0.3">
      <c r="H277" s="4">
        <v>1629</v>
      </c>
      <c r="I277" s="4">
        <v>1629</v>
      </c>
    </row>
    <row r="278" spans="8:9" x14ac:dyDescent="0.3">
      <c r="H278" s="4">
        <v>1681</v>
      </c>
      <c r="I278" s="4">
        <v>1681</v>
      </c>
    </row>
    <row r="279" spans="8:9" x14ac:dyDescent="0.3">
      <c r="H279" s="4">
        <v>1684</v>
      </c>
      <c r="I279" s="4">
        <v>1684</v>
      </c>
    </row>
    <row r="280" spans="8:9" x14ac:dyDescent="0.3">
      <c r="H280" s="4">
        <v>1690</v>
      </c>
      <c r="I280" s="4">
        <v>1690</v>
      </c>
    </row>
    <row r="281" spans="8:9" x14ac:dyDescent="0.3">
      <c r="H281" s="4">
        <v>1697</v>
      </c>
      <c r="I281" s="4">
        <v>1697</v>
      </c>
    </row>
    <row r="282" spans="8:9" x14ac:dyDescent="0.3">
      <c r="H282" s="4">
        <v>1703</v>
      </c>
      <c r="I282" s="4">
        <v>1703</v>
      </c>
    </row>
    <row r="283" spans="8:9" x14ac:dyDescent="0.3">
      <c r="H283" s="4">
        <v>1713</v>
      </c>
      <c r="I283" s="4">
        <v>1713</v>
      </c>
    </row>
    <row r="284" spans="8:9" x14ac:dyDescent="0.3">
      <c r="H284" s="4">
        <v>1773</v>
      </c>
      <c r="I284" s="4">
        <v>1773</v>
      </c>
    </row>
    <row r="285" spans="8:9" x14ac:dyDescent="0.3">
      <c r="H285" s="4">
        <v>1782</v>
      </c>
      <c r="I285" s="4">
        <v>1782</v>
      </c>
    </row>
    <row r="286" spans="8:9" x14ac:dyDescent="0.3">
      <c r="H286" s="4">
        <v>1784</v>
      </c>
      <c r="I286" s="4">
        <v>1784</v>
      </c>
    </row>
    <row r="287" spans="8:9" x14ac:dyDescent="0.3">
      <c r="H287" s="4">
        <v>1785</v>
      </c>
      <c r="I287" s="4">
        <v>1785</v>
      </c>
    </row>
    <row r="288" spans="8:9" x14ac:dyDescent="0.3">
      <c r="H288" s="4">
        <v>1797</v>
      </c>
      <c r="I288" s="4">
        <v>1797</v>
      </c>
    </row>
    <row r="289" spans="8:9" x14ac:dyDescent="0.3">
      <c r="H289" s="4">
        <v>1815</v>
      </c>
      <c r="I289" s="4">
        <v>1815</v>
      </c>
    </row>
    <row r="290" spans="8:9" x14ac:dyDescent="0.3">
      <c r="H290" s="4">
        <v>1821</v>
      </c>
      <c r="I290" s="4">
        <v>1821</v>
      </c>
    </row>
    <row r="291" spans="8:9" x14ac:dyDescent="0.3">
      <c r="H291" s="4">
        <v>1866</v>
      </c>
      <c r="I291" s="4">
        <v>1866</v>
      </c>
    </row>
    <row r="292" spans="8:9" x14ac:dyDescent="0.3">
      <c r="H292" s="4">
        <v>1884</v>
      </c>
      <c r="I292" s="4">
        <v>1884</v>
      </c>
    </row>
    <row r="293" spans="8:9" x14ac:dyDescent="0.3">
      <c r="H293" s="4">
        <v>1887</v>
      </c>
      <c r="I293" s="4">
        <v>1887</v>
      </c>
    </row>
    <row r="294" spans="8:9" x14ac:dyDescent="0.3">
      <c r="H294" s="4">
        <v>1894</v>
      </c>
      <c r="I294" s="4">
        <v>1894</v>
      </c>
    </row>
    <row r="295" spans="8:9" x14ac:dyDescent="0.3">
      <c r="H295" s="4">
        <v>1902</v>
      </c>
      <c r="I295" s="4">
        <v>1902</v>
      </c>
    </row>
    <row r="296" spans="8:9" x14ac:dyDescent="0.3">
      <c r="H296" s="4">
        <v>1917</v>
      </c>
      <c r="I296" s="4">
        <v>1917</v>
      </c>
    </row>
    <row r="297" spans="8:9" x14ac:dyDescent="0.3">
      <c r="H297" s="4">
        <v>1965</v>
      </c>
      <c r="I297" s="4">
        <v>1965</v>
      </c>
    </row>
    <row r="298" spans="8:9" x14ac:dyDescent="0.3">
      <c r="H298" s="4">
        <v>1989</v>
      </c>
      <c r="I298" s="4">
        <v>1989</v>
      </c>
    </row>
    <row r="299" spans="8:9" x14ac:dyDescent="0.3">
      <c r="H299" s="4">
        <v>1991</v>
      </c>
      <c r="I299" s="4">
        <v>1991</v>
      </c>
    </row>
    <row r="300" spans="8:9" x14ac:dyDescent="0.3">
      <c r="H300" s="4">
        <v>2013</v>
      </c>
      <c r="I300" s="4">
        <v>2013</v>
      </c>
    </row>
    <row r="301" spans="8:9" x14ac:dyDescent="0.3">
      <c r="H301" s="4">
        <v>2038</v>
      </c>
      <c r="I301" s="4">
        <v>2038</v>
      </c>
    </row>
    <row r="302" spans="8:9" x14ac:dyDescent="0.3">
      <c r="H302" s="4">
        <v>2043</v>
      </c>
      <c r="I302" s="4">
        <v>2043</v>
      </c>
    </row>
    <row r="303" spans="8:9" x14ac:dyDescent="0.3">
      <c r="H303" s="4">
        <v>2053</v>
      </c>
      <c r="I303" s="4">
        <v>2053</v>
      </c>
    </row>
    <row r="304" spans="8:9" x14ac:dyDescent="0.3">
      <c r="H304" s="4">
        <v>2080</v>
      </c>
      <c r="I304" s="4">
        <v>2080</v>
      </c>
    </row>
    <row r="305" spans="8:9" x14ac:dyDescent="0.3">
      <c r="H305" s="4">
        <v>2100</v>
      </c>
      <c r="I305" s="4">
        <v>2100</v>
      </c>
    </row>
    <row r="306" spans="8:9" x14ac:dyDescent="0.3">
      <c r="H306" s="4">
        <v>2105</v>
      </c>
      <c r="I306" s="4">
        <v>2105</v>
      </c>
    </row>
    <row r="307" spans="8:9" x14ac:dyDescent="0.3">
      <c r="H307" s="4">
        <v>2106</v>
      </c>
      <c r="I307" s="4">
        <v>2106</v>
      </c>
    </row>
    <row r="308" spans="8:9" x14ac:dyDescent="0.3">
      <c r="H308" s="4">
        <v>2107</v>
      </c>
      <c r="I308" s="4">
        <v>2107</v>
      </c>
    </row>
    <row r="309" spans="8:9" x14ac:dyDescent="0.3">
      <c r="H309" s="4">
        <v>2120</v>
      </c>
      <c r="I309" s="4">
        <v>2120</v>
      </c>
    </row>
    <row r="310" spans="8:9" x14ac:dyDescent="0.3">
      <c r="H310" s="4">
        <v>2144</v>
      </c>
      <c r="I310" s="4">
        <v>2144</v>
      </c>
    </row>
    <row r="311" spans="8:9" x14ac:dyDescent="0.3">
      <c r="H311" s="4">
        <v>2188</v>
      </c>
      <c r="I311" s="4">
        <v>2188</v>
      </c>
    </row>
    <row r="312" spans="8:9" x14ac:dyDescent="0.3">
      <c r="H312" s="4">
        <v>2218</v>
      </c>
      <c r="I312" s="4">
        <v>2218</v>
      </c>
    </row>
    <row r="313" spans="8:9" x14ac:dyDescent="0.3">
      <c r="H313" s="4">
        <v>2220</v>
      </c>
      <c r="I313" s="4">
        <v>2220</v>
      </c>
    </row>
    <row r="314" spans="8:9" x14ac:dyDescent="0.3">
      <c r="H314" s="4">
        <v>2230</v>
      </c>
      <c r="I314" s="4">
        <v>2230</v>
      </c>
    </row>
    <row r="315" spans="8:9" x14ac:dyDescent="0.3">
      <c r="H315" s="4">
        <v>2237</v>
      </c>
      <c r="I315" s="4">
        <v>2237</v>
      </c>
    </row>
    <row r="316" spans="8:9" x14ac:dyDescent="0.3">
      <c r="H316" s="4">
        <v>2261</v>
      </c>
      <c r="I316" s="4">
        <v>2261</v>
      </c>
    </row>
    <row r="317" spans="8:9" x14ac:dyDescent="0.3">
      <c r="H317" s="4">
        <v>2266</v>
      </c>
      <c r="I317" s="4">
        <v>2266</v>
      </c>
    </row>
    <row r="318" spans="8:9" x14ac:dyDescent="0.3">
      <c r="H318" s="4">
        <v>2283</v>
      </c>
      <c r="I318" s="4">
        <v>2283</v>
      </c>
    </row>
    <row r="319" spans="8:9" x14ac:dyDescent="0.3">
      <c r="H319" s="4">
        <v>2289</v>
      </c>
      <c r="I319" s="4">
        <v>2289</v>
      </c>
    </row>
    <row r="320" spans="8:9" x14ac:dyDescent="0.3">
      <c r="H320" s="4">
        <v>2293</v>
      </c>
      <c r="I320" s="4">
        <v>2293</v>
      </c>
    </row>
    <row r="321" spans="8:9" x14ac:dyDescent="0.3">
      <c r="H321" s="4">
        <v>2320</v>
      </c>
      <c r="I321" s="4">
        <v>2320</v>
      </c>
    </row>
    <row r="322" spans="8:9" x14ac:dyDescent="0.3">
      <c r="H322" s="4">
        <v>2326</v>
      </c>
      <c r="I322" s="4">
        <v>2326</v>
      </c>
    </row>
    <row r="323" spans="8:9" x14ac:dyDescent="0.3">
      <c r="H323" s="4">
        <v>2331</v>
      </c>
      <c r="I323" s="4">
        <v>2331</v>
      </c>
    </row>
    <row r="324" spans="8:9" x14ac:dyDescent="0.3">
      <c r="H324" s="4">
        <v>2346</v>
      </c>
      <c r="I324" s="4">
        <v>2346</v>
      </c>
    </row>
    <row r="325" spans="8:9" x14ac:dyDescent="0.3">
      <c r="H325" s="4">
        <v>2353</v>
      </c>
      <c r="I325" s="4">
        <v>2353</v>
      </c>
    </row>
    <row r="326" spans="8:9" x14ac:dyDescent="0.3">
      <c r="H326" s="4">
        <v>2409</v>
      </c>
      <c r="I326" s="4">
        <v>2409</v>
      </c>
    </row>
    <row r="327" spans="8:9" x14ac:dyDescent="0.3">
      <c r="H327" s="4">
        <v>2414</v>
      </c>
      <c r="I327" s="4">
        <v>2414</v>
      </c>
    </row>
    <row r="328" spans="8:9" x14ac:dyDescent="0.3">
      <c r="H328" s="4">
        <v>2431</v>
      </c>
      <c r="I328" s="4">
        <v>2431</v>
      </c>
    </row>
    <row r="329" spans="8:9" x14ac:dyDescent="0.3">
      <c r="H329" s="4">
        <v>2436</v>
      </c>
      <c r="I329" s="4">
        <v>2436</v>
      </c>
    </row>
    <row r="330" spans="8:9" x14ac:dyDescent="0.3">
      <c r="H330" s="4">
        <v>2441</v>
      </c>
      <c r="I330" s="4">
        <v>2441</v>
      </c>
    </row>
    <row r="331" spans="8:9" x14ac:dyDescent="0.3">
      <c r="H331" s="4">
        <v>2443</v>
      </c>
      <c r="I331" s="4">
        <v>2443</v>
      </c>
    </row>
    <row r="332" spans="8:9" x14ac:dyDescent="0.3">
      <c r="H332" s="4">
        <v>2468</v>
      </c>
      <c r="I332" s="4">
        <v>2468</v>
      </c>
    </row>
    <row r="333" spans="8:9" x14ac:dyDescent="0.3">
      <c r="H333" s="4">
        <v>2475</v>
      </c>
      <c r="I333" s="4">
        <v>2475</v>
      </c>
    </row>
    <row r="334" spans="8:9" x14ac:dyDescent="0.3">
      <c r="H334" s="4">
        <v>2489</v>
      </c>
      <c r="I334" s="4">
        <v>2489</v>
      </c>
    </row>
    <row r="335" spans="8:9" x14ac:dyDescent="0.3">
      <c r="H335" s="4">
        <v>2506</v>
      </c>
      <c r="I335" s="4">
        <v>2506</v>
      </c>
    </row>
    <row r="336" spans="8:9" x14ac:dyDescent="0.3">
      <c r="H336" s="4">
        <v>2526</v>
      </c>
      <c r="I336" s="4">
        <v>2526</v>
      </c>
    </row>
    <row r="337" spans="8:9" x14ac:dyDescent="0.3">
      <c r="H337" s="4">
        <v>2528</v>
      </c>
      <c r="I337" s="4">
        <v>2528</v>
      </c>
    </row>
    <row r="338" spans="8:9" x14ac:dyDescent="0.3">
      <c r="H338" s="4">
        <v>2551</v>
      </c>
      <c r="I338" s="4">
        <v>2551</v>
      </c>
    </row>
    <row r="339" spans="8:9" x14ac:dyDescent="0.3">
      <c r="H339" s="4">
        <v>2662</v>
      </c>
      <c r="I339" s="4">
        <v>2662</v>
      </c>
    </row>
    <row r="340" spans="8:9" x14ac:dyDescent="0.3">
      <c r="H340" s="4">
        <v>2673</v>
      </c>
      <c r="I340" s="4">
        <v>2673</v>
      </c>
    </row>
    <row r="341" spans="8:9" x14ac:dyDescent="0.3">
      <c r="H341" s="4">
        <v>2693</v>
      </c>
      <c r="I341" s="4">
        <v>2693</v>
      </c>
    </row>
    <row r="342" spans="8:9" x14ac:dyDescent="0.3">
      <c r="H342" s="4">
        <v>2725</v>
      </c>
      <c r="I342" s="4">
        <v>2725</v>
      </c>
    </row>
    <row r="343" spans="8:9" x14ac:dyDescent="0.3">
      <c r="H343" s="4">
        <v>2739</v>
      </c>
      <c r="I343" s="4">
        <v>2739</v>
      </c>
    </row>
    <row r="344" spans="8:9" x14ac:dyDescent="0.3">
      <c r="H344" s="4">
        <v>2756</v>
      </c>
      <c r="I344" s="4">
        <v>2756</v>
      </c>
    </row>
    <row r="345" spans="8:9" x14ac:dyDescent="0.3">
      <c r="H345" s="4">
        <v>2768</v>
      </c>
      <c r="I345" s="4">
        <v>2768</v>
      </c>
    </row>
    <row r="346" spans="8:9" x14ac:dyDescent="0.3">
      <c r="H346" s="4">
        <v>2805</v>
      </c>
      <c r="I346" s="4">
        <v>2805</v>
      </c>
    </row>
    <row r="347" spans="8:9" x14ac:dyDescent="0.3">
      <c r="H347" s="4">
        <v>2857</v>
      </c>
      <c r="I347" s="4">
        <v>2857</v>
      </c>
    </row>
    <row r="348" spans="8:9" x14ac:dyDescent="0.3">
      <c r="H348" s="4">
        <v>2875</v>
      </c>
      <c r="I348" s="4">
        <v>2875</v>
      </c>
    </row>
    <row r="349" spans="8:9" x14ac:dyDescent="0.3">
      <c r="H349" s="4">
        <v>2893</v>
      </c>
      <c r="I349" s="4">
        <v>2893</v>
      </c>
    </row>
    <row r="350" spans="8:9" x14ac:dyDescent="0.3">
      <c r="H350" s="4">
        <v>2985</v>
      </c>
      <c r="I350" s="4">
        <v>2985</v>
      </c>
    </row>
    <row r="351" spans="8:9" x14ac:dyDescent="0.3">
      <c r="H351" s="4">
        <v>3016</v>
      </c>
      <c r="I351" s="4">
        <v>3016</v>
      </c>
    </row>
    <row r="352" spans="8:9" x14ac:dyDescent="0.3">
      <c r="H352" s="4">
        <v>3036</v>
      </c>
      <c r="I352" s="4">
        <v>3036</v>
      </c>
    </row>
    <row r="353" spans="8:9" x14ac:dyDescent="0.3">
      <c r="H353" s="4">
        <v>3059</v>
      </c>
      <c r="I353" s="4">
        <v>3059</v>
      </c>
    </row>
    <row r="354" spans="8:9" x14ac:dyDescent="0.3">
      <c r="H354" s="4">
        <v>3063</v>
      </c>
      <c r="I354" s="4">
        <v>3063</v>
      </c>
    </row>
    <row r="355" spans="8:9" x14ac:dyDescent="0.3">
      <c r="H355" s="4">
        <v>3116</v>
      </c>
      <c r="I355" s="4">
        <v>3116</v>
      </c>
    </row>
    <row r="356" spans="8:9" x14ac:dyDescent="0.3">
      <c r="H356" s="4">
        <v>3131</v>
      </c>
      <c r="I356" s="4">
        <v>3131</v>
      </c>
    </row>
    <row r="357" spans="8:9" x14ac:dyDescent="0.3">
      <c r="H357" s="4">
        <v>3177</v>
      </c>
      <c r="I357" s="4">
        <v>3177</v>
      </c>
    </row>
    <row r="358" spans="8:9" x14ac:dyDescent="0.3">
      <c r="H358" s="4">
        <v>3205</v>
      </c>
      <c r="I358" s="4">
        <v>3205</v>
      </c>
    </row>
    <row r="359" spans="8:9" x14ac:dyDescent="0.3">
      <c r="H359" s="4">
        <v>3272</v>
      </c>
      <c r="I359" s="4">
        <v>3272</v>
      </c>
    </row>
    <row r="360" spans="8:9" x14ac:dyDescent="0.3">
      <c r="H360" s="4">
        <v>3308</v>
      </c>
      <c r="I360" s="4">
        <v>3308</v>
      </c>
    </row>
    <row r="361" spans="8:9" x14ac:dyDescent="0.3">
      <c r="H361" s="4">
        <v>3318</v>
      </c>
      <c r="I361" s="4">
        <v>3318</v>
      </c>
    </row>
    <row r="362" spans="8:9" x14ac:dyDescent="0.3">
      <c r="H362" s="4">
        <v>3376</v>
      </c>
      <c r="I362" s="4">
        <v>3376</v>
      </c>
    </row>
    <row r="363" spans="8:9" x14ac:dyDescent="0.3">
      <c r="H363" s="4">
        <v>3388</v>
      </c>
      <c r="I363" s="4">
        <v>3388</v>
      </c>
    </row>
    <row r="364" spans="8:9" x14ac:dyDescent="0.3">
      <c r="H364" s="4">
        <v>3533</v>
      </c>
      <c r="I364" s="4">
        <v>3533</v>
      </c>
    </row>
    <row r="365" spans="8:9" x14ac:dyDescent="0.3">
      <c r="H365" s="4">
        <v>3537</v>
      </c>
      <c r="I365" s="4">
        <v>3537</v>
      </c>
    </row>
    <row r="366" spans="8:9" x14ac:dyDescent="0.3">
      <c r="H366" s="4">
        <v>3594</v>
      </c>
      <c r="I366" s="4">
        <v>3594</v>
      </c>
    </row>
    <row r="367" spans="8:9" x14ac:dyDescent="0.3">
      <c r="H367" s="4">
        <v>3596</v>
      </c>
      <c r="I367" s="4">
        <v>3596</v>
      </c>
    </row>
    <row r="368" spans="8:9" x14ac:dyDescent="0.3">
      <c r="H368" s="4">
        <v>3657</v>
      </c>
      <c r="I368" s="4">
        <v>3657</v>
      </c>
    </row>
    <row r="369" spans="8:9" x14ac:dyDescent="0.3">
      <c r="H369" s="4">
        <v>3727</v>
      </c>
      <c r="I369" s="4">
        <v>3727</v>
      </c>
    </row>
    <row r="370" spans="8:9" x14ac:dyDescent="0.3">
      <c r="H370" s="4">
        <v>3742</v>
      </c>
      <c r="I370" s="4">
        <v>3742</v>
      </c>
    </row>
    <row r="371" spans="8:9" x14ac:dyDescent="0.3">
      <c r="H371" s="4">
        <v>3777</v>
      </c>
      <c r="I371" s="4">
        <v>3777</v>
      </c>
    </row>
    <row r="372" spans="8:9" x14ac:dyDescent="0.3">
      <c r="H372" s="4">
        <v>3934</v>
      </c>
      <c r="I372" s="4">
        <v>3934</v>
      </c>
    </row>
    <row r="373" spans="8:9" x14ac:dyDescent="0.3">
      <c r="H373" s="4">
        <v>4006</v>
      </c>
      <c r="I373" s="4">
        <v>4006</v>
      </c>
    </row>
    <row r="374" spans="8:9" x14ac:dyDescent="0.3">
      <c r="H374" s="4">
        <v>4065</v>
      </c>
      <c r="I374" s="4">
        <v>4065</v>
      </c>
    </row>
    <row r="375" spans="8:9" x14ac:dyDescent="0.3">
      <c r="H375" s="4">
        <v>4233</v>
      </c>
      <c r="I375" s="4">
        <v>4233</v>
      </c>
    </row>
    <row r="376" spans="8:9" x14ac:dyDescent="0.3">
      <c r="H376" s="4">
        <v>4289</v>
      </c>
      <c r="I376" s="4">
        <v>4289</v>
      </c>
    </row>
    <row r="377" spans="8:9" x14ac:dyDescent="0.3">
      <c r="H377" s="4">
        <v>4358</v>
      </c>
      <c r="I377" s="4">
        <v>4358</v>
      </c>
    </row>
    <row r="378" spans="8:9" x14ac:dyDescent="0.3">
      <c r="H378" s="4">
        <v>4498</v>
      </c>
      <c r="I378" s="4">
        <v>4498</v>
      </c>
    </row>
    <row r="379" spans="8:9" x14ac:dyDescent="0.3">
      <c r="H379" s="4">
        <v>4799</v>
      </c>
      <c r="I379" s="4">
        <v>4799</v>
      </c>
    </row>
    <row r="380" spans="8:9" x14ac:dyDescent="0.3">
      <c r="H380" s="4">
        <v>5139</v>
      </c>
      <c r="I380" s="4">
        <v>5139</v>
      </c>
    </row>
    <row r="381" spans="8:9" x14ac:dyDescent="0.3">
      <c r="H381" s="4">
        <v>5168</v>
      </c>
      <c r="I381" s="4">
        <v>5168</v>
      </c>
    </row>
    <row r="382" spans="8:9" x14ac:dyDescent="0.3">
      <c r="H382" s="4">
        <v>5180</v>
      </c>
      <c r="I382" s="4">
        <v>5180</v>
      </c>
    </row>
    <row r="383" spans="8:9" x14ac:dyDescent="0.3">
      <c r="H383" s="4">
        <v>5203</v>
      </c>
      <c r="I383" s="4">
        <v>5203</v>
      </c>
    </row>
    <row r="384" spans="8:9" x14ac:dyDescent="0.3">
      <c r="H384" s="4">
        <v>5419</v>
      </c>
      <c r="I384" s="4">
        <v>5419</v>
      </c>
    </row>
    <row r="385" spans="8:9" x14ac:dyDescent="0.3">
      <c r="H385" s="4">
        <v>5512</v>
      </c>
      <c r="I385" s="4">
        <v>5512</v>
      </c>
    </row>
    <row r="386" spans="8:9" x14ac:dyDescent="0.3">
      <c r="H386" s="4">
        <v>5880</v>
      </c>
      <c r="I386" s="4">
        <v>5880</v>
      </c>
    </row>
    <row r="387" spans="8:9" x14ac:dyDescent="0.3">
      <c r="H387" s="4">
        <v>5966</v>
      </c>
      <c r="I387" s="4">
        <v>5966</v>
      </c>
    </row>
    <row r="388" spans="8:9" x14ac:dyDescent="0.3">
      <c r="H388" s="4">
        <v>6212</v>
      </c>
      <c r="I388" s="4">
        <v>6212</v>
      </c>
    </row>
    <row r="389" spans="8:9" x14ac:dyDescent="0.3">
      <c r="H389" s="4">
        <v>6286</v>
      </c>
      <c r="I389" s="4">
        <v>6286</v>
      </c>
    </row>
    <row r="390" spans="8:9" x14ac:dyDescent="0.3">
      <c r="H390" s="4">
        <v>6406</v>
      </c>
      <c r="I390" s="4">
        <v>6406</v>
      </c>
    </row>
    <row r="391" spans="8:9" x14ac:dyDescent="0.3">
      <c r="H391" s="4">
        <v>6465</v>
      </c>
      <c r="I391" s="4">
        <v>6465</v>
      </c>
    </row>
    <row r="392" spans="8:9" x14ac:dyDescent="0.3">
      <c r="H392" s="4">
        <v>7295</v>
      </c>
      <c r="I392" s="4">
        <v>7295</v>
      </c>
    </row>
    <row r="393" spans="8:9" x14ac:dyDescent="0.3">
      <c r="H393" s="4" t="s">
        <v>2068</v>
      </c>
      <c r="I39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Sub-Category Stats</vt:lpstr>
      <vt:lpstr>Outcomes Based on Launch Date</vt:lpstr>
      <vt:lpstr>Goal Outcomes</vt:lpstr>
      <vt:lpstr>Backers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Alessia Presotto</cp:lastModifiedBy>
  <dcterms:created xsi:type="dcterms:W3CDTF">2021-09-29T18:52:28Z</dcterms:created>
  <dcterms:modified xsi:type="dcterms:W3CDTF">2023-02-22T02:16:17Z</dcterms:modified>
</cp:coreProperties>
</file>