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ano.gomes\Desktop\"/>
    </mc:Choice>
  </mc:AlternateContent>
  <xr:revisionPtr revIDLastSave="0" documentId="13_ncr:1_{AE14C32D-7E95-4499-8C3C-B1880CC5A473}" xr6:coauthVersionLast="47" xr6:coauthVersionMax="47" xr10:uidLastSave="{00000000-0000-0000-0000-000000000000}"/>
  <bookViews>
    <workbookView xWindow="28680" yWindow="-120" windowWidth="29040" windowHeight="15720" activeTab="3" xr2:uid="{8FC1060F-E0B7-434D-8C8F-6275C147D902}"/>
  </bookViews>
  <sheets>
    <sheet name="C5" sheetId="1" r:id="rId1"/>
    <sheet name="Espelho NFE" sheetId="2" r:id="rId2"/>
    <sheet name="Planilha3" sheetId="3" state="hidden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9" i="4" l="1" a="1"/>
  <c r="O49" i="4" s="1"/>
  <c r="O50" i="4" a="1"/>
  <c r="O50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 s="1"/>
  <c r="O67" i="4" a="1"/>
  <c r="O67" i="4" s="1"/>
  <c r="O68" i="4" a="1"/>
  <c r="O68" i="4" s="1"/>
  <c r="O69" i="4" a="1"/>
  <c r="O69" i="4" s="1"/>
  <c r="O70" i="4" a="1"/>
  <c r="O70" i="4" s="1"/>
  <c r="O71" i="4" a="1"/>
  <c r="O71" i="4" s="1"/>
  <c r="O72" i="4" a="1"/>
  <c r="O72" i="4" s="1"/>
  <c r="O73" i="4" a="1"/>
  <c r="O73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99" i="4" a="1"/>
  <c r="O99" i="4" s="1"/>
  <c r="O100" i="4" a="1"/>
  <c r="O100" i="4" s="1"/>
  <c r="O101" i="4" a="1"/>
  <c r="O101" i="4" s="1"/>
  <c r="O102" i="4" a="1"/>
  <c r="O102" i="4" s="1"/>
  <c r="O103" i="4" a="1"/>
  <c r="O103" i="4" s="1"/>
  <c r="O104" i="4" a="1"/>
  <c r="O104" i="4" s="1"/>
  <c r="O105" i="4" a="1"/>
  <c r="O105" i="4" s="1"/>
  <c r="O106" i="4" a="1"/>
  <c r="O106" i="4" s="1"/>
  <c r="O107" i="4" a="1"/>
  <c r="O107" i="4" s="1"/>
  <c r="O108" i="4" a="1"/>
  <c r="O108" i="4" s="1"/>
  <c r="O109" i="4" a="1"/>
  <c r="O109" i="4" s="1"/>
  <c r="O110" i="4" a="1"/>
  <c r="O110" i="4" s="1"/>
  <c r="O111" i="4" a="1"/>
  <c r="O111" i="4" s="1"/>
  <c r="O112" i="4" a="1"/>
  <c r="O112" i="4" s="1"/>
  <c r="O113" i="4" a="1"/>
  <c r="O113" i="4" s="1"/>
  <c r="O114" i="4" a="1"/>
  <c r="O114" i="4" s="1"/>
  <c r="O115" i="4" a="1"/>
  <c r="O115" i="4" s="1"/>
  <c r="O116" i="4" a="1"/>
  <c r="O116" i="4" s="1"/>
  <c r="O117" i="4" a="1"/>
  <c r="O117" i="4" s="1"/>
  <c r="O118" i="4" a="1"/>
  <c r="O118" i="4" s="1"/>
  <c r="O119" i="4" a="1"/>
  <c r="O119" i="4" s="1"/>
  <c r="O120" i="4" a="1"/>
  <c r="O120" i="4" s="1"/>
  <c r="O121" i="4" a="1"/>
  <c r="O121" i="4" s="1"/>
  <c r="O122" i="4" a="1"/>
  <c r="O122" i="4" s="1"/>
  <c r="O123" i="4" a="1"/>
  <c r="O123" i="4" s="1"/>
  <c r="O124" i="4" a="1"/>
  <c r="O124" i="4" s="1"/>
  <c r="O125" i="4" a="1"/>
  <c r="O125" i="4" s="1"/>
  <c r="O126" i="4" a="1"/>
  <c r="O126" i="4" s="1"/>
  <c r="O127" i="4" a="1"/>
  <c r="O127" i="4" s="1"/>
  <c r="O128" i="4" a="1"/>
  <c r="O128" i="4" s="1"/>
  <c r="O129" i="4" a="1"/>
  <c r="O129" i="4" s="1"/>
  <c r="O130" i="4" a="1"/>
  <c r="O130" i="4" s="1"/>
  <c r="O131" i="4" a="1"/>
  <c r="O131" i="4" s="1"/>
  <c r="O132" i="4" a="1"/>
  <c r="O132" i="4" s="1"/>
  <c r="O133" i="4" a="1"/>
  <c r="O133" i="4" s="1"/>
  <c r="O134" i="4" a="1"/>
  <c r="O134" i="4" s="1"/>
  <c r="O135" i="4" a="1"/>
  <c r="O135" i="4" s="1"/>
  <c r="O136" i="4" a="1"/>
  <c r="O136" i="4" s="1"/>
  <c r="O137" i="4" a="1"/>
  <c r="O137" i="4" s="1"/>
  <c r="O138" i="4" a="1"/>
  <c r="O138" i="4" s="1"/>
  <c r="O139" i="4" a="1"/>
  <c r="O139" i="4" s="1"/>
  <c r="O140" i="4" a="1"/>
  <c r="O140" i="4" s="1"/>
  <c r="O141" i="4" a="1"/>
  <c r="O141" i="4" s="1"/>
  <c r="O142" i="4" a="1"/>
  <c r="O142" i="4" s="1"/>
  <c r="O143" i="4" a="1"/>
  <c r="O143" i="4" s="1"/>
  <c r="O144" i="4" a="1"/>
  <c r="O144" i="4" s="1"/>
  <c r="O145" i="4" a="1"/>
  <c r="O145" i="4" s="1"/>
  <c r="O146" i="4" a="1"/>
  <c r="O146" i="4" s="1"/>
  <c r="O147" i="4" a="1"/>
  <c r="O147" i="4" s="1"/>
  <c r="O148" i="4" a="1"/>
  <c r="O148" i="4" s="1"/>
  <c r="O149" i="4" a="1"/>
  <c r="O149" i="4" s="1"/>
  <c r="O150" i="4" a="1"/>
  <c r="O150" i="4" s="1"/>
  <c r="O151" i="4" a="1"/>
  <c r="O151" i="4" s="1"/>
  <c r="O152" i="4" a="1"/>
  <c r="O152" i="4" s="1"/>
  <c r="O153" i="4" a="1"/>
  <c r="O153" i="4" s="1"/>
  <c r="O154" i="4" a="1"/>
  <c r="O154" i="4" s="1"/>
  <c r="O155" i="4" a="1"/>
  <c r="O155" i="4" s="1"/>
  <c r="O156" i="4" a="1"/>
  <c r="O156" i="4" s="1"/>
  <c r="O157" i="4" a="1"/>
  <c r="O157" i="4" s="1"/>
  <c r="O158" i="4" a="1"/>
  <c r="O158" i="4" s="1"/>
  <c r="O159" i="4" a="1"/>
  <c r="O159" i="4" s="1"/>
  <c r="O160" i="4" a="1"/>
  <c r="O160" i="4" s="1"/>
  <c r="O161" i="4" a="1"/>
  <c r="O161" i="4" s="1"/>
  <c r="O162" i="4" a="1"/>
  <c r="O162" i="4" s="1"/>
  <c r="O163" i="4" a="1"/>
  <c r="O163" i="4" s="1"/>
  <c r="O164" i="4" a="1"/>
  <c r="O164" i="4" s="1"/>
  <c r="O165" i="4" a="1"/>
  <c r="O165" i="4" s="1"/>
  <c r="O166" i="4" a="1"/>
  <c r="O166" i="4" s="1"/>
  <c r="O167" i="4" a="1"/>
  <c r="O167" i="4" s="1"/>
  <c r="O168" i="4" a="1"/>
  <c r="O168" i="4" s="1"/>
  <c r="O169" i="4" a="1"/>
  <c r="O169" i="4" s="1"/>
  <c r="O170" i="4" a="1"/>
  <c r="O170" i="4" s="1"/>
  <c r="O171" i="4" a="1"/>
  <c r="O171" i="4" s="1"/>
  <c r="O172" i="4" a="1"/>
  <c r="O172" i="4" s="1"/>
  <c r="O173" i="4" a="1"/>
  <c r="O173" i="4" s="1"/>
  <c r="O174" i="4" a="1"/>
  <c r="O174" i="4" s="1"/>
  <c r="O175" i="4" a="1"/>
  <c r="O175" i="4" s="1"/>
  <c r="O176" i="4" a="1"/>
  <c r="O176" i="4" s="1"/>
  <c r="O177" i="4" a="1"/>
  <c r="O177" i="4" s="1"/>
  <c r="O178" i="4" a="1"/>
  <c r="O178" i="4" s="1"/>
  <c r="O179" i="4" a="1"/>
  <c r="O179" i="4" s="1"/>
  <c r="O180" i="4" a="1"/>
  <c r="O180" i="4" s="1"/>
  <c r="O181" i="4" a="1"/>
  <c r="O181" i="4" s="1"/>
  <c r="O182" i="4" a="1"/>
  <c r="O182" i="4" s="1"/>
  <c r="O183" i="4" a="1"/>
  <c r="O183" i="4" s="1"/>
  <c r="O184" i="4" a="1"/>
  <c r="O184" i="4" s="1"/>
  <c r="O185" i="4" a="1"/>
  <c r="O185" i="4" s="1"/>
  <c r="O186" i="4" a="1"/>
  <c r="O186" i="4" s="1"/>
  <c r="O187" i="4" a="1"/>
  <c r="O187" i="4" s="1"/>
  <c r="O188" i="4" a="1"/>
  <c r="O188" i="4" s="1"/>
  <c r="O189" i="4" a="1"/>
  <c r="O189" i="4" s="1"/>
  <c r="O190" i="4" a="1"/>
  <c r="O190" i="4" s="1"/>
  <c r="O191" i="4" a="1"/>
  <c r="O191" i="4" s="1"/>
  <c r="O192" i="4" a="1"/>
  <c r="O192" i="4" s="1"/>
  <c r="O193" i="4" a="1"/>
  <c r="O193" i="4" s="1"/>
  <c r="O194" i="4" a="1"/>
  <c r="O194" i="4" s="1"/>
  <c r="O195" i="4" a="1"/>
  <c r="O195" i="4" s="1"/>
  <c r="O196" i="4" a="1"/>
  <c r="O196" i="4" s="1"/>
  <c r="O197" i="4" a="1"/>
  <c r="O197" i="4" s="1"/>
  <c r="O198" i="4" a="1"/>
  <c r="O198" i="4" s="1"/>
  <c r="O199" i="4" a="1"/>
  <c r="O199" i="4" s="1"/>
  <c r="O200" i="4" a="1"/>
  <c r="O200" i="4" s="1"/>
  <c r="O201" i="4" a="1"/>
  <c r="O201" i="4" s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5" i="4"/>
  <c r="E5" i="4"/>
  <c r="F5" i="4" s="1"/>
  <c r="E106" i="4"/>
  <c r="F106" i="4" s="1"/>
  <c r="J106" i="4" s="1" a="1"/>
  <c r="J106" i="4" s="1"/>
  <c r="E107" i="4"/>
  <c r="F107" i="4" s="1"/>
  <c r="H107" i="4" s="1"/>
  <c r="E108" i="4"/>
  <c r="F108" i="4" s="1"/>
  <c r="H108" i="4" s="1"/>
  <c r="E109" i="4"/>
  <c r="F109" i="4" s="1"/>
  <c r="H109" i="4" s="1"/>
  <c r="E110" i="4"/>
  <c r="F110" i="4" s="1"/>
  <c r="H110" i="4" s="1"/>
  <c r="E111" i="4"/>
  <c r="F111" i="4" s="1"/>
  <c r="H111" i="4" s="1"/>
  <c r="E112" i="4"/>
  <c r="F112" i="4" s="1"/>
  <c r="J112" i="4" s="1" a="1"/>
  <c r="J112" i="4" s="1"/>
  <c r="E113" i="4"/>
  <c r="F113" i="4" s="1"/>
  <c r="J113" i="4" s="1" a="1"/>
  <c r="J113" i="4" s="1"/>
  <c r="E114" i="4"/>
  <c r="F114" i="4" s="1"/>
  <c r="J114" i="4" s="1" a="1"/>
  <c r="J114" i="4" s="1"/>
  <c r="E115" i="4"/>
  <c r="F115" i="4" s="1"/>
  <c r="H115" i="4" s="1"/>
  <c r="E116" i="4"/>
  <c r="F116" i="4" s="1"/>
  <c r="H116" i="4" s="1"/>
  <c r="E117" i="4"/>
  <c r="F117" i="4" s="1"/>
  <c r="H117" i="4" s="1"/>
  <c r="E118" i="4"/>
  <c r="F118" i="4" s="1"/>
  <c r="H118" i="4" s="1"/>
  <c r="E119" i="4"/>
  <c r="F119" i="4" s="1"/>
  <c r="H119" i="4" s="1"/>
  <c r="E120" i="4"/>
  <c r="F120" i="4" s="1"/>
  <c r="J120" i="4" s="1" a="1"/>
  <c r="J120" i="4" s="1"/>
  <c r="E121" i="4"/>
  <c r="F121" i="4" s="1"/>
  <c r="J121" i="4" s="1" a="1"/>
  <c r="J121" i="4" s="1"/>
  <c r="E122" i="4"/>
  <c r="F122" i="4" s="1"/>
  <c r="H122" i="4" s="1"/>
  <c r="E123" i="4"/>
  <c r="F123" i="4" s="1"/>
  <c r="H123" i="4" s="1"/>
  <c r="E124" i="4"/>
  <c r="F124" i="4" s="1"/>
  <c r="H124" i="4" s="1"/>
  <c r="E125" i="4"/>
  <c r="F125" i="4" s="1"/>
  <c r="H125" i="4" s="1"/>
  <c r="E126" i="4"/>
  <c r="F126" i="4" s="1"/>
  <c r="H126" i="4" s="1"/>
  <c r="E127" i="4"/>
  <c r="F127" i="4" s="1"/>
  <c r="H127" i="4" s="1"/>
  <c r="E128" i="4"/>
  <c r="F128" i="4" s="1"/>
  <c r="J128" i="4" s="1" a="1"/>
  <c r="J128" i="4" s="1"/>
  <c r="E129" i="4"/>
  <c r="F129" i="4" s="1"/>
  <c r="J129" i="4" s="1" a="1"/>
  <c r="J129" i="4" s="1"/>
  <c r="E130" i="4"/>
  <c r="F130" i="4" s="1"/>
  <c r="L130" i="4" s="1" a="1"/>
  <c r="L130" i="4" s="1"/>
  <c r="E131" i="4"/>
  <c r="F131" i="4" s="1"/>
  <c r="H131" i="4" s="1"/>
  <c r="E132" i="4"/>
  <c r="F132" i="4" s="1"/>
  <c r="H132" i="4" s="1"/>
  <c r="E133" i="4"/>
  <c r="F133" i="4" s="1"/>
  <c r="H133" i="4" s="1"/>
  <c r="E134" i="4"/>
  <c r="F134" i="4" s="1"/>
  <c r="H134" i="4" s="1"/>
  <c r="E135" i="4"/>
  <c r="F135" i="4" s="1"/>
  <c r="H135" i="4" s="1"/>
  <c r="E136" i="4"/>
  <c r="F136" i="4" s="1"/>
  <c r="J136" i="4" s="1" a="1"/>
  <c r="J136" i="4" s="1"/>
  <c r="E137" i="4"/>
  <c r="F137" i="4" s="1"/>
  <c r="J137" i="4" s="1" a="1"/>
  <c r="J137" i="4" s="1"/>
  <c r="E138" i="4"/>
  <c r="F138" i="4" s="1"/>
  <c r="J138" i="4" s="1" a="1"/>
  <c r="J138" i="4" s="1"/>
  <c r="E139" i="4"/>
  <c r="F139" i="4" s="1"/>
  <c r="H139" i="4" s="1"/>
  <c r="E140" i="4"/>
  <c r="F140" i="4" s="1"/>
  <c r="H140" i="4" s="1"/>
  <c r="E141" i="4"/>
  <c r="F141" i="4" s="1"/>
  <c r="H141" i="4" s="1"/>
  <c r="E142" i="4"/>
  <c r="F142" i="4" s="1"/>
  <c r="H142" i="4" s="1"/>
  <c r="E143" i="4"/>
  <c r="F143" i="4" s="1"/>
  <c r="H143" i="4" s="1"/>
  <c r="E144" i="4"/>
  <c r="F144" i="4" s="1"/>
  <c r="J144" i="4" s="1" a="1"/>
  <c r="J144" i="4" s="1"/>
  <c r="E145" i="4"/>
  <c r="F145" i="4" s="1"/>
  <c r="J145" i="4" s="1" a="1"/>
  <c r="J145" i="4" s="1"/>
  <c r="E146" i="4"/>
  <c r="F146" i="4" s="1"/>
  <c r="J146" i="4" s="1" a="1"/>
  <c r="J146" i="4" s="1"/>
  <c r="E147" i="4"/>
  <c r="F147" i="4" s="1"/>
  <c r="H147" i="4" s="1"/>
  <c r="E148" i="4"/>
  <c r="F148" i="4" s="1"/>
  <c r="H148" i="4" s="1"/>
  <c r="E149" i="4"/>
  <c r="F149" i="4" s="1"/>
  <c r="H149" i="4" s="1"/>
  <c r="E150" i="4"/>
  <c r="F150" i="4" s="1"/>
  <c r="H150" i="4" s="1"/>
  <c r="E151" i="4"/>
  <c r="F151" i="4" s="1"/>
  <c r="H151" i="4" s="1"/>
  <c r="E152" i="4"/>
  <c r="F152" i="4" s="1"/>
  <c r="J152" i="4" s="1" a="1"/>
  <c r="J152" i="4" s="1"/>
  <c r="E153" i="4"/>
  <c r="F153" i="4" s="1"/>
  <c r="J153" i="4" s="1" a="1"/>
  <c r="J153" i="4" s="1"/>
  <c r="E154" i="4"/>
  <c r="F154" i="4" s="1"/>
  <c r="H154" i="4" s="1"/>
  <c r="E155" i="4"/>
  <c r="F155" i="4" s="1"/>
  <c r="H155" i="4" s="1"/>
  <c r="E156" i="4"/>
  <c r="F156" i="4" s="1"/>
  <c r="H156" i="4" s="1"/>
  <c r="E157" i="4"/>
  <c r="F157" i="4" s="1"/>
  <c r="H157" i="4" s="1"/>
  <c r="E158" i="4"/>
  <c r="F158" i="4" s="1"/>
  <c r="H158" i="4" s="1"/>
  <c r="E159" i="4"/>
  <c r="F159" i="4" s="1"/>
  <c r="H159" i="4" s="1"/>
  <c r="E160" i="4"/>
  <c r="F160" i="4" s="1"/>
  <c r="J160" i="4" s="1" a="1"/>
  <c r="J160" i="4" s="1"/>
  <c r="E161" i="4"/>
  <c r="F161" i="4" s="1"/>
  <c r="J161" i="4" s="1" a="1"/>
  <c r="J161" i="4" s="1"/>
  <c r="E162" i="4"/>
  <c r="F162" i="4" s="1"/>
  <c r="J162" i="4" s="1" a="1"/>
  <c r="J162" i="4" s="1"/>
  <c r="E163" i="4"/>
  <c r="F163" i="4" s="1"/>
  <c r="H163" i="4" s="1"/>
  <c r="E164" i="4"/>
  <c r="F164" i="4" s="1"/>
  <c r="H164" i="4" s="1"/>
  <c r="E165" i="4"/>
  <c r="F165" i="4" s="1"/>
  <c r="H165" i="4" s="1"/>
  <c r="E166" i="4"/>
  <c r="F166" i="4" s="1"/>
  <c r="H166" i="4" s="1"/>
  <c r="E167" i="4"/>
  <c r="F167" i="4" s="1"/>
  <c r="H167" i="4" s="1"/>
  <c r="E168" i="4"/>
  <c r="F168" i="4" s="1"/>
  <c r="J168" i="4" s="1" a="1"/>
  <c r="J168" i="4" s="1"/>
  <c r="E169" i="4"/>
  <c r="F169" i="4" s="1"/>
  <c r="J169" i="4" s="1" a="1"/>
  <c r="J169" i="4" s="1"/>
  <c r="E170" i="4"/>
  <c r="F170" i="4" s="1"/>
  <c r="J170" i="4" s="1" a="1"/>
  <c r="J170" i="4" s="1"/>
  <c r="E171" i="4"/>
  <c r="F171" i="4" s="1"/>
  <c r="H171" i="4" s="1"/>
  <c r="E172" i="4"/>
  <c r="F172" i="4" s="1"/>
  <c r="H172" i="4" s="1"/>
  <c r="E173" i="4"/>
  <c r="F173" i="4" s="1"/>
  <c r="H173" i="4" s="1"/>
  <c r="E174" i="4"/>
  <c r="F174" i="4" s="1"/>
  <c r="H174" i="4" s="1"/>
  <c r="E175" i="4"/>
  <c r="F175" i="4" s="1"/>
  <c r="H175" i="4" s="1"/>
  <c r="E176" i="4"/>
  <c r="F176" i="4" s="1"/>
  <c r="J176" i="4" s="1" a="1"/>
  <c r="J176" i="4" s="1"/>
  <c r="E177" i="4"/>
  <c r="F177" i="4" s="1"/>
  <c r="J177" i="4" s="1" a="1"/>
  <c r="J177" i="4" s="1"/>
  <c r="E178" i="4"/>
  <c r="F178" i="4" s="1"/>
  <c r="H178" i="4" s="1"/>
  <c r="E179" i="4"/>
  <c r="F179" i="4" s="1"/>
  <c r="H179" i="4" s="1"/>
  <c r="E180" i="4"/>
  <c r="F180" i="4" s="1"/>
  <c r="H180" i="4" s="1"/>
  <c r="E181" i="4"/>
  <c r="F181" i="4" s="1"/>
  <c r="H181" i="4" s="1"/>
  <c r="E182" i="4"/>
  <c r="F182" i="4" s="1"/>
  <c r="H182" i="4" s="1"/>
  <c r="E183" i="4"/>
  <c r="F183" i="4" s="1"/>
  <c r="H183" i="4" s="1"/>
  <c r="E184" i="4"/>
  <c r="F184" i="4" s="1"/>
  <c r="J184" i="4" s="1" a="1"/>
  <c r="J184" i="4" s="1"/>
  <c r="E185" i="4"/>
  <c r="F185" i="4" s="1"/>
  <c r="J185" i="4" s="1" a="1"/>
  <c r="J185" i="4" s="1"/>
  <c r="E186" i="4"/>
  <c r="F186" i="4" s="1"/>
  <c r="J186" i="4" s="1" a="1"/>
  <c r="J186" i="4" s="1"/>
  <c r="E187" i="4"/>
  <c r="F187" i="4" s="1"/>
  <c r="H187" i="4" s="1"/>
  <c r="E188" i="4"/>
  <c r="F188" i="4" s="1"/>
  <c r="H188" i="4" s="1"/>
  <c r="E189" i="4"/>
  <c r="F189" i="4" s="1"/>
  <c r="H189" i="4" s="1"/>
  <c r="E190" i="4"/>
  <c r="F190" i="4" s="1"/>
  <c r="H190" i="4" s="1"/>
  <c r="E191" i="4"/>
  <c r="F191" i="4" s="1"/>
  <c r="H191" i="4" s="1"/>
  <c r="E192" i="4"/>
  <c r="F192" i="4" s="1"/>
  <c r="J192" i="4" s="1" a="1"/>
  <c r="J192" i="4" s="1"/>
  <c r="E193" i="4"/>
  <c r="F193" i="4" s="1"/>
  <c r="J193" i="4" s="1" a="1"/>
  <c r="J193" i="4" s="1"/>
  <c r="E194" i="4"/>
  <c r="F194" i="4" s="1"/>
  <c r="J194" i="4" s="1" a="1"/>
  <c r="J194" i="4" s="1"/>
  <c r="E195" i="4"/>
  <c r="F195" i="4" s="1"/>
  <c r="H195" i="4" s="1"/>
  <c r="E196" i="4"/>
  <c r="F196" i="4" s="1"/>
  <c r="H196" i="4" s="1"/>
  <c r="E197" i="4"/>
  <c r="F197" i="4" s="1"/>
  <c r="H197" i="4" s="1"/>
  <c r="E198" i="4"/>
  <c r="F198" i="4" s="1"/>
  <c r="H198" i="4" s="1"/>
  <c r="E199" i="4"/>
  <c r="F199" i="4" s="1"/>
  <c r="H199" i="4" s="1"/>
  <c r="E200" i="4"/>
  <c r="F200" i="4" s="1"/>
  <c r="J200" i="4" s="1" a="1"/>
  <c r="J200" i="4" s="1"/>
  <c r="E201" i="4"/>
  <c r="F201" i="4" s="1"/>
  <c r="J201" i="4" s="1" a="1"/>
  <c r="J201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G11" i="4" s="1"/>
  <c r="H11" i="4" s="1"/>
  <c r="E12" i="4"/>
  <c r="F12" i="4" s="1"/>
  <c r="E13" i="4"/>
  <c r="F13" i="4" s="1"/>
  <c r="G13" i="4" s="1"/>
  <c r="H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G19" i="4" s="1"/>
  <c r="H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G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G43" i="4" s="1"/>
  <c r="E44" i="4"/>
  <c r="F44" i="4" s="1"/>
  <c r="E45" i="4"/>
  <c r="F45" i="4" s="1"/>
  <c r="G45" i="4" s="1"/>
  <c r="E46" i="4"/>
  <c r="F46" i="4" s="1"/>
  <c r="E47" i="4"/>
  <c r="F47" i="4" s="1"/>
  <c r="E48" i="4"/>
  <c r="F48" i="4" s="1"/>
  <c r="E49" i="4"/>
  <c r="F49" i="4" s="1"/>
  <c r="J49" i="4" s="1" a="1"/>
  <c r="J49" i="4" s="1"/>
  <c r="E50" i="4"/>
  <c r="F50" i="4" s="1"/>
  <c r="J50" i="4" s="1" a="1"/>
  <c r="J50" i="4" s="1"/>
  <c r="E51" i="4"/>
  <c r="F51" i="4" s="1"/>
  <c r="H51" i="4" s="1"/>
  <c r="E52" i="4"/>
  <c r="F52" i="4" s="1"/>
  <c r="H52" i="4" s="1"/>
  <c r="E53" i="4"/>
  <c r="F53" i="4" s="1"/>
  <c r="H53" i="4" s="1"/>
  <c r="E54" i="4"/>
  <c r="F54" i="4" s="1"/>
  <c r="I54" i="4" s="1" a="1"/>
  <c r="I54" i="4" s="1"/>
  <c r="E55" i="4"/>
  <c r="F55" i="4" s="1"/>
  <c r="I55" i="4" s="1" a="1"/>
  <c r="I55" i="4" s="1"/>
  <c r="E56" i="4"/>
  <c r="F56" i="4" s="1"/>
  <c r="J56" i="4" s="1" a="1"/>
  <c r="J56" i="4" s="1"/>
  <c r="E57" i="4"/>
  <c r="F57" i="4" s="1"/>
  <c r="J57" i="4" s="1" a="1"/>
  <c r="J57" i="4" s="1"/>
  <c r="E58" i="4"/>
  <c r="F58" i="4" s="1"/>
  <c r="J58" i="4" s="1" a="1"/>
  <c r="J58" i="4" s="1"/>
  <c r="E59" i="4"/>
  <c r="F59" i="4" s="1"/>
  <c r="H59" i="4" s="1"/>
  <c r="E60" i="4"/>
  <c r="F60" i="4" s="1"/>
  <c r="H60" i="4" s="1"/>
  <c r="E61" i="4"/>
  <c r="F61" i="4" s="1"/>
  <c r="H61" i="4" s="1"/>
  <c r="E62" i="4"/>
  <c r="F62" i="4" s="1"/>
  <c r="I62" i="4" s="1" a="1"/>
  <c r="I62" i="4" s="1"/>
  <c r="E63" i="4"/>
  <c r="F63" i="4" s="1"/>
  <c r="J63" i="4" s="1" a="1"/>
  <c r="J63" i="4" s="1"/>
  <c r="E64" i="4"/>
  <c r="F64" i="4" s="1"/>
  <c r="J64" i="4" s="1" a="1"/>
  <c r="J64" i="4" s="1"/>
  <c r="E65" i="4"/>
  <c r="F65" i="4" s="1"/>
  <c r="L65" i="4" s="1" a="1"/>
  <c r="L65" i="4" s="1"/>
  <c r="E66" i="4"/>
  <c r="F66" i="4" s="1"/>
  <c r="H66" i="4" s="1"/>
  <c r="E67" i="4"/>
  <c r="F67" i="4" s="1"/>
  <c r="H67" i="4" s="1"/>
  <c r="E68" i="4"/>
  <c r="F68" i="4" s="1"/>
  <c r="H68" i="4" s="1"/>
  <c r="E69" i="4"/>
  <c r="F69" i="4" s="1"/>
  <c r="H69" i="4" s="1"/>
  <c r="E70" i="4"/>
  <c r="F70" i="4" s="1"/>
  <c r="J70" i="4" s="1" a="1"/>
  <c r="J70" i="4" s="1"/>
  <c r="E71" i="4"/>
  <c r="F71" i="4" s="1"/>
  <c r="I71" i="4" s="1" a="1"/>
  <c r="I71" i="4" s="1"/>
  <c r="E72" i="4"/>
  <c r="F72" i="4" s="1"/>
  <c r="J72" i="4" s="1" a="1"/>
  <c r="J72" i="4" s="1"/>
  <c r="E73" i="4"/>
  <c r="F73" i="4" s="1"/>
  <c r="J73" i="4" s="1" a="1"/>
  <c r="J73" i="4" s="1"/>
  <c r="E74" i="4"/>
  <c r="F74" i="4" s="1"/>
  <c r="H74" i="4" s="1"/>
  <c r="E75" i="4"/>
  <c r="F75" i="4" s="1"/>
  <c r="H75" i="4" s="1"/>
  <c r="E76" i="4"/>
  <c r="F76" i="4" s="1"/>
  <c r="H76" i="4" s="1"/>
  <c r="E77" i="4"/>
  <c r="F77" i="4" s="1"/>
  <c r="H77" i="4" s="1"/>
  <c r="E78" i="4"/>
  <c r="F78" i="4" s="1"/>
  <c r="J78" i="4" s="1" a="1"/>
  <c r="J78" i="4" s="1"/>
  <c r="E79" i="4"/>
  <c r="F79" i="4" s="1"/>
  <c r="J79" i="4" s="1" a="1"/>
  <c r="J79" i="4" s="1"/>
  <c r="E80" i="4"/>
  <c r="F80" i="4" s="1"/>
  <c r="J80" i="4" s="1" a="1"/>
  <c r="J80" i="4" s="1"/>
  <c r="E81" i="4"/>
  <c r="F81" i="4" s="1"/>
  <c r="J81" i="4" s="1" a="1"/>
  <c r="J81" i="4" s="1"/>
  <c r="E82" i="4"/>
  <c r="F82" i="4" s="1"/>
  <c r="J82" i="4" s="1" a="1"/>
  <c r="J82" i="4" s="1"/>
  <c r="E83" i="4"/>
  <c r="F83" i="4" s="1"/>
  <c r="H83" i="4" s="1"/>
  <c r="E84" i="4"/>
  <c r="F84" i="4" s="1"/>
  <c r="H84" i="4" s="1"/>
  <c r="E85" i="4"/>
  <c r="F85" i="4" s="1"/>
  <c r="H85" i="4" s="1"/>
  <c r="E86" i="4"/>
  <c r="F86" i="4" s="1"/>
  <c r="I86" i="4" s="1" a="1"/>
  <c r="I86" i="4" s="1"/>
  <c r="E87" i="4"/>
  <c r="F87" i="4" s="1"/>
  <c r="I87" i="4" s="1" a="1"/>
  <c r="I87" i="4" s="1"/>
  <c r="E88" i="4"/>
  <c r="F88" i="4" s="1"/>
  <c r="J88" i="4" s="1" a="1"/>
  <c r="J88" i="4" s="1"/>
  <c r="E89" i="4"/>
  <c r="F89" i="4" s="1"/>
  <c r="J89" i="4" s="1" a="1"/>
  <c r="J89" i="4" s="1"/>
  <c r="E90" i="4"/>
  <c r="F90" i="4" s="1"/>
  <c r="J90" i="4" s="1" a="1"/>
  <c r="J90" i="4" s="1"/>
  <c r="E91" i="4"/>
  <c r="F91" i="4" s="1"/>
  <c r="H91" i="4" s="1"/>
  <c r="E92" i="4"/>
  <c r="F92" i="4" s="1"/>
  <c r="H92" i="4" s="1"/>
  <c r="E93" i="4"/>
  <c r="F93" i="4" s="1"/>
  <c r="H93" i="4" s="1"/>
  <c r="E94" i="4"/>
  <c r="F94" i="4" s="1"/>
  <c r="I94" i="4" s="1" a="1"/>
  <c r="I94" i="4" s="1"/>
  <c r="E95" i="4"/>
  <c r="F95" i="4" s="1"/>
  <c r="J95" i="4" s="1" a="1"/>
  <c r="J95" i="4" s="1"/>
  <c r="E96" i="4"/>
  <c r="F96" i="4" s="1"/>
  <c r="J96" i="4" s="1" a="1"/>
  <c r="J96" i="4" s="1"/>
  <c r="E97" i="4"/>
  <c r="F97" i="4" s="1"/>
  <c r="L97" i="4" s="1" a="1"/>
  <c r="L97" i="4" s="1"/>
  <c r="E98" i="4"/>
  <c r="F98" i="4" s="1"/>
  <c r="L98" i="4" s="1" a="1"/>
  <c r="L98" i="4" s="1"/>
  <c r="E99" i="4"/>
  <c r="F99" i="4" s="1"/>
  <c r="H99" i="4" s="1"/>
  <c r="E100" i="4"/>
  <c r="F100" i="4" s="1"/>
  <c r="H100" i="4" s="1"/>
  <c r="E101" i="4"/>
  <c r="F101" i="4" s="1"/>
  <c r="H101" i="4" s="1"/>
  <c r="E102" i="4"/>
  <c r="F102" i="4" s="1"/>
  <c r="J102" i="4" s="1" a="1"/>
  <c r="J102" i="4" s="1"/>
  <c r="E103" i="4"/>
  <c r="F103" i="4" s="1"/>
  <c r="I103" i="4" s="1" a="1"/>
  <c r="I103" i="4" s="1"/>
  <c r="E104" i="4"/>
  <c r="F104" i="4" s="1"/>
  <c r="J104" i="4" s="1" a="1"/>
  <c r="J104" i="4" s="1"/>
  <c r="E105" i="4"/>
  <c r="F105" i="4" s="1"/>
  <c r="I105" i="4" s="1" a="1"/>
  <c r="I105" i="4" s="1"/>
  <c r="I4" i="3"/>
  <c r="O6" i="4" a="1"/>
  <c r="O10" i="4" a="1"/>
  <c r="O14" i="4" a="1"/>
  <c r="O18" i="4" a="1"/>
  <c r="O22" i="4" a="1"/>
  <c r="O26" i="4" a="1"/>
  <c r="O30" i="4" a="1"/>
  <c r="O34" i="4" a="1"/>
  <c r="O38" i="4" a="1"/>
  <c r="O42" i="4" a="1"/>
  <c r="O46" i="4" a="1"/>
  <c r="O31" i="4" a="1"/>
  <c r="O7" i="4" a="1"/>
  <c r="O11" i="4" a="1"/>
  <c r="O15" i="4" a="1"/>
  <c r="O19" i="4" a="1"/>
  <c r="O23" i="4" a="1"/>
  <c r="O27" i="4" a="1"/>
  <c r="O35" i="4" a="1"/>
  <c r="O39" i="4" a="1"/>
  <c r="O43" i="4" a="1"/>
  <c r="O47" i="4" a="1"/>
  <c r="O8" i="4" a="1"/>
  <c r="O12" i="4" a="1"/>
  <c r="O16" i="4" a="1"/>
  <c r="O24" i="4" a="1"/>
  <c r="O28" i="4" a="1"/>
  <c r="O32" i="4" a="1"/>
  <c r="O36" i="4" a="1"/>
  <c r="O40" i="4" a="1"/>
  <c r="O44" i="4" a="1"/>
  <c r="O48" i="4" a="1"/>
  <c r="O20" i="4" a="1"/>
  <c r="O9" i="4" a="1"/>
  <c r="O13" i="4" a="1"/>
  <c r="O17" i="4" a="1"/>
  <c r="O21" i="4" a="1"/>
  <c r="O25" i="4" a="1"/>
  <c r="O29" i="4" a="1"/>
  <c r="O33" i="4" a="1"/>
  <c r="O37" i="4" a="1"/>
  <c r="O41" i="4" a="1"/>
  <c r="O45" i="4" a="1"/>
  <c r="O5" i="4" a="1"/>
  <c r="M5" i="4" a="1"/>
  <c r="M6" i="4" a="1"/>
  <c r="M10" i="4" a="1"/>
  <c r="M14" i="4" a="1"/>
  <c r="M18" i="4" a="1"/>
  <c r="M22" i="4" a="1"/>
  <c r="M26" i="4" a="1"/>
  <c r="M30" i="4" a="1"/>
  <c r="M34" i="4" a="1"/>
  <c r="M38" i="4" a="1"/>
  <c r="M42" i="4" a="1"/>
  <c r="M46" i="4" a="1"/>
  <c r="M47" i="4" a="1"/>
  <c r="M7" i="4" a="1"/>
  <c r="M11" i="4" a="1"/>
  <c r="M15" i="4" a="1"/>
  <c r="M19" i="4" a="1"/>
  <c r="M23" i="4" a="1"/>
  <c r="M27" i="4" a="1"/>
  <c r="M31" i="4" a="1"/>
  <c r="M35" i="4" a="1"/>
  <c r="M39" i="4" a="1"/>
  <c r="M43" i="4" a="1"/>
  <c r="M8" i="4" a="1"/>
  <c r="M12" i="4" a="1"/>
  <c r="M16" i="4" a="1"/>
  <c r="M20" i="4" a="1"/>
  <c r="M24" i="4" a="1"/>
  <c r="M28" i="4" a="1"/>
  <c r="M32" i="4" a="1"/>
  <c r="M36" i="4" a="1"/>
  <c r="M40" i="4" a="1"/>
  <c r="M44" i="4" a="1"/>
  <c r="M48" i="4" a="1"/>
  <c r="M9" i="4" a="1"/>
  <c r="M13" i="4" a="1"/>
  <c r="M17" i="4" a="1"/>
  <c r="M21" i="4" a="1"/>
  <c r="M25" i="4" a="1"/>
  <c r="M29" i="4" a="1"/>
  <c r="M33" i="4" a="1"/>
  <c r="M37" i="4" a="1"/>
  <c r="M41" i="4" a="1"/>
  <c r="M45" i="4" a="1"/>
  <c r="L6" i="4" a="1"/>
  <c r="L10" i="4" a="1"/>
  <c r="L14" i="4" a="1"/>
  <c r="L18" i="4" a="1"/>
  <c r="L22" i="4" a="1"/>
  <c r="L26" i="4" a="1"/>
  <c r="L30" i="4" a="1"/>
  <c r="L34" i="4" a="1"/>
  <c r="L38" i="4" a="1"/>
  <c r="L42" i="4" a="1"/>
  <c r="L46" i="4" a="1"/>
  <c r="L44" i="4" a="1"/>
  <c r="L7" i="4" a="1"/>
  <c r="L11" i="4" a="1"/>
  <c r="L15" i="4" a="1"/>
  <c r="L19" i="4" a="1"/>
  <c r="L23" i="4" a="1"/>
  <c r="L27" i="4" a="1"/>
  <c r="L31" i="4" a="1"/>
  <c r="L35" i="4" a="1"/>
  <c r="L39" i="4" a="1"/>
  <c r="L43" i="4" a="1"/>
  <c r="L47" i="4" a="1"/>
  <c r="L48" i="4" a="1"/>
  <c r="L8" i="4" a="1"/>
  <c r="L12" i="4" a="1"/>
  <c r="L16" i="4" a="1"/>
  <c r="L20" i="4" a="1"/>
  <c r="L24" i="4" a="1"/>
  <c r="L28" i="4" a="1"/>
  <c r="L32" i="4" a="1"/>
  <c r="L36" i="4" a="1"/>
  <c r="L40" i="4" a="1"/>
  <c r="L9" i="4" a="1"/>
  <c r="L13" i="4" a="1"/>
  <c r="L17" i="4" a="1"/>
  <c r="L21" i="4" a="1"/>
  <c r="L25" i="4" a="1"/>
  <c r="L29" i="4" a="1"/>
  <c r="L33" i="4" a="1"/>
  <c r="L37" i="4" a="1"/>
  <c r="L41" i="4" a="1"/>
  <c r="L45" i="4" a="1"/>
  <c r="L5" i="4" a="1"/>
  <c r="K6" i="4" a="1"/>
  <c r="K10" i="4" a="1"/>
  <c r="K14" i="4" a="1"/>
  <c r="K18" i="4" a="1"/>
  <c r="K22" i="4" a="1"/>
  <c r="K26" i="4" a="1"/>
  <c r="K30" i="4" a="1"/>
  <c r="K34" i="4" a="1"/>
  <c r="K38" i="4" a="1"/>
  <c r="K42" i="4" a="1"/>
  <c r="K46" i="4" a="1"/>
  <c r="K7" i="4" a="1"/>
  <c r="K11" i="4" a="1"/>
  <c r="K15" i="4" a="1"/>
  <c r="K19" i="4" a="1"/>
  <c r="K23" i="4" a="1"/>
  <c r="K27" i="4" a="1"/>
  <c r="K31" i="4" a="1"/>
  <c r="K35" i="4" a="1"/>
  <c r="K39" i="4" a="1"/>
  <c r="K43" i="4" a="1"/>
  <c r="K47" i="4" a="1"/>
  <c r="K8" i="4" a="1"/>
  <c r="K12" i="4" a="1"/>
  <c r="K16" i="4" a="1"/>
  <c r="K20" i="4" a="1"/>
  <c r="K24" i="4" a="1"/>
  <c r="K28" i="4" a="1"/>
  <c r="K32" i="4" a="1"/>
  <c r="K36" i="4" a="1"/>
  <c r="K40" i="4" a="1"/>
  <c r="K44" i="4" a="1"/>
  <c r="K48" i="4" a="1"/>
  <c r="K9" i="4" a="1"/>
  <c r="K13" i="4" a="1"/>
  <c r="K17" i="4" a="1"/>
  <c r="K21" i="4" a="1"/>
  <c r="K25" i="4" a="1"/>
  <c r="K29" i="4" a="1"/>
  <c r="K33" i="4" a="1"/>
  <c r="K37" i="4" a="1"/>
  <c r="K41" i="4" a="1"/>
  <c r="K45" i="4" a="1"/>
  <c r="K5" i="4" a="1"/>
  <c r="J6" i="4" a="1"/>
  <c r="J10" i="4" a="1"/>
  <c r="J14" i="4" a="1"/>
  <c r="J18" i="4" a="1"/>
  <c r="J22" i="4" a="1"/>
  <c r="J26" i="4" a="1"/>
  <c r="J30" i="4" a="1"/>
  <c r="J34" i="4" a="1"/>
  <c r="J38" i="4" a="1"/>
  <c r="J42" i="4" a="1"/>
  <c r="J46" i="4" a="1"/>
  <c r="J16" i="4" a="1"/>
  <c r="J32" i="4" a="1"/>
  <c r="J44" i="4" a="1"/>
  <c r="J20" i="4" a="1"/>
  <c r="J7" i="4" a="1"/>
  <c r="J11" i="4" a="1"/>
  <c r="J15" i="4" a="1"/>
  <c r="J19" i="4" a="1"/>
  <c r="J23" i="4" a="1"/>
  <c r="J27" i="4" a="1"/>
  <c r="J31" i="4" a="1"/>
  <c r="J35" i="4" a="1"/>
  <c r="J39" i="4" a="1"/>
  <c r="J43" i="4" a="1"/>
  <c r="J47" i="4" a="1"/>
  <c r="J12" i="4" a="1"/>
  <c r="J28" i="4" a="1"/>
  <c r="J40" i="4" a="1"/>
  <c r="J24" i="4" a="1"/>
  <c r="J9" i="4" a="1"/>
  <c r="J13" i="4" a="1"/>
  <c r="J17" i="4" a="1"/>
  <c r="J21" i="4" a="1"/>
  <c r="J25" i="4" a="1"/>
  <c r="J29" i="4" a="1"/>
  <c r="J33" i="4" a="1"/>
  <c r="J37" i="4" a="1"/>
  <c r="J41" i="4" a="1"/>
  <c r="J45" i="4" a="1"/>
  <c r="J36" i="4" a="1"/>
  <c r="J8" i="4" a="1"/>
  <c r="J48" i="4" a="1"/>
  <c r="J5" i="4" a="1"/>
  <c r="I6" i="4" a="1"/>
  <c r="I10" i="4" a="1"/>
  <c r="I14" i="4" a="1"/>
  <c r="I18" i="4" a="1"/>
  <c r="I22" i="4" a="1"/>
  <c r="I26" i="4" a="1"/>
  <c r="I30" i="4" a="1"/>
  <c r="I34" i="4" a="1"/>
  <c r="I38" i="4" a="1"/>
  <c r="I42" i="4" a="1"/>
  <c r="I46" i="4" a="1"/>
  <c r="I7" i="4" a="1"/>
  <c r="I11" i="4" a="1"/>
  <c r="I15" i="4" a="1"/>
  <c r="I19" i="4" a="1"/>
  <c r="I23" i="4" a="1"/>
  <c r="I27" i="4" a="1"/>
  <c r="I31" i="4" a="1"/>
  <c r="I35" i="4" a="1"/>
  <c r="I39" i="4" a="1"/>
  <c r="I43" i="4" a="1"/>
  <c r="I47" i="4" a="1"/>
  <c r="I24" i="4" a="1"/>
  <c r="I8" i="4" a="1"/>
  <c r="I12" i="4" a="1"/>
  <c r="I16" i="4" a="1"/>
  <c r="I20" i="4" a="1"/>
  <c r="I28" i="4" a="1"/>
  <c r="I32" i="4" a="1"/>
  <c r="I36" i="4" a="1"/>
  <c r="I40" i="4" a="1"/>
  <c r="I44" i="4" a="1"/>
  <c r="I48" i="4" a="1"/>
  <c r="I9" i="4" a="1"/>
  <c r="I13" i="4" a="1"/>
  <c r="I17" i="4" a="1"/>
  <c r="I21" i="4" a="1"/>
  <c r="I25" i="4" a="1"/>
  <c r="I29" i="4" a="1"/>
  <c r="I33" i="4" a="1"/>
  <c r="I37" i="4" a="1"/>
  <c r="I41" i="4" a="1"/>
  <c r="I45" i="4" a="1"/>
  <c r="I5" i="4" a="1"/>
  <c r="G3" i="3" a="1"/>
  <c r="O45" i="4" l="1"/>
  <c r="O41" i="4"/>
  <c r="O37" i="4"/>
  <c r="O33" i="4"/>
  <c r="O29" i="4"/>
  <c r="O25" i="4"/>
  <c r="O21" i="4"/>
  <c r="O17" i="4"/>
  <c r="O13" i="4"/>
  <c r="O9" i="4"/>
  <c r="O20" i="4"/>
  <c r="O48" i="4"/>
  <c r="O44" i="4"/>
  <c r="O40" i="4"/>
  <c r="O36" i="4"/>
  <c r="O32" i="4"/>
  <c r="O28" i="4"/>
  <c r="O24" i="4"/>
  <c r="O16" i="4"/>
  <c r="O12" i="4"/>
  <c r="O8" i="4"/>
  <c r="O47" i="4"/>
  <c r="O43" i="4"/>
  <c r="O39" i="4"/>
  <c r="O35" i="4"/>
  <c r="O27" i="4"/>
  <c r="O23" i="4"/>
  <c r="O19" i="4"/>
  <c r="O15" i="4"/>
  <c r="O11" i="4"/>
  <c r="O7" i="4"/>
  <c r="O31" i="4"/>
  <c r="O46" i="4"/>
  <c r="O42" i="4"/>
  <c r="O38" i="4"/>
  <c r="O34" i="4"/>
  <c r="O30" i="4"/>
  <c r="O26" i="4"/>
  <c r="O22" i="4"/>
  <c r="O18" i="4"/>
  <c r="O14" i="4"/>
  <c r="O10" i="4"/>
  <c r="O6" i="4"/>
  <c r="O5" i="4"/>
  <c r="M5" i="4"/>
  <c r="L159" i="4" a="1"/>
  <c r="L159" i="4" s="1"/>
  <c r="M118" i="4" a="1"/>
  <c r="M118" i="4" s="1"/>
  <c r="M198" i="4" a="1"/>
  <c r="M198" i="4" s="1"/>
  <c r="M191" i="4" a="1"/>
  <c r="M191" i="4" s="1"/>
  <c r="M176" i="4" a="1"/>
  <c r="M176" i="4" s="1"/>
  <c r="M143" i="4" a="1"/>
  <c r="M143" i="4" s="1"/>
  <c r="M121" i="4" a="1"/>
  <c r="M121" i="4" s="1"/>
  <c r="L199" i="4" a="1"/>
  <c r="L199" i="4" s="1"/>
  <c r="M99" i="4" a="1"/>
  <c r="M99" i="4" s="1"/>
  <c r="L167" i="4" a="1"/>
  <c r="L167" i="4" s="1"/>
  <c r="M193" i="4" a="1"/>
  <c r="M193" i="4" s="1"/>
  <c r="M175" i="4" a="1"/>
  <c r="M175" i="4" s="1"/>
  <c r="M142" i="4" a="1"/>
  <c r="M142" i="4" s="1"/>
  <c r="M119" i="4" a="1"/>
  <c r="M119" i="4" s="1"/>
  <c r="M92" i="4" a="1"/>
  <c r="M92" i="4" s="1"/>
  <c r="M171" i="4" a="1"/>
  <c r="M171" i="4" s="1"/>
  <c r="M139" i="4" a="1"/>
  <c r="M139" i="4" s="1"/>
  <c r="M83" i="4" a="1"/>
  <c r="M83" i="4" s="1"/>
  <c r="G111" i="4"/>
  <c r="L143" i="4" a="1"/>
  <c r="L143" i="4" s="1"/>
  <c r="M190" i="4" a="1"/>
  <c r="M190" i="4" s="1"/>
  <c r="M158" i="4" a="1"/>
  <c r="M158" i="4" s="1"/>
  <c r="M136" i="4" a="1"/>
  <c r="M136" i="4" s="1"/>
  <c r="M115" i="4" a="1"/>
  <c r="M115" i="4" s="1"/>
  <c r="M75" i="4" a="1"/>
  <c r="M75" i="4" s="1"/>
  <c r="G109" i="4"/>
  <c r="I167" i="4" a="1"/>
  <c r="I167" i="4" s="1"/>
  <c r="L135" i="4" a="1"/>
  <c r="L135" i="4" s="1"/>
  <c r="M185" i="4" a="1"/>
  <c r="M185" i="4" s="1"/>
  <c r="M157" i="4" a="1"/>
  <c r="M157" i="4" s="1"/>
  <c r="M135" i="4" a="1"/>
  <c r="M135" i="4" s="1"/>
  <c r="M112" i="4" a="1"/>
  <c r="M112" i="4" s="1"/>
  <c r="M68" i="4" a="1"/>
  <c r="M68" i="4" s="1"/>
  <c r="I144" i="4" a="1"/>
  <c r="I144" i="4" s="1"/>
  <c r="L95" i="4" a="1"/>
  <c r="L95" i="4" s="1"/>
  <c r="M183" i="4" a="1"/>
  <c r="M183" i="4" s="1"/>
  <c r="M155" i="4" a="1"/>
  <c r="M155" i="4" s="1"/>
  <c r="M133" i="4" a="1"/>
  <c r="M133" i="4" s="1"/>
  <c r="M111" i="4" a="1"/>
  <c r="M111" i="4" s="1"/>
  <c r="M63" i="4" a="1"/>
  <c r="M63" i="4" s="1"/>
  <c r="J189" i="4" a="1"/>
  <c r="J189" i="4" s="1"/>
  <c r="L79" i="4" a="1"/>
  <c r="L79" i="4" s="1"/>
  <c r="M182" i="4" a="1"/>
  <c r="M182" i="4" s="1"/>
  <c r="M150" i="4" a="1"/>
  <c r="M150" i="4" s="1"/>
  <c r="M128" i="4" a="1"/>
  <c r="M128" i="4" s="1"/>
  <c r="M107" i="4" a="1"/>
  <c r="M107" i="4" s="1"/>
  <c r="M61" i="4" a="1"/>
  <c r="M61" i="4" s="1"/>
  <c r="J105" i="4" a="1"/>
  <c r="J105" i="4" s="1"/>
  <c r="M200" i="4" a="1"/>
  <c r="M200" i="4" s="1"/>
  <c r="M179" i="4" a="1"/>
  <c r="M179" i="4" s="1"/>
  <c r="M147" i="4" a="1"/>
  <c r="M147" i="4" s="1"/>
  <c r="M126" i="4" a="1"/>
  <c r="M126" i="4" s="1"/>
  <c r="M105" i="4" a="1"/>
  <c r="M105" i="4" s="1"/>
  <c r="M55" i="4" a="1"/>
  <c r="M55" i="4" s="1"/>
  <c r="K70" i="4" a="1"/>
  <c r="K70" i="4" s="1"/>
  <c r="M178" i="4" a="1"/>
  <c r="M178" i="4" s="1"/>
  <c r="M164" i="4" a="1"/>
  <c r="M164" i="4" s="1"/>
  <c r="M114" i="4" a="1"/>
  <c r="M114" i="4" s="1"/>
  <c r="M106" i="4" a="1"/>
  <c r="M106" i="4" s="1"/>
  <c r="M85" i="4" a="1"/>
  <c r="M85" i="4" s="1"/>
  <c r="M77" i="4" a="1"/>
  <c r="M77" i="4" s="1"/>
  <c r="M70" i="4" a="1"/>
  <c r="M70" i="4" s="1"/>
  <c r="I186" i="4" a="1"/>
  <c r="I186" i="4" s="1"/>
  <c r="J130" i="4" a="1"/>
  <c r="J130" i="4" s="1"/>
  <c r="K62" i="4" a="1"/>
  <c r="K62" i="4" s="1"/>
  <c r="L151" i="4" a="1"/>
  <c r="L151" i="4" s="1"/>
  <c r="L87" i="4" a="1"/>
  <c r="L87" i="4" s="1"/>
  <c r="M199" i="4" a="1"/>
  <c r="M199" i="4" s="1"/>
  <c r="M192" i="4" a="1"/>
  <c r="M192" i="4" s="1"/>
  <c r="M184" i="4" a="1"/>
  <c r="M184" i="4" s="1"/>
  <c r="M177" i="4" a="1"/>
  <c r="M177" i="4" s="1"/>
  <c r="M170" i="4" a="1"/>
  <c r="M170" i="4" s="1"/>
  <c r="M163" i="4" a="1"/>
  <c r="M163" i="4" s="1"/>
  <c r="M156" i="4" a="1"/>
  <c r="M156" i="4" s="1"/>
  <c r="M149" i="4" a="1"/>
  <c r="M149" i="4" s="1"/>
  <c r="M141" i="4" a="1"/>
  <c r="M141" i="4" s="1"/>
  <c r="M134" i="4" a="1"/>
  <c r="M134" i="4" s="1"/>
  <c r="M127" i="4" a="1"/>
  <c r="M127" i="4" s="1"/>
  <c r="M120" i="4" a="1"/>
  <c r="M120" i="4" s="1"/>
  <c r="M113" i="4" a="1"/>
  <c r="M113" i="4" s="1"/>
  <c r="M98" i="4" a="1"/>
  <c r="M98" i="4" s="1"/>
  <c r="M91" i="4" a="1"/>
  <c r="M91" i="4" s="1"/>
  <c r="M84" i="4" a="1"/>
  <c r="M84" i="4" s="1"/>
  <c r="M76" i="4" a="1"/>
  <c r="M76" i="4" s="1"/>
  <c r="M69" i="4" a="1"/>
  <c r="M69" i="4" s="1"/>
  <c r="M62" i="4" a="1"/>
  <c r="M62" i="4" s="1"/>
  <c r="M54" i="4" a="1"/>
  <c r="M54" i="4" s="1"/>
  <c r="M140" i="4" a="1"/>
  <c r="M140" i="4" s="1"/>
  <c r="J68" i="4" a="1"/>
  <c r="J68" i="4" s="1"/>
  <c r="L71" i="4" a="1"/>
  <c r="L71" i="4" s="1"/>
  <c r="M197" i="4" a="1"/>
  <c r="M197" i="4" s="1"/>
  <c r="M169" i="4" a="1"/>
  <c r="M169" i="4" s="1"/>
  <c r="M154" i="4" a="1"/>
  <c r="M154" i="4" s="1"/>
  <c r="M132" i="4" a="1"/>
  <c r="M132" i="4" s="1"/>
  <c r="M125" i="4" a="1"/>
  <c r="M125" i="4" s="1"/>
  <c r="M104" i="4" a="1"/>
  <c r="M104" i="4" s="1"/>
  <c r="M97" i="4" a="1"/>
  <c r="M97" i="4" s="1"/>
  <c r="M89" i="4" a="1"/>
  <c r="M89" i="4" s="1"/>
  <c r="M82" i="4" a="1"/>
  <c r="M82" i="4" s="1"/>
  <c r="M74" i="4" a="1"/>
  <c r="M74" i="4" s="1"/>
  <c r="M67" i="4" a="1"/>
  <c r="M67" i="4" s="1"/>
  <c r="M60" i="4" a="1"/>
  <c r="M60" i="4" s="1"/>
  <c r="M53" i="4" a="1"/>
  <c r="M53" i="4" s="1"/>
  <c r="K54" i="4" a="1"/>
  <c r="K54" i="4" s="1"/>
  <c r="M148" i="4" a="1"/>
  <c r="M148" i="4" s="1"/>
  <c r="M90" i="4" a="1"/>
  <c r="M90" i="4" s="1"/>
  <c r="G189" i="4"/>
  <c r="I122" i="4" a="1"/>
  <c r="I122" i="4" s="1"/>
  <c r="K102" i="4" a="1"/>
  <c r="K102" i="4" s="1"/>
  <c r="L191" i="4" a="1"/>
  <c r="L191" i="4" s="1"/>
  <c r="L127" i="4" a="1"/>
  <c r="L127" i="4" s="1"/>
  <c r="L63" i="4" a="1"/>
  <c r="L63" i="4" s="1"/>
  <c r="M196" i="4" a="1"/>
  <c r="M196" i="4" s="1"/>
  <c r="M189" i="4" a="1"/>
  <c r="M189" i="4" s="1"/>
  <c r="M174" i="4" a="1"/>
  <c r="M174" i="4" s="1"/>
  <c r="M168" i="4" a="1"/>
  <c r="M168" i="4" s="1"/>
  <c r="M161" i="4" a="1"/>
  <c r="M161" i="4" s="1"/>
  <c r="M153" i="4" a="1"/>
  <c r="M153" i="4" s="1"/>
  <c r="M146" i="4" a="1"/>
  <c r="M146" i="4" s="1"/>
  <c r="M138" i="4" a="1"/>
  <c r="M138" i="4" s="1"/>
  <c r="M131" i="4" a="1"/>
  <c r="M131" i="4" s="1"/>
  <c r="M124" i="4" a="1"/>
  <c r="M124" i="4" s="1"/>
  <c r="M110" i="4" a="1"/>
  <c r="M110" i="4" s="1"/>
  <c r="M103" i="4" a="1"/>
  <c r="M103" i="4" s="1"/>
  <c r="M96" i="4" a="1"/>
  <c r="M96" i="4" s="1"/>
  <c r="M88" i="4" a="1"/>
  <c r="M88" i="4" s="1"/>
  <c r="M81" i="4" a="1"/>
  <c r="M81" i="4" s="1"/>
  <c r="M66" i="4" a="1"/>
  <c r="M66" i="4" s="1"/>
  <c r="M59" i="4" a="1"/>
  <c r="M59" i="4" s="1"/>
  <c r="M52" i="4" a="1"/>
  <c r="M52" i="4" s="1"/>
  <c r="M162" i="4" a="1"/>
  <c r="M162" i="4" s="1"/>
  <c r="G143" i="4"/>
  <c r="I119" i="4" a="1"/>
  <c r="I119" i="4" s="1"/>
  <c r="K94" i="4" a="1"/>
  <c r="K94" i="4" s="1"/>
  <c r="L183" i="4" a="1"/>
  <c r="L183" i="4" s="1"/>
  <c r="L119" i="4" a="1"/>
  <c r="L119" i="4" s="1"/>
  <c r="L55" i="4" a="1"/>
  <c r="L55" i="4" s="1"/>
  <c r="M195" i="4" a="1"/>
  <c r="M195" i="4" s="1"/>
  <c r="M188" i="4" a="1"/>
  <c r="M188" i="4" s="1"/>
  <c r="M181" i="4" a="1"/>
  <c r="M181" i="4" s="1"/>
  <c r="M167" i="4" a="1"/>
  <c r="M167" i="4" s="1"/>
  <c r="M160" i="4" a="1"/>
  <c r="M160" i="4" s="1"/>
  <c r="M152" i="4" a="1"/>
  <c r="M152" i="4" s="1"/>
  <c r="M145" i="4" a="1"/>
  <c r="M145" i="4" s="1"/>
  <c r="M130" i="4" a="1"/>
  <c r="M130" i="4" s="1"/>
  <c r="M123" i="4" a="1"/>
  <c r="M123" i="4" s="1"/>
  <c r="M117" i="4" a="1"/>
  <c r="M117" i="4" s="1"/>
  <c r="M109" i="4" a="1"/>
  <c r="M109" i="4" s="1"/>
  <c r="M102" i="4" a="1"/>
  <c r="M102" i="4" s="1"/>
  <c r="M95" i="4" a="1"/>
  <c r="M95" i="4" s="1"/>
  <c r="M87" i="4" a="1"/>
  <c r="M87" i="4" s="1"/>
  <c r="M80" i="4" a="1"/>
  <c r="M80" i="4" s="1"/>
  <c r="M73" i="4" a="1"/>
  <c r="M73" i="4" s="1"/>
  <c r="M58" i="4" a="1"/>
  <c r="M58" i="4" s="1"/>
  <c r="M51" i="4" a="1"/>
  <c r="M51" i="4" s="1"/>
  <c r="G141" i="4"/>
  <c r="I104" i="4" a="1"/>
  <c r="I104" i="4" s="1"/>
  <c r="K86" i="4" a="1"/>
  <c r="K86" i="4" s="1"/>
  <c r="L175" i="4" a="1"/>
  <c r="L175" i="4" s="1"/>
  <c r="L111" i="4" a="1"/>
  <c r="L111" i="4" s="1"/>
  <c r="M194" i="4" a="1"/>
  <c r="M194" i="4" s="1"/>
  <c r="M187" i="4" a="1"/>
  <c r="M187" i="4" s="1"/>
  <c r="M180" i="4" a="1"/>
  <c r="M180" i="4" s="1"/>
  <c r="M173" i="4" a="1"/>
  <c r="M173" i="4" s="1"/>
  <c r="M166" i="4" a="1"/>
  <c r="M166" i="4" s="1"/>
  <c r="M159" i="4" a="1"/>
  <c r="M159" i="4" s="1"/>
  <c r="M151" i="4" a="1"/>
  <c r="M151" i="4" s="1"/>
  <c r="M144" i="4" a="1"/>
  <c r="M144" i="4" s="1"/>
  <c r="M137" i="4" a="1"/>
  <c r="M137" i="4" s="1"/>
  <c r="M122" i="4" a="1"/>
  <c r="M122" i="4" s="1"/>
  <c r="M116" i="4" a="1"/>
  <c r="M116" i="4" s="1"/>
  <c r="M108" i="4" a="1"/>
  <c r="M108" i="4" s="1"/>
  <c r="M101" i="4" a="1"/>
  <c r="M101" i="4" s="1"/>
  <c r="M94" i="4" a="1"/>
  <c r="M94" i="4" s="1"/>
  <c r="M86" i="4" a="1"/>
  <c r="M86" i="4" s="1"/>
  <c r="M79" i="4" a="1"/>
  <c r="M79" i="4" s="1"/>
  <c r="M72" i="4" a="1"/>
  <c r="M72" i="4" s="1"/>
  <c r="M65" i="4" a="1"/>
  <c r="M65" i="4" s="1"/>
  <c r="M57" i="4" a="1"/>
  <c r="M57" i="4" s="1"/>
  <c r="M50" i="4" a="1"/>
  <c r="M50" i="4" s="1"/>
  <c r="I81" i="4" a="1"/>
  <c r="I81" i="4" s="1"/>
  <c r="K78" i="4" a="1"/>
  <c r="K78" i="4" s="1"/>
  <c r="L103" i="4" a="1"/>
  <c r="L103" i="4" s="1"/>
  <c r="M201" i="4" a="1"/>
  <c r="M201" i="4" s="1"/>
  <c r="M186" i="4" a="1"/>
  <c r="M186" i="4" s="1"/>
  <c r="M172" i="4" a="1"/>
  <c r="M172" i="4" s="1"/>
  <c r="M165" i="4" a="1"/>
  <c r="M165" i="4" s="1"/>
  <c r="M129" i="4" a="1"/>
  <c r="M129" i="4" s="1"/>
  <c r="M100" i="4" a="1"/>
  <c r="M100" i="4" s="1"/>
  <c r="M93" i="4" a="1"/>
  <c r="M93" i="4" s="1"/>
  <c r="M78" i="4" a="1"/>
  <c r="M78" i="4" s="1"/>
  <c r="M71" i="4" a="1"/>
  <c r="M71" i="4" s="1"/>
  <c r="M64" i="4" a="1"/>
  <c r="M64" i="4" s="1"/>
  <c r="M56" i="4" a="1"/>
  <c r="M56" i="4" s="1"/>
  <c r="M49" i="4" a="1"/>
  <c r="M49" i="4" s="1"/>
  <c r="M45" i="4"/>
  <c r="M41" i="4"/>
  <c r="M37" i="4"/>
  <c r="M33" i="4"/>
  <c r="M29" i="4"/>
  <c r="M25" i="4"/>
  <c r="M21" i="4"/>
  <c r="M17" i="4"/>
  <c r="M13" i="4"/>
  <c r="M9" i="4"/>
  <c r="M48" i="4"/>
  <c r="M44" i="4"/>
  <c r="M40" i="4"/>
  <c r="M36" i="4"/>
  <c r="M32" i="4"/>
  <c r="M28" i="4"/>
  <c r="M24" i="4"/>
  <c r="M20" i="4"/>
  <c r="M16" i="4"/>
  <c r="M12" i="4"/>
  <c r="M8" i="4"/>
  <c r="M43" i="4"/>
  <c r="M39" i="4"/>
  <c r="M35" i="4"/>
  <c r="M31" i="4"/>
  <c r="M27" i="4"/>
  <c r="M23" i="4"/>
  <c r="M19" i="4"/>
  <c r="M15" i="4"/>
  <c r="M11" i="4"/>
  <c r="M7" i="4"/>
  <c r="M47" i="4"/>
  <c r="M46" i="4"/>
  <c r="M42" i="4"/>
  <c r="M38" i="4"/>
  <c r="M34" i="4"/>
  <c r="M30" i="4"/>
  <c r="M26" i="4"/>
  <c r="M22" i="4"/>
  <c r="M18" i="4"/>
  <c r="M14" i="4"/>
  <c r="M10" i="4"/>
  <c r="M6" i="4"/>
  <c r="K174" i="4" a="1"/>
  <c r="K174" i="4" s="1"/>
  <c r="K150" i="4" a="1"/>
  <c r="K150" i="4" s="1"/>
  <c r="K118" i="4" a="1"/>
  <c r="K118" i="4" s="1"/>
  <c r="G183" i="4"/>
  <c r="G142" i="4"/>
  <c r="G110" i="4"/>
  <c r="H98" i="4"/>
  <c r="I184" i="4" a="1"/>
  <c r="I184" i="4" s="1"/>
  <c r="I162" i="4" a="1"/>
  <c r="I162" i="4" s="1"/>
  <c r="I143" i="4" a="1"/>
  <c r="I143" i="4" s="1"/>
  <c r="I120" i="4" a="1"/>
  <c r="I120" i="4" s="1"/>
  <c r="I98" i="4" a="1"/>
  <c r="I98" i="4" s="1"/>
  <c r="I80" i="4" a="1"/>
  <c r="I80" i="4" s="1"/>
  <c r="I57" i="4" a="1"/>
  <c r="I57" i="4" s="1"/>
  <c r="J188" i="4" a="1"/>
  <c r="J188" i="4" s="1"/>
  <c r="J157" i="4" a="1"/>
  <c r="J157" i="4" s="1"/>
  <c r="J126" i="4" a="1"/>
  <c r="J126" i="4" s="1"/>
  <c r="J100" i="4" a="1"/>
  <c r="J100" i="4" s="1"/>
  <c r="J66" i="4" a="1"/>
  <c r="J66" i="4" s="1"/>
  <c r="K197" i="4" a="1"/>
  <c r="K197" i="4" s="1"/>
  <c r="K189" i="4" a="1"/>
  <c r="K189" i="4" s="1"/>
  <c r="K181" i="4" a="1"/>
  <c r="K181" i="4" s="1"/>
  <c r="K173" i="4" a="1"/>
  <c r="K173" i="4" s="1"/>
  <c r="K165" i="4" a="1"/>
  <c r="K165" i="4" s="1"/>
  <c r="K157" i="4" a="1"/>
  <c r="K157" i="4" s="1"/>
  <c r="K149" i="4" a="1"/>
  <c r="K149" i="4" s="1"/>
  <c r="K141" i="4" a="1"/>
  <c r="K141" i="4" s="1"/>
  <c r="K133" i="4" a="1"/>
  <c r="K133" i="4" s="1"/>
  <c r="K125" i="4" a="1"/>
  <c r="K125" i="4" s="1"/>
  <c r="K117" i="4" a="1"/>
  <c r="K117" i="4" s="1"/>
  <c r="K109" i="4" a="1"/>
  <c r="K109" i="4" s="1"/>
  <c r="K101" i="4" a="1"/>
  <c r="K101" i="4" s="1"/>
  <c r="K93" i="4" a="1"/>
  <c r="K93" i="4" s="1"/>
  <c r="K85" i="4" a="1"/>
  <c r="K85" i="4" s="1"/>
  <c r="K77" i="4" a="1"/>
  <c r="K77" i="4" s="1"/>
  <c r="K69" i="4" a="1"/>
  <c r="K69" i="4" s="1"/>
  <c r="K61" i="4" a="1"/>
  <c r="K61" i="4" s="1"/>
  <c r="K53" i="4" a="1"/>
  <c r="K53" i="4" s="1"/>
  <c r="L198" i="4" a="1"/>
  <c r="L198" i="4" s="1"/>
  <c r="L190" i="4" a="1"/>
  <c r="L190" i="4" s="1"/>
  <c r="L182" i="4" a="1"/>
  <c r="L182" i="4" s="1"/>
  <c r="L174" i="4" a="1"/>
  <c r="L174" i="4" s="1"/>
  <c r="L166" i="4" a="1"/>
  <c r="L166" i="4" s="1"/>
  <c r="L158" i="4" a="1"/>
  <c r="L158" i="4" s="1"/>
  <c r="L150" i="4" a="1"/>
  <c r="L150" i="4" s="1"/>
  <c r="L142" i="4" a="1"/>
  <c r="L142" i="4" s="1"/>
  <c r="L134" i="4" a="1"/>
  <c r="L134" i="4" s="1"/>
  <c r="L126" i="4" a="1"/>
  <c r="L126" i="4" s="1"/>
  <c r="L118" i="4" a="1"/>
  <c r="L118" i="4" s="1"/>
  <c r="L110" i="4" a="1"/>
  <c r="L110" i="4" s="1"/>
  <c r="L102" i="4" a="1"/>
  <c r="L102" i="4" s="1"/>
  <c r="L94" i="4" a="1"/>
  <c r="L94" i="4" s="1"/>
  <c r="L86" i="4" a="1"/>
  <c r="L86" i="4" s="1"/>
  <c r="L78" i="4" a="1"/>
  <c r="L78" i="4" s="1"/>
  <c r="L70" i="4" a="1"/>
  <c r="L70" i="4" s="1"/>
  <c r="L62" i="4" a="1"/>
  <c r="L62" i="4" s="1"/>
  <c r="L54" i="4" a="1"/>
  <c r="L54" i="4" s="1"/>
  <c r="I58" i="4" a="1"/>
  <c r="I58" i="4" s="1"/>
  <c r="J158" i="4" a="1"/>
  <c r="J158" i="4" s="1"/>
  <c r="K190" i="4" a="1"/>
  <c r="K190" i="4" s="1"/>
  <c r="K134" i="4" a="1"/>
  <c r="K134" i="4" s="1"/>
  <c r="G174" i="4"/>
  <c r="H58" i="4"/>
  <c r="I183" i="4" a="1"/>
  <c r="I183" i="4" s="1"/>
  <c r="I160" i="4" a="1"/>
  <c r="I160" i="4" s="1"/>
  <c r="I138" i="4" a="1"/>
  <c r="I138" i="4" s="1"/>
  <c r="I97" i="4" a="1"/>
  <c r="I97" i="4" s="1"/>
  <c r="I74" i="4" a="1"/>
  <c r="I74" i="4" s="1"/>
  <c r="I56" i="4" a="1"/>
  <c r="I56" i="4" s="1"/>
  <c r="J183" i="4" a="1"/>
  <c r="J183" i="4" s="1"/>
  <c r="J156" i="4" a="1"/>
  <c r="J156" i="4" s="1"/>
  <c r="J125" i="4" a="1"/>
  <c r="J125" i="4" s="1"/>
  <c r="J98" i="4" a="1"/>
  <c r="J98" i="4" s="1"/>
  <c r="J65" i="4" a="1"/>
  <c r="J65" i="4" s="1"/>
  <c r="K196" i="4" a="1"/>
  <c r="K196" i="4" s="1"/>
  <c r="K188" i="4" a="1"/>
  <c r="K188" i="4" s="1"/>
  <c r="K180" i="4" a="1"/>
  <c r="K180" i="4" s="1"/>
  <c r="K172" i="4" a="1"/>
  <c r="K172" i="4" s="1"/>
  <c r="K164" i="4" a="1"/>
  <c r="K164" i="4" s="1"/>
  <c r="K156" i="4" a="1"/>
  <c r="K156" i="4" s="1"/>
  <c r="K148" i="4" a="1"/>
  <c r="K148" i="4" s="1"/>
  <c r="K140" i="4" a="1"/>
  <c r="K140" i="4" s="1"/>
  <c r="K132" i="4" a="1"/>
  <c r="K132" i="4" s="1"/>
  <c r="K124" i="4" a="1"/>
  <c r="K124" i="4" s="1"/>
  <c r="K116" i="4" a="1"/>
  <c r="K116" i="4" s="1"/>
  <c r="K108" i="4" a="1"/>
  <c r="K108" i="4" s="1"/>
  <c r="K100" i="4" a="1"/>
  <c r="K100" i="4" s="1"/>
  <c r="K92" i="4" a="1"/>
  <c r="K92" i="4" s="1"/>
  <c r="K84" i="4" a="1"/>
  <c r="K84" i="4" s="1"/>
  <c r="K76" i="4" a="1"/>
  <c r="K76" i="4" s="1"/>
  <c r="K68" i="4" a="1"/>
  <c r="K68" i="4" s="1"/>
  <c r="K60" i="4" a="1"/>
  <c r="K60" i="4" s="1"/>
  <c r="K52" i="4" a="1"/>
  <c r="K52" i="4" s="1"/>
  <c r="L197" i="4" a="1"/>
  <c r="L197" i="4" s="1"/>
  <c r="L189" i="4" a="1"/>
  <c r="L189" i="4" s="1"/>
  <c r="L181" i="4" a="1"/>
  <c r="L181" i="4" s="1"/>
  <c r="L173" i="4" a="1"/>
  <c r="L173" i="4" s="1"/>
  <c r="L165" i="4" a="1"/>
  <c r="L165" i="4" s="1"/>
  <c r="L157" i="4" a="1"/>
  <c r="L157" i="4" s="1"/>
  <c r="L149" i="4" a="1"/>
  <c r="L149" i="4" s="1"/>
  <c r="L141" i="4" a="1"/>
  <c r="L141" i="4" s="1"/>
  <c r="L133" i="4" a="1"/>
  <c r="L133" i="4" s="1"/>
  <c r="L125" i="4" a="1"/>
  <c r="L125" i="4" s="1"/>
  <c r="L117" i="4" a="1"/>
  <c r="L117" i="4" s="1"/>
  <c r="L109" i="4" a="1"/>
  <c r="L109" i="4" s="1"/>
  <c r="L101" i="4" a="1"/>
  <c r="L101" i="4" s="1"/>
  <c r="L93" i="4" a="1"/>
  <c r="L93" i="4" s="1"/>
  <c r="L85" i="4" a="1"/>
  <c r="L85" i="4" s="1"/>
  <c r="L77" i="4" a="1"/>
  <c r="L77" i="4" s="1"/>
  <c r="L69" i="4" a="1"/>
  <c r="L69" i="4" s="1"/>
  <c r="L61" i="4" a="1"/>
  <c r="L61" i="4" s="1"/>
  <c r="L53" i="4" a="1"/>
  <c r="L53" i="4" s="1"/>
  <c r="K198" i="4" a="1"/>
  <c r="K198" i="4" s="1"/>
  <c r="K166" i="4" a="1"/>
  <c r="K166" i="4" s="1"/>
  <c r="K142" i="4" a="1"/>
  <c r="K142" i="4" s="1"/>
  <c r="K110" i="4" a="1"/>
  <c r="K110" i="4" s="1"/>
  <c r="G173" i="4"/>
  <c r="G135" i="4"/>
  <c r="G83" i="4"/>
  <c r="H50" i="4"/>
  <c r="I200" i="4" a="1"/>
  <c r="I200" i="4" s="1"/>
  <c r="I178" i="4" a="1"/>
  <c r="I178" i="4" s="1"/>
  <c r="I159" i="4" a="1"/>
  <c r="I159" i="4" s="1"/>
  <c r="I136" i="4" a="1"/>
  <c r="I136" i="4" s="1"/>
  <c r="I114" i="4" a="1"/>
  <c r="I114" i="4" s="1"/>
  <c r="I96" i="4" a="1"/>
  <c r="I96" i="4" s="1"/>
  <c r="I73" i="4" a="1"/>
  <c r="I73" i="4" s="1"/>
  <c r="I50" i="4" a="1"/>
  <c r="I50" i="4" s="1"/>
  <c r="J182" i="4" a="1"/>
  <c r="J182" i="4" s="1"/>
  <c r="J151" i="4" a="1"/>
  <c r="J151" i="4" s="1"/>
  <c r="J124" i="4" a="1"/>
  <c r="J124" i="4" s="1"/>
  <c r="J97" i="4" a="1"/>
  <c r="J97" i="4" s="1"/>
  <c r="J62" i="4" a="1"/>
  <c r="J62" i="4" s="1"/>
  <c r="K195" i="4" a="1"/>
  <c r="K195" i="4" s="1"/>
  <c r="K187" i="4" a="1"/>
  <c r="K187" i="4" s="1"/>
  <c r="K179" i="4" a="1"/>
  <c r="K179" i="4" s="1"/>
  <c r="K171" i="4" a="1"/>
  <c r="K171" i="4" s="1"/>
  <c r="K163" i="4" a="1"/>
  <c r="K163" i="4" s="1"/>
  <c r="K155" i="4" a="1"/>
  <c r="K155" i="4" s="1"/>
  <c r="K147" i="4" a="1"/>
  <c r="K147" i="4" s="1"/>
  <c r="K139" i="4" a="1"/>
  <c r="K139" i="4" s="1"/>
  <c r="K131" i="4" a="1"/>
  <c r="K131" i="4" s="1"/>
  <c r="K123" i="4" a="1"/>
  <c r="K123" i="4" s="1"/>
  <c r="K115" i="4" a="1"/>
  <c r="K115" i="4" s="1"/>
  <c r="K107" i="4" a="1"/>
  <c r="K107" i="4" s="1"/>
  <c r="K99" i="4" a="1"/>
  <c r="K99" i="4" s="1"/>
  <c r="K91" i="4" a="1"/>
  <c r="K91" i="4" s="1"/>
  <c r="K83" i="4" a="1"/>
  <c r="K83" i="4" s="1"/>
  <c r="K75" i="4" a="1"/>
  <c r="K75" i="4" s="1"/>
  <c r="K67" i="4" a="1"/>
  <c r="K67" i="4" s="1"/>
  <c r="K59" i="4" a="1"/>
  <c r="K59" i="4" s="1"/>
  <c r="K51" i="4" a="1"/>
  <c r="K51" i="4" s="1"/>
  <c r="L196" i="4" a="1"/>
  <c r="L196" i="4" s="1"/>
  <c r="L188" i="4" a="1"/>
  <c r="L188" i="4" s="1"/>
  <c r="L180" i="4" a="1"/>
  <c r="L180" i="4" s="1"/>
  <c r="L172" i="4" a="1"/>
  <c r="L172" i="4" s="1"/>
  <c r="L164" i="4" a="1"/>
  <c r="L164" i="4" s="1"/>
  <c r="L156" i="4" a="1"/>
  <c r="L156" i="4" s="1"/>
  <c r="L148" i="4" a="1"/>
  <c r="L148" i="4" s="1"/>
  <c r="L140" i="4" a="1"/>
  <c r="L140" i="4" s="1"/>
  <c r="L132" i="4" a="1"/>
  <c r="L132" i="4" s="1"/>
  <c r="L124" i="4" a="1"/>
  <c r="L124" i="4" s="1"/>
  <c r="L116" i="4" a="1"/>
  <c r="L116" i="4" s="1"/>
  <c r="L108" i="4" a="1"/>
  <c r="L108" i="4" s="1"/>
  <c r="L100" i="4" a="1"/>
  <c r="L100" i="4" s="1"/>
  <c r="L92" i="4" a="1"/>
  <c r="L92" i="4" s="1"/>
  <c r="L84" i="4" a="1"/>
  <c r="L84" i="4" s="1"/>
  <c r="L76" i="4" a="1"/>
  <c r="L76" i="4" s="1"/>
  <c r="L68" i="4" a="1"/>
  <c r="L68" i="4" s="1"/>
  <c r="L60" i="4" a="1"/>
  <c r="L60" i="4" s="1"/>
  <c r="L52" i="4" a="1"/>
  <c r="L52" i="4" s="1"/>
  <c r="K182" i="4" a="1"/>
  <c r="K182" i="4" s="1"/>
  <c r="K158" i="4" a="1"/>
  <c r="K158" i="4" s="1"/>
  <c r="K126" i="4" a="1"/>
  <c r="K126" i="4" s="1"/>
  <c r="G167" i="4"/>
  <c r="G127" i="4"/>
  <c r="G75" i="4"/>
  <c r="I199" i="4" a="1"/>
  <c r="I199" i="4" s="1"/>
  <c r="I176" i="4" a="1"/>
  <c r="I176" i="4" s="1"/>
  <c r="I154" i="4" a="1"/>
  <c r="I154" i="4" s="1"/>
  <c r="I135" i="4" a="1"/>
  <c r="I135" i="4" s="1"/>
  <c r="I112" i="4" a="1"/>
  <c r="I112" i="4" s="1"/>
  <c r="I90" i="4" a="1"/>
  <c r="I90" i="4" s="1"/>
  <c r="I72" i="4" a="1"/>
  <c r="I72" i="4" s="1"/>
  <c r="I49" i="4" a="1"/>
  <c r="I49" i="4" s="1"/>
  <c r="J181" i="4" a="1"/>
  <c r="J181" i="4" s="1"/>
  <c r="J150" i="4" a="1"/>
  <c r="J150" i="4" s="1"/>
  <c r="J119" i="4" a="1"/>
  <c r="J119" i="4" s="1"/>
  <c r="J94" i="4" a="1"/>
  <c r="J94" i="4" s="1"/>
  <c r="J60" i="4" a="1"/>
  <c r="J60" i="4" s="1"/>
  <c r="K194" i="4" a="1"/>
  <c r="K194" i="4" s="1"/>
  <c r="K186" i="4" a="1"/>
  <c r="K186" i="4" s="1"/>
  <c r="K178" i="4" a="1"/>
  <c r="K178" i="4" s="1"/>
  <c r="K170" i="4" a="1"/>
  <c r="K170" i="4" s="1"/>
  <c r="K162" i="4" a="1"/>
  <c r="K162" i="4" s="1"/>
  <c r="K154" i="4" a="1"/>
  <c r="K154" i="4" s="1"/>
  <c r="K146" i="4" a="1"/>
  <c r="K146" i="4" s="1"/>
  <c r="K138" i="4" a="1"/>
  <c r="K138" i="4" s="1"/>
  <c r="K130" i="4" a="1"/>
  <c r="K130" i="4" s="1"/>
  <c r="K122" i="4" a="1"/>
  <c r="K122" i="4" s="1"/>
  <c r="K114" i="4" a="1"/>
  <c r="K114" i="4" s="1"/>
  <c r="K106" i="4" a="1"/>
  <c r="K106" i="4" s="1"/>
  <c r="K98" i="4" a="1"/>
  <c r="K98" i="4" s="1"/>
  <c r="K90" i="4" a="1"/>
  <c r="K90" i="4" s="1"/>
  <c r="K82" i="4" a="1"/>
  <c r="K82" i="4" s="1"/>
  <c r="K74" i="4" a="1"/>
  <c r="K74" i="4" s="1"/>
  <c r="K66" i="4" a="1"/>
  <c r="K66" i="4" s="1"/>
  <c r="K58" i="4" a="1"/>
  <c r="K58" i="4" s="1"/>
  <c r="K50" i="4" a="1"/>
  <c r="K50" i="4" s="1"/>
  <c r="L195" i="4" a="1"/>
  <c r="L195" i="4" s="1"/>
  <c r="L187" i="4" a="1"/>
  <c r="L187" i="4" s="1"/>
  <c r="L179" i="4" a="1"/>
  <c r="L179" i="4" s="1"/>
  <c r="L171" i="4" a="1"/>
  <c r="L171" i="4" s="1"/>
  <c r="L163" i="4" a="1"/>
  <c r="L163" i="4" s="1"/>
  <c r="L155" i="4" a="1"/>
  <c r="L155" i="4" s="1"/>
  <c r="L147" i="4" a="1"/>
  <c r="L147" i="4" s="1"/>
  <c r="L139" i="4" a="1"/>
  <c r="L139" i="4" s="1"/>
  <c r="L131" i="4" a="1"/>
  <c r="L131" i="4" s="1"/>
  <c r="L123" i="4" a="1"/>
  <c r="L123" i="4" s="1"/>
  <c r="L115" i="4" a="1"/>
  <c r="L115" i="4" s="1"/>
  <c r="L107" i="4" a="1"/>
  <c r="L107" i="4" s="1"/>
  <c r="L99" i="4" a="1"/>
  <c r="L99" i="4" s="1"/>
  <c r="L91" i="4" a="1"/>
  <c r="L91" i="4" s="1"/>
  <c r="L83" i="4" a="1"/>
  <c r="L83" i="4" s="1"/>
  <c r="L75" i="4" a="1"/>
  <c r="L75" i="4" s="1"/>
  <c r="L67" i="4" a="1"/>
  <c r="L67" i="4" s="1"/>
  <c r="L59" i="4" a="1"/>
  <c r="L59" i="4" s="1"/>
  <c r="L51" i="4" a="1"/>
  <c r="L51" i="4" s="1"/>
  <c r="G158" i="4"/>
  <c r="G126" i="4"/>
  <c r="G51" i="4"/>
  <c r="I194" i="4" a="1"/>
  <c r="I194" i="4" s="1"/>
  <c r="I175" i="4" a="1"/>
  <c r="I175" i="4" s="1"/>
  <c r="I152" i="4" a="1"/>
  <c r="I152" i="4" s="1"/>
  <c r="I130" i="4" a="1"/>
  <c r="I130" i="4" s="1"/>
  <c r="I111" i="4" a="1"/>
  <c r="I111" i="4" s="1"/>
  <c r="I89" i="4" a="1"/>
  <c r="I89" i="4" s="1"/>
  <c r="I66" i="4" a="1"/>
  <c r="I66" i="4" s="1"/>
  <c r="J196" i="4" a="1"/>
  <c r="J196" i="4" s="1"/>
  <c r="J175" i="4" a="1"/>
  <c r="J175" i="4" s="1"/>
  <c r="J149" i="4" a="1"/>
  <c r="J149" i="4" s="1"/>
  <c r="J118" i="4" a="1"/>
  <c r="J118" i="4" s="1"/>
  <c r="J92" i="4" a="1"/>
  <c r="J92" i="4" s="1"/>
  <c r="K201" i="4" a="1"/>
  <c r="K201" i="4" s="1"/>
  <c r="K193" i="4" a="1"/>
  <c r="K193" i="4" s="1"/>
  <c r="K185" i="4" a="1"/>
  <c r="K185" i="4" s="1"/>
  <c r="K177" i="4" a="1"/>
  <c r="K177" i="4" s="1"/>
  <c r="K169" i="4" a="1"/>
  <c r="K169" i="4" s="1"/>
  <c r="K161" i="4" a="1"/>
  <c r="K161" i="4" s="1"/>
  <c r="K153" i="4" a="1"/>
  <c r="K153" i="4" s="1"/>
  <c r="K145" i="4" a="1"/>
  <c r="K145" i="4" s="1"/>
  <c r="K137" i="4" a="1"/>
  <c r="K137" i="4" s="1"/>
  <c r="K129" i="4" a="1"/>
  <c r="K129" i="4" s="1"/>
  <c r="K121" i="4" a="1"/>
  <c r="K121" i="4" s="1"/>
  <c r="K113" i="4" a="1"/>
  <c r="K113" i="4" s="1"/>
  <c r="K105" i="4" a="1"/>
  <c r="K105" i="4" s="1"/>
  <c r="K97" i="4" a="1"/>
  <c r="K97" i="4" s="1"/>
  <c r="K89" i="4" a="1"/>
  <c r="K89" i="4" s="1"/>
  <c r="K81" i="4" a="1"/>
  <c r="K81" i="4" s="1"/>
  <c r="K73" i="4" a="1"/>
  <c r="K73" i="4" s="1"/>
  <c r="K65" i="4" a="1"/>
  <c r="K65" i="4" s="1"/>
  <c r="K57" i="4" a="1"/>
  <c r="K57" i="4" s="1"/>
  <c r="K49" i="4" a="1"/>
  <c r="K49" i="4" s="1"/>
  <c r="L194" i="4" a="1"/>
  <c r="L194" i="4" s="1"/>
  <c r="L186" i="4" a="1"/>
  <c r="L186" i="4" s="1"/>
  <c r="L178" i="4" a="1"/>
  <c r="L178" i="4" s="1"/>
  <c r="L170" i="4" a="1"/>
  <c r="L170" i="4" s="1"/>
  <c r="L162" i="4" a="1"/>
  <c r="L162" i="4" s="1"/>
  <c r="L154" i="4" a="1"/>
  <c r="L154" i="4" s="1"/>
  <c r="L146" i="4" a="1"/>
  <c r="L146" i="4" s="1"/>
  <c r="L138" i="4" a="1"/>
  <c r="L138" i="4" s="1"/>
  <c r="L122" i="4" a="1"/>
  <c r="L122" i="4" s="1"/>
  <c r="L114" i="4" a="1"/>
  <c r="L114" i="4" s="1"/>
  <c r="L106" i="4" a="1"/>
  <c r="L106" i="4" s="1"/>
  <c r="L90" i="4" a="1"/>
  <c r="L90" i="4" s="1"/>
  <c r="L82" i="4" a="1"/>
  <c r="L82" i="4" s="1"/>
  <c r="L74" i="4" a="1"/>
  <c r="L74" i="4" s="1"/>
  <c r="L66" i="4" a="1"/>
  <c r="L66" i="4" s="1"/>
  <c r="L58" i="4" a="1"/>
  <c r="L58" i="4" s="1"/>
  <c r="L50" i="4" a="1"/>
  <c r="L50" i="4" s="1"/>
  <c r="G199" i="4"/>
  <c r="G157" i="4"/>
  <c r="G125" i="4"/>
  <c r="I192" i="4" a="1"/>
  <c r="I192" i="4" s="1"/>
  <c r="I170" i="4" a="1"/>
  <c r="I170" i="4" s="1"/>
  <c r="I151" i="4" a="1"/>
  <c r="I151" i="4" s="1"/>
  <c r="I128" i="4" a="1"/>
  <c r="I128" i="4" s="1"/>
  <c r="I106" i="4" a="1"/>
  <c r="I106" i="4" s="1"/>
  <c r="I88" i="4" a="1"/>
  <c r="I88" i="4" s="1"/>
  <c r="I65" i="4" a="1"/>
  <c r="I65" i="4" s="1"/>
  <c r="J164" i="4" a="1"/>
  <c r="J164" i="4" s="1"/>
  <c r="J143" i="4" a="1"/>
  <c r="J143" i="4" s="1"/>
  <c r="J117" i="4" a="1"/>
  <c r="J117" i="4" s="1"/>
  <c r="J75" i="4" a="1"/>
  <c r="J75" i="4" s="1"/>
  <c r="K200" i="4" a="1"/>
  <c r="K200" i="4" s="1"/>
  <c r="K192" i="4" a="1"/>
  <c r="K192" i="4" s="1"/>
  <c r="K184" i="4" a="1"/>
  <c r="K184" i="4" s="1"/>
  <c r="K176" i="4" a="1"/>
  <c r="K176" i="4" s="1"/>
  <c r="K168" i="4" a="1"/>
  <c r="K168" i="4" s="1"/>
  <c r="K160" i="4" a="1"/>
  <c r="K160" i="4" s="1"/>
  <c r="K152" i="4" a="1"/>
  <c r="K152" i="4" s="1"/>
  <c r="K144" i="4" a="1"/>
  <c r="K144" i="4" s="1"/>
  <c r="K136" i="4" a="1"/>
  <c r="K136" i="4" s="1"/>
  <c r="K128" i="4" a="1"/>
  <c r="K128" i="4" s="1"/>
  <c r="K120" i="4" a="1"/>
  <c r="K120" i="4" s="1"/>
  <c r="K112" i="4" a="1"/>
  <c r="K112" i="4" s="1"/>
  <c r="K104" i="4" a="1"/>
  <c r="K104" i="4" s="1"/>
  <c r="K96" i="4" a="1"/>
  <c r="K96" i="4" s="1"/>
  <c r="K88" i="4" a="1"/>
  <c r="K88" i="4" s="1"/>
  <c r="K80" i="4" a="1"/>
  <c r="K80" i="4" s="1"/>
  <c r="K72" i="4" a="1"/>
  <c r="K72" i="4" s="1"/>
  <c r="K64" i="4" a="1"/>
  <c r="K64" i="4" s="1"/>
  <c r="K56" i="4" a="1"/>
  <c r="K56" i="4" s="1"/>
  <c r="L201" i="4" a="1"/>
  <c r="L201" i="4" s="1"/>
  <c r="L193" i="4" a="1"/>
  <c r="L193" i="4" s="1"/>
  <c r="L185" i="4" a="1"/>
  <c r="L185" i="4" s="1"/>
  <c r="L177" i="4" a="1"/>
  <c r="L177" i="4" s="1"/>
  <c r="L169" i="4" a="1"/>
  <c r="L169" i="4" s="1"/>
  <c r="L161" i="4" a="1"/>
  <c r="L161" i="4" s="1"/>
  <c r="L153" i="4" a="1"/>
  <c r="L153" i="4" s="1"/>
  <c r="L145" i="4" a="1"/>
  <c r="L145" i="4" s="1"/>
  <c r="L137" i="4" a="1"/>
  <c r="L137" i="4" s="1"/>
  <c r="L129" i="4" a="1"/>
  <c r="L129" i="4" s="1"/>
  <c r="L121" i="4" a="1"/>
  <c r="L121" i="4" s="1"/>
  <c r="L113" i="4" a="1"/>
  <c r="L113" i="4" s="1"/>
  <c r="L105" i="4" a="1"/>
  <c r="L105" i="4" s="1"/>
  <c r="L89" i="4" a="1"/>
  <c r="L89" i="4" s="1"/>
  <c r="L81" i="4" a="1"/>
  <c r="L81" i="4" s="1"/>
  <c r="L73" i="4" a="1"/>
  <c r="L73" i="4" s="1"/>
  <c r="L57" i="4" a="1"/>
  <c r="L57" i="4" s="1"/>
  <c r="L49" i="4" a="1"/>
  <c r="L49" i="4" s="1"/>
  <c r="G190" i="4"/>
  <c r="G151" i="4"/>
  <c r="G119" i="4"/>
  <c r="I191" i="4" a="1"/>
  <c r="I191" i="4" s="1"/>
  <c r="I168" i="4" a="1"/>
  <c r="I168" i="4" s="1"/>
  <c r="I146" i="4" a="1"/>
  <c r="I146" i="4" s="1"/>
  <c r="I127" i="4" a="1"/>
  <c r="I127" i="4" s="1"/>
  <c r="I82" i="4" a="1"/>
  <c r="I82" i="4" s="1"/>
  <c r="I64" i="4" a="1"/>
  <c r="I64" i="4" s="1"/>
  <c r="J190" i="4" a="1"/>
  <c r="J190" i="4" s="1"/>
  <c r="J132" i="4" a="1"/>
  <c r="J132" i="4" s="1"/>
  <c r="J111" i="4" a="1"/>
  <c r="J111" i="4" s="1"/>
  <c r="K199" i="4" a="1"/>
  <c r="K199" i="4" s="1"/>
  <c r="K191" i="4" a="1"/>
  <c r="K191" i="4" s="1"/>
  <c r="K183" i="4" a="1"/>
  <c r="K183" i="4" s="1"/>
  <c r="K175" i="4" a="1"/>
  <c r="K175" i="4" s="1"/>
  <c r="K167" i="4" a="1"/>
  <c r="K167" i="4" s="1"/>
  <c r="K159" i="4" a="1"/>
  <c r="K159" i="4" s="1"/>
  <c r="K151" i="4" a="1"/>
  <c r="K151" i="4" s="1"/>
  <c r="K143" i="4" a="1"/>
  <c r="K143" i="4" s="1"/>
  <c r="K135" i="4" a="1"/>
  <c r="K135" i="4" s="1"/>
  <c r="K127" i="4" a="1"/>
  <c r="K127" i="4" s="1"/>
  <c r="K119" i="4" a="1"/>
  <c r="K119" i="4" s="1"/>
  <c r="K111" i="4" a="1"/>
  <c r="K111" i="4" s="1"/>
  <c r="K103" i="4" a="1"/>
  <c r="K103" i="4" s="1"/>
  <c r="K95" i="4" a="1"/>
  <c r="K95" i="4" s="1"/>
  <c r="K87" i="4" a="1"/>
  <c r="K87" i="4" s="1"/>
  <c r="K79" i="4" a="1"/>
  <c r="K79" i="4" s="1"/>
  <c r="K71" i="4" a="1"/>
  <c r="K71" i="4" s="1"/>
  <c r="K63" i="4" a="1"/>
  <c r="K63" i="4" s="1"/>
  <c r="K55" i="4" a="1"/>
  <c r="K55" i="4" s="1"/>
  <c r="L200" i="4" a="1"/>
  <c r="L200" i="4" s="1"/>
  <c r="L192" i="4" a="1"/>
  <c r="L192" i="4" s="1"/>
  <c r="L184" i="4" a="1"/>
  <c r="L184" i="4" s="1"/>
  <c r="L176" i="4" a="1"/>
  <c r="L176" i="4" s="1"/>
  <c r="L168" i="4" a="1"/>
  <c r="L168" i="4" s="1"/>
  <c r="L160" i="4" a="1"/>
  <c r="L160" i="4" s="1"/>
  <c r="L152" i="4" a="1"/>
  <c r="L152" i="4" s="1"/>
  <c r="L144" i="4" a="1"/>
  <c r="L144" i="4" s="1"/>
  <c r="L136" i="4" a="1"/>
  <c r="L136" i="4" s="1"/>
  <c r="L128" i="4" a="1"/>
  <c r="L128" i="4" s="1"/>
  <c r="L120" i="4" a="1"/>
  <c r="L120" i="4" s="1"/>
  <c r="L112" i="4" a="1"/>
  <c r="L112" i="4" s="1"/>
  <c r="L104" i="4" a="1"/>
  <c r="L104" i="4" s="1"/>
  <c r="L96" i="4" a="1"/>
  <c r="L96" i="4" s="1"/>
  <c r="L88" i="4" a="1"/>
  <c r="L88" i="4" s="1"/>
  <c r="L80" i="4" a="1"/>
  <c r="L80" i="4" s="1"/>
  <c r="L72" i="4" a="1"/>
  <c r="L72" i="4" s="1"/>
  <c r="L64" i="4" a="1"/>
  <c r="L64" i="4" s="1"/>
  <c r="L56" i="4" a="1"/>
  <c r="L56" i="4" s="1"/>
  <c r="L45" i="4"/>
  <c r="L41" i="4"/>
  <c r="L37" i="4"/>
  <c r="L33" i="4"/>
  <c r="L29" i="4"/>
  <c r="L25" i="4"/>
  <c r="L21" i="4"/>
  <c r="L17" i="4"/>
  <c r="L13" i="4"/>
  <c r="L9" i="4"/>
  <c r="L40" i="4"/>
  <c r="L36" i="4"/>
  <c r="L32" i="4"/>
  <c r="L28" i="4"/>
  <c r="L24" i="4"/>
  <c r="L20" i="4"/>
  <c r="L16" i="4"/>
  <c r="L12" i="4"/>
  <c r="L8" i="4"/>
  <c r="L48" i="4"/>
  <c r="L47" i="4"/>
  <c r="L43" i="4"/>
  <c r="L39" i="4"/>
  <c r="L35" i="4"/>
  <c r="L31" i="4"/>
  <c r="L27" i="4"/>
  <c r="L23" i="4"/>
  <c r="L19" i="4"/>
  <c r="L15" i="4"/>
  <c r="L11" i="4"/>
  <c r="L7" i="4"/>
  <c r="L44" i="4"/>
  <c r="L46" i="4"/>
  <c r="L42" i="4"/>
  <c r="L38" i="4"/>
  <c r="L34" i="4"/>
  <c r="L30" i="4"/>
  <c r="L26" i="4"/>
  <c r="L22" i="4"/>
  <c r="L18" i="4"/>
  <c r="L14" i="4"/>
  <c r="L10" i="4"/>
  <c r="L6" i="4"/>
  <c r="L5" i="4"/>
  <c r="K45" i="4"/>
  <c r="K41" i="4"/>
  <c r="K37" i="4"/>
  <c r="K33" i="4"/>
  <c r="K29" i="4"/>
  <c r="K25" i="4"/>
  <c r="K21" i="4"/>
  <c r="K17" i="4"/>
  <c r="K13" i="4"/>
  <c r="K9" i="4"/>
  <c r="K48" i="4"/>
  <c r="K44" i="4"/>
  <c r="K40" i="4"/>
  <c r="K36" i="4"/>
  <c r="K32" i="4"/>
  <c r="K28" i="4"/>
  <c r="K24" i="4"/>
  <c r="K20" i="4"/>
  <c r="K16" i="4"/>
  <c r="K12" i="4"/>
  <c r="K8" i="4"/>
  <c r="K47" i="4"/>
  <c r="K43" i="4"/>
  <c r="K39" i="4"/>
  <c r="K35" i="4"/>
  <c r="K31" i="4"/>
  <c r="K27" i="4"/>
  <c r="K23" i="4"/>
  <c r="K19" i="4"/>
  <c r="K15" i="4"/>
  <c r="K11" i="4"/>
  <c r="K7" i="4"/>
  <c r="K46" i="4"/>
  <c r="K42" i="4"/>
  <c r="K38" i="4"/>
  <c r="K34" i="4"/>
  <c r="K30" i="4"/>
  <c r="K26" i="4"/>
  <c r="K22" i="4"/>
  <c r="K18" i="4"/>
  <c r="K14" i="4"/>
  <c r="K10" i="4"/>
  <c r="K6" i="4"/>
  <c r="K5" i="4"/>
  <c r="J55" i="4" a="1"/>
  <c r="J55" i="4" s="1"/>
  <c r="G77" i="4"/>
  <c r="I201" i="4" a="1"/>
  <c r="I201" i="4" s="1"/>
  <c r="I193" i="4" a="1"/>
  <c r="I193" i="4" s="1"/>
  <c r="I185" i="4" a="1"/>
  <c r="I185" i="4" s="1"/>
  <c r="I177" i="4" a="1"/>
  <c r="I177" i="4" s="1"/>
  <c r="I169" i="4" a="1"/>
  <c r="I169" i="4" s="1"/>
  <c r="I161" i="4" a="1"/>
  <c r="I161" i="4" s="1"/>
  <c r="I153" i="4" a="1"/>
  <c r="I153" i="4" s="1"/>
  <c r="I145" i="4" a="1"/>
  <c r="I145" i="4" s="1"/>
  <c r="I137" i="4" a="1"/>
  <c r="I137" i="4" s="1"/>
  <c r="I129" i="4" a="1"/>
  <c r="I129" i="4" s="1"/>
  <c r="I121" i="4" a="1"/>
  <c r="I121" i="4" s="1"/>
  <c r="I113" i="4" a="1"/>
  <c r="I113" i="4" s="1"/>
  <c r="J195" i="4" a="1"/>
  <c r="J195" i="4" s="1"/>
  <c r="J163" i="4" a="1"/>
  <c r="J163" i="4" s="1"/>
  <c r="J131" i="4" a="1"/>
  <c r="J131" i="4" s="1"/>
  <c r="J99" i="4" a="1"/>
  <c r="J99" i="4" s="1"/>
  <c r="J93" i="4" a="1"/>
  <c r="J93" i="4" s="1"/>
  <c r="J86" i="4" a="1"/>
  <c r="J86" i="4" s="1"/>
  <c r="J74" i="4" a="1"/>
  <c r="J74" i="4" s="1"/>
  <c r="J67" i="4" a="1"/>
  <c r="J67" i="4" s="1"/>
  <c r="J61" i="4" a="1"/>
  <c r="J61" i="4" s="1"/>
  <c r="J54" i="4" a="1"/>
  <c r="J54" i="4" s="1"/>
  <c r="J139" i="4" a="1"/>
  <c r="J139" i="4" s="1"/>
  <c r="J87" i="4" a="1"/>
  <c r="J87" i="4" s="1"/>
  <c r="G171" i="4"/>
  <c r="G139" i="4"/>
  <c r="J53" i="4" a="1"/>
  <c r="J53" i="4" s="1"/>
  <c r="I63" i="4" a="1"/>
  <c r="I63" i="4" s="1"/>
  <c r="H43" i="4"/>
  <c r="G198" i="4"/>
  <c r="G182" i="4"/>
  <c r="G166" i="4"/>
  <c r="G150" i="4"/>
  <c r="G134" i="4"/>
  <c r="G118" i="4"/>
  <c r="G99" i="4"/>
  <c r="G67" i="4"/>
  <c r="G35" i="4"/>
  <c r="H35" i="4" s="1"/>
  <c r="H90" i="4"/>
  <c r="I198" i="4" a="1"/>
  <c r="I198" i="4" s="1"/>
  <c r="I190" i="4" a="1"/>
  <c r="I190" i="4" s="1"/>
  <c r="I182" i="4" a="1"/>
  <c r="I182" i="4" s="1"/>
  <c r="I174" i="4" a="1"/>
  <c r="I174" i="4" s="1"/>
  <c r="I166" i="4" a="1"/>
  <c r="I166" i="4" s="1"/>
  <c r="I158" i="4" a="1"/>
  <c r="I158" i="4" s="1"/>
  <c r="I150" i="4" a="1"/>
  <c r="I150" i="4" s="1"/>
  <c r="I142" i="4" a="1"/>
  <c r="I142" i="4" s="1"/>
  <c r="I134" i="4" a="1"/>
  <c r="I134" i="4" s="1"/>
  <c r="I126" i="4" a="1"/>
  <c r="I126" i="4" s="1"/>
  <c r="I118" i="4" a="1"/>
  <c r="I118" i="4" s="1"/>
  <c r="I110" i="4" a="1"/>
  <c r="I110" i="4" s="1"/>
  <c r="I102" i="4" a="1"/>
  <c r="I102" i="4" s="1"/>
  <c r="I78" i="4" a="1"/>
  <c r="I78" i="4" s="1"/>
  <c r="I70" i="4" a="1"/>
  <c r="I70" i="4" s="1"/>
  <c r="J199" i="4" a="1"/>
  <c r="J199" i="4" s="1"/>
  <c r="J187" i="4" a="1"/>
  <c r="J187" i="4" s="1"/>
  <c r="J180" i="4" a="1"/>
  <c r="J180" i="4" s="1"/>
  <c r="J174" i="4" a="1"/>
  <c r="J174" i="4" s="1"/>
  <c r="J167" i="4" a="1"/>
  <c r="J167" i="4" s="1"/>
  <c r="J155" i="4" a="1"/>
  <c r="J155" i="4" s="1"/>
  <c r="J148" i="4" a="1"/>
  <c r="J148" i="4" s="1"/>
  <c r="J142" i="4" a="1"/>
  <c r="J142" i="4" s="1"/>
  <c r="J135" i="4" a="1"/>
  <c r="J135" i="4" s="1"/>
  <c r="J123" i="4" a="1"/>
  <c r="J123" i="4" s="1"/>
  <c r="J116" i="4" a="1"/>
  <c r="J116" i="4" s="1"/>
  <c r="J110" i="4" a="1"/>
  <c r="J110" i="4" s="1"/>
  <c r="J103" i="4" a="1"/>
  <c r="J103" i="4" s="1"/>
  <c r="J91" i="4" a="1"/>
  <c r="J91" i="4" s="1"/>
  <c r="J84" i="4" a="1"/>
  <c r="J84" i="4" s="1"/>
  <c r="J71" i="4" a="1"/>
  <c r="J71" i="4" s="1"/>
  <c r="J59" i="4" a="1"/>
  <c r="J59" i="4" s="1"/>
  <c r="J52" i="4" a="1"/>
  <c r="J52" i="4" s="1"/>
  <c r="J171" i="4" a="1"/>
  <c r="J171" i="4" s="1"/>
  <c r="G69" i="4"/>
  <c r="I95" i="4" a="1"/>
  <c r="I95" i="4" s="1"/>
  <c r="G197" i="4"/>
  <c r="G181" i="4"/>
  <c r="G165" i="4"/>
  <c r="G149" i="4"/>
  <c r="G133" i="4"/>
  <c r="G117" i="4"/>
  <c r="G93" i="4"/>
  <c r="G61" i="4"/>
  <c r="H82" i="4"/>
  <c r="I197" i="4" a="1"/>
  <c r="I197" i="4" s="1"/>
  <c r="I189" i="4" a="1"/>
  <c r="I189" i="4" s="1"/>
  <c r="I181" i="4" a="1"/>
  <c r="I181" i="4" s="1"/>
  <c r="I173" i="4" a="1"/>
  <c r="I173" i="4" s="1"/>
  <c r="I165" i="4" a="1"/>
  <c r="I165" i="4" s="1"/>
  <c r="I157" i="4" a="1"/>
  <c r="I157" i="4" s="1"/>
  <c r="I149" i="4" a="1"/>
  <c r="I149" i="4" s="1"/>
  <c r="I141" i="4" a="1"/>
  <c r="I141" i="4" s="1"/>
  <c r="I133" i="4" a="1"/>
  <c r="I133" i="4" s="1"/>
  <c r="I125" i="4" a="1"/>
  <c r="I125" i="4" s="1"/>
  <c r="I117" i="4" a="1"/>
  <c r="I117" i="4" s="1"/>
  <c r="I109" i="4" a="1"/>
  <c r="I109" i="4" s="1"/>
  <c r="I101" i="4" a="1"/>
  <c r="I101" i="4" s="1"/>
  <c r="I93" i="4" a="1"/>
  <c r="I93" i="4" s="1"/>
  <c r="I85" i="4" a="1"/>
  <c r="I85" i="4" s="1"/>
  <c r="I77" i="4" a="1"/>
  <c r="I77" i="4" s="1"/>
  <c r="I69" i="4" a="1"/>
  <c r="I69" i="4" s="1"/>
  <c r="I61" i="4" a="1"/>
  <c r="I61" i="4" s="1"/>
  <c r="I53" i="4" a="1"/>
  <c r="I53" i="4" s="1"/>
  <c r="J198" i="4" a="1"/>
  <c r="J198" i="4" s="1"/>
  <c r="J179" i="4" a="1"/>
  <c r="J179" i="4" s="1"/>
  <c r="J173" i="4" a="1"/>
  <c r="J173" i="4" s="1"/>
  <c r="J166" i="4" a="1"/>
  <c r="J166" i="4" s="1"/>
  <c r="J154" i="4" a="1"/>
  <c r="J154" i="4" s="1"/>
  <c r="J147" i="4" a="1"/>
  <c r="J147" i="4" s="1"/>
  <c r="J141" i="4" a="1"/>
  <c r="J141" i="4" s="1"/>
  <c r="J134" i="4" a="1"/>
  <c r="J134" i="4" s="1"/>
  <c r="J122" i="4" a="1"/>
  <c r="J122" i="4" s="1"/>
  <c r="J115" i="4" a="1"/>
  <c r="J115" i="4" s="1"/>
  <c r="J109" i="4" a="1"/>
  <c r="J109" i="4" s="1"/>
  <c r="J83" i="4" a="1"/>
  <c r="J83" i="4" s="1"/>
  <c r="J77" i="4" a="1"/>
  <c r="J77" i="4" s="1"/>
  <c r="J51" i="4" a="1"/>
  <c r="J51" i="4" s="1"/>
  <c r="J107" i="4" a="1"/>
  <c r="J107" i="4" s="1"/>
  <c r="H29" i="4"/>
  <c r="J85" i="4" a="1"/>
  <c r="J85" i="4" s="1"/>
  <c r="G101" i="4"/>
  <c r="G37" i="4"/>
  <c r="H37" i="4" s="1"/>
  <c r="I79" i="4" a="1"/>
  <c r="I79" i="4" s="1"/>
  <c r="G195" i="4"/>
  <c r="G179" i="4"/>
  <c r="G163" i="4"/>
  <c r="G147" i="4"/>
  <c r="G131" i="4"/>
  <c r="G115" i="4"/>
  <c r="G91" i="4"/>
  <c r="G59" i="4"/>
  <c r="G27" i="4"/>
  <c r="H27" i="4" s="1"/>
  <c r="I196" i="4" a="1"/>
  <c r="I196" i="4" s="1"/>
  <c r="I188" i="4" a="1"/>
  <c r="I188" i="4" s="1"/>
  <c r="I180" i="4" a="1"/>
  <c r="I180" i="4" s="1"/>
  <c r="I172" i="4" a="1"/>
  <c r="I172" i="4" s="1"/>
  <c r="I164" i="4" a="1"/>
  <c r="I164" i="4" s="1"/>
  <c r="I156" i="4" a="1"/>
  <c r="I156" i="4" s="1"/>
  <c r="I148" i="4" a="1"/>
  <c r="I148" i="4" s="1"/>
  <c r="I140" i="4" a="1"/>
  <c r="I140" i="4" s="1"/>
  <c r="I132" i="4" a="1"/>
  <c r="I132" i="4" s="1"/>
  <c r="I124" i="4" a="1"/>
  <c r="I124" i="4" s="1"/>
  <c r="I116" i="4" a="1"/>
  <c r="I116" i="4" s="1"/>
  <c r="I108" i="4" a="1"/>
  <c r="I108" i="4" s="1"/>
  <c r="I100" i="4" a="1"/>
  <c r="I100" i="4" s="1"/>
  <c r="I92" i="4" a="1"/>
  <c r="I92" i="4" s="1"/>
  <c r="I84" i="4" a="1"/>
  <c r="I84" i="4" s="1"/>
  <c r="I76" i="4" a="1"/>
  <c r="I76" i="4" s="1"/>
  <c r="I68" i="4" a="1"/>
  <c r="I68" i="4" s="1"/>
  <c r="I60" i="4" a="1"/>
  <c r="I60" i="4" s="1"/>
  <c r="I52" i="4" a="1"/>
  <c r="I52" i="4" s="1"/>
  <c r="J197" i="4" a="1"/>
  <c r="J197" i="4" s="1"/>
  <c r="J178" i="4" a="1"/>
  <c r="J178" i="4" s="1"/>
  <c r="J172" i="4" a="1"/>
  <c r="J172" i="4" s="1"/>
  <c r="J165" i="4" a="1"/>
  <c r="J165" i="4" s="1"/>
  <c r="J140" i="4" a="1"/>
  <c r="J140" i="4" s="1"/>
  <c r="J133" i="4" a="1"/>
  <c r="J133" i="4" s="1"/>
  <c r="J108" i="4" a="1"/>
  <c r="J108" i="4" s="1"/>
  <c r="J101" i="4" a="1"/>
  <c r="J101" i="4" s="1"/>
  <c r="J76" i="4" a="1"/>
  <c r="J76" i="4" s="1"/>
  <c r="J69" i="4" a="1"/>
  <c r="J69" i="4" s="1"/>
  <c r="H45" i="4"/>
  <c r="G187" i="4"/>
  <c r="G155" i="4"/>
  <c r="G123" i="4"/>
  <c r="G107" i="4"/>
  <c r="G191" i="4"/>
  <c r="G175" i="4"/>
  <c r="G159" i="4"/>
  <c r="G85" i="4"/>
  <c r="G53" i="4"/>
  <c r="G21" i="4"/>
  <c r="H21" i="4" s="1"/>
  <c r="I195" i="4" a="1"/>
  <c r="I195" i="4" s="1"/>
  <c r="I187" i="4" a="1"/>
  <c r="I187" i="4" s="1"/>
  <c r="I179" i="4" a="1"/>
  <c r="I179" i="4" s="1"/>
  <c r="I171" i="4" a="1"/>
  <c r="I171" i="4" s="1"/>
  <c r="I163" i="4" a="1"/>
  <c r="I163" i="4" s="1"/>
  <c r="I155" i="4" a="1"/>
  <c r="I155" i="4" s="1"/>
  <c r="I147" i="4" a="1"/>
  <c r="I147" i="4" s="1"/>
  <c r="I139" i="4" a="1"/>
  <c r="I139" i="4" s="1"/>
  <c r="I131" i="4" a="1"/>
  <c r="I131" i="4" s="1"/>
  <c r="I123" i="4" a="1"/>
  <c r="I123" i="4" s="1"/>
  <c r="I115" i="4" a="1"/>
  <c r="I115" i="4" s="1"/>
  <c r="I107" i="4" a="1"/>
  <c r="I107" i="4" s="1"/>
  <c r="I99" i="4" a="1"/>
  <c r="I99" i="4" s="1"/>
  <c r="I91" i="4" a="1"/>
  <c r="I91" i="4" s="1"/>
  <c r="I83" i="4" a="1"/>
  <c r="I83" i="4" s="1"/>
  <c r="I75" i="4" a="1"/>
  <c r="I75" i="4" s="1"/>
  <c r="I67" i="4" a="1"/>
  <c r="I67" i="4" s="1"/>
  <c r="I59" i="4" a="1"/>
  <c r="I59" i="4" s="1"/>
  <c r="I51" i="4" a="1"/>
  <c r="I51" i="4" s="1"/>
  <c r="J191" i="4" a="1"/>
  <c r="J191" i="4" s="1"/>
  <c r="J159" i="4" a="1"/>
  <c r="J159" i="4" s="1"/>
  <c r="J127" i="4" a="1"/>
  <c r="J127" i="4" s="1"/>
  <c r="J48" i="4"/>
  <c r="J8" i="4"/>
  <c r="J36" i="4"/>
  <c r="J45" i="4"/>
  <c r="J41" i="4"/>
  <c r="J37" i="4"/>
  <c r="J33" i="4"/>
  <c r="J29" i="4"/>
  <c r="J25" i="4"/>
  <c r="J21" i="4"/>
  <c r="J17" i="4"/>
  <c r="J13" i="4"/>
  <c r="J9" i="4"/>
  <c r="J24" i="4"/>
  <c r="J40" i="4"/>
  <c r="J28" i="4"/>
  <c r="J12" i="4"/>
  <c r="J47" i="4"/>
  <c r="J43" i="4"/>
  <c r="J39" i="4"/>
  <c r="J35" i="4"/>
  <c r="J31" i="4"/>
  <c r="J27" i="4"/>
  <c r="J23" i="4"/>
  <c r="J19" i="4"/>
  <c r="J15" i="4"/>
  <c r="J11" i="4"/>
  <c r="J7" i="4"/>
  <c r="J20" i="4"/>
  <c r="J44" i="4"/>
  <c r="J32" i="4"/>
  <c r="J16" i="4"/>
  <c r="J46" i="4"/>
  <c r="J42" i="4"/>
  <c r="J38" i="4"/>
  <c r="J34" i="4"/>
  <c r="J30" i="4"/>
  <c r="J26" i="4"/>
  <c r="J22" i="4"/>
  <c r="J18" i="4"/>
  <c r="J14" i="4"/>
  <c r="J10" i="4"/>
  <c r="J6" i="4"/>
  <c r="J5" i="4"/>
  <c r="I45" i="4"/>
  <c r="I41" i="4"/>
  <c r="I37" i="4"/>
  <c r="I33" i="4"/>
  <c r="I29" i="4"/>
  <c r="I25" i="4"/>
  <c r="I21" i="4"/>
  <c r="I17" i="4"/>
  <c r="I13" i="4"/>
  <c r="I9" i="4"/>
  <c r="I48" i="4"/>
  <c r="I44" i="4"/>
  <c r="I40" i="4"/>
  <c r="I36" i="4"/>
  <c r="I32" i="4"/>
  <c r="I28" i="4"/>
  <c r="I20" i="4"/>
  <c r="I16" i="4"/>
  <c r="I12" i="4"/>
  <c r="I8" i="4"/>
  <c r="I24" i="4"/>
  <c r="I47" i="4"/>
  <c r="I43" i="4"/>
  <c r="I39" i="4"/>
  <c r="I35" i="4"/>
  <c r="I31" i="4"/>
  <c r="I27" i="4"/>
  <c r="I23" i="4"/>
  <c r="I19" i="4"/>
  <c r="I15" i="4"/>
  <c r="I11" i="4"/>
  <c r="I7" i="4"/>
  <c r="I46" i="4"/>
  <c r="I42" i="4"/>
  <c r="I38" i="4"/>
  <c r="I34" i="4"/>
  <c r="I30" i="4"/>
  <c r="I26" i="4"/>
  <c r="I22" i="4"/>
  <c r="I18" i="4"/>
  <c r="I14" i="4"/>
  <c r="I10" i="4"/>
  <c r="I6" i="4"/>
  <c r="I5" i="4"/>
  <c r="H162" i="4"/>
  <c r="H130" i="4"/>
  <c r="H106" i="4"/>
  <c r="G196" i="4"/>
  <c r="G188" i="4"/>
  <c r="G180" i="4"/>
  <c r="G172" i="4"/>
  <c r="G164" i="4"/>
  <c r="G156" i="4"/>
  <c r="G148" i="4"/>
  <c r="G140" i="4"/>
  <c r="G132" i="4"/>
  <c r="G124" i="4"/>
  <c r="G116" i="4"/>
  <c r="G108" i="4"/>
  <c r="G100" i="4"/>
  <c r="G92" i="4"/>
  <c r="G84" i="4"/>
  <c r="G76" i="4"/>
  <c r="G68" i="4"/>
  <c r="G60" i="4"/>
  <c r="G52" i="4"/>
  <c r="G44" i="4"/>
  <c r="H44" i="4" s="1"/>
  <c r="G36" i="4"/>
  <c r="H36" i="4" s="1"/>
  <c r="G28" i="4"/>
  <c r="H28" i="4" s="1"/>
  <c r="G20" i="4"/>
  <c r="H20" i="4" s="1"/>
  <c r="G12" i="4"/>
  <c r="H12" i="4" s="1"/>
  <c r="H201" i="4"/>
  <c r="H193" i="4"/>
  <c r="H185" i="4"/>
  <c r="H177" i="4"/>
  <c r="H169" i="4"/>
  <c r="H161" i="4"/>
  <c r="H153" i="4"/>
  <c r="H145" i="4"/>
  <c r="H137" i="4"/>
  <c r="H129" i="4"/>
  <c r="H121" i="4"/>
  <c r="H113" i="4"/>
  <c r="H105" i="4"/>
  <c r="H97" i="4"/>
  <c r="H89" i="4"/>
  <c r="H81" i="4"/>
  <c r="H73" i="4"/>
  <c r="H65" i="4"/>
  <c r="H57" i="4"/>
  <c r="H49" i="4"/>
  <c r="H194" i="4"/>
  <c r="H138" i="4"/>
  <c r="H200" i="4"/>
  <c r="H192" i="4"/>
  <c r="H184" i="4"/>
  <c r="H176" i="4"/>
  <c r="H168" i="4"/>
  <c r="H160" i="4"/>
  <c r="H152" i="4"/>
  <c r="H144" i="4"/>
  <c r="H136" i="4"/>
  <c r="H128" i="4"/>
  <c r="H120" i="4"/>
  <c r="H112" i="4"/>
  <c r="H104" i="4"/>
  <c r="H96" i="4"/>
  <c r="H88" i="4"/>
  <c r="H80" i="4"/>
  <c r="H72" i="4"/>
  <c r="H64" i="4"/>
  <c r="H56" i="4"/>
  <c r="H186" i="4"/>
  <c r="H170" i="4"/>
  <c r="H146" i="4"/>
  <c r="H114" i="4"/>
  <c r="G5" i="4"/>
  <c r="H5" i="4" s="1"/>
  <c r="G194" i="4"/>
  <c r="G186" i="4"/>
  <c r="G178" i="4"/>
  <c r="G170" i="4"/>
  <c r="G162" i="4"/>
  <c r="G154" i="4"/>
  <c r="G146" i="4"/>
  <c r="G138" i="4"/>
  <c r="G130" i="4"/>
  <c r="G122" i="4"/>
  <c r="G114" i="4"/>
  <c r="G106" i="4"/>
  <c r="G98" i="4"/>
  <c r="G90" i="4"/>
  <c r="G82" i="4"/>
  <c r="G74" i="4"/>
  <c r="G66" i="4"/>
  <c r="G58" i="4"/>
  <c r="G50" i="4"/>
  <c r="G42" i="4"/>
  <c r="H42" i="4" s="1"/>
  <c r="G34" i="4"/>
  <c r="H34" i="4" s="1"/>
  <c r="G26" i="4"/>
  <c r="H26" i="4" s="1"/>
  <c r="G18" i="4"/>
  <c r="H18" i="4" s="1"/>
  <c r="G10" i="4"/>
  <c r="H10" i="4" s="1"/>
  <c r="H103" i="4"/>
  <c r="H95" i="4"/>
  <c r="H87" i="4"/>
  <c r="H79" i="4"/>
  <c r="H71" i="4"/>
  <c r="H63" i="4"/>
  <c r="H55" i="4"/>
  <c r="G201" i="4"/>
  <c r="G193" i="4"/>
  <c r="G185" i="4"/>
  <c r="G177" i="4"/>
  <c r="G169" i="4"/>
  <c r="G161" i="4"/>
  <c r="G153" i="4"/>
  <c r="G145" i="4"/>
  <c r="G137" i="4"/>
  <c r="G129" i="4"/>
  <c r="G121" i="4"/>
  <c r="G113" i="4"/>
  <c r="G105" i="4"/>
  <c r="G97" i="4"/>
  <c r="G89" i="4"/>
  <c r="G81" i="4"/>
  <c r="G73" i="4"/>
  <c r="G65" i="4"/>
  <c r="G57" i="4"/>
  <c r="G49" i="4"/>
  <c r="G41" i="4"/>
  <c r="H41" i="4" s="1"/>
  <c r="G33" i="4"/>
  <c r="H33" i="4" s="1"/>
  <c r="G25" i="4"/>
  <c r="H25" i="4" s="1"/>
  <c r="G17" i="4"/>
  <c r="H17" i="4" s="1"/>
  <c r="G9" i="4"/>
  <c r="H9" i="4" s="1"/>
  <c r="H102" i="4"/>
  <c r="H94" i="4"/>
  <c r="H86" i="4"/>
  <c r="H78" i="4"/>
  <c r="H70" i="4"/>
  <c r="H62" i="4"/>
  <c r="H54" i="4"/>
  <c r="G200" i="4"/>
  <c r="G192" i="4"/>
  <c r="G184" i="4"/>
  <c r="G176" i="4"/>
  <c r="G168" i="4"/>
  <c r="G160" i="4"/>
  <c r="G152" i="4"/>
  <c r="G144" i="4"/>
  <c r="G136" i="4"/>
  <c r="G128" i="4"/>
  <c r="G120" i="4"/>
  <c r="G112" i="4"/>
  <c r="G104" i="4"/>
  <c r="G96" i="4"/>
  <c r="G88" i="4"/>
  <c r="G80" i="4"/>
  <c r="G72" i="4"/>
  <c r="G64" i="4"/>
  <c r="G56" i="4"/>
  <c r="G48" i="4"/>
  <c r="H48" i="4" s="1"/>
  <c r="G40" i="4"/>
  <c r="H40" i="4" s="1"/>
  <c r="G32" i="4"/>
  <c r="H32" i="4" s="1"/>
  <c r="G24" i="4"/>
  <c r="H24" i="4" s="1"/>
  <c r="G16" i="4"/>
  <c r="H16" i="4" s="1"/>
  <c r="G8" i="4"/>
  <c r="H8" i="4" s="1"/>
  <c r="G103" i="4"/>
  <c r="G95" i="4"/>
  <c r="G87" i="4"/>
  <c r="G79" i="4"/>
  <c r="G71" i="4"/>
  <c r="G63" i="4"/>
  <c r="G55" i="4"/>
  <c r="G47" i="4"/>
  <c r="H47" i="4" s="1"/>
  <c r="G39" i="4"/>
  <c r="H39" i="4" s="1"/>
  <c r="G31" i="4"/>
  <c r="H31" i="4" s="1"/>
  <c r="G23" i="4"/>
  <c r="H23" i="4" s="1"/>
  <c r="G15" i="4"/>
  <c r="H15" i="4" s="1"/>
  <c r="G7" i="4"/>
  <c r="H7" i="4" s="1"/>
  <c r="G102" i="4"/>
  <c r="G94" i="4"/>
  <c r="G86" i="4"/>
  <c r="G78" i="4"/>
  <c r="G70" i="4"/>
  <c r="G62" i="4"/>
  <c r="G54" i="4"/>
  <c r="G46" i="4"/>
  <c r="H46" i="4" s="1"/>
  <c r="G38" i="4"/>
  <c r="H38" i="4" s="1"/>
  <c r="G30" i="4"/>
  <c r="H30" i="4" s="1"/>
  <c r="G22" i="4"/>
  <c r="H22" i="4" s="1"/>
  <c r="G14" i="4"/>
  <c r="H14" i="4" s="1"/>
  <c r="G6" i="4"/>
  <c r="H6" i="4" s="1"/>
  <c r="G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<sst xmlns="http://schemas.openxmlformats.org/spreadsheetml/2006/main" count="534" uniqueCount="275">
  <si>
    <t>NJ24-192</t>
  </si>
  <si>
    <t>CHN/GARRAFA PLAST.PERS.NJ192 500ML.</t>
  </si>
  <si>
    <t>NJ24-193</t>
  </si>
  <si>
    <t>CHN/GARRAFA PLAST.PERS.NJ193 500ML</t>
  </si>
  <si>
    <t>NJ24-194</t>
  </si>
  <si>
    <t>CHN/GARRAFA PLAST.PERS.NJ194 500ML.</t>
  </si>
  <si>
    <t>NJ03-55</t>
  </si>
  <si>
    <t>CHN/ESPATULA BAMBU 30CM.</t>
  </si>
  <si>
    <t>NJ03-54</t>
  </si>
  <si>
    <t>CHN/COLHER BAMBU 30CM</t>
  </si>
  <si>
    <t>NJ03-56</t>
  </si>
  <si>
    <t>CHN/COLHER BAMBU 30CM.</t>
  </si>
  <si>
    <t>NJ24-191</t>
  </si>
  <si>
    <t>CHN/GARRAFA TERM.900ML.ACO INOX.C/T</t>
  </si>
  <si>
    <t>NJ18-168</t>
  </si>
  <si>
    <t>CHN/GARRAFA TERM.580ML.ACO INOX.C/T</t>
  </si>
  <si>
    <t>NJ16-153</t>
  </si>
  <si>
    <t>CHN/ESPATULA ACO INOX.24CM</t>
  </si>
  <si>
    <t>NJ24-188</t>
  </si>
  <si>
    <t>CHN/GARRAFA TERM.1L.ACO INOX.C/TP</t>
  </si>
  <si>
    <t>NJ24-190</t>
  </si>
  <si>
    <t>CHN/GARRAFA TERM.1L.ACO INOX.C/TAMP</t>
  </si>
  <si>
    <t>NJ24-187</t>
  </si>
  <si>
    <t>CHN/GARRAFA TERM.1.1L.ACO INOX.C/T</t>
  </si>
  <si>
    <t>NJ05-69</t>
  </si>
  <si>
    <t>CHN/GARRAFA TERM.1.6L.ACO INOX.C/T</t>
  </si>
  <si>
    <t>NJ24-189</t>
  </si>
  <si>
    <t>CHN/GARRAFA TERM.1,2L.ACO INOX. C/T</t>
  </si>
  <si>
    <t>NJ18-167</t>
  </si>
  <si>
    <t>CHN/CHALEIRA TERM.1L.ACO INOX.C/T</t>
  </si>
  <si>
    <t>NJ16-162</t>
  </si>
  <si>
    <t xml:space="preserve">CHN/DESCASCADOR ALIM.ACO 18CM </t>
  </si>
  <si>
    <t>NJ17-165</t>
  </si>
  <si>
    <t>CHN/GRELHA ACO INOX.30CMX30CM</t>
  </si>
  <si>
    <t>NJ21-174</t>
  </si>
  <si>
    <t>CHN/KIT FERRAMENTA ACO C/4 NJ174</t>
  </si>
  <si>
    <t>NJ16-155</t>
  </si>
  <si>
    <t>CHN/ESCUMADEIRA ACO INOX.34CM</t>
  </si>
  <si>
    <t>NJ24-195</t>
  </si>
  <si>
    <t>CHN/GARRAFA TERM.ACO INOX.380ML.C/T</t>
  </si>
  <si>
    <t>NJ21-173</t>
  </si>
  <si>
    <t>CHN/KIT FERRAMENTA ACO C/4 NJ173</t>
  </si>
  <si>
    <t>NJ17-166</t>
  </si>
  <si>
    <t>CHN/GRELHA ACO INOX.45CMX40CM</t>
  </si>
  <si>
    <t>NJ16-163</t>
  </si>
  <si>
    <t>CHN/COLHER ACO INOX.31CM</t>
  </si>
  <si>
    <t>ESPELHO NFE - NAGUMO</t>
  </si>
  <si>
    <t>PLANTA</t>
  </si>
  <si>
    <t>ITEM</t>
  </si>
  <si>
    <t>ADICAO</t>
  </si>
  <si>
    <t>NCM</t>
  </si>
  <si>
    <t>EXPORTADOR</t>
  </si>
  <si>
    <t>DESCRIÇÃO DETALHADA DA MERCADORIA</t>
  </si>
  <si>
    <t>QTDE</t>
  </si>
  <si>
    <t>INCOTERM</t>
  </si>
  <si>
    <t>Unid Med.</t>
  </si>
  <si>
    <t>Peso Liq.</t>
  </si>
  <si>
    <t>Peso Liq. Total</t>
  </si>
  <si>
    <t>URF DESPACHO</t>
  </si>
  <si>
    <t>VALOR UNITÁRIO</t>
  </si>
  <si>
    <t>VALOR FOB</t>
  </si>
  <si>
    <t>FRETE</t>
  </si>
  <si>
    <t>SEGURO</t>
  </si>
  <si>
    <t>C.I.F R$</t>
  </si>
  <si>
    <t>ACRÉSCIMO</t>
  </si>
  <si>
    <t>I.I.</t>
  </si>
  <si>
    <t>I.P.I.</t>
  </si>
  <si>
    <t>PIS-PASEP</t>
  </si>
  <si>
    <t>COFINS</t>
  </si>
  <si>
    <t>Tx.Util.Sisc.</t>
  </si>
  <si>
    <t>AFRMM</t>
  </si>
  <si>
    <t>BASE I.C.M.S.</t>
  </si>
  <si>
    <t>I.C.M.S.</t>
  </si>
  <si>
    <t>I.I.%</t>
  </si>
  <si>
    <t>I.P.I.%</t>
  </si>
  <si>
    <t>I.C.M.S.%</t>
  </si>
  <si>
    <t>PIS%</t>
  </si>
  <si>
    <t>COFINS%</t>
  </si>
  <si>
    <t>COMERCIAL BRASIL ATACADISTA (0002-00)</t>
  </si>
  <si>
    <t>YIWU TOP BUY IMPORT AND EXPORT CO.,LTD</t>
  </si>
  <si>
    <t>COD.NJ03-54 -  COLHER DE BAMBU. MEDIDA: 30cm.PARA  USO DOMESTICO .</t>
  </si>
  <si>
    <t>FOB</t>
  </si>
  <si>
    <t>PC</t>
  </si>
  <si>
    <t>PORTO DE SANTOS</t>
  </si>
  <si>
    <t>17.77</t>
  </si>
  <si>
    <t>COD.NJ03-55 -ESPATULA DE BAMBU. MEDIDA: 30cm.PARA  USO DOMESTICO</t>
  </si>
  <si>
    <t>17.97</t>
  </si>
  <si>
    <t>COD.NJ03-056 -COLHER DE BAMBU. MEDIDA: 30cm.PARA  USO DOMESTICO .</t>
  </si>
  <si>
    <t>18.44</t>
  </si>
  <si>
    <t>NJ03-57</t>
  </si>
  <si>
    <t>COD.NJ03-57 - CONJUNTO DE CABIDES DE MADEIRA. MEDIDAS: 44,5cm x15cm x 1cm. CONTEM 3 PECAS</t>
  </si>
  <si>
    <t>CJ</t>
  </si>
  <si>
    <t>29.29</t>
  </si>
  <si>
    <t>NJ03-58</t>
  </si>
  <si>
    <t>COD.NJ03-58 - PALITO DE DENTE DE BAMBU. CONTEM 250 UNIDADES.</t>
  </si>
  <si>
    <t>35.5</t>
  </si>
  <si>
    <t>NJ03-59</t>
  </si>
  <si>
    <t>COD. NJ03-59 - DESCANSO DE PANELAS DE BAMBU. MEDIDAS: 15cm X15cm X 0,9cm.</t>
  </si>
  <si>
    <t>24.85</t>
  </si>
  <si>
    <t>NJ03-60</t>
  </si>
  <si>
    <t>COD.NJ03-60 - DESCANSO DE PANELAS DE BAMBU. MEDIDAS: 18cm X18cm X 0,9cm.</t>
  </si>
  <si>
    <t>25.74</t>
  </si>
  <si>
    <t>NJ16-147</t>
  </si>
  <si>
    <t>COD.NJ16-147 - JARRA DE 1,7L DE PLASTICO., PARA USO DOMESTICO , MEDIDAS: 14cm X 23cm.</t>
  </si>
  <si>
    <t>16.65</t>
  </si>
  <si>
    <t>NJ16-148</t>
  </si>
  <si>
    <t>COD.NJ16-148 - JARRA DE 1,7L DE PLASTICO, PARA USO DOMESTICO . MEDIDAS: 11cm X 25cm.</t>
  </si>
  <si>
    <t>14.42</t>
  </si>
  <si>
    <t>NJ16-149</t>
  </si>
  <si>
    <t>COD.NJ16-149 - PORTA OVOS DE PLASTICO. MEDIDAS: 27cm X 12cm X 8cm.PARA  USO DOMESTICO</t>
  </si>
  <si>
    <t>6.04</t>
  </si>
  <si>
    <t>NJ16-152</t>
  </si>
  <si>
    <t>COD. NJ16-152 -  JARRA DE 1,7L DE PLASTICO. PARA USO DOMESTICO ,MEDIDAS: 12,5cm X 25,5cm.</t>
  </si>
  <si>
    <t>14.64</t>
  </si>
  <si>
    <t>NJ02-50</t>
  </si>
  <si>
    <t>COD.NJ02-50 -CONJUNTO DE GARRAFAS PLASTICAS. CONTEM 3 UNIDADES.</t>
  </si>
  <si>
    <t>129.81</t>
  </si>
  <si>
    <t>NJ18-169</t>
  </si>
  <si>
    <t>COD. NJ18-169 - LANCHEIRA DE PLASTICO COM TAMPA E TALHERES. MEDIDAS: 20cm X 14cm X 8cm.</t>
  </si>
  <si>
    <t>7.54</t>
  </si>
  <si>
    <t>COD.NJ24-192 - GARRAFA PLASTICA PERSONAGENS DE 500ml.</t>
  </si>
  <si>
    <t>8.05</t>
  </si>
  <si>
    <t>COD.NJ24-193 - GARRAFA PLASTICA PERSONAGENS DE 500ml.</t>
  </si>
  <si>
    <t>COD.NJ24-194 - GARRAFA PLASTICA PERSONAGENS DE 500ml.</t>
  </si>
  <si>
    <t>8.25</t>
  </si>
  <si>
    <t>COD.NJ16-153 -ESPATULA DE ACO INOXIDAVEL DE 24cm.PARA  USO DOMESTICO</t>
  </si>
  <si>
    <t>12.25</t>
  </si>
  <si>
    <t>NJ16-154</t>
  </si>
  <si>
    <t>COD.NJ16-154 - ESPATULA DE ACO INOXIDAVEL DE 34cm.PARA  USO DOMESTICO</t>
  </si>
  <si>
    <t>12.11</t>
  </si>
  <si>
    <t>COD.NJ16-155 - ESCUMADEIRA DE ACO INOXIDAVEL DE 34cm.PARA  USO DOMESTICO</t>
  </si>
  <si>
    <t>14.18</t>
  </si>
  <si>
    <t>COD.NJ16-162 - DESCASCADOR DE ALIMENTOS DE ACO INOXIDAVEL DE 18cm.PARA  USO DOMESTICO</t>
  </si>
  <si>
    <t>7.01</t>
  </si>
  <si>
    <t>COD. NJ16-163 -COLHER DE ACO INOXIDAVEL DE 31,5cm.PARA  USO DOMESTICO</t>
  </si>
  <si>
    <t>10.25</t>
  </si>
  <si>
    <t>COD.NJ17-165 - GRELHA EM ACO INOXIDAVEL. MEDIDAS: 30cm X 30cm.</t>
  </si>
  <si>
    <t>22.41</t>
  </si>
  <si>
    <t>COD.NJ17-166 - GRELHA EM ACO INOXIDAVEL. MEDIDAS: 45cm X 40cm.</t>
  </si>
  <si>
    <t>19.42</t>
  </si>
  <si>
    <t>COD.NJ21-173 - KIT DE FERRAMENTAS EM ACO CARBONO. CONTEM 4 UNIDADES.</t>
  </si>
  <si>
    <t>KIT</t>
  </si>
  <si>
    <t>39.16</t>
  </si>
  <si>
    <t>COD.NJ21-174 - KIT DE FERRAMENTAS EM ACO CARBONO. CONTEM 4UNIDADES.</t>
  </si>
  <si>
    <t>28.4</t>
  </si>
  <si>
    <t>NJ21-175</t>
  </si>
  <si>
    <t>COD. NJ21-175 - KIT DE FERRAMENTAS EM ACO CARBONO. CONTEM 4 UNIDADES.</t>
  </si>
  <si>
    <t>29.18</t>
  </si>
  <si>
    <t>NJ20-172M</t>
  </si>
  <si>
    <t>NJ20-172M - PAR DE LUVAS DE BORRACHA TAMANHO MEDIO CONTEM 1 PAR.NVE: NIVEL- U /AA-0002 //AB-0001 // AC- 0002</t>
  </si>
  <si>
    <t>PAR</t>
  </si>
  <si>
    <t>26.4</t>
  </si>
  <si>
    <t>NJ20-172L</t>
  </si>
  <si>
    <t>NJ20-172L - PAR DE LUVAS DE BORRACHA TAMANHO GRANDE,CONTEM 1 PAR. NVE: NIVEL- U /AA-0002 //AB-0001 // AC- 0002</t>
  </si>
  <si>
    <t>30.4</t>
  </si>
  <si>
    <t>NJ20-172XL</t>
  </si>
  <si>
    <t>NJ20-172XL - PAR DE LUVAS DE BORRACHA TAMANHO EXTRA  GRANDE. CONTEM 1 PAR.NVE: NIVEL- U /AA-0002 //AB-0001 // AC- 0002</t>
  </si>
  <si>
    <t>31.73</t>
  </si>
  <si>
    <t>NJ23-186</t>
  </si>
  <si>
    <t>NJ23-186- SACOLA RETORNAVEL ECOLOGICA. MEDIDAS: 45cm X 36cm X 20cm.</t>
  </si>
  <si>
    <t>399.39</t>
  </si>
  <si>
    <t>NJ17-164</t>
  </si>
  <si>
    <t>NJ17-164- CHURRASQUEIRA PORTATIL DE FERRO. MEDIDAS: 36cm X 28cm X 27cm.</t>
  </si>
  <si>
    <t>59.91</t>
  </si>
  <si>
    <t>NJ05-67</t>
  </si>
  <si>
    <t>COD. NJ05-67 - GARRAFA TERMICA DE 1,3L EM ACO INOXIDAVEL COM TAMPA PLASTICA.</t>
  </si>
  <si>
    <t>56.58</t>
  </si>
  <si>
    <t>NJ05-68</t>
  </si>
  <si>
    <t>COD. NJ05-68 -GARRAFA TERMICA DE 1,9L EM ACO INOXIDAVEL COM TAMPA PLASTICA.</t>
  </si>
  <si>
    <t>139.79</t>
  </si>
  <si>
    <t>COD. NJ05-69 - GARRAFA TERMICA DE 1,6L EM ACO INOXIDAVEL E PLASTICO COM TAMPA.</t>
  </si>
  <si>
    <t>78.54</t>
  </si>
  <si>
    <t>COD.NJ18-167 - CHALEIRA TERMICA DE 1L EM ACO INOXIDAVEL COM TAMPA PLASTICA.</t>
  </si>
  <si>
    <t>37.72</t>
  </si>
  <si>
    <t>COD.NJ18-168 - GARRAFA TERMICA DE 580ml EM ACO INOXIDAVEL COM TAMPA PLASTICA.</t>
  </si>
  <si>
    <t>48.81</t>
  </si>
  <si>
    <t>COD. NJ24-187 - GARRAFA TERMICA DE 1,1L EM ACO INOXIDAVEL COM TAMPA PLASTICA.</t>
  </si>
  <si>
    <t>23.85</t>
  </si>
  <si>
    <t>COD. NJ24-188 - GARRAFA TERMICA DE 1L EM ACO INOXIDAVEL COM TAMPA PLASTICA.</t>
  </si>
  <si>
    <t>22.19</t>
  </si>
  <si>
    <t>COD. NJ24-189 - GARRAFA TERMICA DE 1,2L EM ACO INOXIDAVEL COM  TAMPA PLASTICA.</t>
  </si>
  <si>
    <t>21.3</t>
  </si>
  <si>
    <t>COD.NJ24-190 - GARRAFA TERMICA DE 1L EM ACO INOXIDAVEL COM TAMPA PLASTICA.</t>
  </si>
  <si>
    <t>26.18</t>
  </si>
  <si>
    <t>COD.NJ24-191 - GARRAFA TERMICA DE 900ml EM ACO INOXIDAVEL COM TAMPA.</t>
  </si>
  <si>
    <t>COD. NJ24-195 - GARRAFA TERMICA DE 380ml EM ACO INOXIDAVEL COM  TAMPA PLASTICA.</t>
  </si>
  <si>
    <t>6.12</t>
  </si>
  <si>
    <t>NJ22-176</t>
  </si>
  <si>
    <t>COD.NJ22-176- MOP DE BORRACHA COM CABO DE METAL PARA LIMPEZA. MEDIDAS: 27cm X 1,04m</t>
  </si>
  <si>
    <t>721.12</t>
  </si>
  <si>
    <t>NJ22-177</t>
  </si>
  <si>
    <t>COD.NJ22-177 - REFIL PARA MOP DE BORRACHA PARA LIMPEZA. MEDIDAS: 27cm X 5,5cm.</t>
  </si>
  <si>
    <t>18.19</t>
  </si>
  <si>
    <t xml:space="preserve">TOTAIS: </t>
  </si>
  <si>
    <t>A</t>
  </si>
  <si>
    <t>a</t>
  </si>
  <si>
    <t>Importação Direta - Relatório Auxiliar</t>
  </si>
  <si>
    <t>ITEM | NFE</t>
  </si>
  <si>
    <t>PLU C5</t>
  </si>
  <si>
    <t xml:space="preserve">   </t>
  </si>
  <si>
    <t>NRO_PED</t>
  </si>
  <si>
    <t>PLU</t>
  </si>
  <si>
    <t>REF</t>
  </si>
  <si>
    <t>QTDEMBALAGEM</t>
  </si>
  <si>
    <t>PESOLIQUIDO</t>
  </si>
  <si>
    <t>QTD_PED</t>
  </si>
  <si>
    <t>FAM</t>
  </si>
  <si>
    <t>VLRDESPADUANEIRA</t>
  </si>
  <si>
    <t>DESCCOMPLETA</t>
  </si>
  <si>
    <t>VLRITEM</t>
  </si>
  <si>
    <t>VLRITEMCUSTO</t>
  </si>
  <si>
    <t>PERALIQIPI</t>
  </si>
  <si>
    <t>VLRPAUTAIPI</t>
  </si>
  <si>
    <t>VLRIPI</t>
  </si>
  <si>
    <t>PERIMPOSTIMPORT</t>
  </si>
  <si>
    <t>VLRIMPIMPORT</t>
  </si>
  <si>
    <t>VLRPIS</t>
  </si>
  <si>
    <t>VLRCOFINS</t>
  </si>
  <si>
    <t>VLRICMS</t>
  </si>
  <si>
    <t>VLRICMSST</t>
  </si>
  <si>
    <t>VLRDESPESA</t>
  </si>
  <si>
    <t>VLRDESPESAFORA</t>
  </si>
  <si>
    <t>VLRFCPICMS</t>
  </si>
  <si>
    <t>VLRFCPST</t>
  </si>
  <si>
    <t>PERPISDIF</t>
  </si>
  <si>
    <t>PERCOFINSDIF</t>
  </si>
  <si>
    <t>ALIQICMS</t>
  </si>
  <si>
    <t>CHN/DESCANSO PANELA BAMBU 15CM</t>
  </si>
  <si>
    <t>CHN/CONJ.GARRAFA PLAST.C/3</t>
  </si>
  <si>
    <t>CHN/ESPATULA ACO INOX.34CM</t>
  </si>
  <si>
    <t>CHN/LANCHEIRA PLAST.C/TP/TALHER</t>
  </si>
  <si>
    <t>CHN/DESCANSO PANELA BAMBU 18CM</t>
  </si>
  <si>
    <t>CHN/GARRAFA TERM.1.9L.ACO INOX.C/T</t>
  </si>
  <si>
    <t>CHN/CHURRASQUEIRA PORTATIL FERRO</t>
  </si>
  <si>
    <t>CHN/GARRAFA TERM.1.3L.ACO INOX.C/T</t>
  </si>
  <si>
    <t>CHN/KIT FERRAMENTA ACO C/4 NJ175</t>
  </si>
  <si>
    <t>CHN/SACOLA RETORNAVEL ECOLOGICA</t>
  </si>
  <si>
    <t>CHN/LUVA BORRACHA GRANDE</t>
  </si>
  <si>
    <t>CHN/REFIL MOP BORRACHA</t>
  </si>
  <si>
    <t>CHN/LUVA BORRACHA MEDIO</t>
  </si>
  <si>
    <t>CHN/LUVA BORRACHA EXTRA GRANDE</t>
  </si>
  <si>
    <t>CHN/PALITO DENTE BAMBU C/250</t>
  </si>
  <si>
    <t>CHN/PORTA OVOS PLAST.27CM</t>
  </si>
  <si>
    <t>CHN/CONJ.CABIDES MADEIRA C/3</t>
  </si>
  <si>
    <t>CHN/JARRA 1,7L PLAST.12,5CM</t>
  </si>
  <si>
    <t>CHN/JARRA 1,7L PLAST.11CM</t>
  </si>
  <si>
    <t>CHN/JARRA 1,7L PLAST.14CM</t>
  </si>
  <si>
    <t>CHN/MOP BORRAFA CABO METAL</t>
  </si>
  <si>
    <t>Controle de Colunas das PROCs</t>
  </si>
  <si>
    <t>Referencia no Espelho NFE</t>
  </si>
  <si>
    <t>B</t>
  </si>
  <si>
    <t>Formatada</t>
  </si>
  <si>
    <t>PESO LIQ TOTAL NFE</t>
  </si>
  <si>
    <t>ALIQ. IPI NFE</t>
  </si>
  <si>
    <t>ALIQ. PIS NFE</t>
  </si>
  <si>
    <t>ALIQ. COFINS NFE</t>
  </si>
  <si>
    <t>ALIQ. ICMS NFE</t>
  </si>
  <si>
    <t>ALIQ. II NFE</t>
  </si>
  <si>
    <t>Descrição</t>
  </si>
  <si>
    <t>AA</t>
  </si>
  <si>
    <t>Aliq. II</t>
  </si>
  <si>
    <t>AB</t>
  </si>
  <si>
    <t>AD</t>
  </si>
  <si>
    <t>AE</t>
  </si>
  <si>
    <t>AC</t>
  </si>
  <si>
    <t>Aliq. IPI</t>
  </si>
  <si>
    <t>Aliq. PIS</t>
  </si>
  <si>
    <t>Aliq. COFINS</t>
  </si>
  <si>
    <t>Aliq. ICMS</t>
  </si>
  <si>
    <t>Aliquotas de Impostos</t>
  </si>
  <si>
    <t>Peso</t>
  </si>
  <si>
    <t>Ref. Cad</t>
  </si>
  <si>
    <t>Embalagem</t>
  </si>
  <si>
    <t>Peso Líquido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</si>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</sst>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0"/>
      <name val="Nunito"/>
    </font>
    <font>
      <sz val="10"/>
      <color theme="1"/>
      <name val="Nunito"/>
    </font>
    <font>
      <b/>
      <sz val="10"/>
      <color theme="0"/>
      <name val="Nunito"/>
    </font>
    <font>
      <sz val="10"/>
      <color theme="0"/>
      <name val="Nunito"/>
    </font>
  </fonts>
  <fills count="11">
    <fill>
      <patternFill patternType="none"/>
    </fill>
    <fill>
      <patternFill patternType="gray125"/>
    </fill>
    <fill>
      <patternFill patternType="solid">
        <fgColor rgb="FF3266AF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DFEAF5"/>
        <bgColor indexed="64"/>
      </patternFill>
    </fill>
    <fill>
      <patternFill patternType="solid">
        <fgColor rgb="FFFFD9B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4" tint="-0.49803155613879818"/>
        </stop>
        <stop position="0.5">
          <color theme="4"/>
        </stop>
        <stop position="1">
          <color theme="4" tint="-0.49803155613879818"/>
        </stop>
      </gradientFill>
    </fill>
  </fills>
  <borders count="18">
    <border>
      <left/>
      <right/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1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" fontId="2" fillId="4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4" fontId="2" fillId="5" borderId="4" xfId="0" applyNumberFormat="1" applyFont="1" applyFill="1" applyBorder="1" applyAlignment="1">
      <alignment horizontal="center" vertical="center"/>
    </xf>
    <xf numFmtId="0" fontId="5" fillId="7" borderId="0" xfId="0" applyFont="1" applyFill="1"/>
    <xf numFmtId="0" fontId="6" fillId="7" borderId="0" xfId="0" applyFont="1" applyFill="1" applyAlignment="1">
      <alignment vertical="center"/>
    </xf>
    <xf numFmtId="0" fontId="5" fillId="0" borderId="5" xfId="0" applyFont="1" applyBorder="1"/>
    <xf numFmtId="0" fontId="4" fillId="7" borderId="0" xfId="0" applyFont="1" applyFill="1" applyAlignment="1">
      <alignment vertical="center"/>
    </xf>
    <xf numFmtId="0" fontId="5" fillId="0" borderId="5" xfId="0" applyFont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/>
    </xf>
    <xf numFmtId="0" fontId="7" fillId="9" borderId="5" xfId="0" applyFont="1" applyFill="1" applyBorder="1"/>
    <xf numFmtId="0" fontId="5" fillId="0" borderId="8" xfId="0" applyFont="1" applyBorder="1"/>
    <xf numFmtId="0" fontId="7" fillId="9" borderId="9" xfId="0" applyFont="1" applyFill="1" applyBorder="1"/>
    <xf numFmtId="0" fontId="7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7" fillId="7" borderId="15" xfId="0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6" fillId="10" borderId="0" xfId="0" applyFont="1" applyFill="1" applyAlignment="1">
      <alignment vertical="center"/>
    </xf>
    <xf numFmtId="0" fontId="6" fillId="10" borderId="16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/>
    </xf>
    <xf numFmtId="0" fontId="5" fillId="0" borderId="17" xfId="0" applyFont="1" applyBorder="1"/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215265</xdr:colOff>
      <xdr:row>0</xdr:row>
      <xdr:rowOff>102871</xdr:rowOff>
    </xdr:from>
    <xdr:to>
      <xdr:col>1</xdr:col>
      <xdr:colOff>1217295</xdr:colOff>
      <xdr:row>0</xdr:row>
      <xdr:rowOff>324811</xdr:rowOff>
    </xdr:to>
    <xdr:pic>
      <xdr:nvPicPr>
        <xdr:cNvPr id="2" name="Imagem 1" descr="Lojas">
          <a:extLst>
            <a:ext uri="{FF2B5EF4-FFF2-40B4-BE49-F238E27FC236}">
              <a16:creationId xmlns:a16="http://schemas.microsoft.com/office/drawing/2014/main" id="{E8E96EB9-47DB-783C-28EC-E28F57694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02871"/>
          <a:ext cx="1002030" cy="22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4B1-D084-4674-BDE9-C87204A99AF4}">
  <sheetPr>
    <tabColor theme="0"/>
  </sheetPr>
  <dimension ref="A1:AB45"/>
  <sheetViews>
    <sheetView workbookViewId="0">
      <selection activeCell="F6" sqref="F6"/>
    </sheetView>
  </sheetViews>
  <sheetFormatPr defaultRowHeight="14.4" x14ac:dyDescent="0.3"/>
  <sheetData>
    <row r="1" spans="1:28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</row>
    <row r="2" spans="1:28" x14ac:dyDescent="0.3">
      <c r="A2">
        <v>1</v>
      </c>
      <c r="B2">
        <v>1664</v>
      </c>
      <c r="C2">
        <v>263037</v>
      </c>
      <c r="D2" t="s">
        <v>0</v>
      </c>
      <c r="E2">
        <v>60</v>
      </c>
      <c r="F2">
        <v>12.1</v>
      </c>
      <c r="G2">
        <v>180</v>
      </c>
      <c r="H2">
        <v>114966</v>
      </c>
      <c r="I2">
        <v>3073.77</v>
      </c>
      <c r="J2" t="s">
        <v>1</v>
      </c>
      <c r="K2">
        <v>175.2</v>
      </c>
      <c r="L2">
        <v>29.862780000000001</v>
      </c>
      <c r="M2">
        <v>6.5</v>
      </c>
      <c r="N2">
        <v>0</v>
      </c>
      <c r="O2">
        <v>232.16200000000001</v>
      </c>
      <c r="P2">
        <v>16.2</v>
      </c>
      <c r="Q2">
        <v>497.95</v>
      </c>
      <c r="R2">
        <v>64.549099999999996</v>
      </c>
      <c r="S2">
        <v>296.61869999999999</v>
      </c>
      <c r="T2">
        <v>927.14239999999995</v>
      </c>
      <c r="U2">
        <v>0</v>
      </c>
      <c r="V2">
        <v>383.98</v>
      </c>
      <c r="W2">
        <v>0</v>
      </c>
      <c r="X2">
        <v>0</v>
      </c>
      <c r="Y2">
        <v>0</v>
      </c>
      <c r="Z2">
        <v>2.1</v>
      </c>
      <c r="AA2">
        <v>9.65</v>
      </c>
      <c r="AB2">
        <v>18</v>
      </c>
    </row>
    <row r="3" spans="1:28" x14ac:dyDescent="0.3">
      <c r="A3">
        <v>2</v>
      </c>
      <c r="B3">
        <v>1664</v>
      </c>
      <c r="C3">
        <v>263038</v>
      </c>
      <c r="D3" t="s">
        <v>2</v>
      </c>
      <c r="E3">
        <v>60</v>
      </c>
      <c r="F3">
        <v>12.112</v>
      </c>
      <c r="G3">
        <v>180</v>
      </c>
      <c r="H3">
        <v>114967</v>
      </c>
      <c r="I3">
        <v>3073.86</v>
      </c>
      <c r="J3" t="s">
        <v>3</v>
      </c>
      <c r="K3">
        <v>175.2</v>
      </c>
      <c r="L3">
        <v>29.863199999999999</v>
      </c>
      <c r="M3">
        <v>6.5</v>
      </c>
      <c r="N3">
        <v>0</v>
      </c>
      <c r="O3">
        <v>232.16900000000001</v>
      </c>
      <c r="P3">
        <v>16.2</v>
      </c>
      <c r="Q3">
        <v>497.97</v>
      </c>
      <c r="R3">
        <v>64.551000000000002</v>
      </c>
      <c r="S3">
        <v>296.62740000000002</v>
      </c>
      <c r="T3">
        <v>927.16920000000005</v>
      </c>
      <c r="U3">
        <v>0</v>
      </c>
      <c r="V3">
        <v>383.99</v>
      </c>
      <c r="W3">
        <v>0</v>
      </c>
      <c r="X3">
        <v>0</v>
      </c>
      <c r="Y3">
        <v>0</v>
      </c>
      <c r="Z3">
        <v>2.1</v>
      </c>
      <c r="AA3">
        <v>9.65</v>
      </c>
      <c r="AB3">
        <v>18</v>
      </c>
    </row>
    <row r="4" spans="1:28" x14ac:dyDescent="0.3">
      <c r="A4">
        <v>3</v>
      </c>
      <c r="B4">
        <v>1664</v>
      </c>
      <c r="C4">
        <v>263041</v>
      </c>
      <c r="D4" t="s">
        <v>4</v>
      </c>
      <c r="E4">
        <v>60</v>
      </c>
      <c r="F4">
        <v>12.42</v>
      </c>
      <c r="G4">
        <v>180</v>
      </c>
      <c r="H4">
        <v>114968</v>
      </c>
      <c r="I4">
        <v>3076.29</v>
      </c>
      <c r="J4" t="s">
        <v>5</v>
      </c>
      <c r="K4">
        <v>175.2</v>
      </c>
      <c r="L4">
        <v>29.873699999999999</v>
      </c>
      <c r="M4">
        <v>6.5</v>
      </c>
      <c r="N4">
        <v>0</v>
      </c>
      <c r="O4">
        <v>232.352</v>
      </c>
      <c r="P4">
        <v>16.2</v>
      </c>
      <c r="Q4">
        <v>498.36</v>
      </c>
      <c r="R4">
        <v>64.602099999999993</v>
      </c>
      <c r="S4">
        <v>296.86189999999999</v>
      </c>
      <c r="T4">
        <v>927.89200000000005</v>
      </c>
      <c r="U4">
        <v>0</v>
      </c>
      <c r="V4">
        <v>384.3</v>
      </c>
      <c r="W4">
        <v>0</v>
      </c>
      <c r="X4">
        <v>0</v>
      </c>
      <c r="Y4">
        <v>0</v>
      </c>
      <c r="Z4">
        <v>2.1</v>
      </c>
      <c r="AA4">
        <v>9.65</v>
      </c>
      <c r="AB4">
        <v>18</v>
      </c>
    </row>
    <row r="5" spans="1:28" x14ac:dyDescent="0.3">
      <c r="A5">
        <v>4</v>
      </c>
      <c r="B5">
        <v>1664</v>
      </c>
      <c r="C5">
        <v>262831</v>
      </c>
      <c r="D5" t="s">
        <v>6</v>
      </c>
      <c r="E5">
        <v>300</v>
      </c>
      <c r="F5">
        <v>27</v>
      </c>
      <c r="G5">
        <v>900</v>
      </c>
      <c r="H5">
        <v>114477</v>
      </c>
      <c r="I5">
        <v>2915.98</v>
      </c>
      <c r="J5" t="s">
        <v>7</v>
      </c>
      <c r="K5">
        <v>159</v>
      </c>
      <c r="L5">
        <v>5.09009</v>
      </c>
      <c r="M5">
        <v>0</v>
      </c>
      <c r="N5">
        <v>0</v>
      </c>
      <c r="O5">
        <v>0</v>
      </c>
      <c r="P5">
        <v>12.6</v>
      </c>
      <c r="Q5">
        <v>367.41</v>
      </c>
      <c r="R5">
        <v>61.235500000000002</v>
      </c>
      <c r="S5">
        <v>281.39179999999999</v>
      </c>
      <c r="T5">
        <v>808.76149999999996</v>
      </c>
      <c r="U5">
        <v>0</v>
      </c>
      <c r="V5">
        <v>364.27</v>
      </c>
      <c r="W5">
        <v>0</v>
      </c>
      <c r="X5">
        <v>0</v>
      </c>
      <c r="Y5">
        <v>0</v>
      </c>
      <c r="Z5">
        <v>2.1</v>
      </c>
      <c r="AA5">
        <v>9.65</v>
      </c>
      <c r="AB5">
        <v>18</v>
      </c>
    </row>
    <row r="6" spans="1:28" x14ac:dyDescent="0.3">
      <c r="A6">
        <v>5</v>
      </c>
      <c r="B6">
        <v>1664</v>
      </c>
      <c r="C6">
        <v>262688</v>
      </c>
      <c r="D6" t="s">
        <v>8</v>
      </c>
      <c r="E6">
        <v>300</v>
      </c>
      <c r="F6">
        <v>26.7</v>
      </c>
      <c r="G6">
        <v>900</v>
      </c>
      <c r="H6">
        <v>113900</v>
      </c>
      <c r="I6">
        <v>2913.61</v>
      </c>
      <c r="J6" t="s">
        <v>9</v>
      </c>
      <c r="K6">
        <v>159</v>
      </c>
      <c r="L6">
        <v>5.0883900000000004</v>
      </c>
      <c r="M6">
        <v>0</v>
      </c>
      <c r="N6">
        <v>0</v>
      </c>
      <c r="O6">
        <v>0</v>
      </c>
      <c r="P6">
        <v>12.6</v>
      </c>
      <c r="Q6">
        <v>367.11</v>
      </c>
      <c r="R6">
        <v>61.1858</v>
      </c>
      <c r="S6">
        <v>281.16309999999999</v>
      </c>
      <c r="T6">
        <v>808.11239999999998</v>
      </c>
      <c r="U6">
        <v>0</v>
      </c>
      <c r="V6">
        <v>363.97</v>
      </c>
      <c r="W6">
        <v>0</v>
      </c>
      <c r="X6">
        <v>0</v>
      </c>
      <c r="Y6">
        <v>0</v>
      </c>
      <c r="Z6">
        <v>2.1</v>
      </c>
      <c r="AA6">
        <v>9.65</v>
      </c>
      <c r="AB6">
        <v>18</v>
      </c>
    </row>
    <row r="7" spans="1:28" x14ac:dyDescent="0.3">
      <c r="A7">
        <v>6</v>
      </c>
      <c r="B7">
        <v>1664</v>
      </c>
      <c r="C7">
        <v>262835</v>
      </c>
      <c r="D7" t="s">
        <v>10</v>
      </c>
      <c r="E7">
        <v>300</v>
      </c>
      <c r="F7">
        <v>27.7</v>
      </c>
      <c r="G7">
        <v>900</v>
      </c>
      <c r="H7">
        <v>114478</v>
      </c>
      <c r="I7">
        <v>2921.51</v>
      </c>
      <c r="J7" t="s">
        <v>11</v>
      </c>
      <c r="K7">
        <v>159</v>
      </c>
      <c r="L7">
        <v>5.0940300000000001</v>
      </c>
      <c r="M7">
        <v>0</v>
      </c>
      <c r="N7">
        <v>0</v>
      </c>
      <c r="O7">
        <v>0</v>
      </c>
      <c r="P7">
        <v>12.6</v>
      </c>
      <c r="Q7">
        <v>368.11</v>
      </c>
      <c r="R7">
        <v>61.351700000000001</v>
      </c>
      <c r="S7">
        <v>281.9255</v>
      </c>
      <c r="T7">
        <v>810.27099999999996</v>
      </c>
      <c r="U7">
        <v>0</v>
      </c>
      <c r="V7">
        <v>364.96</v>
      </c>
      <c r="W7">
        <v>0</v>
      </c>
      <c r="X7">
        <v>0</v>
      </c>
      <c r="Y7">
        <v>0</v>
      </c>
      <c r="Z7">
        <v>2.1</v>
      </c>
      <c r="AA7">
        <v>9.65</v>
      </c>
      <c r="AB7">
        <v>18</v>
      </c>
    </row>
    <row r="8" spans="1:28" x14ac:dyDescent="0.3">
      <c r="A8">
        <v>7</v>
      </c>
      <c r="B8">
        <v>1664</v>
      </c>
      <c r="C8">
        <v>263036</v>
      </c>
      <c r="D8" t="s">
        <v>12</v>
      </c>
      <c r="E8">
        <v>40</v>
      </c>
      <c r="F8">
        <v>23.6</v>
      </c>
      <c r="G8">
        <v>200</v>
      </c>
      <c r="H8">
        <v>114965</v>
      </c>
      <c r="I8">
        <v>4730.25</v>
      </c>
      <c r="J8" t="s">
        <v>13</v>
      </c>
      <c r="K8">
        <v>156</v>
      </c>
      <c r="L8">
        <v>41.60219</v>
      </c>
      <c r="M8">
        <v>9.75</v>
      </c>
      <c r="N8">
        <v>0</v>
      </c>
      <c r="O8">
        <v>535.91300000000001</v>
      </c>
      <c r="P8">
        <v>16.2</v>
      </c>
      <c r="Q8">
        <v>766.3</v>
      </c>
      <c r="R8">
        <v>99.3352</v>
      </c>
      <c r="S8">
        <v>456.46870000000001</v>
      </c>
      <c r="T8">
        <v>1459.6755000000001</v>
      </c>
      <c r="U8">
        <v>0</v>
      </c>
      <c r="V8">
        <v>590.91</v>
      </c>
      <c r="W8">
        <v>0</v>
      </c>
      <c r="X8">
        <v>0</v>
      </c>
      <c r="Y8">
        <v>0</v>
      </c>
      <c r="Z8">
        <v>2.1</v>
      </c>
      <c r="AA8">
        <v>9.65</v>
      </c>
      <c r="AB8">
        <v>18</v>
      </c>
    </row>
    <row r="9" spans="1:28" x14ac:dyDescent="0.3">
      <c r="A9">
        <v>8</v>
      </c>
      <c r="B9">
        <v>1664</v>
      </c>
      <c r="C9">
        <v>262999</v>
      </c>
      <c r="D9" t="s">
        <v>14</v>
      </c>
      <c r="E9">
        <v>60</v>
      </c>
      <c r="F9">
        <v>22.02</v>
      </c>
      <c r="G9">
        <v>600</v>
      </c>
      <c r="H9">
        <v>114867</v>
      </c>
      <c r="I9">
        <v>8364.9699999999993</v>
      </c>
      <c r="J9" t="s">
        <v>15</v>
      </c>
      <c r="K9">
        <v>137.4</v>
      </c>
      <c r="L9">
        <v>24.457630000000002</v>
      </c>
      <c r="M9">
        <v>9.75</v>
      </c>
      <c r="N9">
        <v>0</v>
      </c>
      <c r="O9">
        <v>947.70899999999995</v>
      </c>
      <c r="P9">
        <v>16.2</v>
      </c>
      <c r="Q9">
        <v>1355.12</v>
      </c>
      <c r="R9">
        <v>175.6643</v>
      </c>
      <c r="S9">
        <v>807.21950000000004</v>
      </c>
      <c r="T9">
        <v>2572.2761</v>
      </c>
      <c r="U9">
        <v>0</v>
      </c>
      <c r="V9">
        <v>1044.97</v>
      </c>
      <c r="W9">
        <v>0</v>
      </c>
      <c r="X9">
        <v>0</v>
      </c>
      <c r="Y9">
        <v>0</v>
      </c>
      <c r="Z9">
        <v>2.1</v>
      </c>
      <c r="AA9">
        <v>9.65</v>
      </c>
      <c r="AB9">
        <v>18</v>
      </c>
    </row>
    <row r="10" spans="1:28" x14ac:dyDescent="0.3">
      <c r="A10">
        <v>9</v>
      </c>
      <c r="B10">
        <v>1664</v>
      </c>
      <c r="C10">
        <v>262879</v>
      </c>
      <c r="D10" t="s">
        <v>16</v>
      </c>
      <c r="E10">
        <v>240</v>
      </c>
      <c r="F10">
        <v>27.6</v>
      </c>
      <c r="G10">
        <v>480</v>
      </c>
      <c r="H10">
        <v>114663</v>
      </c>
      <c r="I10">
        <v>1695.56</v>
      </c>
      <c r="J10" t="s">
        <v>17</v>
      </c>
      <c r="K10">
        <v>136.80000000000001</v>
      </c>
      <c r="L10">
        <v>5.9307800000000004</v>
      </c>
      <c r="M10">
        <v>5.2</v>
      </c>
      <c r="N10">
        <v>0</v>
      </c>
      <c r="O10">
        <v>102.452</v>
      </c>
      <c r="P10">
        <v>16.2</v>
      </c>
      <c r="Q10">
        <v>274.68</v>
      </c>
      <c r="R10">
        <v>35.606699999999996</v>
      </c>
      <c r="S10">
        <v>163.62119999999999</v>
      </c>
      <c r="T10">
        <v>511.06970000000001</v>
      </c>
      <c r="U10">
        <v>0</v>
      </c>
      <c r="V10">
        <v>211.81</v>
      </c>
      <c r="W10">
        <v>0</v>
      </c>
      <c r="X10">
        <v>0</v>
      </c>
      <c r="Y10">
        <v>0</v>
      </c>
      <c r="Z10">
        <v>2.1</v>
      </c>
      <c r="AA10">
        <v>9.65</v>
      </c>
      <c r="AB10">
        <v>18</v>
      </c>
    </row>
    <row r="11" spans="1:28" x14ac:dyDescent="0.3">
      <c r="A11">
        <v>10</v>
      </c>
      <c r="B11">
        <v>1664</v>
      </c>
      <c r="C11">
        <v>263032</v>
      </c>
      <c r="D11" t="s">
        <v>18</v>
      </c>
      <c r="E11">
        <v>40</v>
      </c>
      <c r="F11">
        <v>20</v>
      </c>
      <c r="G11">
        <v>200</v>
      </c>
      <c r="H11">
        <v>114961</v>
      </c>
      <c r="I11">
        <v>3855.59</v>
      </c>
      <c r="J11" t="s">
        <v>19</v>
      </c>
      <c r="K11">
        <v>126.8</v>
      </c>
      <c r="L11">
        <v>33.870420000000003</v>
      </c>
      <c r="M11">
        <v>9.75</v>
      </c>
      <c r="N11">
        <v>0</v>
      </c>
      <c r="O11">
        <v>436.81900000000002</v>
      </c>
      <c r="P11">
        <v>16.2</v>
      </c>
      <c r="Q11">
        <v>624.61</v>
      </c>
      <c r="R11">
        <v>80.967399999999998</v>
      </c>
      <c r="S11">
        <v>372.06450000000001</v>
      </c>
      <c r="T11">
        <v>1191.9419</v>
      </c>
      <c r="U11">
        <v>0</v>
      </c>
      <c r="V11">
        <v>481.65</v>
      </c>
      <c r="W11">
        <v>0</v>
      </c>
      <c r="X11">
        <v>0</v>
      </c>
      <c r="Y11">
        <v>0</v>
      </c>
      <c r="Z11">
        <v>2.1</v>
      </c>
      <c r="AA11">
        <v>9.65</v>
      </c>
      <c r="AB11">
        <v>18</v>
      </c>
    </row>
    <row r="12" spans="1:28" x14ac:dyDescent="0.3">
      <c r="A12">
        <v>11</v>
      </c>
      <c r="B12">
        <v>1664</v>
      </c>
      <c r="C12">
        <v>263035</v>
      </c>
      <c r="D12" t="s">
        <v>20</v>
      </c>
      <c r="E12">
        <v>40</v>
      </c>
      <c r="F12">
        <v>23.6</v>
      </c>
      <c r="G12">
        <v>200</v>
      </c>
      <c r="H12">
        <v>114964</v>
      </c>
      <c r="I12">
        <v>3778.29</v>
      </c>
      <c r="J12" t="s">
        <v>21</v>
      </c>
      <c r="K12">
        <v>122.4</v>
      </c>
      <c r="L12">
        <v>32.929789999999997</v>
      </c>
      <c r="M12">
        <v>9.75</v>
      </c>
      <c r="N12">
        <v>0</v>
      </c>
      <c r="O12">
        <v>428.06200000000001</v>
      </c>
      <c r="P12">
        <v>16.2</v>
      </c>
      <c r="Q12">
        <v>612.08000000000004</v>
      </c>
      <c r="R12">
        <v>79.344200000000001</v>
      </c>
      <c r="S12">
        <v>364.60539999999997</v>
      </c>
      <c r="T12">
        <v>1168.2810999999999</v>
      </c>
      <c r="U12">
        <v>0</v>
      </c>
      <c r="V12">
        <v>471.99</v>
      </c>
      <c r="W12">
        <v>0</v>
      </c>
      <c r="X12">
        <v>0</v>
      </c>
      <c r="Y12">
        <v>0</v>
      </c>
      <c r="Z12">
        <v>2.1</v>
      </c>
      <c r="AA12">
        <v>9.65</v>
      </c>
      <c r="AB12">
        <v>18</v>
      </c>
    </row>
    <row r="13" spans="1:28" x14ac:dyDescent="0.3">
      <c r="A13">
        <v>12</v>
      </c>
      <c r="B13">
        <v>1664</v>
      </c>
      <c r="C13">
        <v>263006</v>
      </c>
      <c r="D13" t="s">
        <v>22</v>
      </c>
      <c r="E13">
        <v>40</v>
      </c>
      <c r="F13">
        <v>21.52</v>
      </c>
      <c r="G13">
        <v>200</v>
      </c>
      <c r="H13">
        <v>114871</v>
      </c>
      <c r="I13">
        <v>3750.92</v>
      </c>
      <c r="J13" t="s">
        <v>23</v>
      </c>
      <c r="K13">
        <v>122.4</v>
      </c>
      <c r="L13">
        <v>32.817059999999998</v>
      </c>
      <c r="M13">
        <v>9.75</v>
      </c>
      <c r="N13">
        <v>0</v>
      </c>
      <c r="O13">
        <v>424.96100000000001</v>
      </c>
      <c r="P13">
        <v>16.2</v>
      </c>
      <c r="Q13">
        <v>607.65</v>
      </c>
      <c r="R13">
        <v>78.769400000000005</v>
      </c>
      <c r="S13">
        <v>361.96420000000001</v>
      </c>
      <c r="T13">
        <v>1159.9022</v>
      </c>
      <c r="U13">
        <v>0</v>
      </c>
      <c r="V13">
        <v>468.57</v>
      </c>
      <c r="W13">
        <v>0</v>
      </c>
      <c r="X13">
        <v>0</v>
      </c>
      <c r="Y13">
        <v>0</v>
      </c>
      <c r="Z13">
        <v>2.1</v>
      </c>
      <c r="AA13">
        <v>9.65</v>
      </c>
      <c r="AB13">
        <v>18</v>
      </c>
    </row>
    <row r="14" spans="1:28" x14ac:dyDescent="0.3">
      <c r="A14">
        <v>13</v>
      </c>
      <c r="B14">
        <v>1664</v>
      </c>
      <c r="C14">
        <v>262994</v>
      </c>
      <c r="D14" t="s">
        <v>24</v>
      </c>
      <c r="E14">
        <v>20</v>
      </c>
      <c r="F14">
        <v>17.7</v>
      </c>
      <c r="G14">
        <v>400</v>
      </c>
      <c r="H14">
        <v>114865</v>
      </c>
      <c r="I14">
        <v>14168.07</v>
      </c>
      <c r="J14" t="s">
        <v>25</v>
      </c>
      <c r="K14">
        <v>116.8</v>
      </c>
      <c r="L14">
        <v>62.241399999999999</v>
      </c>
      <c r="M14">
        <v>9.75</v>
      </c>
      <c r="N14">
        <v>0</v>
      </c>
      <c r="O14">
        <v>1605.172</v>
      </c>
      <c r="P14">
        <v>16.2</v>
      </c>
      <c r="Q14">
        <v>2295.23</v>
      </c>
      <c r="R14">
        <v>297.52949999999998</v>
      </c>
      <c r="S14">
        <v>1367.2191</v>
      </c>
      <c r="T14">
        <v>4348.6269000000002</v>
      </c>
      <c r="U14">
        <v>0</v>
      </c>
      <c r="V14">
        <v>1769.9</v>
      </c>
      <c r="W14">
        <v>0</v>
      </c>
      <c r="X14">
        <v>0</v>
      </c>
      <c r="Y14">
        <v>0</v>
      </c>
      <c r="Z14">
        <v>2.1</v>
      </c>
      <c r="AA14">
        <v>9.65</v>
      </c>
      <c r="AB14">
        <v>18</v>
      </c>
    </row>
    <row r="15" spans="1:28" x14ac:dyDescent="0.3">
      <c r="A15">
        <v>14</v>
      </c>
      <c r="B15">
        <v>1664</v>
      </c>
      <c r="C15">
        <v>263034</v>
      </c>
      <c r="D15" t="s">
        <v>26</v>
      </c>
      <c r="E15">
        <v>30</v>
      </c>
      <c r="F15">
        <v>19.2</v>
      </c>
      <c r="G15">
        <v>150</v>
      </c>
      <c r="H15">
        <v>114976</v>
      </c>
      <c r="I15">
        <v>3448.43</v>
      </c>
      <c r="J15" t="s">
        <v>27</v>
      </c>
      <c r="K15">
        <v>112.8</v>
      </c>
      <c r="L15">
        <v>40.284770000000002</v>
      </c>
      <c r="M15">
        <v>9.75</v>
      </c>
      <c r="N15">
        <v>0</v>
      </c>
      <c r="O15">
        <v>390.69</v>
      </c>
      <c r="P15">
        <v>16.2</v>
      </c>
      <c r="Q15">
        <v>558.65</v>
      </c>
      <c r="R15">
        <v>72.417000000000002</v>
      </c>
      <c r="S15">
        <v>332.77319999999997</v>
      </c>
      <c r="T15">
        <v>1067.3081999999999</v>
      </c>
      <c r="U15">
        <v>0</v>
      </c>
      <c r="V15">
        <v>430.78</v>
      </c>
      <c r="W15">
        <v>0</v>
      </c>
      <c r="X15">
        <v>0</v>
      </c>
      <c r="Y15">
        <v>0</v>
      </c>
      <c r="Z15">
        <v>2.1</v>
      </c>
      <c r="AA15">
        <v>9.65</v>
      </c>
      <c r="AB15">
        <v>18</v>
      </c>
    </row>
    <row r="16" spans="1:28" x14ac:dyDescent="0.3">
      <c r="A16">
        <v>15</v>
      </c>
      <c r="B16">
        <v>1664</v>
      </c>
      <c r="C16">
        <v>262997</v>
      </c>
      <c r="D16" t="s">
        <v>28</v>
      </c>
      <c r="E16">
        <v>40</v>
      </c>
      <c r="F16">
        <v>17</v>
      </c>
      <c r="G16">
        <v>400</v>
      </c>
      <c r="H16">
        <v>114866</v>
      </c>
      <c r="I16">
        <v>6748.3</v>
      </c>
      <c r="J16" t="s">
        <v>29</v>
      </c>
      <c r="K16">
        <v>111.2</v>
      </c>
      <c r="L16">
        <v>29.652049999999999</v>
      </c>
      <c r="M16">
        <v>9.75</v>
      </c>
      <c r="N16">
        <v>0</v>
      </c>
      <c r="O16">
        <v>764.54899999999998</v>
      </c>
      <c r="P16">
        <v>16.2</v>
      </c>
      <c r="Q16">
        <v>1093.23</v>
      </c>
      <c r="R16">
        <v>141.71440000000001</v>
      </c>
      <c r="S16">
        <v>651.21140000000003</v>
      </c>
      <c r="T16">
        <v>2077.4117000000001</v>
      </c>
      <c r="U16">
        <v>0</v>
      </c>
      <c r="V16">
        <v>843.01</v>
      </c>
      <c r="W16">
        <v>0</v>
      </c>
      <c r="X16">
        <v>0</v>
      </c>
      <c r="Y16">
        <v>0</v>
      </c>
      <c r="Z16">
        <v>2.1</v>
      </c>
      <c r="AA16">
        <v>9.65</v>
      </c>
      <c r="AB16">
        <v>18</v>
      </c>
    </row>
    <row r="17" spans="1:28" x14ac:dyDescent="0.3">
      <c r="A17">
        <v>16</v>
      </c>
      <c r="B17">
        <v>1664</v>
      </c>
      <c r="C17">
        <v>262896</v>
      </c>
      <c r="D17" t="s">
        <v>30</v>
      </c>
      <c r="E17">
        <v>240</v>
      </c>
      <c r="F17">
        <v>15.8</v>
      </c>
      <c r="G17">
        <v>480</v>
      </c>
      <c r="H17">
        <v>114700</v>
      </c>
      <c r="I17">
        <v>1225.49</v>
      </c>
      <c r="J17" t="s">
        <v>31</v>
      </c>
      <c r="K17">
        <v>100.8</v>
      </c>
      <c r="L17">
        <v>4.33873</v>
      </c>
      <c r="M17">
        <v>5.2</v>
      </c>
      <c r="N17">
        <v>0</v>
      </c>
      <c r="O17">
        <v>74.049000000000007</v>
      </c>
      <c r="P17">
        <v>16.2</v>
      </c>
      <c r="Q17">
        <v>198.53</v>
      </c>
      <c r="R17">
        <v>25.735299999999999</v>
      </c>
      <c r="S17">
        <v>118.2598</v>
      </c>
      <c r="T17">
        <v>372.63589999999999</v>
      </c>
      <c r="U17">
        <v>0</v>
      </c>
      <c r="V17">
        <v>153.09</v>
      </c>
      <c r="W17">
        <v>0</v>
      </c>
      <c r="X17">
        <v>0</v>
      </c>
      <c r="Y17">
        <v>0</v>
      </c>
      <c r="Z17">
        <v>2.1</v>
      </c>
      <c r="AA17">
        <v>9.65</v>
      </c>
      <c r="AB17">
        <v>18</v>
      </c>
    </row>
    <row r="18" spans="1:28" x14ac:dyDescent="0.3">
      <c r="A18">
        <v>17</v>
      </c>
      <c r="B18">
        <v>1664</v>
      </c>
      <c r="C18">
        <v>263073</v>
      </c>
      <c r="D18" t="s">
        <v>32</v>
      </c>
      <c r="E18">
        <v>24</v>
      </c>
      <c r="F18">
        <v>20.207999999999998</v>
      </c>
      <c r="G18">
        <v>120</v>
      </c>
      <c r="H18">
        <v>115100</v>
      </c>
      <c r="I18">
        <v>3101.3</v>
      </c>
      <c r="J18" t="s">
        <v>33</v>
      </c>
      <c r="K18">
        <v>100.08</v>
      </c>
      <c r="L18">
        <v>43.308729999999997</v>
      </c>
      <c r="M18">
        <v>5.2</v>
      </c>
      <c r="N18">
        <v>0</v>
      </c>
      <c r="O18">
        <v>187.393</v>
      </c>
      <c r="P18">
        <v>16.2</v>
      </c>
      <c r="Q18">
        <v>502.41</v>
      </c>
      <c r="R18">
        <v>65.127399999999994</v>
      </c>
      <c r="S18">
        <v>299.27569999999997</v>
      </c>
      <c r="T18">
        <v>925.05939999999998</v>
      </c>
      <c r="U18">
        <v>0</v>
      </c>
      <c r="V18">
        <v>387.42</v>
      </c>
      <c r="W18">
        <v>0</v>
      </c>
      <c r="X18">
        <v>0</v>
      </c>
      <c r="Y18">
        <v>0</v>
      </c>
      <c r="Z18">
        <v>2.1</v>
      </c>
      <c r="AA18">
        <v>9.65</v>
      </c>
      <c r="AB18">
        <v>18</v>
      </c>
    </row>
    <row r="19" spans="1:28" x14ac:dyDescent="0.3">
      <c r="A19">
        <v>18</v>
      </c>
      <c r="B19">
        <v>1664</v>
      </c>
      <c r="C19">
        <v>263043</v>
      </c>
      <c r="D19" t="s">
        <v>34</v>
      </c>
      <c r="E19">
        <v>72</v>
      </c>
      <c r="F19">
        <v>25.632000000000001</v>
      </c>
      <c r="G19">
        <v>360</v>
      </c>
      <c r="H19">
        <v>115018</v>
      </c>
      <c r="I19">
        <v>3029.86</v>
      </c>
      <c r="J19" t="s">
        <v>35</v>
      </c>
      <c r="K19">
        <v>95.04</v>
      </c>
      <c r="L19">
        <v>13.88964</v>
      </c>
      <c r="M19">
        <v>5.2</v>
      </c>
      <c r="N19">
        <v>0</v>
      </c>
      <c r="O19">
        <v>183.07599999999999</v>
      </c>
      <c r="P19">
        <v>16.2</v>
      </c>
      <c r="Q19">
        <v>490.84</v>
      </c>
      <c r="R19">
        <v>63.627000000000002</v>
      </c>
      <c r="S19">
        <v>292.3811</v>
      </c>
      <c r="T19">
        <v>904.01859999999999</v>
      </c>
      <c r="U19">
        <v>0</v>
      </c>
      <c r="V19">
        <v>378.5</v>
      </c>
      <c r="W19">
        <v>0</v>
      </c>
      <c r="X19">
        <v>0</v>
      </c>
      <c r="Y19">
        <v>0</v>
      </c>
      <c r="Z19">
        <v>2.1</v>
      </c>
      <c r="AA19">
        <v>9.65</v>
      </c>
      <c r="AB19">
        <v>18</v>
      </c>
    </row>
    <row r="20" spans="1:28" x14ac:dyDescent="0.3">
      <c r="A20">
        <v>19</v>
      </c>
      <c r="B20">
        <v>1664</v>
      </c>
      <c r="C20">
        <v>262890</v>
      </c>
      <c r="D20" t="s">
        <v>36</v>
      </c>
      <c r="E20">
        <v>144</v>
      </c>
      <c r="F20">
        <v>21.3</v>
      </c>
      <c r="G20">
        <v>432</v>
      </c>
      <c r="H20">
        <v>114698</v>
      </c>
      <c r="I20">
        <v>1759.24</v>
      </c>
      <c r="J20" t="s">
        <v>37</v>
      </c>
      <c r="K20">
        <v>93.6</v>
      </c>
      <c r="L20">
        <v>6.7959899999999998</v>
      </c>
      <c r="M20">
        <v>5.2</v>
      </c>
      <c r="N20">
        <v>0</v>
      </c>
      <c r="O20">
        <v>106.3</v>
      </c>
      <c r="P20">
        <v>16.2</v>
      </c>
      <c r="Q20">
        <v>285</v>
      </c>
      <c r="R20">
        <v>36.944099999999999</v>
      </c>
      <c r="S20">
        <v>169.76679999999999</v>
      </c>
      <c r="T20">
        <v>529.82539999999995</v>
      </c>
      <c r="U20">
        <v>0</v>
      </c>
      <c r="V20">
        <v>219.77</v>
      </c>
      <c r="W20">
        <v>0</v>
      </c>
      <c r="X20">
        <v>0</v>
      </c>
      <c r="Y20">
        <v>0</v>
      </c>
      <c r="Z20">
        <v>2.1</v>
      </c>
      <c r="AA20">
        <v>9.65</v>
      </c>
      <c r="AB20">
        <v>18</v>
      </c>
    </row>
    <row r="21" spans="1:28" x14ac:dyDescent="0.3">
      <c r="A21">
        <v>20</v>
      </c>
      <c r="B21">
        <v>1664</v>
      </c>
      <c r="C21">
        <v>263039</v>
      </c>
      <c r="D21" t="s">
        <v>38</v>
      </c>
      <c r="E21">
        <v>24</v>
      </c>
      <c r="F21">
        <v>9.1920000000000002</v>
      </c>
      <c r="G21">
        <v>72</v>
      </c>
      <c r="H21">
        <v>115014</v>
      </c>
      <c r="I21">
        <v>1663.67</v>
      </c>
      <c r="J21" t="s">
        <v>39</v>
      </c>
      <c r="K21">
        <v>93.6</v>
      </c>
      <c r="L21">
        <v>41.257730000000002</v>
      </c>
      <c r="M21">
        <v>9.75</v>
      </c>
      <c r="N21">
        <v>0</v>
      </c>
      <c r="O21">
        <v>188.48599999999999</v>
      </c>
      <c r="P21">
        <v>16.2</v>
      </c>
      <c r="Q21">
        <v>269.51</v>
      </c>
      <c r="R21">
        <v>34.937100000000001</v>
      </c>
      <c r="S21">
        <v>160.54419999999999</v>
      </c>
      <c r="T21">
        <v>520.98860000000002</v>
      </c>
      <c r="U21">
        <v>0</v>
      </c>
      <c r="V21">
        <v>207.83</v>
      </c>
      <c r="W21">
        <v>0</v>
      </c>
      <c r="X21">
        <v>0</v>
      </c>
      <c r="Y21">
        <v>0</v>
      </c>
      <c r="Z21">
        <v>2.1</v>
      </c>
      <c r="AA21">
        <v>9.65</v>
      </c>
      <c r="AB21">
        <v>18</v>
      </c>
    </row>
    <row r="22" spans="1:28" x14ac:dyDescent="0.3">
      <c r="A22">
        <v>21</v>
      </c>
      <c r="B22">
        <v>1664</v>
      </c>
      <c r="C22">
        <v>263040</v>
      </c>
      <c r="D22" t="s">
        <v>40</v>
      </c>
      <c r="E22">
        <v>72</v>
      </c>
      <c r="F22">
        <v>35.28</v>
      </c>
      <c r="G22">
        <v>360</v>
      </c>
      <c r="H22">
        <v>115015</v>
      </c>
      <c r="I22">
        <v>2952.79</v>
      </c>
      <c r="J22" t="s">
        <v>41</v>
      </c>
      <c r="K22">
        <v>87.84</v>
      </c>
      <c r="L22">
        <v>13.161440000000001</v>
      </c>
      <c r="M22">
        <v>5.2</v>
      </c>
      <c r="N22">
        <v>0</v>
      </c>
      <c r="O22">
        <v>178.42</v>
      </c>
      <c r="P22">
        <v>16.2</v>
      </c>
      <c r="Q22">
        <v>478.35</v>
      </c>
      <c r="R22">
        <v>62.008699999999997</v>
      </c>
      <c r="S22">
        <v>284.94450000000001</v>
      </c>
      <c r="T22">
        <v>881.32349999999997</v>
      </c>
      <c r="U22">
        <v>0</v>
      </c>
      <c r="V22">
        <v>368.87</v>
      </c>
      <c r="W22">
        <v>0</v>
      </c>
      <c r="X22">
        <v>0</v>
      </c>
      <c r="Y22">
        <v>0</v>
      </c>
      <c r="Z22">
        <v>2.1</v>
      </c>
      <c r="AA22">
        <v>9.65</v>
      </c>
      <c r="AB22">
        <v>18</v>
      </c>
    </row>
    <row r="23" spans="1:28" x14ac:dyDescent="0.3">
      <c r="A23">
        <v>22</v>
      </c>
      <c r="B23">
        <v>1664</v>
      </c>
      <c r="C23">
        <v>263075</v>
      </c>
      <c r="D23" t="s">
        <v>42</v>
      </c>
      <c r="E23">
        <v>12</v>
      </c>
      <c r="F23">
        <v>17.495999999999999</v>
      </c>
      <c r="G23">
        <v>60</v>
      </c>
      <c r="H23">
        <v>115117</v>
      </c>
      <c r="I23">
        <v>2497.85</v>
      </c>
      <c r="J23" t="s">
        <v>43</v>
      </c>
      <c r="K23">
        <v>80.040000000000006</v>
      </c>
      <c r="L23">
        <v>69.534520000000001</v>
      </c>
      <c r="M23">
        <v>5.2</v>
      </c>
      <c r="N23">
        <v>0</v>
      </c>
      <c r="O23">
        <v>150.93</v>
      </c>
      <c r="P23">
        <v>16.2</v>
      </c>
      <c r="Q23">
        <v>404.65</v>
      </c>
      <c r="R23">
        <v>52.454900000000002</v>
      </c>
      <c r="S23">
        <v>241.04259999999999</v>
      </c>
      <c r="T23">
        <v>747.34259999999995</v>
      </c>
      <c r="U23">
        <v>0</v>
      </c>
      <c r="V23">
        <v>312.04000000000002</v>
      </c>
      <c r="W23">
        <v>0</v>
      </c>
      <c r="X23">
        <v>0</v>
      </c>
      <c r="Y23">
        <v>0</v>
      </c>
      <c r="Z23">
        <v>2.1</v>
      </c>
      <c r="AA23">
        <v>9.65</v>
      </c>
      <c r="AB23">
        <v>18</v>
      </c>
    </row>
    <row r="24" spans="1:28" x14ac:dyDescent="0.3">
      <c r="A24">
        <v>23</v>
      </c>
      <c r="B24">
        <v>1664</v>
      </c>
      <c r="C24">
        <v>262897</v>
      </c>
      <c r="D24" t="s">
        <v>44</v>
      </c>
      <c r="E24">
        <v>144</v>
      </c>
      <c r="F24">
        <v>15.4</v>
      </c>
      <c r="G24">
        <v>432</v>
      </c>
      <c r="H24">
        <v>114754</v>
      </c>
      <c r="I24">
        <v>1443.41</v>
      </c>
      <c r="J24" t="s">
        <v>45</v>
      </c>
      <c r="K24">
        <v>77.760000000000005</v>
      </c>
      <c r="L24">
        <v>5.6186299999999996</v>
      </c>
      <c r="M24">
        <v>5.2</v>
      </c>
      <c r="N24">
        <v>0</v>
      </c>
      <c r="O24">
        <v>87.216999999999999</v>
      </c>
      <c r="P24">
        <v>16.2</v>
      </c>
      <c r="Q24">
        <v>233.83</v>
      </c>
      <c r="R24">
        <v>30.311599999999999</v>
      </c>
      <c r="S24">
        <v>139.28890000000001</v>
      </c>
      <c r="T24">
        <v>436.81330000000003</v>
      </c>
      <c r="U24">
        <v>0</v>
      </c>
      <c r="V24">
        <v>180.31</v>
      </c>
      <c r="W24">
        <v>0</v>
      </c>
      <c r="X24">
        <v>0</v>
      </c>
      <c r="Y24">
        <v>0</v>
      </c>
      <c r="Z24">
        <v>2.1</v>
      </c>
      <c r="AA24">
        <v>9.65</v>
      </c>
      <c r="AB24">
        <v>18</v>
      </c>
    </row>
    <row r="25" spans="1:28" x14ac:dyDescent="0.3">
      <c r="A25">
        <v>24</v>
      </c>
      <c r="B25">
        <v>1664</v>
      </c>
      <c r="C25">
        <v>262848</v>
      </c>
      <c r="D25" t="s">
        <v>96</v>
      </c>
      <c r="E25">
        <v>168</v>
      </c>
      <c r="F25">
        <v>22.4</v>
      </c>
      <c r="G25">
        <v>840</v>
      </c>
      <c r="H25">
        <v>113902</v>
      </c>
      <c r="I25">
        <v>2484.17</v>
      </c>
      <c r="J25" t="s">
        <v>227</v>
      </c>
      <c r="K25">
        <v>77.28</v>
      </c>
      <c r="L25">
        <v>4.5137</v>
      </c>
      <c r="M25">
        <v>0</v>
      </c>
      <c r="N25">
        <v>0</v>
      </c>
      <c r="O25">
        <v>0</v>
      </c>
      <c r="P25">
        <v>12.6</v>
      </c>
      <c r="Q25">
        <v>313</v>
      </c>
      <c r="R25">
        <v>52.167499999999997</v>
      </c>
      <c r="S25">
        <v>239.72200000000001</v>
      </c>
      <c r="T25">
        <v>690.73239999999998</v>
      </c>
      <c r="U25">
        <v>0</v>
      </c>
      <c r="V25">
        <v>310.33</v>
      </c>
      <c r="W25">
        <v>0</v>
      </c>
      <c r="X25">
        <v>0</v>
      </c>
      <c r="Y25">
        <v>0</v>
      </c>
      <c r="Z25">
        <v>2.1</v>
      </c>
      <c r="AA25">
        <v>9.65</v>
      </c>
      <c r="AB25">
        <v>18</v>
      </c>
    </row>
    <row r="26" spans="1:28" x14ac:dyDescent="0.3">
      <c r="A26">
        <v>25</v>
      </c>
      <c r="B26">
        <v>1664</v>
      </c>
      <c r="C26">
        <v>262911</v>
      </c>
      <c r="D26" t="s">
        <v>114</v>
      </c>
      <c r="E26">
        <v>48</v>
      </c>
      <c r="F26">
        <v>19.5</v>
      </c>
      <c r="G26">
        <v>1440</v>
      </c>
      <c r="H26">
        <v>114778</v>
      </c>
      <c r="I26">
        <v>14594.5</v>
      </c>
      <c r="J26" t="s">
        <v>228</v>
      </c>
      <c r="K26">
        <v>76.8</v>
      </c>
      <c r="L26">
        <v>16.940770000000001</v>
      </c>
      <c r="M26">
        <v>6.5</v>
      </c>
      <c r="N26">
        <v>0</v>
      </c>
      <c r="O26">
        <v>1102.3230000000001</v>
      </c>
      <c r="P26">
        <v>16.2</v>
      </c>
      <c r="Q26">
        <v>2364.31</v>
      </c>
      <c r="R26">
        <v>306.4846</v>
      </c>
      <c r="S26">
        <v>1408.3697</v>
      </c>
      <c r="T26">
        <v>4358.1714000000002</v>
      </c>
      <c r="U26">
        <v>0</v>
      </c>
      <c r="V26">
        <v>1823.17</v>
      </c>
      <c r="W26">
        <v>0</v>
      </c>
      <c r="X26">
        <v>0</v>
      </c>
      <c r="Y26">
        <v>0</v>
      </c>
      <c r="Z26">
        <v>2.1</v>
      </c>
      <c r="AA26">
        <v>9.65</v>
      </c>
      <c r="AB26">
        <v>18</v>
      </c>
    </row>
    <row r="27" spans="1:28" x14ac:dyDescent="0.3">
      <c r="A27">
        <v>26</v>
      </c>
      <c r="B27">
        <v>1664</v>
      </c>
      <c r="C27">
        <v>262888</v>
      </c>
      <c r="D27" t="s">
        <v>127</v>
      </c>
      <c r="E27">
        <v>144</v>
      </c>
      <c r="F27">
        <v>18.2</v>
      </c>
      <c r="G27">
        <v>432</v>
      </c>
      <c r="H27">
        <v>114694</v>
      </c>
      <c r="I27">
        <v>1441.02</v>
      </c>
      <c r="J27" t="s">
        <v>229</v>
      </c>
      <c r="K27">
        <v>76.319999999999993</v>
      </c>
      <c r="L27">
        <v>5.5579099999999997</v>
      </c>
      <c r="M27">
        <v>5.2</v>
      </c>
      <c r="N27">
        <v>0</v>
      </c>
      <c r="O27">
        <v>87.072000000000003</v>
      </c>
      <c r="P27">
        <v>16.2</v>
      </c>
      <c r="Q27">
        <v>233.45</v>
      </c>
      <c r="R27">
        <v>30.261500000000002</v>
      </c>
      <c r="S27">
        <v>139.05879999999999</v>
      </c>
      <c r="T27">
        <v>436.10969999999998</v>
      </c>
      <c r="U27">
        <v>0</v>
      </c>
      <c r="V27">
        <v>180.02</v>
      </c>
      <c r="W27">
        <v>0</v>
      </c>
      <c r="X27">
        <v>0</v>
      </c>
      <c r="Y27">
        <v>0</v>
      </c>
      <c r="Z27">
        <v>2.1</v>
      </c>
      <c r="AA27">
        <v>9.65</v>
      </c>
      <c r="AB27">
        <v>18</v>
      </c>
    </row>
    <row r="28" spans="1:28" x14ac:dyDescent="0.3">
      <c r="A28">
        <v>27</v>
      </c>
      <c r="B28">
        <v>1664</v>
      </c>
      <c r="C28">
        <v>263004</v>
      </c>
      <c r="D28" t="s">
        <v>117</v>
      </c>
      <c r="E28">
        <v>72</v>
      </c>
      <c r="F28">
        <v>16.992000000000001</v>
      </c>
      <c r="G28">
        <v>144</v>
      </c>
      <c r="H28">
        <v>114869</v>
      </c>
      <c r="I28">
        <v>938.01</v>
      </c>
      <c r="J28" t="s">
        <v>230</v>
      </c>
      <c r="K28">
        <v>74.88</v>
      </c>
      <c r="L28">
        <v>11.030290000000001</v>
      </c>
      <c r="M28">
        <v>6.5</v>
      </c>
      <c r="N28">
        <v>0</v>
      </c>
      <c r="O28">
        <v>70.847999999999999</v>
      </c>
      <c r="P28">
        <v>16.2</v>
      </c>
      <c r="Q28">
        <v>151.96</v>
      </c>
      <c r="R28">
        <v>19.6983</v>
      </c>
      <c r="S28">
        <v>90.518199999999993</v>
      </c>
      <c r="T28">
        <v>291.08530000000002</v>
      </c>
      <c r="U28">
        <v>0</v>
      </c>
      <c r="V28">
        <v>117.18</v>
      </c>
      <c r="W28">
        <v>0</v>
      </c>
      <c r="X28">
        <v>0</v>
      </c>
      <c r="Y28">
        <v>0</v>
      </c>
      <c r="Z28">
        <v>2.1</v>
      </c>
      <c r="AA28">
        <v>9.65</v>
      </c>
      <c r="AB28">
        <v>18</v>
      </c>
    </row>
    <row r="29" spans="1:28" x14ac:dyDescent="0.3">
      <c r="A29">
        <v>28</v>
      </c>
      <c r="B29">
        <v>1664</v>
      </c>
      <c r="C29">
        <v>262849</v>
      </c>
      <c r="D29" t="s">
        <v>99</v>
      </c>
      <c r="E29">
        <v>120</v>
      </c>
      <c r="F29">
        <v>23.2</v>
      </c>
      <c r="G29">
        <v>600</v>
      </c>
      <c r="H29">
        <v>114555</v>
      </c>
      <c r="I29">
        <v>2345.1</v>
      </c>
      <c r="J29" t="s">
        <v>231</v>
      </c>
      <c r="K29">
        <v>72</v>
      </c>
      <c r="L29">
        <v>5.9215600000000004</v>
      </c>
      <c r="M29">
        <v>0</v>
      </c>
      <c r="N29">
        <v>0</v>
      </c>
      <c r="O29">
        <v>0</v>
      </c>
      <c r="P29">
        <v>12.6</v>
      </c>
      <c r="Q29">
        <v>295.48</v>
      </c>
      <c r="R29">
        <v>49.247100000000003</v>
      </c>
      <c r="S29">
        <v>226.3023</v>
      </c>
      <c r="T29">
        <v>652.72270000000003</v>
      </c>
      <c r="U29">
        <v>0</v>
      </c>
      <c r="V29">
        <v>292.95</v>
      </c>
      <c r="W29">
        <v>0</v>
      </c>
      <c r="X29">
        <v>0</v>
      </c>
      <c r="Y29">
        <v>0</v>
      </c>
      <c r="Z29">
        <v>2.1</v>
      </c>
      <c r="AA29">
        <v>9.65</v>
      </c>
      <c r="AB29">
        <v>18</v>
      </c>
    </row>
    <row r="30" spans="1:28" x14ac:dyDescent="0.3">
      <c r="A30">
        <v>29</v>
      </c>
      <c r="B30">
        <v>1664</v>
      </c>
      <c r="C30">
        <v>262992</v>
      </c>
      <c r="D30" t="s">
        <v>167</v>
      </c>
      <c r="E30">
        <v>12</v>
      </c>
      <c r="F30">
        <v>12.6</v>
      </c>
      <c r="G30">
        <v>600</v>
      </c>
      <c r="H30">
        <v>114864</v>
      </c>
      <c r="I30">
        <v>21036.6</v>
      </c>
      <c r="J30" t="s">
        <v>232</v>
      </c>
      <c r="K30">
        <v>68.400000000000006</v>
      </c>
      <c r="L30">
        <v>61.14385</v>
      </c>
      <c r="M30">
        <v>9.75</v>
      </c>
      <c r="N30">
        <v>0</v>
      </c>
      <c r="O30">
        <v>2383.3420000000001</v>
      </c>
      <c r="P30">
        <v>16.2</v>
      </c>
      <c r="Q30">
        <v>3407.93</v>
      </c>
      <c r="R30">
        <v>441.76870000000002</v>
      </c>
      <c r="S30">
        <v>2030.0323000000001</v>
      </c>
      <c r="T30">
        <v>6451.1049000000003</v>
      </c>
      <c r="U30">
        <v>0</v>
      </c>
      <c r="V30">
        <v>2627.93</v>
      </c>
      <c r="W30">
        <v>0</v>
      </c>
      <c r="X30">
        <v>0</v>
      </c>
      <c r="Y30">
        <v>0</v>
      </c>
      <c r="Z30">
        <v>2.1</v>
      </c>
      <c r="AA30">
        <v>9.65</v>
      </c>
      <c r="AB30">
        <v>18</v>
      </c>
    </row>
    <row r="31" spans="1:28" x14ac:dyDescent="0.3">
      <c r="A31">
        <v>30</v>
      </c>
      <c r="B31">
        <v>1664</v>
      </c>
      <c r="C31">
        <v>263072</v>
      </c>
      <c r="D31" t="s">
        <v>161</v>
      </c>
      <c r="E31">
        <v>10</v>
      </c>
      <c r="F31">
        <v>22.5</v>
      </c>
      <c r="G31">
        <v>120</v>
      </c>
      <c r="H31">
        <v>115098</v>
      </c>
      <c r="I31">
        <v>5245.75</v>
      </c>
      <c r="J31" t="s">
        <v>233</v>
      </c>
      <c r="K31">
        <v>66.7</v>
      </c>
      <c r="L31">
        <v>71.82432</v>
      </c>
      <c r="M31">
        <v>6.5</v>
      </c>
      <c r="N31">
        <v>0</v>
      </c>
      <c r="O31">
        <v>396.21199999999999</v>
      </c>
      <c r="P31">
        <v>16.2</v>
      </c>
      <c r="Q31">
        <v>849.81</v>
      </c>
      <c r="R31">
        <v>110.16079999999999</v>
      </c>
      <c r="S31">
        <v>506.21510000000001</v>
      </c>
      <c r="T31">
        <v>1573.9884999999999</v>
      </c>
      <c r="U31">
        <v>0</v>
      </c>
      <c r="V31">
        <v>655.30999999999995</v>
      </c>
      <c r="W31">
        <v>0</v>
      </c>
      <c r="X31">
        <v>0</v>
      </c>
      <c r="Y31">
        <v>0</v>
      </c>
      <c r="Z31">
        <v>2.1</v>
      </c>
      <c r="AA31">
        <v>9.65</v>
      </c>
      <c r="AB31">
        <v>18</v>
      </c>
    </row>
    <row r="32" spans="1:28" x14ac:dyDescent="0.3">
      <c r="A32">
        <v>31</v>
      </c>
      <c r="B32">
        <v>1664</v>
      </c>
      <c r="C32">
        <v>262947</v>
      </c>
      <c r="D32" t="s">
        <v>164</v>
      </c>
      <c r="E32">
        <v>12</v>
      </c>
      <c r="F32">
        <v>10.199999999999999</v>
      </c>
      <c r="G32">
        <v>300</v>
      </c>
      <c r="H32">
        <v>114842</v>
      </c>
      <c r="I32">
        <v>9884.4599999999991</v>
      </c>
      <c r="J32" t="s">
        <v>234</v>
      </c>
      <c r="K32">
        <v>65.040000000000006</v>
      </c>
      <c r="L32">
        <v>57.839109999999998</v>
      </c>
      <c r="M32">
        <v>9.75</v>
      </c>
      <c r="N32">
        <v>0</v>
      </c>
      <c r="O32">
        <v>1119.8599999999999</v>
      </c>
      <c r="P32">
        <v>16.2</v>
      </c>
      <c r="Q32">
        <v>1601.28</v>
      </c>
      <c r="R32">
        <v>207.5737</v>
      </c>
      <c r="S32">
        <v>953.85050000000001</v>
      </c>
      <c r="T32">
        <v>3037.3986</v>
      </c>
      <c r="U32">
        <v>0</v>
      </c>
      <c r="V32">
        <v>1234.79</v>
      </c>
      <c r="W32">
        <v>0</v>
      </c>
      <c r="X32">
        <v>0</v>
      </c>
      <c r="Y32">
        <v>0</v>
      </c>
      <c r="Z32">
        <v>2.1</v>
      </c>
      <c r="AA32">
        <v>9.65</v>
      </c>
      <c r="AB32">
        <v>18</v>
      </c>
    </row>
    <row r="33" spans="1:28" x14ac:dyDescent="0.3">
      <c r="A33">
        <v>32</v>
      </c>
      <c r="B33">
        <v>1664</v>
      </c>
      <c r="C33">
        <v>263044</v>
      </c>
      <c r="D33" t="s">
        <v>145</v>
      </c>
      <c r="E33">
        <v>72</v>
      </c>
      <c r="F33">
        <v>26.28</v>
      </c>
      <c r="G33">
        <v>360</v>
      </c>
      <c r="H33">
        <v>115020</v>
      </c>
      <c r="I33">
        <v>2181.62</v>
      </c>
      <c r="J33" t="s">
        <v>235</v>
      </c>
      <c r="K33">
        <v>64.8</v>
      </c>
      <c r="L33">
        <v>9.7248199999999994</v>
      </c>
      <c r="M33">
        <v>5.2</v>
      </c>
      <c r="N33">
        <v>0</v>
      </c>
      <c r="O33">
        <v>131.822</v>
      </c>
      <c r="P33">
        <v>16.2</v>
      </c>
      <c r="Q33">
        <v>353.42</v>
      </c>
      <c r="R33">
        <v>45.814</v>
      </c>
      <c r="S33">
        <v>210.52619999999999</v>
      </c>
      <c r="T33">
        <v>654.21510000000001</v>
      </c>
      <c r="U33">
        <v>0</v>
      </c>
      <c r="V33">
        <v>272.52999999999997</v>
      </c>
      <c r="W33">
        <v>0</v>
      </c>
      <c r="X33">
        <v>0</v>
      </c>
      <c r="Y33">
        <v>0</v>
      </c>
      <c r="Z33">
        <v>2.1</v>
      </c>
      <c r="AA33">
        <v>9.65</v>
      </c>
      <c r="AB33">
        <v>18</v>
      </c>
    </row>
    <row r="34" spans="1:28" x14ac:dyDescent="0.3">
      <c r="A34">
        <v>33</v>
      </c>
      <c r="B34">
        <v>1664</v>
      </c>
      <c r="C34">
        <v>263070</v>
      </c>
      <c r="D34" t="s">
        <v>158</v>
      </c>
      <c r="E34">
        <v>200</v>
      </c>
      <c r="F34">
        <v>18</v>
      </c>
      <c r="G34">
        <v>20000</v>
      </c>
      <c r="H34">
        <v>115097</v>
      </c>
      <c r="I34">
        <v>38734.160000000003</v>
      </c>
      <c r="J34" t="s">
        <v>236</v>
      </c>
      <c r="K34">
        <v>60</v>
      </c>
      <c r="L34">
        <v>3.6766399999999999</v>
      </c>
      <c r="M34">
        <v>6.5</v>
      </c>
      <c r="N34">
        <v>0</v>
      </c>
      <c r="O34">
        <v>3398.9229999999998</v>
      </c>
      <c r="P34">
        <v>35</v>
      </c>
      <c r="Q34">
        <v>13556.96</v>
      </c>
      <c r="R34">
        <v>813.41740000000004</v>
      </c>
      <c r="S34">
        <v>3737.8463999999999</v>
      </c>
      <c r="T34">
        <v>13249.677600000001</v>
      </c>
      <c r="U34">
        <v>0</v>
      </c>
      <c r="V34">
        <v>4838.75</v>
      </c>
      <c r="W34">
        <v>0</v>
      </c>
      <c r="X34">
        <v>0</v>
      </c>
      <c r="Y34">
        <v>0</v>
      </c>
      <c r="Z34">
        <v>2.1</v>
      </c>
      <c r="AA34">
        <v>9.65</v>
      </c>
      <c r="AB34">
        <v>18</v>
      </c>
    </row>
    <row r="35" spans="1:28" x14ac:dyDescent="0.3">
      <c r="A35">
        <v>34</v>
      </c>
      <c r="B35">
        <v>1664</v>
      </c>
      <c r="C35">
        <v>263066</v>
      </c>
      <c r="D35" t="s">
        <v>152</v>
      </c>
      <c r="E35">
        <v>300</v>
      </c>
      <c r="F35">
        <v>13.7</v>
      </c>
      <c r="G35">
        <v>3000</v>
      </c>
      <c r="H35">
        <v>115096</v>
      </c>
      <c r="I35">
        <v>3420.31</v>
      </c>
      <c r="J35" t="s">
        <v>237</v>
      </c>
      <c r="K35">
        <v>54</v>
      </c>
      <c r="L35">
        <v>1.9477</v>
      </c>
      <c r="M35">
        <v>9.75</v>
      </c>
      <c r="N35">
        <v>0</v>
      </c>
      <c r="O35">
        <v>381.50099999999998</v>
      </c>
      <c r="P35">
        <v>14.4</v>
      </c>
      <c r="Q35">
        <v>492.52</v>
      </c>
      <c r="R35">
        <v>71.826499999999996</v>
      </c>
      <c r="S35">
        <v>364.26280000000003</v>
      </c>
      <c r="T35">
        <v>1051.3761999999999</v>
      </c>
      <c r="U35">
        <v>0</v>
      </c>
      <c r="V35">
        <v>427.27</v>
      </c>
      <c r="W35">
        <v>0</v>
      </c>
      <c r="X35">
        <v>0</v>
      </c>
      <c r="Y35">
        <v>0</v>
      </c>
      <c r="Z35">
        <v>2.1</v>
      </c>
      <c r="AA35">
        <v>9.65</v>
      </c>
      <c r="AB35">
        <v>18</v>
      </c>
    </row>
    <row r="36" spans="1:28" x14ac:dyDescent="0.3">
      <c r="A36">
        <v>35</v>
      </c>
      <c r="B36">
        <v>1664</v>
      </c>
      <c r="C36">
        <v>263064</v>
      </c>
      <c r="D36" t="s">
        <v>190</v>
      </c>
      <c r="E36">
        <v>150</v>
      </c>
      <c r="F36">
        <v>40.950000000000003</v>
      </c>
      <c r="G36">
        <v>300</v>
      </c>
      <c r="H36">
        <v>115094</v>
      </c>
      <c r="I36">
        <v>827.45</v>
      </c>
      <c r="J36" t="s">
        <v>238</v>
      </c>
      <c r="K36">
        <v>54</v>
      </c>
      <c r="L36">
        <v>3.96652</v>
      </c>
      <c r="M36">
        <v>0</v>
      </c>
      <c r="N36">
        <v>0</v>
      </c>
      <c r="O36">
        <v>0</v>
      </c>
      <c r="P36">
        <v>16.2</v>
      </c>
      <c r="Q36">
        <v>134.05000000000001</v>
      </c>
      <c r="R36">
        <v>17.3764</v>
      </c>
      <c r="S36">
        <v>79.8489</v>
      </c>
      <c r="T36">
        <v>244.44040000000001</v>
      </c>
      <c r="U36">
        <v>0</v>
      </c>
      <c r="V36">
        <v>103.37</v>
      </c>
      <c r="W36">
        <v>0</v>
      </c>
      <c r="X36">
        <v>0</v>
      </c>
      <c r="Y36">
        <v>0</v>
      </c>
      <c r="Z36">
        <v>2.1</v>
      </c>
      <c r="AA36">
        <v>9.65</v>
      </c>
      <c r="AB36">
        <v>18</v>
      </c>
    </row>
    <row r="37" spans="1:28" x14ac:dyDescent="0.3">
      <c r="A37">
        <v>36</v>
      </c>
      <c r="B37">
        <v>1664</v>
      </c>
      <c r="C37">
        <v>263065</v>
      </c>
      <c r="D37" t="s">
        <v>148</v>
      </c>
      <c r="E37">
        <v>300</v>
      </c>
      <c r="F37">
        <v>11.9</v>
      </c>
      <c r="G37">
        <v>3000</v>
      </c>
      <c r="H37">
        <v>115095</v>
      </c>
      <c r="I37">
        <v>3372.95</v>
      </c>
      <c r="J37" t="s">
        <v>239</v>
      </c>
      <c r="K37">
        <v>54</v>
      </c>
      <c r="L37">
        <v>1.93489</v>
      </c>
      <c r="M37">
        <v>9.75</v>
      </c>
      <c r="N37">
        <v>0</v>
      </c>
      <c r="O37">
        <v>376.21899999999999</v>
      </c>
      <c r="P37">
        <v>14.4</v>
      </c>
      <c r="Q37">
        <v>485.7</v>
      </c>
      <c r="R37">
        <v>70.831900000000005</v>
      </c>
      <c r="S37">
        <v>359.21899999999999</v>
      </c>
      <c r="T37">
        <v>1036.9803999999999</v>
      </c>
      <c r="U37">
        <v>0</v>
      </c>
      <c r="V37">
        <v>421.36</v>
      </c>
      <c r="W37">
        <v>0</v>
      </c>
      <c r="X37">
        <v>0</v>
      </c>
      <c r="Y37">
        <v>0</v>
      </c>
      <c r="Z37">
        <v>2.1</v>
      </c>
      <c r="AA37">
        <v>9.65</v>
      </c>
      <c r="AB37">
        <v>18</v>
      </c>
    </row>
    <row r="38" spans="1:28" x14ac:dyDescent="0.3">
      <c r="A38">
        <v>37</v>
      </c>
      <c r="B38">
        <v>1664</v>
      </c>
      <c r="C38">
        <v>263068</v>
      </c>
      <c r="D38" t="s">
        <v>155</v>
      </c>
      <c r="E38">
        <v>300</v>
      </c>
      <c r="F38">
        <v>14.3</v>
      </c>
      <c r="G38">
        <v>3000</v>
      </c>
      <c r="H38">
        <v>115115</v>
      </c>
      <c r="I38">
        <v>3436.09</v>
      </c>
      <c r="J38" t="s">
        <v>240</v>
      </c>
      <c r="K38">
        <v>54</v>
      </c>
      <c r="L38">
        <v>1.95198</v>
      </c>
      <c r="M38">
        <v>9.75</v>
      </c>
      <c r="N38">
        <v>0</v>
      </c>
      <c r="O38">
        <v>383.26100000000002</v>
      </c>
      <c r="P38">
        <v>14.4</v>
      </c>
      <c r="Q38">
        <v>494.8</v>
      </c>
      <c r="R38">
        <v>72.157799999999995</v>
      </c>
      <c r="S38">
        <v>365.9434</v>
      </c>
      <c r="T38">
        <v>1056.1735000000001</v>
      </c>
      <c r="U38">
        <v>0</v>
      </c>
      <c r="V38">
        <v>429.24</v>
      </c>
      <c r="W38">
        <v>0</v>
      </c>
      <c r="X38">
        <v>0</v>
      </c>
      <c r="Y38">
        <v>0</v>
      </c>
      <c r="Z38">
        <v>2.1</v>
      </c>
      <c r="AA38">
        <v>9.65</v>
      </c>
      <c r="AB38">
        <v>18</v>
      </c>
    </row>
    <row r="39" spans="1:28" x14ac:dyDescent="0.3">
      <c r="A39">
        <v>38</v>
      </c>
      <c r="B39">
        <v>1664</v>
      </c>
      <c r="C39">
        <v>262847</v>
      </c>
      <c r="D39" t="s">
        <v>93</v>
      </c>
      <c r="E39">
        <v>360</v>
      </c>
      <c r="F39">
        <v>16</v>
      </c>
      <c r="G39">
        <v>3600</v>
      </c>
      <c r="H39">
        <v>114537</v>
      </c>
      <c r="I39">
        <v>3072.83</v>
      </c>
      <c r="J39" t="s">
        <v>241</v>
      </c>
      <c r="K39">
        <v>46.8</v>
      </c>
      <c r="L39">
        <v>1.28634</v>
      </c>
      <c r="M39">
        <v>0</v>
      </c>
      <c r="N39">
        <v>0</v>
      </c>
      <c r="O39">
        <v>0</v>
      </c>
      <c r="P39">
        <v>12.6</v>
      </c>
      <c r="Q39">
        <v>387.18</v>
      </c>
      <c r="R39">
        <v>64.529499999999999</v>
      </c>
      <c r="S39">
        <v>296.52820000000003</v>
      </c>
      <c r="T39">
        <v>851.63400000000001</v>
      </c>
      <c r="U39">
        <v>0</v>
      </c>
      <c r="V39">
        <v>383.86</v>
      </c>
      <c r="W39">
        <v>0</v>
      </c>
      <c r="X39">
        <v>0</v>
      </c>
      <c r="Y39">
        <v>0</v>
      </c>
      <c r="Z39">
        <v>2.1</v>
      </c>
      <c r="AA39">
        <v>9.65</v>
      </c>
      <c r="AB39">
        <v>18</v>
      </c>
    </row>
    <row r="40" spans="1:28" x14ac:dyDescent="0.3">
      <c r="A40">
        <v>39</v>
      </c>
      <c r="B40">
        <v>1664</v>
      </c>
      <c r="C40">
        <v>262875</v>
      </c>
      <c r="D40" t="s">
        <v>108</v>
      </c>
      <c r="E40">
        <v>96</v>
      </c>
      <c r="F40">
        <v>13.6</v>
      </c>
      <c r="G40">
        <v>192</v>
      </c>
      <c r="H40">
        <v>114655</v>
      </c>
      <c r="I40">
        <v>539.38</v>
      </c>
      <c r="J40" t="s">
        <v>242</v>
      </c>
      <c r="K40">
        <v>41.28</v>
      </c>
      <c r="L40">
        <v>4.67821</v>
      </c>
      <c r="M40">
        <v>6.5</v>
      </c>
      <c r="N40">
        <v>0</v>
      </c>
      <c r="O40">
        <v>40.738999999999997</v>
      </c>
      <c r="P40">
        <v>16.2</v>
      </c>
      <c r="Q40">
        <v>87.38</v>
      </c>
      <c r="R40">
        <v>11.3269</v>
      </c>
      <c r="S40">
        <v>52.049799999999998</v>
      </c>
      <c r="T40">
        <v>172.3655</v>
      </c>
      <c r="U40">
        <v>0</v>
      </c>
      <c r="V40">
        <v>67.38</v>
      </c>
      <c r="W40">
        <v>0</v>
      </c>
      <c r="X40">
        <v>0</v>
      </c>
      <c r="Y40">
        <v>0</v>
      </c>
      <c r="Z40">
        <v>2.1</v>
      </c>
      <c r="AA40">
        <v>9.65</v>
      </c>
      <c r="AB40">
        <v>18</v>
      </c>
    </row>
    <row r="41" spans="1:28" x14ac:dyDescent="0.3">
      <c r="A41">
        <v>40</v>
      </c>
      <c r="B41">
        <v>1664</v>
      </c>
      <c r="C41">
        <v>262843</v>
      </c>
      <c r="D41" t="s">
        <v>89</v>
      </c>
      <c r="E41">
        <v>40</v>
      </c>
      <c r="F41">
        <v>13.2</v>
      </c>
      <c r="G41">
        <v>400</v>
      </c>
      <c r="H41">
        <v>114534</v>
      </c>
      <c r="I41">
        <v>2205.86</v>
      </c>
      <c r="J41" t="s">
        <v>243</v>
      </c>
      <c r="K41">
        <v>32.799999999999997</v>
      </c>
      <c r="L41">
        <v>8.2064699999999995</v>
      </c>
      <c r="M41">
        <v>0</v>
      </c>
      <c r="N41">
        <v>0</v>
      </c>
      <c r="O41">
        <v>0</v>
      </c>
      <c r="P41">
        <v>12.6</v>
      </c>
      <c r="Q41">
        <v>277.94</v>
      </c>
      <c r="R41">
        <v>46.323099999999997</v>
      </c>
      <c r="S41">
        <v>212.86580000000001</v>
      </c>
      <c r="T41">
        <v>614.66520000000003</v>
      </c>
      <c r="U41">
        <v>0</v>
      </c>
      <c r="V41">
        <v>275.56</v>
      </c>
      <c r="W41">
        <v>0</v>
      </c>
      <c r="X41">
        <v>0</v>
      </c>
      <c r="Y41">
        <v>0</v>
      </c>
      <c r="Z41">
        <v>2.1</v>
      </c>
      <c r="AA41">
        <v>9.65</v>
      </c>
      <c r="AB41">
        <v>18</v>
      </c>
    </row>
    <row r="42" spans="1:28" x14ac:dyDescent="0.3">
      <c r="A42">
        <v>41</v>
      </c>
      <c r="B42">
        <v>1664</v>
      </c>
      <c r="C42">
        <v>262878</v>
      </c>
      <c r="D42" t="s">
        <v>111</v>
      </c>
      <c r="E42">
        <v>12</v>
      </c>
      <c r="F42">
        <v>6.6</v>
      </c>
      <c r="G42">
        <v>120</v>
      </c>
      <c r="H42">
        <v>114661</v>
      </c>
      <c r="I42">
        <v>1778.38</v>
      </c>
      <c r="J42" t="s">
        <v>244</v>
      </c>
      <c r="K42">
        <v>28.32</v>
      </c>
      <c r="L42">
        <v>24.97278</v>
      </c>
      <c r="M42">
        <v>6.5</v>
      </c>
      <c r="N42">
        <v>0</v>
      </c>
      <c r="O42">
        <v>134.321</v>
      </c>
      <c r="P42">
        <v>16.2</v>
      </c>
      <c r="Q42">
        <v>288.10000000000002</v>
      </c>
      <c r="R42">
        <v>37.3459</v>
      </c>
      <c r="S42">
        <v>171.61330000000001</v>
      </c>
      <c r="T42">
        <v>541.35720000000003</v>
      </c>
      <c r="U42">
        <v>0</v>
      </c>
      <c r="V42">
        <v>222.16</v>
      </c>
      <c r="W42">
        <v>0</v>
      </c>
      <c r="X42">
        <v>0</v>
      </c>
      <c r="Y42">
        <v>0</v>
      </c>
      <c r="Z42">
        <v>2.1</v>
      </c>
      <c r="AA42">
        <v>9.65</v>
      </c>
      <c r="AB42">
        <v>18</v>
      </c>
    </row>
    <row r="43" spans="1:28" x14ac:dyDescent="0.3">
      <c r="A43">
        <v>42</v>
      </c>
      <c r="B43">
        <v>1664</v>
      </c>
      <c r="C43">
        <v>262851</v>
      </c>
      <c r="D43" t="s">
        <v>105</v>
      </c>
      <c r="E43">
        <v>12</v>
      </c>
      <c r="F43">
        <v>6.5</v>
      </c>
      <c r="G43">
        <v>120</v>
      </c>
      <c r="H43">
        <v>114574</v>
      </c>
      <c r="I43">
        <v>1721.34</v>
      </c>
      <c r="J43" t="s">
        <v>245</v>
      </c>
      <c r="K43">
        <v>27.36</v>
      </c>
      <c r="L43">
        <v>24.150549999999999</v>
      </c>
      <c r="M43">
        <v>6.5</v>
      </c>
      <c r="N43">
        <v>0</v>
      </c>
      <c r="O43">
        <v>130.01300000000001</v>
      </c>
      <c r="P43">
        <v>16.2</v>
      </c>
      <c r="Q43">
        <v>278.86</v>
      </c>
      <c r="R43">
        <v>36.148099999999999</v>
      </c>
      <c r="S43">
        <v>166.10900000000001</v>
      </c>
      <c r="T43">
        <v>524.3691</v>
      </c>
      <c r="U43">
        <v>0</v>
      </c>
      <c r="V43">
        <v>215.03</v>
      </c>
      <c r="W43">
        <v>0</v>
      </c>
      <c r="X43">
        <v>0</v>
      </c>
      <c r="Y43">
        <v>0</v>
      </c>
      <c r="Z43">
        <v>2.1</v>
      </c>
      <c r="AA43">
        <v>9.65</v>
      </c>
      <c r="AB43">
        <v>18</v>
      </c>
    </row>
    <row r="44" spans="1:28" x14ac:dyDescent="0.3">
      <c r="A44">
        <v>43</v>
      </c>
      <c r="B44">
        <v>1664</v>
      </c>
      <c r="C44">
        <v>262850</v>
      </c>
      <c r="D44" t="s">
        <v>102</v>
      </c>
      <c r="E44">
        <v>12</v>
      </c>
      <c r="F44">
        <v>7.5</v>
      </c>
      <c r="G44">
        <v>120</v>
      </c>
      <c r="H44">
        <v>114556</v>
      </c>
      <c r="I44">
        <v>1598.05</v>
      </c>
      <c r="J44" t="s">
        <v>246</v>
      </c>
      <c r="K44">
        <v>24.72</v>
      </c>
      <c r="L44">
        <v>22.10708</v>
      </c>
      <c r="M44">
        <v>6.5</v>
      </c>
      <c r="N44">
        <v>0</v>
      </c>
      <c r="O44">
        <v>120.70099999999999</v>
      </c>
      <c r="P44">
        <v>16.2</v>
      </c>
      <c r="Q44">
        <v>258.88</v>
      </c>
      <c r="R44">
        <v>33.559100000000001</v>
      </c>
      <c r="S44">
        <v>154.21209999999999</v>
      </c>
      <c r="T44">
        <v>487.65499999999997</v>
      </c>
      <c r="U44">
        <v>0</v>
      </c>
      <c r="V44">
        <v>199.63</v>
      </c>
      <c r="W44">
        <v>0</v>
      </c>
      <c r="X44">
        <v>0</v>
      </c>
      <c r="Y44">
        <v>0</v>
      </c>
      <c r="Z44">
        <v>2.1</v>
      </c>
      <c r="AA44">
        <v>9.65</v>
      </c>
      <c r="AB44">
        <v>18</v>
      </c>
    </row>
    <row r="45" spans="1:28" x14ac:dyDescent="0.3">
      <c r="A45">
        <v>44</v>
      </c>
      <c r="B45">
        <v>1664</v>
      </c>
      <c r="C45">
        <v>263058</v>
      </c>
      <c r="D45" t="s">
        <v>187</v>
      </c>
      <c r="E45">
        <v>24</v>
      </c>
      <c r="F45">
        <v>13</v>
      </c>
      <c r="G45">
        <v>6000</v>
      </c>
      <c r="H45">
        <v>115076</v>
      </c>
      <c r="I45">
        <v>41529.15</v>
      </c>
      <c r="J45" t="s">
        <v>247</v>
      </c>
      <c r="K45">
        <v>23.28</v>
      </c>
      <c r="L45">
        <v>10.234249999999999</v>
      </c>
      <c r="M45">
        <v>0</v>
      </c>
      <c r="N45">
        <v>0</v>
      </c>
      <c r="O45">
        <v>0</v>
      </c>
      <c r="P45">
        <v>16.2</v>
      </c>
      <c r="Q45">
        <v>6727.72</v>
      </c>
      <c r="R45">
        <v>872.11220000000003</v>
      </c>
      <c r="S45">
        <v>4007.5634</v>
      </c>
      <c r="T45">
        <v>11691.127899999999</v>
      </c>
      <c r="U45">
        <v>0</v>
      </c>
      <c r="V45">
        <v>5187.8999999999996</v>
      </c>
      <c r="W45">
        <v>0</v>
      </c>
      <c r="X45">
        <v>0</v>
      </c>
      <c r="Y45">
        <v>0</v>
      </c>
      <c r="Z45">
        <v>2.1</v>
      </c>
      <c r="AA45">
        <v>9.65</v>
      </c>
      <c r="AB45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AC83-1AB3-49A6-87AB-1EFB24157A41}">
  <dimension ref="A1:AE47"/>
  <sheetViews>
    <sheetView workbookViewId="0">
      <selection activeCell="C2" sqref="C1:C1048576"/>
    </sheetView>
  </sheetViews>
  <sheetFormatPr defaultColWidth="9.109375" defaultRowHeight="14.4" x14ac:dyDescent="0.3"/>
  <cols>
    <col min="1" max="1" width="34.33203125" bestFit="1" customWidth="1"/>
    <col min="2" max="2" width="10" bestFit="1" customWidth="1"/>
    <col min="3" max="3" width="8" bestFit="1" customWidth="1"/>
    <col min="4" max="4" width="9" bestFit="1" customWidth="1"/>
    <col min="5" max="5" width="36.33203125" bestFit="1" customWidth="1"/>
    <col min="6" max="6" width="37.6640625" customWidth="1"/>
    <col min="7" max="7" width="6" bestFit="1" customWidth="1"/>
    <col min="8" max="8" width="10.5546875" bestFit="1" customWidth="1"/>
    <col min="9" max="9" width="10.44140625" bestFit="1" customWidth="1"/>
    <col min="10" max="10" width="12" bestFit="1" customWidth="1"/>
    <col min="11" max="11" width="13.88671875" bestFit="1" customWidth="1"/>
    <col min="12" max="12" width="15.44140625" bestFit="1" customWidth="1"/>
    <col min="13" max="13" width="16.44140625" bestFit="1" customWidth="1"/>
    <col min="14" max="14" width="11" bestFit="1" customWidth="1"/>
    <col min="15" max="15" width="9.88671875" customWidth="1"/>
    <col min="16" max="16" width="9.88671875" bestFit="1" customWidth="1"/>
    <col min="17" max="17" width="10.33203125" customWidth="1"/>
    <col min="18" max="18" width="11.5546875" bestFit="1" customWidth="1"/>
    <col min="19" max="19" width="8.88671875" bestFit="1" customWidth="1"/>
    <col min="20" max="20" width="10" customWidth="1"/>
    <col min="21" max="21" width="10" bestFit="1" customWidth="1"/>
    <col min="22" max="22" width="10.44140625" customWidth="1"/>
    <col min="23" max="23" width="11.33203125" bestFit="1" customWidth="1"/>
    <col min="24" max="24" width="9.88671875" bestFit="1" customWidth="1"/>
    <col min="25" max="25" width="12.6640625" bestFit="1" customWidth="1"/>
    <col min="26" max="26" width="8.88671875" bestFit="1" customWidth="1"/>
    <col min="27" max="27" width="5" bestFit="1" customWidth="1"/>
    <col min="28" max="28" width="6.5546875" bestFit="1" customWidth="1"/>
    <col min="29" max="29" width="9.44140625" bestFit="1" customWidth="1"/>
    <col min="30" max="30" width="5.33203125" bestFit="1" customWidth="1"/>
  </cols>
  <sheetData>
    <row r="1" spans="1:31" s="4" customFormat="1" ht="22.5" customHeight="1" x14ac:dyDescent="0.3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s="4" customFormat="1" ht="22.5" customHeight="1" x14ac:dyDescent="0.3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60</v>
      </c>
      <c r="O2" s="5" t="s">
        <v>61</v>
      </c>
      <c r="P2" s="5" t="s">
        <v>62</v>
      </c>
      <c r="Q2" s="5" t="s">
        <v>63</v>
      </c>
      <c r="R2" s="5" t="s">
        <v>64</v>
      </c>
      <c r="S2" s="5" t="s">
        <v>65</v>
      </c>
      <c r="T2" s="5" t="s">
        <v>66</v>
      </c>
      <c r="U2" s="5" t="s">
        <v>67</v>
      </c>
      <c r="V2" s="5" t="s">
        <v>68</v>
      </c>
      <c r="W2" s="5" t="s">
        <v>69</v>
      </c>
      <c r="X2" s="5" t="s">
        <v>70</v>
      </c>
      <c r="Y2" s="5" t="s">
        <v>71</v>
      </c>
      <c r="Z2" s="5" t="s">
        <v>72</v>
      </c>
      <c r="AA2" s="5" t="s">
        <v>73</v>
      </c>
      <c r="AB2" s="5" t="s">
        <v>74</v>
      </c>
      <c r="AC2" s="5" t="s">
        <v>75</v>
      </c>
      <c r="AD2" s="5" t="s">
        <v>76</v>
      </c>
      <c r="AE2" s="5" t="s">
        <v>77</v>
      </c>
    </row>
    <row r="3" spans="1:31" s="4" customFormat="1" x14ac:dyDescent="0.3">
      <c r="A3" s="6" t="s">
        <v>78</v>
      </c>
      <c r="B3" s="6" t="s">
        <v>8</v>
      </c>
      <c r="C3" s="6">
        <v>1</v>
      </c>
      <c r="D3" s="6">
        <v>44191900</v>
      </c>
      <c r="E3" s="6" t="s">
        <v>79</v>
      </c>
      <c r="F3" s="6" t="s">
        <v>80</v>
      </c>
      <c r="G3" s="6">
        <v>900</v>
      </c>
      <c r="H3" s="6" t="s">
        <v>81</v>
      </c>
      <c r="I3" s="6" t="s">
        <v>82</v>
      </c>
      <c r="J3" s="6">
        <v>8.8999999999999996E-2</v>
      </c>
      <c r="K3" s="6">
        <v>80.099999999999994</v>
      </c>
      <c r="L3" s="6" t="s">
        <v>83</v>
      </c>
      <c r="M3" s="6">
        <v>0.53</v>
      </c>
      <c r="N3" s="7">
        <v>2698.01</v>
      </c>
      <c r="O3" s="6">
        <v>207.31</v>
      </c>
      <c r="P3" s="6">
        <v>4.8600000000000003</v>
      </c>
      <c r="Q3" s="7">
        <v>2913.62</v>
      </c>
      <c r="R3" s="6">
        <v>3.44</v>
      </c>
      <c r="S3" s="6">
        <v>367.12</v>
      </c>
      <c r="T3" s="6">
        <v>0</v>
      </c>
      <c r="U3" s="6">
        <v>61.18</v>
      </c>
      <c r="V3" s="6">
        <v>281.16000000000003</v>
      </c>
      <c r="W3" s="6">
        <v>5.0999999999999996</v>
      </c>
      <c r="X3" s="6" t="s">
        <v>84</v>
      </c>
      <c r="Y3" s="7">
        <v>4446.6000000000004</v>
      </c>
      <c r="Z3" s="6">
        <v>800.39</v>
      </c>
      <c r="AA3" s="6">
        <v>12.6</v>
      </c>
      <c r="AB3" s="6">
        <v>1</v>
      </c>
      <c r="AC3" s="6">
        <v>18</v>
      </c>
      <c r="AD3" s="6">
        <v>2.1</v>
      </c>
      <c r="AE3" s="6">
        <v>9.65</v>
      </c>
    </row>
    <row r="4" spans="1:31" s="4" customFormat="1" x14ac:dyDescent="0.3">
      <c r="A4" s="8" t="s">
        <v>78</v>
      </c>
      <c r="B4" s="8" t="s">
        <v>6</v>
      </c>
      <c r="C4" s="8">
        <v>1</v>
      </c>
      <c r="D4" s="8">
        <v>44191900</v>
      </c>
      <c r="E4" s="8" t="s">
        <v>79</v>
      </c>
      <c r="F4" s="8" t="s">
        <v>85</v>
      </c>
      <c r="G4" s="8">
        <v>900</v>
      </c>
      <c r="H4" s="8" t="s">
        <v>81</v>
      </c>
      <c r="I4" s="8" t="s">
        <v>82</v>
      </c>
      <c r="J4" s="8">
        <v>0.09</v>
      </c>
      <c r="K4" s="8">
        <v>81</v>
      </c>
      <c r="L4" s="8" t="s">
        <v>83</v>
      </c>
      <c r="M4" s="8">
        <v>0.53</v>
      </c>
      <c r="N4" s="9">
        <v>2698.01</v>
      </c>
      <c r="O4" s="8">
        <v>209.64</v>
      </c>
      <c r="P4" s="8">
        <v>4.8600000000000003</v>
      </c>
      <c r="Q4" s="9">
        <v>2915.99</v>
      </c>
      <c r="R4" s="8">
        <v>3.48</v>
      </c>
      <c r="S4" s="8">
        <v>367.41</v>
      </c>
      <c r="T4" s="8">
        <v>0</v>
      </c>
      <c r="U4" s="8">
        <v>61.23</v>
      </c>
      <c r="V4" s="8">
        <v>281.39</v>
      </c>
      <c r="W4" s="8">
        <v>5.0999999999999996</v>
      </c>
      <c r="X4" s="8" t="s">
        <v>86</v>
      </c>
      <c r="Y4" s="9">
        <v>4450.22</v>
      </c>
      <c r="Z4" s="8">
        <v>801.04</v>
      </c>
      <c r="AA4" s="8">
        <v>12.6</v>
      </c>
      <c r="AB4" s="8">
        <v>0</v>
      </c>
      <c r="AC4" s="8">
        <v>18</v>
      </c>
      <c r="AD4" s="8">
        <v>2.1</v>
      </c>
      <c r="AE4" s="8">
        <v>9.65</v>
      </c>
    </row>
    <row r="5" spans="1:31" s="4" customFormat="1" x14ac:dyDescent="0.3">
      <c r="A5" s="6" t="s">
        <v>78</v>
      </c>
      <c r="B5" s="6" t="s">
        <v>10</v>
      </c>
      <c r="C5" s="6">
        <v>1</v>
      </c>
      <c r="D5" s="6">
        <v>44191900</v>
      </c>
      <c r="E5" s="6" t="s">
        <v>79</v>
      </c>
      <c r="F5" s="6" t="s">
        <v>87</v>
      </c>
      <c r="G5" s="6">
        <v>900</v>
      </c>
      <c r="H5" s="6" t="s">
        <v>81</v>
      </c>
      <c r="I5" s="6" t="s">
        <v>82</v>
      </c>
      <c r="J5" s="6">
        <v>9.2333333330000003E-2</v>
      </c>
      <c r="K5" s="6">
        <v>83.1</v>
      </c>
      <c r="L5" s="6" t="s">
        <v>83</v>
      </c>
      <c r="M5" s="6">
        <v>0.53</v>
      </c>
      <c r="N5" s="7">
        <v>2698</v>
      </c>
      <c r="O5" s="6">
        <v>215.08</v>
      </c>
      <c r="P5" s="6">
        <v>4.8600000000000003</v>
      </c>
      <c r="Q5" s="7">
        <v>2921.51</v>
      </c>
      <c r="R5" s="6">
        <v>3.57</v>
      </c>
      <c r="S5" s="6">
        <v>368.11</v>
      </c>
      <c r="T5" s="6">
        <v>0</v>
      </c>
      <c r="U5" s="6">
        <v>61.36</v>
      </c>
      <c r="V5" s="6">
        <v>281.93</v>
      </c>
      <c r="W5" s="6">
        <v>5.0999999999999996</v>
      </c>
      <c r="X5" s="6" t="s">
        <v>88</v>
      </c>
      <c r="Y5" s="7">
        <v>4458.6400000000003</v>
      </c>
      <c r="Z5" s="6">
        <v>802.55</v>
      </c>
      <c r="AA5" s="6">
        <v>10</v>
      </c>
      <c r="AB5" s="6">
        <v>0</v>
      </c>
      <c r="AC5" s="6">
        <v>18</v>
      </c>
      <c r="AD5" s="6">
        <v>2.1</v>
      </c>
      <c r="AE5" s="6">
        <v>9.65</v>
      </c>
    </row>
    <row r="6" spans="1:31" s="4" customFormat="1" x14ac:dyDescent="0.3">
      <c r="A6" s="8" t="s">
        <v>78</v>
      </c>
      <c r="B6" s="8" t="s">
        <v>89</v>
      </c>
      <c r="C6" s="8">
        <v>2</v>
      </c>
      <c r="D6" s="8">
        <v>44211000</v>
      </c>
      <c r="E6" s="8" t="s">
        <v>79</v>
      </c>
      <c r="F6" s="8" t="s">
        <v>90</v>
      </c>
      <c r="G6" s="8">
        <v>400</v>
      </c>
      <c r="H6" s="8" t="s">
        <v>81</v>
      </c>
      <c r="I6" s="8" t="s">
        <v>91</v>
      </c>
      <c r="J6" s="8">
        <v>0.33</v>
      </c>
      <c r="K6" s="8">
        <v>132</v>
      </c>
      <c r="L6" s="8" t="s">
        <v>83</v>
      </c>
      <c r="M6" s="8">
        <v>0.82</v>
      </c>
      <c r="N6" s="9">
        <v>1855.23</v>
      </c>
      <c r="O6" s="8">
        <v>341.64</v>
      </c>
      <c r="P6" s="8">
        <v>3.35</v>
      </c>
      <c r="Q6" s="9">
        <v>2205.88</v>
      </c>
      <c r="R6" s="8">
        <v>5.66</v>
      </c>
      <c r="S6" s="8">
        <v>277.94</v>
      </c>
      <c r="T6" s="8">
        <v>0</v>
      </c>
      <c r="U6" s="8">
        <v>46.32</v>
      </c>
      <c r="V6" s="8">
        <v>212.87</v>
      </c>
      <c r="W6" s="8">
        <v>3.51</v>
      </c>
      <c r="X6" s="8" t="s">
        <v>92</v>
      </c>
      <c r="Y6" s="9">
        <v>3385.14</v>
      </c>
      <c r="Z6" s="8">
        <v>609.33000000000004</v>
      </c>
      <c r="AA6" s="8">
        <v>12.6</v>
      </c>
      <c r="AB6" s="8">
        <v>0</v>
      </c>
      <c r="AC6" s="8">
        <v>18</v>
      </c>
      <c r="AD6" s="8">
        <v>2.1</v>
      </c>
      <c r="AE6" s="8">
        <v>9.65</v>
      </c>
    </row>
    <row r="7" spans="1:31" s="4" customFormat="1" x14ac:dyDescent="0.3">
      <c r="A7" s="6" t="s">
        <v>78</v>
      </c>
      <c r="B7" s="6" t="s">
        <v>93</v>
      </c>
      <c r="C7" s="6">
        <v>3</v>
      </c>
      <c r="D7" s="6">
        <v>44219100</v>
      </c>
      <c r="E7" s="6" t="s">
        <v>79</v>
      </c>
      <c r="F7" s="6" t="s">
        <v>94</v>
      </c>
      <c r="G7" s="6">
        <v>3600</v>
      </c>
      <c r="H7" s="6" t="s">
        <v>81</v>
      </c>
      <c r="I7" s="6" t="s">
        <v>82</v>
      </c>
      <c r="J7" s="6">
        <v>4.4444444440000001E-2</v>
      </c>
      <c r="K7" s="6">
        <v>160</v>
      </c>
      <c r="L7" s="6" t="s">
        <v>83</v>
      </c>
      <c r="M7" s="6">
        <v>0.13</v>
      </c>
      <c r="N7" s="7">
        <v>2647.09</v>
      </c>
      <c r="O7" s="6">
        <v>414.11</v>
      </c>
      <c r="P7" s="6">
        <v>4.78</v>
      </c>
      <c r="Q7" s="7">
        <v>3072.84</v>
      </c>
      <c r="R7" s="6">
        <v>6.86</v>
      </c>
      <c r="S7" s="6">
        <v>387.18</v>
      </c>
      <c r="T7" s="6">
        <v>0</v>
      </c>
      <c r="U7" s="6">
        <v>64.52</v>
      </c>
      <c r="V7" s="6">
        <v>296.52999999999997</v>
      </c>
      <c r="W7" s="6">
        <v>5.01</v>
      </c>
      <c r="X7" s="6" t="s">
        <v>95</v>
      </c>
      <c r="Y7" s="7">
        <v>4706.8500000000004</v>
      </c>
      <c r="Z7" s="6">
        <v>847.23</v>
      </c>
      <c r="AA7" s="6">
        <v>12.6</v>
      </c>
      <c r="AB7" s="6">
        <v>0</v>
      </c>
      <c r="AC7" s="6">
        <v>18</v>
      </c>
      <c r="AD7" s="6">
        <v>2.1</v>
      </c>
      <c r="AE7" s="6">
        <v>9.65</v>
      </c>
    </row>
    <row r="8" spans="1:31" s="4" customFormat="1" x14ac:dyDescent="0.3">
      <c r="A8" s="8" t="s">
        <v>78</v>
      </c>
      <c r="B8" s="8" t="s">
        <v>96</v>
      </c>
      <c r="C8" s="8">
        <v>3</v>
      </c>
      <c r="D8" s="8">
        <v>44219100</v>
      </c>
      <c r="E8" s="8" t="s">
        <v>79</v>
      </c>
      <c r="F8" s="8" t="s">
        <v>97</v>
      </c>
      <c r="G8" s="8">
        <v>840</v>
      </c>
      <c r="H8" s="8" t="s">
        <v>81</v>
      </c>
      <c r="I8" s="8" t="s">
        <v>82</v>
      </c>
      <c r="J8" s="8">
        <v>0.13333333333</v>
      </c>
      <c r="K8" s="8">
        <v>112</v>
      </c>
      <c r="L8" s="8" t="s">
        <v>83</v>
      </c>
      <c r="M8" s="8">
        <v>0.46</v>
      </c>
      <c r="N8" s="9">
        <v>2185.5700000000002</v>
      </c>
      <c r="O8" s="8">
        <v>289.87</v>
      </c>
      <c r="P8" s="8">
        <v>3.94</v>
      </c>
      <c r="Q8" s="9">
        <v>2484.19</v>
      </c>
      <c r="R8" s="8">
        <v>4.8099999999999996</v>
      </c>
      <c r="S8" s="8">
        <v>313.01</v>
      </c>
      <c r="T8" s="8">
        <v>0</v>
      </c>
      <c r="U8" s="8">
        <v>52.17</v>
      </c>
      <c r="V8" s="8">
        <v>239.73</v>
      </c>
      <c r="W8" s="8">
        <v>4.13</v>
      </c>
      <c r="X8" s="8" t="s">
        <v>98</v>
      </c>
      <c r="Y8" s="9">
        <v>3805.16</v>
      </c>
      <c r="Z8" s="8">
        <v>684.93</v>
      </c>
      <c r="AA8" s="8">
        <v>12.6</v>
      </c>
      <c r="AB8" s="8">
        <v>0</v>
      </c>
      <c r="AC8" s="8">
        <v>18</v>
      </c>
      <c r="AD8" s="8">
        <v>2.1</v>
      </c>
      <c r="AE8" s="8">
        <v>9.65</v>
      </c>
    </row>
    <row r="9" spans="1:31" s="4" customFormat="1" x14ac:dyDescent="0.3">
      <c r="A9" s="6" t="s">
        <v>78</v>
      </c>
      <c r="B9" s="6" t="s">
        <v>99</v>
      </c>
      <c r="C9" s="6">
        <v>3</v>
      </c>
      <c r="D9" s="6">
        <v>44219100</v>
      </c>
      <c r="E9" s="6" t="s">
        <v>79</v>
      </c>
      <c r="F9" s="6" t="s">
        <v>100</v>
      </c>
      <c r="G9" s="6">
        <v>600</v>
      </c>
      <c r="H9" s="6" t="s">
        <v>81</v>
      </c>
      <c r="I9" s="6" t="s">
        <v>82</v>
      </c>
      <c r="J9" s="6">
        <v>0.19333333333</v>
      </c>
      <c r="K9" s="6">
        <v>116</v>
      </c>
      <c r="L9" s="6" t="s">
        <v>83</v>
      </c>
      <c r="M9" s="6">
        <v>0.6</v>
      </c>
      <c r="N9" s="7">
        <v>2036.23</v>
      </c>
      <c r="O9" s="6">
        <v>300.22000000000003</v>
      </c>
      <c r="P9" s="6">
        <v>3.67</v>
      </c>
      <c r="Q9" s="7">
        <v>2345.1</v>
      </c>
      <c r="R9" s="6">
        <v>4.9800000000000004</v>
      </c>
      <c r="S9" s="6">
        <v>295.48</v>
      </c>
      <c r="T9" s="6">
        <v>0</v>
      </c>
      <c r="U9" s="6">
        <v>49.25</v>
      </c>
      <c r="V9" s="6">
        <v>226.3</v>
      </c>
      <c r="W9" s="6">
        <v>3.85</v>
      </c>
      <c r="X9" s="6" t="s">
        <v>101</v>
      </c>
      <c r="Y9" s="7">
        <v>3592.11</v>
      </c>
      <c r="Z9" s="6">
        <v>646.58000000000004</v>
      </c>
      <c r="AA9" s="6">
        <v>12.6</v>
      </c>
      <c r="AB9" s="6">
        <v>0</v>
      </c>
      <c r="AC9" s="6">
        <v>18</v>
      </c>
      <c r="AD9" s="6">
        <v>2.1</v>
      </c>
      <c r="AE9" s="6">
        <v>9.65</v>
      </c>
    </row>
    <row r="10" spans="1:31" s="4" customFormat="1" x14ac:dyDescent="0.3">
      <c r="A10" s="8" t="s">
        <v>78</v>
      </c>
      <c r="B10" s="8" t="s">
        <v>102</v>
      </c>
      <c r="C10" s="8">
        <v>4</v>
      </c>
      <c r="D10" s="8">
        <v>39241000</v>
      </c>
      <c r="E10" s="8" t="s">
        <v>79</v>
      </c>
      <c r="F10" s="8" t="s">
        <v>103</v>
      </c>
      <c r="G10" s="8">
        <v>120</v>
      </c>
      <c r="H10" s="8" t="s">
        <v>81</v>
      </c>
      <c r="I10" s="8" t="s">
        <v>82</v>
      </c>
      <c r="J10" s="8">
        <v>0.625</v>
      </c>
      <c r="K10" s="8">
        <v>75</v>
      </c>
      <c r="L10" s="8" t="s">
        <v>83</v>
      </c>
      <c r="M10" s="8">
        <v>2.06</v>
      </c>
      <c r="N10" s="9">
        <v>1398.21</v>
      </c>
      <c r="O10" s="8">
        <v>194.11</v>
      </c>
      <c r="P10" s="8">
        <v>2.52</v>
      </c>
      <c r="Q10" s="9">
        <v>1598.06</v>
      </c>
      <c r="R10" s="8">
        <v>3.22</v>
      </c>
      <c r="S10" s="8">
        <v>258.89</v>
      </c>
      <c r="T10" s="8">
        <v>120.7</v>
      </c>
      <c r="U10" s="8">
        <v>33.56</v>
      </c>
      <c r="V10" s="8">
        <v>154.21</v>
      </c>
      <c r="W10" s="8">
        <v>2.64</v>
      </c>
      <c r="X10" s="8" t="s">
        <v>104</v>
      </c>
      <c r="Y10" s="9">
        <v>2657.81</v>
      </c>
      <c r="Z10" s="8">
        <v>478.41</v>
      </c>
      <c r="AA10" s="8">
        <v>16.2</v>
      </c>
      <c r="AB10" s="8">
        <v>6.5</v>
      </c>
      <c r="AC10" s="8">
        <v>18</v>
      </c>
      <c r="AD10" s="8">
        <v>2.1</v>
      </c>
      <c r="AE10" s="8">
        <v>9.65</v>
      </c>
    </row>
    <row r="11" spans="1:31" s="4" customFormat="1" x14ac:dyDescent="0.3">
      <c r="A11" s="6" t="s">
        <v>78</v>
      </c>
      <c r="B11" s="6" t="s">
        <v>105</v>
      </c>
      <c r="C11" s="6">
        <v>4</v>
      </c>
      <c r="D11" s="6">
        <v>39241000</v>
      </c>
      <c r="E11" s="6" t="s">
        <v>79</v>
      </c>
      <c r="F11" s="6" t="s">
        <v>106</v>
      </c>
      <c r="G11" s="6">
        <v>120</v>
      </c>
      <c r="H11" s="6" t="s">
        <v>81</v>
      </c>
      <c r="I11" s="6" t="s">
        <v>82</v>
      </c>
      <c r="J11" s="6">
        <v>0.54166666665999996</v>
      </c>
      <c r="K11" s="6">
        <v>65</v>
      </c>
      <c r="L11" s="6" t="s">
        <v>83</v>
      </c>
      <c r="M11" s="6">
        <v>2.2799999999999998</v>
      </c>
      <c r="N11" s="7">
        <v>1547.54</v>
      </c>
      <c r="O11" s="6">
        <v>168.23</v>
      </c>
      <c r="P11" s="6">
        <v>2.79</v>
      </c>
      <c r="Q11" s="7">
        <v>1721.35</v>
      </c>
      <c r="R11" s="6">
        <v>2.79</v>
      </c>
      <c r="S11" s="6">
        <v>278.86</v>
      </c>
      <c r="T11" s="6">
        <v>130.01</v>
      </c>
      <c r="U11" s="6">
        <v>36.15</v>
      </c>
      <c r="V11" s="6">
        <v>166.11</v>
      </c>
      <c r="W11" s="6">
        <v>2.93</v>
      </c>
      <c r="X11" s="6" t="s">
        <v>107</v>
      </c>
      <c r="Y11" s="7">
        <v>2862.86</v>
      </c>
      <c r="Z11" s="6">
        <v>515.32000000000005</v>
      </c>
      <c r="AA11" s="6">
        <v>16.2</v>
      </c>
      <c r="AB11" s="6">
        <v>6.5</v>
      </c>
      <c r="AC11" s="6">
        <v>18</v>
      </c>
      <c r="AD11" s="6">
        <v>2.1</v>
      </c>
      <c r="AE11" s="6">
        <v>9.65</v>
      </c>
    </row>
    <row r="12" spans="1:31" s="4" customFormat="1" x14ac:dyDescent="0.3">
      <c r="A12" s="8" t="s">
        <v>78</v>
      </c>
      <c r="B12" s="8" t="s">
        <v>108</v>
      </c>
      <c r="C12" s="8">
        <v>4</v>
      </c>
      <c r="D12" s="8">
        <v>39241000</v>
      </c>
      <c r="E12" s="8" t="s">
        <v>79</v>
      </c>
      <c r="F12" s="8" t="s">
        <v>109</v>
      </c>
      <c r="G12" s="8">
        <v>192</v>
      </c>
      <c r="H12" s="8" t="s">
        <v>81</v>
      </c>
      <c r="I12" s="8" t="s">
        <v>82</v>
      </c>
      <c r="J12" s="8">
        <v>0.14166666666</v>
      </c>
      <c r="K12" s="8">
        <v>27.2</v>
      </c>
      <c r="L12" s="8" t="s">
        <v>83</v>
      </c>
      <c r="M12" s="8">
        <v>0.43</v>
      </c>
      <c r="N12" s="8">
        <v>466.98</v>
      </c>
      <c r="O12" s="8">
        <v>70.400000000000006</v>
      </c>
      <c r="P12" s="8">
        <v>0.84</v>
      </c>
      <c r="Q12" s="8">
        <v>539.39</v>
      </c>
      <c r="R12" s="8">
        <v>1.17</v>
      </c>
      <c r="S12" s="8">
        <v>87.38</v>
      </c>
      <c r="T12" s="8">
        <v>40.74</v>
      </c>
      <c r="U12" s="8">
        <v>11.33</v>
      </c>
      <c r="V12" s="8">
        <v>52.05</v>
      </c>
      <c r="W12" s="8">
        <v>0.88</v>
      </c>
      <c r="X12" s="8" t="s">
        <v>110</v>
      </c>
      <c r="Y12" s="8">
        <v>897.08</v>
      </c>
      <c r="Z12" s="8">
        <v>161.47</v>
      </c>
      <c r="AA12" s="8">
        <v>16.2</v>
      </c>
      <c r="AB12" s="8">
        <v>6.5</v>
      </c>
      <c r="AC12" s="8">
        <v>18</v>
      </c>
      <c r="AD12" s="8">
        <v>2.1</v>
      </c>
      <c r="AE12" s="8">
        <v>9.65</v>
      </c>
    </row>
    <row r="13" spans="1:31" s="4" customFormat="1" x14ac:dyDescent="0.3">
      <c r="A13" s="6" t="s">
        <v>78</v>
      </c>
      <c r="B13" s="6" t="s">
        <v>111</v>
      </c>
      <c r="C13" s="6">
        <v>4</v>
      </c>
      <c r="D13" s="6">
        <v>39241000</v>
      </c>
      <c r="E13" s="6" t="s">
        <v>79</v>
      </c>
      <c r="F13" s="6" t="s">
        <v>112</v>
      </c>
      <c r="G13" s="6">
        <v>120</v>
      </c>
      <c r="H13" s="6" t="s">
        <v>81</v>
      </c>
      <c r="I13" s="6" t="s">
        <v>82</v>
      </c>
      <c r="J13" s="6">
        <v>0.55000000000000004</v>
      </c>
      <c r="K13" s="6">
        <v>66</v>
      </c>
      <c r="L13" s="6" t="s">
        <v>83</v>
      </c>
      <c r="M13" s="6">
        <v>2.36</v>
      </c>
      <c r="N13" s="7">
        <v>1601.84</v>
      </c>
      <c r="O13" s="6">
        <v>170.82</v>
      </c>
      <c r="P13" s="6">
        <v>2.89</v>
      </c>
      <c r="Q13" s="7">
        <v>1778.38</v>
      </c>
      <c r="R13" s="6">
        <v>2.83</v>
      </c>
      <c r="S13" s="6">
        <v>288.10000000000002</v>
      </c>
      <c r="T13" s="6">
        <v>134.32</v>
      </c>
      <c r="U13" s="6">
        <v>37.35</v>
      </c>
      <c r="V13" s="6">
        <v>171.61</v>
      </c>
      <c r="W13" s="6">
        <v>3.03</v>
      </c>
      <c r="X13" s="6" t="s">
        <v>113</v>
      </c>
      <c r="Y13" s="7">
        <v>2957.71</v>
      </c>
      <c r="Z13" s="6">
        <v>532.39</v>
      </c>
      <c r="AA13" s="6">
        <v>16.2</v>
      </c>
      <c r="AB13" s="6">
        <v>6.5</v>
      </c>
      <c r="AC13" s="6">
        <v>18</v>
      </c>
      <c r="AD13" s="6">
        <v>2.1</v>
      </c>
      <c r="AE13" s="6">
        <v>9.65</v>
      </c>
    </row>
    <row r="14" spans="1:31" s="4" customFormat="1" x14ac:dyDescent="0.3">
      <c r="A14" s="8" t="s">
        <v>78</v>
      </c>
      <c r="B14" s="8" t="s">
        <v>114</v>
      </c>
      <c r="C14" s="8">
        <v>4</v>
      </c>
      <c r="D14" s="8">
        <v>39241000</v>
      </c>
      <c r="E14" s="8" t="s">
        <v>79</v>
      </c>
      <c r="F14" s="8" t="s">
        <v>115</v>
      </c>
      <c r="G14" s="8">
        <v>1440</v>
      </c>
      <c r="H14" s="8" t="s">
        <v>81</v>
      </c>
      <c r="I14" s="8" t="s">
        <v>91</v>
      </c>
      <c r="J14" s="8">
        <v>0.40625</v>
      </c>
      <c r="K14" s="8">
        <v>585</v>
      </c>
      <c r="L14" s="8" t="s">
        <v>83</v>
      </c>
      <c r="M14" s="8">
        <v>1.6</v>
      </c>
      <c r="N14" s="9">
        <v>13031.87</v>
      </c>
      <c r="O14" s="9">
        <v>1514.06</v>
      </c>
      <c r="P14" s="8">
        <v>23.48</v>
      </c>
      <c r="Q14" s="9">
        <v>14594.51</v>
      </c>
      <c r="R14" s="8">
        <v>25.1</v>
      </c>
      <c r="S14" s="9">
        <v>2364.3000000000002</v>
      </c>
      <c r="T14" s="9">
        <v>1102.33</v>
      </c>
      <c r="U14" s="8">
        <v>306.47000000000003</v>
      </c>
      <c r="V14" s="9">
        <v>1408.37</v>
      </c>
      <c r="W14" s="8">
        <v>24.64</v>
      </c>
      <c r="X14" s="8" t="s">
        <v>116</v>
      </c>
      <c r="Y14" s="9">
        <v>24272.86</v>
      </c>
      <c r="Z14" s="9">
        <v>4369.12</v>
      </c>
      <c r="AA14" s="8">
        <v>16.2</v>
      </c>
      <c r="AB14" s="8">
        <v>6.5</v>
      </c>
      <c r="AC14" s="8">
        <v>18</v>
      </c>
      <c r="AD14" s="8">
        <v>2.1</v>
      </c>
      <c r="AE14" s="8">
        <v>9.65</v>
      </c>
    </row>
    <row r="15" spans="1:31" s="4" customFormat="1" x14ac:dyDescent="0.3">
      <c r="A15" s="6" t="s">
        <v>78</v>
      </c>
      <c r="B15" s="6" t="s">
        <v>117</v>
      </c>
      <c r="C15" s="6">
        <v>4</v>
      </c>
      <c r="D15" s="6">
        <v>39241000</v>
      </c>
      <c r="E15" s="6" t="s">
        <v>79</v>
      </c>
      <c r="F15" s="6" t="s">
        <v>118</v>
      </c>
      <c r="G15" s="6">
        <v>144</v>
      </c>
      <c r="H15" s="6" t="s">
        <v>81</v>
      </c>
      <c r="I15" s="6" t="s">
        <v>82</v>
      </c>
      <c r="J15" s="6">
        <v>0.23611111110999999</v>
      </c>
      <c r="K15" s="6">
        <v>34</v>
      </c>
      <c r="L15" s="6" t="s">
        <v>83</v>
      </c>
      <c r="M15" s="6">
        <v>1.04</v>
      </c>
      <c r="N15" s="6">
        <v>847.07</v>
      </c>
      <c r="O15" s="6">
        <v>88</v>
      </c>
      <c r="P15" s="6">
        <v>1.53</v>
      </c>
      <c r="Q15" s="6">
        <v>938.06</v>
      </c>
      <c r="R15" s="6">
        <v>1.46</v>
      </c>
      <c r="S15" s="6">
        <v>151.97</v>
      </c>
      <c r="T15" s="6">
        <v>70.849999999999994</v>
      </c>
      <c r="U15" s="6">
        <v>19.7</v>
      </c>
      <c r="V15" s="6">
        <v>90.52</v>
      </c>
      <c r="W15" s="6">
        <v>1.6</v>
      </c>
      <c r="X15" s="6" t="s">
        <v>119</v>
      </c>
      <c r="Y15" s="7">
        <v>1560.13</v>
      </c>
      <c r="Z15" s="6">
        <v>280.82</v>
      </c>
      <c r="AA15" s="6">
        <v>16.2</v>
      </c>
      <c r="AB15" s="6">
        <v>6.5</v>
      </c>
      <c r="AC15" s="6">
        <v>18</v>
      </c>
      <c r="AD15" s="6">
        <v>2.1</v>
      </c>
      <c r="AE15" s="6">
        <v>9.65</v>
      </c>
    </row>
    <row r="16" spans="1:31" s="4" customFormat="1" x14ac:dyDescent="0.3">
      <c r="A16" s="8" t="s">
        <v>78</v>
      </c>
      <c r="B16" s="8" t="s">
        <v>0</v>
      </c>
      <c r="C16" s="8">
        <v>4</v>
      </c>
      <c r="D16" s="8">
        <v>39241000</v>
      </c>
      <c r="E16" s="8" t="s">
        <v>79</v>
      </c>
      <c r="F16" s="8" t="s">
        <v>120</v>
      </c>
      <c r="G16" s="8">
        <v>180</v>
      </c>
      <c r="H16" s="8" t="s">
        <v>81</v>
      </c>
      <c r="I16" s="8" t="s">
        <v>82</v>
      </c>
      <c r="J16" s="8">
        <v>0.20166666665999999</v>
      </c>
      <c r="K16" s="8">
        <v>36.299999999999997</v>
      </c>
      <c r="L16" s="8" t="s">
        <v>83</v>
      </c>
      <c r="M16" s="8">
        <v>2.92</v>
      </c>
      <c r="N16" s="9">
        <v>2972.9</v>
      </c>
      <c r="O16" s="8">
        <v>93.95</v>
      </c>
      <c r="P16" s="8">
        <v>5.35</v>
      </c>
      <c r="Q16" s="9">
        <v>3073.76</v>
      </c>
      <c r="R16" s="8">
        <v>1.56</v>
      </c>
      <c r="S16" s="8">
        <v>497.95</v>
      </c>
      <c r="T16" s="8">
        <v>232.16</v>
      </c>
      <c r="U16" s="8">
        <v>64.55</v>
      </c>
      <c r="V16" s="8">
        <v>296.62</v>
      </c>
      <c r="W16" s="8">
        <v>5.62</v>
      </c>
      <c r="X16" s="8" t="s">
        <v>121</v>
      </c>
      <c r="Y16" s="9">
        <v>5112.12</v>
      </c>
      <c r="Z16" s="8">
        <v>920.18</v>
      </c>
      <c r="AA16" s="8">
        <v>16.2</v>
      </c>
      <c r="AB16" s="8">
        <v>6.5</v>
      </c>
      <c r="AC16" s="8">
        <v>18</v>
      </c>
      <c r="AD16" s="8">
        <v>2.1</v>
      </c>
      <c r="AE16" s="8">
        <v>9.65</v>
      </c>
    </row>
    <row r="17" spans="1:31" s="4" customFormat="1" x14ac:dyDescent="0.3">
      <c r="A17" s="6" t="s">
        <v>78</v>
      </c>
      <c r="B17" s="6" t="s">
        <v>2</v>
      </c>
      <c r="C17" s="6">
        <v>4</v>
      </c>
      <c r="D17" s="6">
        <v>39241000</v>
      </c>
      <c r="E17" s="6" t="s">
        <v>79</v>
      </c>
      <c r="F17" s="6" t="s">
        <v>122</v>
      </c>
      <c r="G17" s="6">
        <v>180</v>
      </c>
      <c r="H17" s="6" t="s">
        <v>81</v>
      </c>
      <c r="I17" s="6" t="s">
        <v>82</v>
      </c>
      <c r="J17" s="6">
        <v>0.20166666665999999</v>
      </c>
      <c r="K17" s="6">
        <v>36.299999999999997</v>
      </c>
      <c r="L17" s="6" t="s">
        <v>83</v>
      </c>
      <c r="M17" s="6">
        <v>2.92</v>
      </c>
      <c r="N17" s="7">
        <v>2972.9</v>
      </c>
      <c r="O17" s="6">
        <v>93.95</v>
      </c>
      <c r="P17" s="6">
        <v>5.35</v>
      </c>
      <c r="Q17" s="7">
        <v>3073.76</v>
      </c>
      <c r="R17" s="6">
        <v>1.56</v>
      </c>
      <c r="S17" s="6">
        <v>497.95</v>
      </c>
      <c r="T17" s="6">
        <v>232.16</v>
      </c>
      <c r="U17" s="6">
        <v>64.55</v>
      </c>
      <c r="V17" s="6">
        <v>296.62</v>
      </c>
      <c r="W17" s="6">
        <v>5.62</v>
      </c>
      <c r="X17" s="6" t="s">
        <v>121</v>
      </c>
      <c r="Y17" s="7">
        <v>5112.12</v>
      </c>
      <c r="Z17" s="6">
        <v>920.18</v>
      </c>
      <c r="AA17" s="6">
        <v>16.2</v>
      </c>
      <c r="AB17" s="6">
        <v>6.5</v>
      </c>
      <c r="AC17" s="6">
        <v>18</v>
      </c>
      <c r="AD17" s="6">
        <v>2.1</v>
      </c>
      <c r="AE17" s="6">
        <v>9.65</v>
      </c>
    </row>
    <row r="18" spans="1:31" s="4" customFormat="1" x14ac:dyDescent="0.3">
      <c r="A18" s="8" t="s">
        <v>78</v>
      </c>
      <c r="B18" s="8" t="s">
        <v>4</v>
      </c>
      <c r="C18" s="8">
        <v>4</v>
      </c>
      <c r="D18" s="8">
        <v>39241000</v>
      </c>
      <c r="E18" s="8" t="s">
        <v>79</v>
      </c>
      <c r="F18" s="8" t="s">
        <v>123</v>
      </c>
      <c r="G18" s="8">
        <v>180</v>
      </c>
      <c r="H18" s="8" t="s">
        <v>81</v>
      </c>
      <c r="I18" s="8" t="s">
        <v>82</v>
      </c>
      <c r="J18" s="8">
        <v>0.20666666666</v>
      </c>
      <c r="K18" s="8">
        <v>37.200000000000003</v>
      </c>
      <c r="L18" s="8" t="s">
        <v>83</v>
      </c>
      <c r="M18" s="8">
        <v>2.92</v>
      </c>
      <c r="N18" s="9">
        <v>2972.9</v>
      </c>
      <c r="O18" s="8">
        <v>96.28</v>
      </c>
      <c r="P18" s="8">
        <v>5.35</v>
      </c>
      <c r="Q18" s="9">
        <v>3076.13</v>
      </c>
      <c r="R18" s="8">
        <v>1.6</v>
      </c>
      <c r="S18" s="8">
        <v>498.33</v>
      </c>
      <c r="T18" s="8">
        <v>232.34</v>
      </c>
      <c r="U18" s="8">
        <v>64.599999999999994</v>
      </c>
      <c r="V18" s="8">
        <v>296.85000000000002</v>
      </c>
      <c r="W18" s="8">
        <v>5.62</v>
      </c>
      <c r="X18" s="8" t="s">
        <v>124</v>
      </c>
      <c r="Y18" s="9">
        <v>5116.0600000000004</v>
      </c>
      <c r="Z18" s="8">
        <v>920.89</v>
      </c>
      <c r="AA18" s="8">
        <v>16.2</v>
      </c>
      <c r="AB18" s="8">
        <v>6.5</v>
      </c>
      <c r="AC18" s="8">
        <v>18</v>
      </c>
      <c r="AD18" s="8">
        <v>2.1</v>
      </c>
      <c r="AE18" s="8">
        <v>9.65</v>
      </c>
    </row>
    <row r="19" spans="1:31" s="4" customFormat="1" x14ac:dyDescent="0.3">
      <c r="A19" s="6" t="s">
        <v>78</v>
      </c>
      <c r="B19" s="6" t="s">
        <v>16</v>
      </c>
      <c r="C19" s="6">
        <v>5</v>
      </c>
      <c r="D19" s="6">
        <v>82055100</v>
      </c>
      <c r="E19" s="6" t="s">
        <v>79</v>
      </c>
      <c r="F19" s="6" t="s">
        <v>125</v>
      </c>
      <c r="G19" s="6">
        <v>480</v>
      </c>
      <c r="H19" s="6" t="s">
        <v>81</v>
      </c>
      <c r="I19" s="6" t="s">
        <v>82</v>
      </c>
      <c r="J19" s="6">
        <v>0.115</v>
      </c>
      <c r="K19" s="6">
        <v>55.2</v>
      </c>
      <c r="L19" s="6" t="s">
        <v>83</v>
      </c>
      <c r="M19" s="6">
        <v>0.56999999999999995</v>
      </c>
      <c r="N19" s="7">
        <v>1547.54</v>
      </c>
      <c r="O19" s="6">
        <v>142.87</v>
      </c>
      <c r="P19" s="6">
        <v>2.79</v>
      </c>
      <c r="Q19" s="7">
        <v>1695.57</v>
      </c>
      <c r="R19" s="6">
        <v>2.37</v>
      </c>
      <c r="S19" s="6">
        <v>274.68</v>
      </c>
      <c r="T19" s="6">
        <v>102.45</v>
      </c>
      <c r="U19" s="6">
        <v>35.61</v>
      </c>
      <c r="V19" s="6">
        <v>163.62</v>
      </c>
      <c r="W19" s="6">
        <v>2.93</v>
      </c>
      <c r="X19" s="6" t="s">
        <v>126</v>
      </c>
      <c r="Y19" s="7">
        <v>2789.54</v>
      </c>
      <c r="Z19" s="6">
        <v>502.12</v>
      </c>
      <c r="AA19" s="6">
        <v>16.2</v>
      </c>
      <c r="AB19" s="6">
        <v>5.2</v>
      </c>
      <c r="AC19" s="6">
        <v>18</v>
      </c>
      <c r="AD19" s="6">
        <v>2.1</v>
      </c>
      <c r="AE19" s="6">
        <v>9.65</v>
      </c>
    </row>
    <row r="20" spans="1:31" s="4" customFormat="1" x14ac:dyDescent="0.3">
      <c r="A20" s="8" t="s">
        <v>78</v>
      </c>
      <c r="B20" s="8" t="s">
        <v>127</v>
      </c>
      <c r="C20" s="8">
        <v>5</v>
      </c>
      <c r="D20" s="8">
        <v>82055100</v>
      </c>
      <c r="E20" s="8" t="s">
        <v>79</v>
      </c>
      <c r="F20" s="8" t="s">
        <v>128</v>
      </c>
      <c r="G20" s="8">
        <v>432</v>
      </c>
      <c r="H20" s="8" t="s">
        <v>81</v>
      </c>
      <c r="I20" s="8" t="s">
        <v>82</v>
      </c>
      <c r="J20" s="8">
        <v>0.12638888887999999</v>
      </c>
      <c r="K20" s="8">
        <v>54.6</v>
      </c>
      <c r="L20" s="8" t="s">
        <v>83</v>
      </c>
      <c r="M20" s="8">
        <v>0.53</v>
      </c>
      <c r="N20" s="9">
        <v>1295.04</v>
      </c>
      <c r="O20" s="8">
        <v>141.31</v>
      </c>
      <c r="P20" s="8">
        <v>2.33</v>
      </c>
      <c r="Q20" s="9">
        <v>1441.02</v>
      </c>
      <c r="R20" s="8">
        <v>2.34</v>
      </c>
      <c r="S20" s="8">
        <v>233.45</v>
      </c>
      <c r="T20" s="8">
        <v>87.07</v>
      </c>
      <c r="U20" s="8">
        <v>30.26</v>
      </c>
      <c r="V20" s="8">
        <v>139.06</v>
      </c>
      <c r="W20" s="8">
        <v>2.4500000000000002</v>
      </c>
      <c r="X20" s="8" t="s">
        <v>129</v>
      </c>
      <c r="Y20" s="9">
        <v>2370.77</v>
      </c>
      <c r="Z20" s="8">
        <v>426.74</v>
      </c>
      <c r="AA20" s="8">
        <v>16.2</v>
      </c>
      <c r="AB20" s="8">
        <v>5.2</v>
      </c>
      <c r="AC20" s="8">
        <v>18</v>
      </c>
      <c r="AD20" s="8">
        <v>2.1</v>
      </c>
      <c r="AE20" s="8">
        <v>9.65</v>
      </c>
    </row>
    <row r="21" spans="1:31" s="4" customFormat="1" x14ac:dyDescent="0.3">
      <c r="A21" s="6" t="s">
        <v>78</v>
      </c>
      <c r="B21" s="6" t="s">
        <v>36</v>
      </c>
      <c r="C21" s="6">
        <v>5</v>
      </c>
      <c r="D21" s="6">
        <v>82055100</v>
      </c>
      <c r="E21" s="6" t="s">
        <v>79</v>
      </c>
      <c r="F21" s="6" t="s">
        <v>130</v>
      </c>
      <c r="G21" s="6">
        <v>432</v>
      </c>
      <c r="H21" s="6" t="s">
        <v>81</v>
      </c>
      <c r="I21" s="6" t="s">
        <v>82</v>
      </c>
      <c r="J21" s="6">
        <v>0.14791666666</v>
      </c>
      <c r="K21" s="6">
        <v>63.9</v>
      </c>
      <c r="L21" s="6" t="s">
        <v>83</v>
      </c>
      <c r="M21" s="6">
        <v>0.65</v>
      </c>
      <c r="N21" s="7">
        <v>1588.26</v>
      </c>
      <c r="O21" s="6">
        <v>165.38</v>
      </c>
      <c r="P21" s="6">
        <v>2.86</v>
      </c>
      <c r="Q21" s="7">
        <v>1759.24</v>
      </c>
      <c r="R21" s="6">
        <v>2.74</v>
      </c>
      <c r="S21" s="6">
        <v>285</v>
      </c>
      <c r="T21" s="6">
        <v>106.3</v>
      </c>
      <c r="U21" s="6">
        <v>36.94</v>
      </c>
      <c r="V21" s="6">
        <v>169.77</v>
      </c>
      <c r="W21" s="6">
        <v>3</v>
      </c>
      <c r="X21" s="6" t="s">
        <v>131</v>
      </c>
      <c r="Y21" s="7">
        <v>2894.3</v>
      </c>
      <c r="Z21" s="6">
        <v>520.97</v>
      </c>
      <c r="AA21" s="6">
        <v>16.2</v>
      </c>
      <c r="AB21" s="6">
        <v>5.2</v>
      </c>
      <c r="AC21" s="6">
        <v>18</v>
      </c>
      <c r="AD21" s="6">
        <v>2.1</v>
      </c>
      <c r="AE21" s="6">
        <v>9.65</v>
      </c>
    </row>
    <row r="22" spans="1:31" s="4" customFormat="1" x14ac:dyDescent="0.3">
      <c r="A22" s="8" t="s">
        <v>78</v>
      </c>
      <c r="B22" s="8" t="s">
        <v>30</v>
      </c>
      <c r="C22" s="8">
        <v>5</v>
      </c>
      <c r="D22" s="8">
        <v>82055100</v>
      </c>
      <c r="E22" s="8" t="s">
        <v>79</v>
      </c>
      <c r="F22" s="8" t="s">
        <v>132</v>
      </c>
      <c r="G22" s="8">
        <v>480</v>
      </c>
      <c r="H22" s="8" t="s">
        <v>81</v>
      </c>
      <c r="I22" s="8" t="s">
        <v>82</v>
      </c>
      <c r="J22" s="8">
        <v>6.5833333329999993E-2</v>
      </c>
      <c r="K22" s="8">
        <v>31.6</v>
      </c>
      <c r="L22" s="8" t="s">
        <v>83</v>
      </c>
      <c r="M22" s="8">
        <v>0.42</v>
      </c>
      <c r="N22" s="9">
        <v>1140.29</v>
      </c>
      <c r="O22" s="8">
        <v>81.790000000000006</v>
      </c>
      <c r="P22" s="8">
        <v>2.0499999999999998</v>
      </c>
      <c r="Q22" s="9">
        <v>1225.49</v>
      </c>
      <c r="R22" s="8">
        <v>1.36</v>
      </c>
      <c r="S22" s="8">
        <v>198.53</v>
      </c>
      <c r="T22" s="8">
        <v>74.05</v>
      </c>
      <c r="U22" s="8">
        <v>25.74</v>
      </c>
      <c r="V22" s="8">
        <v>118.26</v>
      </c>
      <c r="W22" s="8">
        <v>2.16</v>
      </c>
      <c r="X22" s="8" t="s">
        <v>133</v>
      </c>
      <c r="Y22" s="9">
        <v>2016.17</v>
      </c>
      <c r="Z22" s="8">
        <v>362.91</v>
      </c>
      <c r="AA22" s="8">
        <v>16.2</v>
      </c>
      <c r="AB22" s="8">
        <v>5.2</v>
      </c>
      <c r="AC22" s="8">
        <v>18</v>
      </c>
      <c r="AD22" s="8">
        <v>2.1</v>
      </c>
      <c r="AE22" s="8">
        <v>9.65</v>
      </c>
    </row>
    <row r="23" spans="1:31" s="4" customFormat="1" x14ac:dyDescent="0.3">
      <c r="A23" s="6" t="s">
        <v>78</v>
      </c>
      <c r="B23" s="6" t="s">
        <v>44</v>
      </c>
      <c r="C23" s="6">
        <v>5</v>
      </c>
      <c r="D23" s="6">
        <v>82055100</v>
      </c>
      <c r="E23" s="6" t="s">
        <v>79</v>
      </c>
      <c r="F23" s="6" t="s">
        <v>134</v>
      </c>
      <c r="G23" s="6">
        <v>432</v>
      </c>
      <c r="H23" s="6" t="s">
        <v>81</v>
      </c>
      <c r="I23" s="6" t="s">
        <v>82</v>
      </c>
      <c r="J23" s="6">
        <v>0.10694444443999999</v>
      </c>
      <c r="K23" s="6">
        <v>46.2</v>
      </c>
      <c r="L23" s="6" t="s">
        <v>83</v>
      </c>
      <c r="M23" s="6">
        <v>0.54</v>
      </c>
      <c r="N23" s="7">
        <v>1319.48</v>
      </c>
      <c r="O23" s="6">
        <v>119.57</v>
      </c>
      <c r="P23" s="6">
        <v>2.38</v>
      </c>
      <c r="Q23" s="7">
        <v>1443.41</v>
      </c>
      <c r="R23" s="6">
        <v>1.98</v>
      </c>
      <c r="S23" s="6">
        <v>233.83</v>
      </c>
      <c r="T23" s="6">
        <v>87.22</v>
      </c>
      <c r="U23" s="6">
        <v>30.31</v>
      </c>
      <c r="V23" s="6">
        <v>139.29</v>
      </c>
      <c r="W23" s="6">
        <v>2.4900000000000002</v>
      </c>
      <c r="X23" s="6" t="s">
        <v>135</v>
      </c>
      <c r="Y23" s="7">
        <v>2374.6999999999998</v>
      </c>
      <c r="Z23" s="6">
        <v>427.45</v>
      </c>
      <c r="AA23" s="6">
        <v>16.2</v>
      </c>
      <c r="AB23" s="6">
        <v>5.2</v>
      </c>
      <c r="AC23" s="6">
        <v>18</v>
      </c>
      <c r="AD23" s="6">
        <v>2.1</v>
      </c>
      <c r="AE23" s="6">
        <v>9.65</v>
      </c>
    </row>
    <row r="24" spans="1:31" s="4" customFormat="1" x14ac:dyDescent="0.3">
      <c r="A24" s="8" t="s">
        <v>78</v>
      </c>
      <c r="B24" s="8" t="s">
        <v>32</v>
      </c>
      <c r="C24" s="8">
        <v>5</v>
      </c>
      <c r="D24" s="8">
        <v>82055100</v>
      </c>
      <c r="E24" s="8" t="s">
        <v>79</v>
      </c>
      <c r="F24" s="8" t="s">
        <v>136</v>
      </c>
      <c r="G24" s="8">
        <v>120</v>
      </c>
      <c r="H24" s="8" t="s">
        <v>81</v>
      </c>
      <c r="I24" s="8" t="s">
        <v>82</v>
      </c>
      <c r="J24" s="8">
        <v>0.84166666666000001</v>
      </c>
      <c r="K24" s="8">
        <v>101</v>
      </c>
      <c r="L24" s="8" t="s">
        <v>83</v>
      </c>
      <c r="M24" s="8">
        <v>4.17</v>
      </c>
      <c r="N24" s="9">
        <v>2830.37</v>
      </c>
      <c r="O24" s="8">
        <v>261.41000000000003</v>
      </c>
      <c r="P24" s="8">
        <v>5.0999999999999996</v>
      </c>
      <c r="Q24" s="9">
        <v>3101.21</v>
      </c>
      <c r="R24" s="8">
        <v>4.33</v>
      </c>
      <c r="S24" s="8">
        <v>502.39</v>
      </c>
      <c r="T24" s="8">
        <v>187.39</v>
      </c>
      <c r="U24" s="8">
        <v>65.12</v>
      </c>
      <c r="V24" s="8">
        <v>299.26</v>
      </c>
      <c r="W24" s="8">
        <v>5.35</v>
      </c>
      <c r="X24" s="8" t="s">
        <v>137</v>
      </c>
      <c r="Y24" s="9">
        <v>5102.1000000000004</v>
      </c>
      <c r="Z24" s="8">
        <v>918.37</v>
      </c>
      <c r="AA24" s="8">
        <v>16.2</v>
      </c>
      <c r="AB24" s="8">
        <v>5.2</v>
      </c>
      <c r="AC24" s="8">
        <v>18</v>
      </c>
      <c r="AD24" s="8">
        <v>2.1</v>
      </c>
      <c r="AE24" s="8">
        <v>9.65</v>
      </c>
    </row>
    <row r="25" spans="1:31" s="4" customFormat="1" x14ac:dyDescent="0.3">
      <c r="A25" s="6" t="s">
        <v>78</v>
      </c>
      <c r="B25" s="6" t="s">
        <v>42</v>
      </c>
      <c r="C25" s="6">
        <v>5</v>
      </c>
      <c r="D25" s="6">
        <v>82055100</v>
      </c>
      <c r="E25" s="6" t="s">
        <v>79</v>
      </c>
      <c r="F25" s="6" t="s">
        <v>138</v>
      </c>
      <c r="G25" s="6">
        <v>60</v>
      </c>
      <c r="H25" s="6" t="s">
        <v>81</v>
      </c>
      <c r="I25" s="6" t="s">
        <v>82</v>
      </c>
      <c r="J25" s="6">
        <v>1.4583333333299999</v>
      </c>
      <c r="K25" s="6">
        <v>87.5</v>
      </c>
      <c r="L25" s="6" t="s">
        <v>83</v>
      </c>
      <c r="M25" s="6">
        <v>6.67</v>
      </c>
      <c r="N25" s="7">
        <v>2263.6</v>
      </c>
      <c r="O25" s="6">
        <v>226.46</v>
      </c>
      <c r="P25" s="6">
        <v>4.08</v>
      </c>
      <c r="Q25" s="7">
        <v>2497.89</v>
      </c>
      <c r="R25" s="6">
        <v>3.75</v>
      </c>
      <c r="S25" s="6">
        <v>404.66</v>
      </c>
      <c r="T25" s="6">
        <v>150.93</v>
      </c>
      <c r="U25" s="6">
        <v>52.46</v>
      </c>
      <c r="V25" s="6">
        <v>241.05</v>
      </c>
      <c r="W25" s="6">
        <v>4.28</v>
      </c>
      <c r="X25" s="6" t="s">
        <v>139</v>
      </c>
      <c r="Y25" s="7">
        <v>4109.53</v>
      </c>
      <c r="Z25" s="6">
        <v>739.72</v>
      </c>
      <c r="AA25" s="6">
        <v>16.2</v>
      </c>
      <c r="AB25" s="6">
        <v>5.2</v>
      </c>
      <c r="AC25" s="6">
        <v>18</v>
      </c>
      <c r="AD25" s="6">
        <v>2.1</v>
      </c>
      <c r="AE25" s="6">
        <v>9.65</v>
      </c>
    </row>
    <row r="26" spans="1:31" s="4" customFormat="1" x14ac:dyDescent="0.3">
      <c r="A26" s="8" t="s">
        <v>78</v>
      </c>
      <c r="B26" s="8" t="s">
        <v>40</v>
      </c>
      <c r="C26" s="8">
        <v>6</v>
      </c>
      <c r="D26" s="8">
        <v>82060000</v>
      </c>
      <c r="E26" s="8" t="s">
        <v>79</v>
      </c>
      <c r="F26" s="8" t="s">
        <v>140</v>
      </c>
      <c r="G26" s="8">
        <v>360</v>
      </c>
      <c r="H26" s="8" t="s">
        <v>81</v>
      </c>
      <c r="I26" s="8" t="s">
        <v>141</v>
      </c>
      <c r="J26" s="8">
        <v>0.49027777776999998</v>
      </c>
      <c r="K26" s="8">
        <v>176.5</v>
      </c>
      <c r="L26" s="8" t="s">
        <v>83</v>
      </c>
      <c r="M26" s="8">
        <v>1.22</v>
      </c>
      <c r="N26" s="9">
        <v>2484.21</v>
      </c>
      <c r="O26" s="8">
        <v>456.81</v>
      </c>
      <c r="P26" s="8">
        <v>4.4800000000000004</v>
      </c>
      <c r="Q26" s="9">
        <v>2953.07</v>
      </c>
      <c r="R26" s="8">
        <v>7.57</v>
      </c>
      <c r="S26" s="8">
        <v>478.4</v>
      </c>
      <c r="T26" s="8">
        <v>178.44</v>
      </c>
      <c r="U26" s="8">
        <v>62.01</v>
      </c>
      <c r="V26" s="8">
        <v>284.97000000000003</v>
      </c>
      <c r="W26" s="8">
        <v>4.7</v>
      </c>
      <c r="X26" s="8" t="s">
        <v>142</v>
      </c>
      <c r="Y26" s="9">
        <v>4873.99</v>
      </c>
      <c r="Z26" s="8">
        <v>877.32</v>
      </c>
      <c r="AA26" s="8">
        <v>16.2</v>
      </c>
      <c r="AB26" s="8">
        <v>5.2</v>
      </c>
      <c r="AC26" s="8">
        <v>18</v>
      </c>
      <c r="AD26" s="8">
        <v>2.1</v>
      </c>
      <c r="AE26" s="8">
        <v>9.65</v>
      </c>
    </row>
    <row r="27" spans="1:31" s="4" customFormat="1" x14ac:dyDescent="0.3">
      <c r="A27" s="6" t="s">
        <v>78</v>
      </c>
      <c r="B27" s="6" t="s">
        <v>34</v>
      </c>
      <c r="C27" s="6">
        <v>6</v>
      </c>
      <c r="D27" s="6">
        <v>82060000</v>
      </c>
      <c r="E27" s="6" t="s">
        <v>79</v>
      </c>
      <c r="F27" s="6" t="s">
        <v>143</v>
      </c>
      <c r="G27" s="6">
        <v>360</v>
      </c>
      <c r="H27" s="6" t="s">
        <v>81</v>
      </c>
      <c r="I27" s="6" t="s">
        <v>141</v>
      </c>
      <c r="J27" s="6">
        <v>0.35555555555000001</v>
      </c>
      <c r="K27" s="6">
        <v>128</v>
      </c>
      <c r="L27" s="6" t="s">
        <v>83</v>
      </c>
      <c r="M27" s="6">
        <v>1.32</v>
      </c>
      <c r="N27" s="7">
        <v>2687.82</v>
      </c>
      <c r="O27" s="6">
        <v>331.28</v>
      </c>
      <c r="P27" s="6">
        <v>4.84</v>
      </c>
      <c r="Q27" s="7">
        <v>3029.43</v>
      </c>
      <c r="R27" s="6">
        <v>5.49</v>
      </c>
      <c r="S27" s="6">
        <v>490.76</v>
      </c>
      <c r="T27" s="6">
        <v>183.05</v>
      </c>
      <c r="U27" s="6">
        <v>63.62</v>
      </c>
      <c r="V27" s="6">
        <v>292.33999999999997</v>
      </c>
      <c r="W27" s="6">
        <v>5.08</v>
      </c>
      <c r="X27" s="6" t="s">
        <v>144</v>
      </c>
      <c r="Y27" s="7">
        <v>5000.01</v>
      </c>
      <c r="Z27" s="6">
        <v>900</v>
      </c>
      <c r="AA27" s="6">
        <v>16.2</v>
      </c>
      <c r="AB27" s="6">
        <v>5.2</v>
      </c>
      <c r="AC27" s="6">
        <v>18</v>
      </c>
      <c r="AD27" s="6">
        <v>2.1</v>
      </c>
      <c r="AE27" s="6">
        <v>9.65</v>
      </c>
    </row>
    <row r="28" spans="1:31" s="4" customFormat="1" x14ac:dyDescent="0.3">
      <c r="A28" s="8" t="s">
        <v>78</v>
      </c>
      <c r="B28" s="8" t="s">
        <v>145</v>
      </c>
      <c r="C28" s="8">
        <v>6</v>
      </c>
      <c r="D28" s="8">
        <v>82060000</v>
      </c>
      <c r="E28" s="8" t="s">
        <v>79</v>
      </c>
      <c r="F28" s="8" t="s">
        <v>146</v>
      </c>
      <c r="G28" s="8">
        <v>360</v>
      </c>
      <c r="H28" s="8" t="s">
        <v>81</v>
      </c>
      <c r="I28" s="8" t="s">
        <v>141</v>
      </c>
      <c r="J28" s="8">
        <v>0.36527777776999998</v>
      </c>
      <c r="K28" s="8">
        <v>131.5</v>
      </c>
      <c r="L28" s="8" t="s">
        <v>83</v>
      </c>
      <c r="M28" s="8">
        <v>0.9</v>
      </c>
      <c r="N28" s="9">
        <v>1832.61</v>
      </c>
      <c r="O28" s="8">
        <v>340.34</v>
      </c>
      <c r="P28" s="8">
        <v>3.31</v>
      </c>
      <c r="Q28" s="9">
        <v>2181.9</v>
      </c>
      <c r="R28" s="8">
        <v>5.64</v>
      </c>
      <c r="S28" s="8">
        <v>353.47</v>
      </c>
      <c r="T28" s="8">
        <v>131.84</v>
      </c>
      <c r="U28" s="8">
        <v>45.82</v>
      </c>
      <c r="V28" s="8">
        <v>210.55</v>
      </c>
      <c r="W28" s="8">
        <v>3.46</v>
      </c>
      <c r="X28" s="8" t="s">
        <v>147</v>
      </c>
      <c r="Y28" s="9">
        <v>3601.19</v>
      </c>
      <c r="Z28" s="8">
        <v>648.21</v>
      </c>
      <c r="AA28" s="8">
        <v>16.2</v>
      </c>
      <c r="AB28" s="8">
        <v>5.2</v>
      </c>
      <c r="AC28" s="8">
        <v>18</v>
      </c>
      <c r="AD28" s="8">
        <v>2.1</v>
      </c>
      <c r="AE28" s="8">
        <v>9.65</v>
      </c>
    </row>
    <row r="29" spans="1:31" s="4" customFormat="1" x14ac:dyDescent="0.3">
      <c r="A29" s="6" t="s">
        <v>78</v>
      </c>
      <c r="B29" s="6" t="s">
        <v>148</v>
      </c>
      <c r="C29" s="6">
        <v>7</v>
      </c>
      <c r="D29" s="6">
        <v>40151900</v>
      </c>
      <c r="E29" s="6" t="s">
        <v>79</v>
      </c>
      <c r="F29" s="6" t="s">
        <v>149</v>
      </c>
      <c r="G29" s="6">
        <v>3000</v>
      </c>
      <c r="H29" s="6" t="s">
        <v>81</v>
      </c>
      <c r="I29" s="6" t="s">
        <v>150</v>
      </c>
      <c r="J29" s="6">
        <v>3.9666666660000002E-2</v>
      </c>
      <c r="K29" s="6">
        <v>119</v>
      </c>
      <c r="L29" s="6" t="s">
        <v>83</v>
      </c>
      <c r="M29" s="6">
        <v>0.18</v>
      </c>
      <c r="N29" s="7">
        <v>3054.35</v>
      </c>
      <c r="O29" s="6">
        <v>307.99</v>
      </c>
      <c r="P29" s="6">
        <v>5.5</v>
      </c>
      <c r="Q29" s="7">
        <v>3372.95</v>
      </c>
      <c r="R29" s="6">
        <v>5.1100000000000003</v>
      </c>
      <c r="S29" s="6">
        <v>485.7</v>
      </c>
      <c r="T29" s="6">
        <v>376.22</v>
      </c>
      <c r="U29" s="6">
        <v>70.83</v>
      </c>
      <c r="V29" s="6">
        <v>359.22</v>
      </c>
      <c r="W29" s="6">
        <v>5.77</v>
      </c>
      <c r="X29" s="6" t="s">
        <v>151</v>
      </c>
      <c r="Y29" s="7">
        <v>5731.48</v>
      </c>
      <c r="Z29" s="7">
        <v>1031.67</v>
      </c>
      <c r="AA29" s="6">
        <v>14.4</v>
      </c>
      <c r="AB29" s="6">
        <v>9.75</v>
      </c>
      <c r="AC29" s="6">
        <v>18</v>
      </c>
      <c r="AD29" s="6">
        <v>2.1</v>
      </c>
      <c r="AE29" s="6">
        <v>10.65</v>
      </c>
    </row>
    <row r="30" spans="1:31" s="4" customFormat="1" x14ac:dyDescent="0.3">
      <c r="A30" s="8" t="s">
        <v>78</v>
      </c>
      <c r="B30" s="8" t="s">
        <v>152</v>
      </c>
      <c r="C30" s="8">
        <v>7</v>
      </c>
      <c r="D30" s="8">
        <v>40151900</v>
      </c>
      <c r="E30" s="8" t="s">
        <v>79</v>
      </c>
      <c r="F30" s="8" t="s">
        <v>153</v>
      </c>
      <c r="G30" s="8">
        <v>3000</v>
      </c>
      <c r="H30" s="8" t="s">
        <v>81</v>
      </c>
      <c r="I30" s="8" t="s">
        <v>150</v>
      </c>
      <c r="J30" s="8">
        <v>4.5666666660000001E-2</v>
      </c>
      <c r="K30" s="8">
        <v>137</v>
      </c>
      <c r="L30" s="8" t="s">
        <v>83</v>
      </c>
      <c r="M30" s="8">
        <v>0.18</v>
      </c>
      <c r="N30" s="9">
        <v>3054.35</v>
      </c>
      <c r="O30" s="8">
        <v>354.58</v>
      </c>
      <c r="P30" s="8">
        <v>5.51</v>
      </c>
      <c r="Q30" s="9">
        <v>3420.32</v>
      </c>
      <c r="R30" s="8">
        <v>5.88</v>
      </c>
      <c r="S30" s="8">
        <v>492.52</v>
      </c>
      <c r="T30" s="8">
        <v>381.5</v>
      </c>
      <c r="U30" s="8">
        <v>71.83</v>
      </c>
      <c r="V30" s="8">
        <v>364.26</v>
      </c>
      <c r="W30" s="8">
        <v>5.77</v>
      </c>
      <c r="X30" s="8" t="s">
        <v>154</v>
      </c>
      <c r="Y30" s="9">
        <v>5811.98</v>
      </c>
      <c r="Z30" s="9">
        <v>1046.1600000000001</v>
      </c>
      <c r="AA30" s="8">
        <v>14.4</v>
      </c>
      <c r="AB30" s="8">
        <v>9.75</v>
      </c>
      <c r="AC30" s="8">
        <v>18</v>
      </c>
      <c r="AD30" s="8">
        <v>2.1</v>
      </c>
      <c r="AE30" s="8">
        <v>10.65</v>
      </c>
    </row>
    <row r="31" spans="1:31" s="4" customFormat="1" x14ac:dyDescent="0.3">
      <c r="A31" s="6" t="s">
        <v>78</v>
      </c>
      <c r="B31" s="6" t="s">
        <v>155</v>
      </c>
      <c r="C31" s="6">
        <v>7</v>
      </c>
      <c r="D31" s="6">
        <v>40151900</v>
      </c>
      <c r="E31" s="6" t="s">
        <v>79</v>
      </c>
      <c r="F31" s="6" t="s">
        <v>156</v>
      </c>
      <c r="G31" s="6">
        <v>3000</v>
      </c>
      <c r="H31" s="6" t="s">
        <v>81</v>
      </c>
      <c r="I31" s="6" t="s">
        <v>150</v>
      </c>
      <c r="J31" s="6">
        <v>4.7666666660000002E-2</v>
      </c>
      <c r="K31" s="6">
        <v>143</v>
      </c>
      <c r="L31" s="6" t="s">
        <v>83</v>
      </c>
      <c r="M31" s="6">
        <v>0.18</v>
      </c>
      <c r="N31" s="7">
        <v>3054.34</v>
      </c>
      <c r="O31" s="6">
        <v>370.1</v>
      </c>
      <c r="P31" s="6">
        <v>5.5</v>
      </c>
      <c r="Q31" s="7">
        <v>3436.08</v>
      </c>
      <c r="R31" s="6">
        <v>6.14</v>
      </c>
      <c r="S31" s="6">
        <v>494.8</v>
      </c>
      <c r="T31" s="6">
        <v>383.26</v>
      </c>
      <c r="U31" s="6">
        <v>72.16</v>
      </c>
      <c r="V31" s="6">
        <v>365.94</v>
      </c>
      <c r="W31" s="6">
        <v>5.78</v>
      </c>
      <c r="X31" s="6" t="s">
        <v>157</v>
      </c>
      <c r="Y31" s="7">
        <v>5838.77</v>
      </c>
      <c r="Z31" s="7">
        <v>1050.97</v>
      </c>
      <c r="AA31" s="6">
        <v>14.4</v>
      </c>
      <c r="AB31" s="6">
        <v>9.75</v>
      </c>
      <c r="AC31" s="6">
        <v>18</v>
      </c>
      <c r="AD31" s="6">
        <v>2.1</v>
      </c>
      <c r="AE31" s="6">
        <v>10.65</v>
      </c>
    </row>
    <row r="32" spans="1:31" s="4" customFormat="1" x14ac:dyDescent="0.3">
      <c r="A32" s="8" t="s">
        <v>78</v>
      </c>
      <c r="B32" s="8" t="s">
        <v>158</v>
      </c>
      <c r="C32" s="8">
        <v>8</v>
      </c>
      <c r="D32" s="8">
        <v>42022210</v>
      </c>
      <c r="E32" s="8" t="s">
        <v>79</v>
      </c>
      <c r="F32" s="8" t="s">
        <v>159</v>
      </c>
      <c r="G32" s="8">
        <v>20000</v>
      </c>
      <c r="H32" s="8" t="s">
        <v>81</v>
      </c>
      <c r="I32" s="8" t="s">
        <v>82</v>
      </c>
      <c r="J32" s="8">
        <v>0.09</v>
      </c>
      <c r="K32" s="9">
        <v>1800</v>
      </c>
      <c r="L32" s="8" t="s">
        <v>83</v>
      </c>
      <c r="M32" s="8">
        <v>0.3</v>
      </c>
      <c r="N32" s="9">
        <v>33937.199999999997</v>
      </c>
      <c r="O32" s="9">
        <v>4658.67</v>
      </c>
      <c r="P32" s="8">
        <v>61.18</v>
      </c>
      <c r="Q32" s="9">
        <v>38734.28</v>
      </c>
      <c r="R32" s="8">
        <v>77.23</v>
      </c>
      <c r="S32" s="9">
        <v>13557</v>
      </c>
      <c r="T32" s="9">
        <v>3398.93</v>
      </c>
      <c r="U32" s="8">
        <v>813.42</v>
      </c>
      <c r="V32" s="9">
        <v>3737.86</v>
      </c>
      <c r="W32" s="8">
        <v>64.16</v>
      </c>
      <c r="X32" s="8" t="s">
        <v>160</v>
      </c>
      <c r="Y32" s="9">
        <v>74030.53</v>
      </c>
      <c r="Z32" s="9">
        <v>13325.5</v>
      </c>
      <c r="AA32" s="8">
        <v>35</v>
      </c>
      <c r="AB32" s="8">
        <v>6.5</v>
      </c>
      <c r="AC32" s="8">
        <v>18</v>
      </c>
      <c r="AD32" s="8">
        <v>2.1</v>
      </c>
      <c r="AE32" s="8">
        <v>9.65</v>
      </c>
    </row>
    <row r="33" spans="1:31" s="4" customFormat="1" x14ac:dyDescent="0.3">
      <c r="A33" s="6" t="s">
        <v>78</v>
      </c>
      <c r="B33" s="6" t="s">
        <v>161</v>
      </c>
      <c r="C33" s="6">
        <v>9</v>
      </c>
      <c r="D33" s="6">
        <v>73239900</v>
      </c>
      <c r="E33" s="6" t="s">
        <v>79</v>
      </c>
      <c r="F33" s="6" t="s">
        <v>162</v>
      </c>
      <c r="G33" s="6">
        <v>120</v>
      </c>
      <c r="H33" s="6" t="s">
        <v>81</v>
      </c>
      <c r="I33" s="6" t="s">
        <v>82</v>
      </c>
      <c r="J33" s="6">
        <v>2.25</v>
      </c>
      <c r="K33" s="6">
        <v>270</v>
      </c>
      <c r="L33" s="6" t="s">
        <v>83</v>
      </c>
      <c r="M33" s="6">
        <v>6.67</v>
      </c>
      <c r="N33" s="7">
        <v>4527.22</v>
      </c>
      <c r="O33" s="6">
        <v>698.8</v>
      </c>
      <c r="P33" s="6">
        <v>8.16</v>
      </c>
      <c r="Q33" s="7">
        <v>5245.76</v>
      </c>
      <c r="R33" s="6">
        <v>11.58</v>
      </c>
      <c r="S33" s="6">
        <v>849.81</v>
      </c>
      <c r="T33" s="6">
        <v>396.21</v>
      </c>
      <c r="U33" s="6">
        <v>110.16</v>
      </c>
      <c r="V33" s="6">
        <v>506.22</v>
      </c>
      <c r="W33" s="6">
        <v>8.56</v>
      </c>
      <c r="X33" s="6" t="s">
        <v>163</v>
      </c>
      <c r="Y33" s="7">
        <v>8752</v>
      </c>
      <c r="Z33" s="7">
        <v>1575.36</v>
      </c>
      <c r="AA33" s="6">
        <v>16.2</v>
      </c>
      <c r="AB33" s="6">
        <v>6.5</v>
      </c>
      <c r="AC33" s="6">
        <v>18</v>
      </c>
      <c r="AD33" s="6">
        <v>2.1</v>
      </c>
      <c r="AE33" s="6">
        <v>9.65</v>
      </c>
    </row>
    <row r="34" spans="1:31" s="4" customFormat="1" x14ac:dyDescent="0.3">
      <c r="A34" s="8" t="s">
        <v>78</v>
      </c>
      <c r="B34" s="8" t="s">
        <v>164</v>
      </c>
      <c r="C34" s="8">
        <v>10</v>
      </c>
      <c r="D34" s="8">
        <v>96170010</v>
      </c>
      <c r="E34" s="8" t="s">
        <v>79</v>
      </c>
      <c r="F34" s="8" t="s">
        <v>165</v>
      </c>
      <c r="G34" s="8">
        <v>300</v>
      </c>
      <c r="H34" s="8" t="s">
        <v>81</v>
      </c>
      <c r="I34" s="8" t="s">
        <v>82</v>
      </c>
      <c r="J34" s="8">
        <v>0.85</v>
      </c>
      <c r="K34" s="8">
        <v>255</v>
      </c>
      <c r="L34" s="8" t="s">
        <v>83</v>
      </c>
      <c r="M34" s="8">
        <v>5.42</v>
      </c>
      <c r="N34" s="9">
        <v>9196.98</v>
      </c>
      <c r="O34" s="8">
        <v>659.98</v>
      </c>
      <c r="P34" s="8">
        <v>16.559999999999999</v>
      </c>
      <c r="Q34" s="9">
        <v>9884.4599999999991</v>
      </c>
      <c r="R34" s="8">
        <v>10.94</v>
      </c>
      <c r="S34" s="9">
        <v>1601.28</v>
      </c>
      <c r="T34" s="9">
        <v>1119.8599999999999</v>
      </c>
      <c r="U34" s="8">
        <v>207.57</v>
      </c>
      <c r="V34" s="8">
        <v>953.85</v>
      </c>
      <c r="W34" s="8">
        <v>17.39</v>
      </c>
      <c r="X34" s="8" t="s">
        <v>166</v>
      </c>
      <c r="Y34" s="9">
        <v>16882.32</v>
      </c>
      <c r="Z34" s="9">
        <v>3038.82</v>
      </c>
      <c r="AA34" s="8">
        <v>16.2</v>
      </c>
      <c r="AB34" s="8">
        <v>9.75</v>
      </c>
      <c r="AC34" s="8">
        <v>18</v>
      </c>
      <c r="AD34" s="8">
        <v>2.1</v>
      </c>
      <c r="AE34" s="8">
        <v>9.65</v>
      </c>
    </row>
    <row r="35" spans="1:31" s="4" customFormat="1" x14ac:dyDescent="0.3">
      <c r="A35" s="6" t="s">
        <v>78</v>
      </c>
      <c r="B35" s="6" t="s">
        <v>167</v>
      </c>
      <c r="C35" s="6">
        <v>10</v>
      </c>
      <c r="D35" s="6">
        <v>96170010</v>
      </c>
      <c r="E35" s="6" t="s">
        <v>79</v>
      </c>
      <c r="F35" s="6" t="s">
        <v>168</v>
      </c>
      <c r="G35" s="6">
        <v>600</v>
      </c>
      <c r="H35" s="6" t="s">
        <v>81</v>
      </c>
      <c r="I35" s="6" t="s">
        <v>82</v>
      </c>
      <c r="J35" s="6">
        <v>1.05</v>
      </c>
      <c r="K35" s="6">
        <v>630</v>
      </c>
      <c r="L35" s="6" t="s">
        <v>83</v>
      </c>
      <c r="M35" s="6">
        <v>5.7</v>
      </c>
      <c r="N35" s="7">
        <v>19344.21</v>
      </c>
      <c r="O35" s="7">
        <v>1630.54</v>
      </c>
      <c r="P35" s="6">
        <v>34.840000000000003</v>
      </c>
      <c r="Q35" s="7">
        <v>21036.62</v>
      </c>
      <c r="R35" s="6">
        <v>27.03</v>
      </c>
      <c r="S35" s="7">
        <v>3407.92</v>
      </c>
      <c r="T35" s="7">
        <v>2383.35</v>
      </c>
      <c r="U35" s="6">
        <v>441.78</v>
      </c>
      <c r="V35" s="7">
        <v>2030.04</v>
      </c>
      <c r="W35" s="6">
        <v>36.57</v>
      </c>
      <c r="X35" s="6" t="s">
        <v>169</v>
      </c>
      <c r="Y35" s="7">
        <v>35929.839999999997</v>
      </c>
      <c r="Z35" s="7">
        <v>6467.37</v>
      </c>
      <c r="AA35" s="6">
        <v>16.2</v>
      </c>
      <c r="AB35" s="6">
        <v>9.75</v>
      </c>
      <c r="AC35" s="6">
        <v>18</v>
      </c>
      <c r="AD35" s="6">
        <v>2.1</v>
      </c>
      <c r="AE35" s="6">
        <v>9.65</v>
      </c>
    </row>
    <row r="36" spans="1:31" s="4" customFormat="1" x14ac:dyDescent="0.3">
      <c r="A36" s="8" t="s">
        <v>78</v>
      </c>
      <c r="B36" s="8" t="s">
        <v>24</v>
      </c>
      <c r="C36" s="8">
        <v>10</v>
      </c>
      <c r="D36" s="8">
        <v>96170010</v>
      </c>
      <c r="E36" s="8" t="s">
        <v>79</v>
      </c>
      <c r="F36" s="8" t="s">
        <v>170</v>
      </c>
      <c r="G36" s="8">
        <v>400</v>
      </c>
      <c r="H36" s="8" t="s">
        <v>81</v>
      </c>
      <c r="I36" s="8" t="s">
        <v>82</v>
      </c>
      <c r="J36" s="8">
        <v>0.88500000000000001</v>
      </c>
      <c r="K36" s="8">
        <v>354</v>
      </c>
      <c r="L36" s="8" t="s">
        <v>83</v>
      </c>
      <c r="M36" s="8">
        <v>5.84</v>
      </c>
      <c r="N36" s="9">
        <v>13212.88</v>
      </c>
      <c r="O36" s="8">
        <v>916.2</v>
      </c>
      <c r="P36" s="8">
        <v>23.79</v>
      </c>
      <c r="Q36" s="9">
        <v>14168.06</v>
      </c>
      <c r="R36" s="8">
        <v>15.19</v>
      </c>
      <c r="S36" s="9">
        <v>2295.23</v>
      </c>
      <c r="T36" s="9">
        <v>1605.18</v>
      </c>
      <c r="U36" s="8">
        <v>297.52999999999997</v>
      </c>
      <c r="V36" s="9">
        <v>1367.22</v>
      </c>
      <c r="W36" s="8">
        <v>24.98</v>
      </c>
      <c r="X36" s="8" t="s">
        <v>171</v>
      </c>
      <c r="Y36" s="9">
        <v>24198.560000000001</v>
      </c>
      <c r="Z36" s="9">
        <v>4355.74</v>
      </c>
      <c r="AA36" s="8">
        <v>16.2</v>
      </c>
      <c r="AB36" s="8">
        <v>9.75</v>
      </c>
      <c r="AC36" s="8">
        <v>18</v>
      </c>
      <c r="AD36" s="8">
        <v>2.1</v>
      </c>
      <c r="AE36" s="8">
        <v>9.65</v>
      </c>
    </row>
    <row r="37" spans="1:31" s="4" customFormat="1" x14ac:dyDescent="0.3">
      <c r="A37" s="6" t="s">
        <v>78</v>
      </c>
      <c r="B37" s="6" t="s">
        <v>28</v>
      </c>
      <c r="C37" s="6">
        <v>10</v>
      </c>
      <c r="D37" s="6">
        <v>96170010</v>
      </c>
      <c r="E37" s="6" t="s">
        <v>79</v>
      </c>
      <c r="F37" s="6" t="s">
        <v>172</v>
      </c>
      <c r="G37" s="6">
        <v>400</v>
      </c>
      <c r="H37" s="6" t="s">
        <v>81</v>
      </c>
      <c r="I37" s="6" t="s">
        <v>82</v>
      </c>
      <c r="J37" s="6">
        <v>0.42499999999999999</v>
      </c>
      <c r="K37" s="6">
        <v>170</v>
      </c>
      <c r="L37" s="6" t="s">
        <v>83</v>
      </c>
      <c r="M37" s="6">
        <v>2.78</v>
      </c>
      <c r="N37" s="7">
        <v>6289.69</v>
      </c>
      <c r="O37" s="6">
        <v>439.99</v>
      </c>
      <c r="P37" s="6">
        <v>11.33</v>
      </c>
      <c r="Q37" s="7">
        <v>6748.3</v>
      </c>
      <c r="R37" s="6">
        <v>7.29</v>
      </c>
      <c r="S37" s="7">
        <v>1093.23</v>
      </c>
      <c r="T37" s="6">
        <v>764.55</v>
      </c>
      <c r="U37" s="6">
        <v>141.71</v>
      </c>
      <c r="V37" s="6">
        <v>651.21</v>
      </c>
      <c r="W37" s="6">
        <v>11.89</v>
      </c>
      <c r="X37" s="6" t="s">
        <v>173</v>
      </c>
      <c r="Y37" s="7">
        <v>11525.87</v>
      </c>
      <c r="Z37" s="7">
        <v>2074.66</v>
      </c>
      <c r="AA37" s="6">
        <v>16.2</v>
      </c>
      <c r="AB37" s="6">
        <v>9.75</v>
      </c>
      <c r="AC37" s="6">
        <v>18</v>
      </c>
      <c r="AD37" s="6">
        <v>2.1</v>
      </c>
      <c r="AE37" s="6">
        <v>9.65</v>
      </c>
    </row>
    <row r="38" spans="1:31" s="4" customFormat="1" x14ac:dyDescent="0.3">
      <c r="A38" s="8" t="s">
        <v>78</v>
      </c>
      <c r="B38" s="8" t="s">
        <v>14</v>
      </c>
      <c r="C38" s="8">
        <v>10</v>
      </c>
      <c r="D38" s="8">
        <v>96170010</v>
      </c>
      <c r="E38" s="8" t="s">
        <v>79</v>
      </c>
      <c r="F38" s="8" t="s">
        <v>174</v>
      </c>
      <c r="G38" s="8">
        <v>600</v>
      </c>
      <c r="H38" s="8" t="s">
        <v>81</v>
      </c>
      <c r="I38" s="8" t="s">
        <v>82</v>
      </c>
      <c r="J38" s="8">
        <v>0.36666666665999997</v>
      </c>
      <c r="K38" s="8">
        <v>220</v>
      </c>
      <c r="L38" s="8" t="s">
        <v>83</v>
      </c>
      <c r="M38" s="8">
        <v>2.29</v>
      </c>
      <c r="N38" s="9">
        <v>7771.62</v>
      </c>
      <c r="O38" s="8">
        <v>569.39</v>
      </c>
      <c r="P38" s="8">
        <v>14</v>
      </c>
      <c r="Q38" s="9">
        <v>8364.4500000000007</v>
      </c>
      <c r="R38" s="8">
        <v>9.44</v>
      </c>
      <c r="S38" s="9">
        <v>1355.04</v>
      </c>
      <c r="T38" s="8">
        <v>947.65</v>
      </c>
      <c r="U38" s="8">
        <v>175.65</v>
      </c>
      <c r="V38" s="8">
        <v>807.17</v>
      </c>
      <c r="W38" s="8">
        <v>14.69</v>
      </c>
      <c r="X38" s="8" t="s">
        <v>175</v>
      </c>
      <c r="Y38" s="9">
        <v>14286.19</v>
      </c>
      <c r="Z38" s="9">
        <v>2571.52</v>
      </c>
      <c r="AA38" s="8">
        <v>16.2</v>
      </c>
      <c r="AB38" s="8">
        <v>9.75</v>
      </c>
      <c r="AC38" s="8">
        <v>18</v>
      </c>
      <c r="AD38" s="8">
        <v>2.1</v>
      </c>
      <c r="AE38" s="8">
        <v>9.65</v>
      </c>
    </row>
    <row r="39" spans="1:31" s="4" customFormat="1" x14ac:dyDescent="0.3">
      <c r="A39" s="6" t="s">
        <v>78</v>
      </c>
      <c r="B39" s="6" t="s">
        <v>22</v>
      </c>
      <c r="C39" s="6">
        <v>10</v>
      </c>
      <c r="D39" s="6">
        <v>96170010</v>
      </c>
      <c r="E39" s="6" t="s">
        <v>79</v>
      </c>
      <c r="F39" s="6" t="s">
        <v>176</v>
      </c>
      <c r="G39" s="6">
        <v>200</v>
      </c>
      <c r="H39" s="6" t="s">
        <v>81</v>
      </c>
      <c r="I39" s="6" t="s">
        <v>82</v>
      </c>
      <c r="J39" s="6">
        <v>0.53749999999999998</v>
      </c>
      <c r="K39" s="6">
        <v>107.5</v>
      </c>
      <c r="L39" s="6" t="s">
        <v>83</v>
      </c>
      <c r="M39" s="6">
        <v>3.06</v>
      </c>
      <c r="N39" s="7">
        <v>3461.59</v>
      </c>
      <c r="O39" s="6">
        <v>278.23</v>
      </c>
      <c r="P39" s="6">
        <v>6.24</v>
      </c>
      <c r="Q39" s="7">
        <v>3750.67</v>
      </c>
      <c r="R39" s="6">
        <v>4.6100000000000003</v>
      </c>
      <c r="S39" s="6">
        <v>607.61</v>
      </c>
      <c r="T39" s="6">
        <v>424.93</v>
      </c>
      <c r="U39" s="6">
        <v>78.760000000000005</v>
      </c>
      <c r="V39" s="6">
        <v>361.94</v>
      </c>
      <c r="W39" s="6">
        <v>6.54</v>
      </c>
      <c r="X39" s="6" t="s">
        <v>177</v>
      </c>
      <c r="Y39" s="7">
        <v>6406.02</v>
      </c>
      <c r="Z39" s="7">
        <v>1153.08</v>
      </c>
      <c r="AA39" s="6">
        <v>16.2</v>
      </c>
      <c r="AB39" s="6">
        <v>9.75</v>
      </c>
      <c r="AC39" s="6">
        <v>18</v>
      </c>
      <c r="AD39" s="6">
        <v>2.1</v>
      </c>
      <c r="AE39" s="6">
        <v>9.65</v>
      </c>
    </row>
    <row r="40" spans="1:31" s="4" customFormat="1" x14ac:dyDescent="0.3">
      <c r="A40" s="8" t="s">
        <v>78</v>
      </c>
      <c r="B40" s="8" t="s">
        <v>18</v>
      </c>
      <c r="C40" s="8">
        <v>10</v>
      </c>
      <c r="D40" s="8">
        <v>96170010</v>
      </c>
      <c r="E40" s="8" t="s">
        <v>79</v>
      </c>
      <c r="F40" s="8" t="s">
        <v>178</v>
      </c>
      <c r="G40" s="8">
        <v>200</v>
      </c>
      <c r="H40" s="8" t="s">
        <v>81</v>
      </c>
      <c r="I40" s="8" t="s">
        <v>82</v>
      </c>
      <c r="J40" s="8">
        <v>0.5</v>
      </c>
      <c r="K40" s="8">
        <v>100</v>
      </c>
      <c r="L40" s="8" t="s">
        <v>83</v>
      </c>
      <c r="M40" s="8">
        <v>3.06</v>
      </c>
      <c r="N40" s="9">
        <v>3461.59</v>
      </c>
      <c r="O40" s="8">
        <v>258.81</v>
      </c>
      <c r="P40" s="8">
        <v>6.23</v>
      </c>
      <c r="Q40" s="9">
        <v>3730.92</v>
      </c>
      <c r="R40" s="8">
        <v>4.29</v>
      </c>
      <c r="S40" s="8">
        <v>604.41</v>
      </c>
      <c r="T40" s="8">
        <v>422.69</v>
      </c>
      <c r="U40" s="8">
        <v>78.349999999999994</v>
      </c>
      <c r="V40" s="8">
        <v>360.03</v>
      </c>
      <c r="W40" s="8">
        <v>6.54</v>
      </c>
      <c r="X40" s="8" t="s">
        <v>179</v>
      </c>
      <c r="Y40" s="9">
        <v>6372.28</v>
      </c>
      <c r="Z40" s="9">
        <v>1147.01</v>
      </c>
      <c r="AA40" s="8">
        <v>16.2</v>
      </c>
      <c r="AB40" s="8">
        <v>9.75</v>
      </c>
      <c r="AC40" s="8">
        <v>18</v>
      </c>
      <c r="AD40" s="8">
        <v>2.1</v>
      </c>
      <c r="AE40" s="8">
        <v>9.65</v>
      </c>
    </row>
    <row r="41" spans="1:31" s="4" customFormat="1" x14ac:dyDescent="0.3">
      <c r="A41" s="6" t="s">
        <v>78</v>
      </c>
      <c r="B41" s="6" t="s">
        <v>26</v>
      </c>
      <c r="C41" s="6">
        <v>10</v>
      </c>
      <c r="D41" s="6">
        <v>96170010</v>
      </c>
      <c r="E41" s="6" t="s">
        <v>79</v>
      </c>
      <c r="F41" s="6" t="s">
        <v>180</v>
      </c>
      <c r="G41" s="6">
        <v>150</v>
      </c>
      <c r="H41" s="6" t="s">
        <v>81</v>
      </c>
      <c r="I41" s="6" t="s">
        <v>82</v>
      </c>
      <c r="J41" s="6">
        <v>0.64</v>
      </c>
      <c r="K41" s="6">
        <v>96</v>
      </c>
      <c r="L41" s="6" t="s">
        <v>83</v>
      </c>
      <c r="M41" s="6">
        <v>3.76</v>
      </c>
      <c r="N41" s="7">
        <v>3190.1</v>
      </c>
      <c r="O41" s="6">
        <v>248.46</v>
      </c>
      <c r="P41" s="6">
        <v>5.75</v>
      </c>
      <c r="Q41" s="7">
        <v>3448.43</v>
      </c>
      <c r="R41" s="6">
        <v>4.12</v>
      </c>
      <c r="S41" s="6">
        <v>558.65</v>
      </c>
      <c r="T41" s="6">
        <v>390.69</v>
      </c>
      <c r="U41" s="6">
        <v>72.42</v>
      </c>
      <c r="V41" s="6">
        <v>332.77</v>
      </c>
      <c r="W41" s="6">
        <v>6.03</v>
      </c>
      <c r="X41" s="6" t="s">
        <v>181</v>
      </c>
      <c r="Y41" s="7">
        <v>5889.8</v>
      </c>
      <c r="Z41" s="7">
        <v>1060.1600000000001</v>
      </c>
      <c r="AA41" s="6">
        <v>16.2</v>
      </c>
      <c r="AB41" s="6">
        <v>9.75</v>
      </c>
      <c r="AC41" s="6">
        <v>18</v>
      </c>
      <c r="AD41" s="6">
        <v>2.1</v>
      </c>
      <c r="AE41" s="6">
        <v>9.65</v>
      </c>
    </row>
    <row r="42" spans="1:31" s="4" customFormat="1" x14ac:dyDescent="0.3">
      <c r="A42" s="8" t="s">
        <v>78</v>
      </c>
      <c r="B42" s="8" t="s">
        <v>20</v>
      </c>
      <c r="C42" s="8">
        <v>10</v>
      </c>
      <c r="D42" s="8">
        <v>96170010</v>
      </c>
      <c r="E42" s="8" t="s">
        <v>79</v>
      </c>
      <c r="F42" s="8" t="s">
        <v>182</v>
      </c>
      <c r="G42" s="8">
        <v>200</v>
      </c>
      <c r="H42" s="8" t="s">
        <v>81</v>
      </c>
      <c r="I42" s="8" t="s">
        <v>82</v>
      </c>
      <c r="J42" s="8">
        <v>0.59</v>
      </c>
      <c r="K42" s="8">
        <v>118</v>
      </c>
      <c r="L42" s="8" t="s">
        <v>83</v>
      </c>
      <c r="M42" s="8">
        <v>3.17</v>
      </c>
      <c r="N42" s="9">
        <v>3586.03</v>
      </c>
      <c r="O42" s="8">
        <v>305.39999999999998</v>
      </c>
      <c r="P42" s="8">
        <v>6.46</v>
      </c>
      <c r="Q42" s="9">
        <v>3902.95</v>
      </c>
      <c r="R42" s="8">
        <v>5.0599999999999996</v>
      </c>
      <c r="S42" s="8">
        <v>632.28</v>
      </c>
      <c r="T42" s="8">
        <v>442.18</v>
      </c>
      <c r="U42" s="8">
        <v>81.96</v>
      </c>
      <c r="V42" s="8">
        <v>376.63</v>
      </c>
      <c r="W42" s="8">
        <v>6.78</v>
      </c>
      <c r="X42" s="8" t="s">
        <v>183</v>
      </c>
      <c r="Y42" s="9">
        <v>6666.11</v>
      </c>
      <c r="Z42" s="9">
        <v>1199.9000000000001</v>
      </c>
      <c r="AA42" s="8">
        <v>16.2</v>
      </c>
      <c r="AB42" s="8">
        <v>9.75</v>
      </c>
      <c r="AC42" s="8">
        <v>18</v>
      </c>
      <c r="AD42" s="8">
        <v>2.1</v>
      </c>
      <c r="AE42" s="8">
        <v>9.65</v>
      </c>
    </row>
    <row r="43" spans="1:31" s="4" customFormat="1" x14ac:dyDescent="0.3">
      <c r="A43" s="6" t="s">
        <v>78</v>
      </c>
      <c r="B43" s="6" t="s">
        <v>12</v>
      </c>
      <c r="C43" s="6">
        <v>10</v>
      </c>
      <c r="D43" s="6">
        <v>96170010</v>
      </c>
      <c r="E43" s="6" t="s">
        <v>79</v>
      </c>
      <c r="F43" s="6" t="s">
        <v>184</v>
      </c>
      <c r="G43" s="6">
        <v>200</v>
      </c>
      <c r="H43" s="6" t="s">
        <v>81</v>
      </c>
      <c r="I43" s="6" t="s">
        <v>82</v>
      </c>
      <c r="J43" s="6">
        <v>0.59</v>
      </c>
      <c r="K43" s="6">
        <v>118</v>
      </c>
      <c r="L43" s="6" t="s">
        <v>83</v>
      </c>
      <c r="M43" s="6">
        <v>3.9</v>
      </c>
      <c r="N43" s="7">
        <v>4411.84</v>
      </c>
      <c r="O43" s="6">
        <v>305.39999999999998</v>
      </c>
      <c r="P43" s="6">
        <v>7.95</v>
      </c>
      <c r="Q43" s="7">
        <v>4730.25</v>
      </c>
      <c r="R43" s="6">
        <v>5.0599999999999996</v>
      </c>
      <c r="S43" s="6">
        <v>766.3</v>
      </c>
      <c r="T43" s="6">
        <v>535.91</v>
      </c>
      <c r="U43" s="6">
        <v>99.34</v>
      </c>
      <c r="V43" s="6">
        <v>456.47</v>
      </c>
      <c r="W43" s="6">
        <v>8.34</v>
      </c>
      <c r="X43" s="6" t="s">
        <v>183</v>
      </c>
      <c r="Y43" s="7">
        <v>8079.11</v>
      </c>
      <c r="Z43" s="7">
        <v>1454.24</v>
      </c>
      <c r="AA43" s="6">
        <v>16.2</v>
      </c>
      <c r="AB43" s="6">
        <v>9.75</v>
      </c>
      <c r="AC43" s="6">
        <v>18</v>
      </c>
      <c r="AD43" s="6">
        <v>2.1</v>
      </c>
      <c r="AE43" s="6">
        <v>9.65</v>
      </c>
    </row>
    <row r="44" spans="1:31" s="4" customFormat="1" x14ac:dyDescent="0.3">
      <c r="A44" s="8" t="s">
        <v>78</v>
      </c>
      <c r="B44" s="8" t="s">
        <v>38</v>
      </c>
      <c r="C44" s="8">
        <v>10</v>
      </c>
      <c r="D44" s="8">
        <v>96170010</v>
      </c>
      <c r="E44" s="8" t="s">
        <v>79</v>
      </c>
      <c r="F44" s="8" t="s">
        <v>185</v>
      </c>
      <c r="G44" s="8">
        <v>72</v>
      </c>
      <c r="H44" s="8" t="s">
        <v>81</v>
      </c>
      <c r="I44" s="8" t="s">
        <v>82</v>
      </c>
      <c r="J44" s="8">
        <v>0.38333333333000003</v>
      </c>
      <c r="K44" s="8">
        <v>27.6</v>
      </c>
      <c r="L44" s="8" t="s">
        <v>83</v>
      </c>
      <c r="M44" s="8">
        <v>3.9</v>
      </c>
      <c r="N44" s="9">
        <v>1588.26</v>
      </c>
      <c r="O44" s="8">
        <v>71.430000000000007</v>
      </c>
      <c r="P44" s="8">
        <v>2.86</v>
      </c>
      <c r="Q44" s="9">
        <v>1663.73</v>
      </c>
      <c r="R44" s="8">
        <v>1.18</v>
      </c>
      <c r="S44" s="8">
        <v>269.52999999999997</v>
      </c>
      <c r="T44" s="8">
        <v>188.49</v>
      </c>
      <c r="U44" s="8">
        <v>34.94</v>
      </c>
      <c r="V44" s="8">
        <v>160.55000000000001</v>
      </c>
      <c r="W44" s="8">
        <v>3</v>
      </c>
      <c r="X44" s="8" t="s">
        <v>186</v>
      </c>
      <c r="Y44" s="9">
        <v>2841.6</v>
      </c>
      <c r="Z44" s="8">
        <v>511.49</v>
      </c>
      <c r="AA44" s="8">
        <v>16.2</v>
      </c>
      <c r="AB44" s="8">
        <v>9.75</v>
      </c>
      <c r="AC44" s="8">
        <v>18</v>
      </c>
      <c r="AD44" s="8">
        <v>2.1</v>
      </c>
      <c r="AE44" s="8">
        <v>9.65</v>
      </c>
    </row>
    <row r="45" spans="1:31" s="4" customFormat="1" x14ac:dyDescent="0.3">
      <c r="A45" s="6" t="s">
        <v>78</v>
      </c>
      <c r="B45" s="6" t="s">
        <v>187</v>
      </c>
      <c r="C45" s="6">
        <v>11</v>
      </c>
      <c r="D45" s="6">
        <v>96039000</v>
      </c>
      <c r="E45" s="6" t="s">
        <v>79</v>
      </c>
      <c r="F45" s="6" t="s">
        <v>188</v>
      </c>
      <c r="G45" s="6">
        <v>6000</v>
      </c>
      <c r="H45" s="6" t="s">
        <v>81</v>
      </c>
      <c r="I45" s="6" t="s">
        <v>82</v>
      </c>
      <c r="J45" s="6">
        <v>0.54166666665999996</v>
      </c>
      <c r="K45" s="7">
        <v>3250</v>
      </c>
      <c r="L45" s="6" t="s">
        <v>83</v>
      </c>
      <c r="M45" s="6">
        <v>0.97</v>
      </c>
      <c r="N45" s="7">
        <v>32919.089999999997</v>
      </c>
      <c r="O45" s="7">
        <v>8411.48</v>
      </c>
      <c r="P45" s="6">
        <v>59.46</v>
      </c>
      <c r="Q45" s="7">
        <v>41529.47</v>
      </c>
      <c r="R45" s="6">
        <v>139.44</v>
      </c>
      <c r="S45" s="7">
        <v>6727.77</v>
      </c>
      <c r="T45" s="6">
        <v>0</v>
      </c>
      <c r="U45" s="6">
        <v>872.12</v>
      </c>
      <c r="V45" s="7">
        <v>4007.6</v>
      </c>
      <c r="W45" s="6">
        <v>62.24</v>
      </c>
      <c r="X45" s="6" t="s">
        <v>189</v>
      </c>
      <c r="Y45" s="7">
        <v>65760.94</v>
      </c>
      <c r="Z45" s="7">
        <v>11836.97</v>
      </c>
      <c r="AA45" s="6">
        <v>16.2</v>
      </c>
      <c r="AB45" s="6">
        <v>0</v>
      </c>
      <c r="AC45" s="6">
        <v>18</v>
      </c>
      <c r="AD45" s="6">
        <v>2.1</v>
      </c>
      <c r="AE45" s="6">
        <v>9.65</v>
      </c>
    </row>
    <row r="46" spans="1:31" s="4" customFormat="1" x14ac:dyDescent="0.3">
      <c r="A46" s="8" t="s">
        <v>78</v>
      </c>
      <c r="B46" s="8" t="s">
        <v>190</v>
      </c>
      <c r="C46" s="8">
        <v>11</v>
      </c>
      <c r="D46" s="8">
        <v>96039000</v>
      </c>
      <c r="E46" s="8" t="s">
        <v>79</v>
      </c>
      <c r="F46" s="8" t="s">
        <v>191</v>
      </c>
      <c r="G46" s="8">
        <v>300</v>
      </c>
      <c r="H46" s="8" t="s">
        <v>81</v>
      </c>
      <c r="I46" s="8" t="s">
        <v>82</v>
      </c>
      <c r="J46" s="8">
        <v>0.27333333332999998</v>
      </c>
      <c r="K46" s="8">
        <v>82</v>
      </c>
      <c r="L46" s="8" t="s">
        <v>83</v>
      </c>
      <c r="M46" s="8">
        <v>0.36</v>
      </c>
      <c r="N46" s="8">
        <v>610.86</v>
      </c>
      <c r="O46" s="8">
        <v>212.23</v>
      </c>
      <c r="P46" s="8">
        <v>1.1100000000000001</v>
      </c>
      <c r="Q46" s="8">
        <v>827.72</v>
      </c>
      <c r="R46" s="8">
        <v>3.52</v>
      </c>
      <c r="S46" s="8">
        <v>134.09</v>
      </c>
      <c r="T46" s="8">
        <v>0</v>
      </c>
      <c r="U46" s="8">
        <v>17.38</v>
      </c>
      <c r="V46" s="8">
        <v>79.87</v>
      </c>
      <c r="W46" s="8">
        <v>1.1499999999999999</v>
      </c>
      <c r="X46" s="8" t="s">
        <v>192</v>
      </c>
      <c r="Y46" s="9">
        <v>1310.67</v>
      </c>
      <c r="Z46" s="8">
        <v>235.92</v>
      </c>
      <c r="AA46" s="8">
        <v>16.2</v>
      </c>
      <c r="AB46" s="8">
        <v>0</v>
      </c>
      <c r="AC46" s="8">
        <v>18</v>
      </c>
      <c r="AD46" s="8">
        <v>2.1</v>
      </c>
      <c r="AE46" s="8">
        <v>9.65</v>
      </c>
    </row>
    <row r="47" spans="1:31" s="4" customFormat="1" x14ac:dyDescent="0.3">
      <c r="A47" s="10"/>
      <c r="B47" s="10"/>
      <c r="C47" s="10"/>
      <c r="D47" s="11"/>
      <c r="E47" s="11"/>
      <c r="F47" s="12" t="s">
        <v>193</v>
      </c>
      <c r="G47" s="13"/>
      <c r="H47" s="13"/>
      <c r="I47" s="13"/>
      <c r="J47" s="13"/>
      <c r="K47" s="13"/>
      <c r="L47" s="13"/>
      <c r="M47" s="14"/>
      <c r="N47" s="15">
        <v>220291.77</v>
      </c>
      <c r="O47" s="15">
        <v>27432.57</v>
      </c>
      <c r="P47" s="10">
        <v>397.07</v>
      </c>
      <c r="Q47" s="15">
        <v>248576.16</v>
      </c>
      <c r="R47" s="10">
        <v>454.75</v>
      </c>
      <c r="S47" s="15">
        <v>46688.32</v>
      </c>
      <c r="T47" s="15">
        <v>17745.95</v>
      </c>
      <c r="U47" s="15">
        <v>5220.09</v>
      </c>
      <c r="V47" s="15">
        <v>24089.89</v>
      </c>
      <c r="W47" s="10">
        <v>416.46</v>
      </c>
      <c r="X47" s="15">
        <v>2351.7800000000002</v>
      </c>
      <c r="Y47" s="15">
        <v>420839.84</v>
      </c>
      <c r="Z47" s="15">
        <v>75751.179999999993</v>
      </c>
      <c r="AA47" s="10"/>
      <c r="AB47" s="10"/>
      <c r="AC47" s="10"/>
      <c r="AD47" s="10"/>
      <c r="AE47" s="10"/>
    </row>
  </sheetData>
  <mergeCells count="1">
    <mergeCell ref="A1:A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7238-DFCC-4050-A793-64AD8E7A6E3A}">
  <dimension ref="A2:I4"/>
  <sheetViews>
    <sheetView workbookViewId="0">
      <selection activeCell="G3" sqref="G3"/>
    </sheetView>
  </sheetViews>
  <sheetFormatPr defaultRowHeight="14.4" x14ac:dyDescent="0.3"/>
  <sheetData>
    <row r="2" spans="1:9" x14ac:dyDescent="0.3">
      <c r="G2" t="s">
        <v>194</v>
      </c>
      <c r="I2" t="s">
        <v>195</v>
      </c>
    </row>
    <row r="3" spans="1:9" x14ac:dyDescent="0.3">
      <c r="A3" t="s">
        <v>194</v>
      </c>
      <c r="B3">
        <v>1</v>
      </c>
      <c r="C3">
        <v>2</v>
      </c>
      <c r="D3">
        <v>3</v>
      </c>
      <c r="G3" t="str" cm="1">
        <f t="array" aca="1" ref="G3" ca="1">_xlfn.XLOOKUP(G2,A:A,INDIRECT(TEXT(I4,"@")))</f>
        <v>A</v>
      </c>
    </row>
    <row r="4" spans="1:9" x14ac:dyDescent="0.3">
      <c r="I4" t="str">
        <f>UPPER(I2)&amp;":"&amp;UPPER(I2)</f>
        <v>A:A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E3D3-8C85-465D-96EA-A15F11BCAB48}">
  <dimension ref="A1:AR201"/>
  <sheetViews>
    <sheetView tabSelected="1" workbookViewId="0">
      <pane ySplit="4" topLeftCell="A5" activePane="bottomLeft" state="frozen"/>
      <selection pane="bottomLeft" activeCell="B14" sqref="B14"/>
    </sheetView>
  </sheetViews>
  <sheetFormatPr defaultColWidth="4.33203125" defaultRowHeight="15" x14ac:dyDescent="0.35"/>
  <cols>
    <col min="1" max="1" width="2.6640625" style="18" customWidth="1"/>
    <col min="2" max="2" width="24.33203125" style="18" customWidth="1"/>
    <col min="3" max="3" width="4.33203125" style="18" customWidth="1"/>
    <col min="4" max="4" width="2.6640625" style="18" customWidth="1"/>
    <col min="5" max="5" width="14.109375" style="18" customWidth="1"/>
    <col min="6" max="6" width="9.33203125" style="18" customWidth="1"/>
    <col min="7" max="7" width="9.33203125" style="20" customWidth="1"/>
    <col min="8" max="8" width="45.44140625" style="18" customWidth="1"/>
    <col min="9" max="9" width="16.109375" style="18" customWidth="1"/>
    <col min="10" max="10" width="16.5546875" style="18" customWidth="1"/>
    <col min="11" max="11" width="16" style="18" customWidth="1"/>
    <col min="12" max="12" width="18.77734375" style="18" bestFit="1" customWidth="1"/>
    <col min="13" max="13" width="16.21875" style="18" customWidth="1"/>
    <col min="14" max="14" width="14.77734375" style="18" customWidth="1"/>
    <col min="15" max="15" width="18.33203125" style="18" customWidth="1"/>
    <col min="16" max="16384" width="4.33203125" style="18"/>
  </cols>
  <sheetData>
    <row r="1" spans="1:44" s="16" customFormat="1" ht="33" customHeight="1" x14ac:dyDescent="0.35">
      <c r="A1" s="50"/>
      <c r="B1" s="50"/>
      <c r="C1" s="19" t="s">
        <v>196</v>
      </c>
      <c r="D1" s="17"/>
      <c r="E1" s="17"/>
      <c r="F1" s="17"/>
      <c r="G1" s="24"/>
      <c r="H1" s="49"/>
      <c r="I1" s="49"/>
      <c r="J1" s="49"/>
      <c r="K1" s="49"/>
      <c r="L1" s="49"/>
      <c r="M1" s="49"/>
      <c r="N1" s="49"/>
      <c r="O1" s="48"/>
    </row>
    <row r="2" spans="1:44" x14ac:dyDescent="0.35">
      <c r="B2" s="37"/>
      <c r="C2" s="37"/>
      <c r="AQ2" s="37"/>
    </row>
    <row r="3" spans="1:44" x14ac:dyDescent="0.35">
      <c r="A3" s="25"/>
      <c r="B3" s="45" t="s">
        <v>248</v>
      </c>
      <c r="C3" s="45"/>
      <c r="D3" s="26"/>
      <c r="E3" s="33" t="s">
        <v>197</v>
      </c>
      <c r="F3" s="27" t="s">
        <v>271</v>
      </c>
      <c r="G3" s="33" t="s">
        <v>198</v>
      </c>
      <c r="H3" s="27" t="s">
        <v>258</v>
      </c>
      <c r="I3" s="21" t="s">
        <v>269</v>
      </c>
      <c r="J3" s="29"/>
      <c r="K3" s="29"/>
      <c r="L3" s="29"/>
      <c r="M3" s="22"/>
      <c r="N3" s="31" t="s">
        <v>270</v>
      </c>
      <c r="O3" s="32"/>
      <c r="AP3" s="25"/>
      <c r="AQ3" s="39" t="s">
        <v>251</v>
      </c>
      <c r="AR3" s="26"/>
    </row>
    <row r="4" spans="1:44" x14ac:dyDescent="0.35">
      <c r="A4" s="25"/>
      <c r="B4" s="45"/>
      <c r="C4" s="45"/>
      <c r="D4" s="26"/>
      <c r="E4" s="34"/>
      <c r="F4" s="28"/>
      <c r="G4" s="34"/>
      <c r="H4" s="28"/>
      <c r="I4" s="30" t="s">
        <v>260</v>
      </c>
      <c r="J4" s="30" t="s">
        <v>265</v>
      </c>
      <c r="K4" s="30" t="s">
        <v>266</v>
      </c>
      <c r="L4" s="30" t="s">
        <v>267</v>
      </c>
      <c r="M4" s="30" t="s">
        <v>268</v>
      </c>
      <c r="N4" s="23" t="s">
        <v>272</v>
      </c>
      <c r="O4" s="23" t="s">
        <v>273</v>
      </c>
      <c r="P4" s="35"/>
      <c r="AP4" s="25"/>
      <c r="AQ4" s="40"/>
      <c r="AR4" s="26"/>
    </row>
    <row r="5" spans="1:44" x14ac:dyDescent="0.35">
      <c r="A5" s="25"/>
      <c r="B5" s="46" t="s">
        <v>249</v>
      </c>
      <c r="C5" s="47" t="s">
        <v>250</v>
      </c>
      <c r="D5" s="26"/>
      <c r="E5" s="18" t="str">
        <f>IF('Espelho NFE'!B3="","",'Espelho NFE'!B3)</f>
        <v>NJ03-54</v>
      </c>
      <c r="F5" s="18" t="str">
        <f>IF(E5="","",IF(_xlfn.XLOOKUP(Planilha4!E5,'Espelho NFE'!B:B,'Espelho NFE'!B:B)="","Não","Sim"))</f>
        <v>Sim</v>
      </c>
      <c r="G5" s="20">
        <f>IF(F5="Sim",_xlfn.XLOOKUP(E5,'C5'!D:D,'C5'!C:C),"")</f>
        <v>262688</v>
      </c>
      <c r="H5" s="18" t="str">
        <f>IF(F5="Sim",_xlfn.XLOOKUP(G5,'C5'!C:C,'C5'!J:J),"")</f>
        <v>CHN/COLHER BAMBU 30CM</v>
      </c>
      <c r="I5" s="20" t="str" cm="1">
        <f t="array" aca="1" ref="I5" ca="1">IF($F5="Sim",IF(_xlfn.XLOOKUP($E5,'Espelho NFE'!$B:$B,INDIRECT(TEXT($AQ$6,"@")))=_xlfn.XLOOKUP(Planilha4!$E5,'C5'!$D:$D,'C5'!$P:$P),"Ok","Nfe: "&amp;_xlfn.XLOOKUP($E5,'Espelho NFE'!$B:$B,INDIRECT(TEXT($AQ$6,"@")))&amp;" - C5: "&amp;_xlfn.XLOOKUP(Planilha4!$E5,'C5'!$D:$D,'C5'!$P:$P)),"")</f>
        <v>Ok</v>
      </c>
      <c r="J5" s="20" t="str" cm="1">
        <f t="array" aca="1" ref="J5" ca="1">IF($F5="Sim",IF(_xlfn.XLOOKUP($E5,'Espelho NFE'!$B:$B,INDIRECT(TEXT($AQ$7,"@")))=_xlfn.XLOOKUP(Planilha4!$E5,'C5'!$D:$D,'C5'!$M:$M),"Ok","Nfe: "&amp;_xlfn.XLOOKUP($E5,'Espelho NFE'!$B:$B,INDIRECT(TEXT($AQ$7,"@")))&amp;" - C5: "&amp;_xlfn.XLOOKUP(Planilha4!$E5,'C5'!$D:$D,'C5'!$M:$M)),"")</f>
        <v>Nfe: 1 - C5: 0</v>
      </c>
      <c r="K5" s="20" t="str" cm="1">
        <f t="array" aca="1" ref="K5" ca="1">IF($F5="Sim",IF(_xlfn.XLOOKUP($E5,'Espelho NFE'!$B:$B,INDIRECT(TEXT($AQ$8,"@")))=_xlfn.XLOOKUP(Planilha4!$E5,'C5'!$D:$D,'C5'!$Z:$Z),"Ok","Nfe: "&amp;_xlfn.XLOOKUP($E5,'Espelho NFE'!$B:$B,INDIRECT(TEXT($AQ$8,"@")))&amp;" - C5: "&amp;_xlfn.XLOOKUP(Planilha4!$E5,'C5'!$D:$D,'C5'!$Z:$Z)),"")</f>
        <v>Ok</v>
      </c>
      <c r="L5" s="20" t="str" cm="1">
        <f t="array" aca="1" ref="L5" ca="1">IF($F5="Sim",IF(_xlfn.XLOOKUP($E5,'Espelho NFE'!$B:$B,INDIRECT(TEXT($AQ$9,"@")))=_xlfn.XLOOKUP(Planilha4!$E5,'C5'!$D:$D,'C5'!$AA:$AA),"Ok","Nfe: "&amp;_xlfn.XLOOKUP($E5,'Espelho NFE'!$B:$B,INDIRECT(TEXT($AQ$9,"@")))&amp;" - C5: "&amp;_xlfn.XLOOKUP(Planilha4!$E5,'C5'!$D:$D,'C5'!$AA:$AA)),"")</f>
        <v>Ok</v>
      </c>
      <c r="M5" s="20" t="str" cm="1">
        <f t="array" aca="1" ref="M5" ca="1">IF($F5="Sim",IF(_xlfn.XLOOKUP($E5,'Espelho NFE'!$B:$B,INDIRECT(TEXT($AQ$10,"@")))=_xlfn.XLOOKUP(Planilha4!$E5,'C5'!$D:$D,'C5'!$AB:$AB),"Ok","Nfe: "&amp;_xlfn.XLOOKUP($E5,'Espelho NFE'!$B:$B,INDIRECT(TEXT($AQ$10,"@")))&amp;" - C5: "&amp;_xlfn.XLOOKUP(Planilha4!$E5,'C5'!$D:$D,'C5'!$AB:$AB)),"")</f>
        <v>Ok</v>
      </c>
      <c r="N5" s="18" t="str">
        <f>IF(F5="Sim",IF(_xlfn.XLOOKUP(E5,'C5'!D:D,'C5'!E:E)=1,"Uni 1","Cx "&amp;_xlfn.XLOOKUP(E5,'C5'!D:D,'C5'!E:E)),"")</f>
        <v>Cx 300</v>
      </c>
      <c r="O5" s="20" t="str" cm="1">
        <f t="array" aca="1" ref="O5" ca="1">IF(F5="Sim",IF((_xlfn.XLOOKUP(E5,'Espelho NFE'!B:B,INDIRECT(TEXT($AQ$11,"@")))/_xlfn.XLOOKUP(E5,'C5'!D:D,'C5'!G:G))*_xlfn.XLOOKUP(Planilha4!E5,'C5'!D:D,'C5'!E:E)=_xlfn.XLOOKUP(E5,'C5'!D:D,'C5'!F:F),"Ok","Nfe:"&amp;(_xlfn.XLOOKUP(E5,'Espelho NFE'!B:B,INDIRECT(TEXT($AQ$11,"@")))/_xlfn.XLOOKUP(E5,'C5'!D:D,'C5'!G:G))*_xlfn.XLOOKUP(Planilha4!E5,'C5'!D:D,'C5'!E:E)&amp;" - C5: "&amp;_xlfn.XLOOKUP(E5,'C5'!D:D,'C5'!F:F)),"")</f>
        <v>Ok</v>
      </c>
      <c r="AP5" s="25"/>
      <c r="AQ5" s="41" t="str">
        <f>"'Espelho NFE'!"&amp;UPPER(C5)&amp;":"&amp;UPPER(C5)</f>
        <v>'Espelho NFE'!B:B</v>
      </c>
      <c r="AR5" s="26"/>
    </row>
    <row r="6" spans="1:44" x14ac:dyDescent="0.35">
      <c r="A6" s="25"/>
      <c r="B6" s="46" t="s">
        <v>257</v>
      </c>
      <c r="C6" s="47" t="s">
        <v>259</v>
      </c>
      <c r="D6" s="26"/>
      <c r="E6" s="18" t="str">
        <f>IF('Espelho NFE'!B4="","",'Espelho NFE'!B4)</f>
        <v>NJ03-55</v>
      </c>
      <c r="F6" s="18" t="str">
        <f>IF(E6="","",IF(_xlfn.XLOOKUP(Planilha4!E6,'Espelho NFE'!B:B,'Espelho NFE'!B:B)="","Não","Sim"))</f>
        <v>Sim</v>
      </c>
      <c r="G6" s="20">
        <f>IF(F6="Sim",_xlfn.XLOOKUP(E6,'C5'!D:D,'C5'!C:C),"")</f>
        <v>262831</v>
      </c>
      <c r="H6" s="18" t="str">
        <f>IF(F6="Sim",_xlfn.XLOOKUP(G6,'C5'!C:C,'C5'!J:J),"")</f>
        <v>CHN/ESPATULA BAMBU 30CM.</v>
      </c>
      <c r="I6" s="20" t="str" cm="1">
        <f t="array" aca="1" ref="I6" ca="1">IF($F6="Sim",IF(_xlfn.XLOOKUP($E6,'Espelho NFE'!$B:$B,INDIRECT(TEXT($AQ$6,"@")))=_xlfn.XLOOKUP(Planilha4!$E6,'C5'!$D:$D,'C5'!$P:$P),"Ok","Nfe: "&amp;_xlfn.XLOOKUP($E6,'Espelho NFE'!$B:$B,INDIRECT(TEXT($AQ$6,"@")))&amp;" - C5: "&amp;_xlfn.XLOOKUP(Planilha4!$E6,'C5'!$D:$D,'C5'!$P:$P)),"")</f>
        <v>Ok</v>
      </c>
      <c r="J6" s="20" t="str" cm="1">
        <f t="array" aca="1" ref="J6" ca="1">IF($F6="Sim",IF(_xlfn.XLOOKUP($E6,'Espelho NFE'!$B:$B,INDIRECT(TEXT($AQ$7,"@")))=_xlfn.XLOOKUP(Planilha4!$E6,'C5'!$D:$D,'C5'!$M:$M),"Ok","Nfe: "&amp;_xlfn.XLOOKUP($E6,'Espelho NFE'!$B:$B,INDIRECT(TEXT($AQ$7,"@")))&amp;" - C5: "&amp;_xlfn.XLOOKUP(Planilha4!$E6,'C5'!$D:$D,'C5'!$M:$M)),"")</f>
        <v>Ok</v>
      </c>
      <c r="K6" s="20" t="str" cm="1">
        <f t="array" aca="1" ref="K6" ca="1">IF($F6="Sim",IF(_xlfn.XLOOKUP($E6,'Espelho NFE'!$B:$B,INDIRECT(TEXT($AQ$8,"@")))=_xlfn.XLOOKUP(Planilha4!$E6,'C5'!$D:$D,'C5'!$Z:$Z),"Ok","Nfe: "&amp;_xlfn.XLOOKUP($E6,'Espelho NFE'!$B:$B,INDIRECT(TEXT($AQ$8,"@")))&amp;" - C5: "&amp;_xlfn.XLOOKUP(Planilha4!$E6,'C5'!$D:$D,'C5'!$Z:$Z)),"")</f>
        <v>Ok</v>
      </c>
      <c r="L6" s="20" t="str" cm="1">
        <f t="array" aca="1" ref="L6" ca="1">IF($F6="Sim",IF(_xlfn.XLOOKUP($E6,'Espelho NFE'!$B:$B,INDIRECT(TEXT($AQ$9,"@")))=_xlfn.XLOOKUP(Planilha4!$E6,'C5'!$D:$D,'C5'!$AA:$AA),"Ok","Nfe: "&amp;_xlfn.XLOOKUP($E6,'Espelho NFE'!$B:$B,INDIRECT(TEXT($AQ$9,"@")))&amp;" - C5: "&amp;_xlfn.XLOOKUP(Planilha4!$E6,'C5'!$D:$D,'C5'!$AA:$AA)),"")</f>
        <v>Ok</v>
      </c>
      <c r="M6" s="20" t="str" cm="1">
        <f t="array" aca="1" ref="M6" ca="1">IF($F6="Sim",IF(_xlfn.XLOOKUP($E6,'Espelho NFE'!$B:$B,INDIRECT(TEXT($AQ$10,"@")))=_xlfn.XLOOKUP(Planilha4!$E6,'C5'!$D:$D,'C5'!$AB:$AB),"Ok","Nfe: "&amp;_xlfn.XLOOKUP($E6,'Espelho NFE'!$B:$B,INDIRECT(TEXT($AQ$10,"@")))&amp;" - C5: "&amp;_xlfn.XLOOKUP(Planilha4!$E6,'C5'!$D:$D,'C5'!$AB:$AB)),"")</f>
        <v>Ok</v>
      </c>
      <c r="N6" s="18" t="str">
        <f>IF(F6="Sim",IF(_xlfn.XLOOKUP(E6,'C5'!D:D,'C5'!E:E)=1,"Uni 1","Cx "&amp;_xlfn.XLOOKUP(E6,'C5'!D:D,'C5'!E:E)),"")</f>
        <v>Cx 300</v>
      </c>
      <c r="O6" s="20" t="str" cm="1">
        <f t="array" aca="1" ref="O6" ca="1">IF(F6="Sim",IF((_xlfn.XLOOKUP(E6,'Espelho NFE'!B:B,INDIRECT(TEXT($AQ$11,"@")))/_xlfn.XLOOKUP(E6,'C5'!D:D,'C5'!G:G))*_xlfn.XLOOKUP(Planilha4!E6,'C5'!D:D,'C5'!E:E)=_xlfn.XLOOKUP(E6,'C5'!D:D,'C5'!F:F),"Ok","Nfe:"&amp;(_xlfn.XLOOKUP(E6,'Espelho NFE'!B:B,INDIRECT(TEXT($AQ$11,"@")))/_xlfn.XLOOKUP(E6,'C5'!D:D,'C5'!G:G))*_xlfn.XLOOKUP(Planilha4!E6,'C5'!D:D,'C5'!E:E)&amp;" - C5: "&amp;_xlfn.XLOOKUP(E6,'C5'!D:D,'C5'!F:F)),"")</f>
        <v>Ok</v>
      </c>
      <c r="AP6" s="25"/>
      <c r="AQ6" s="41" t="str">
        <f>"'Espelho NFE'!"&amp;UPPER(C6)&amp;":"&amp;UPPER(C6)</f>
        <v>'Espelho NFE'!AA:AA</v>
      </c>
      <c r="AR6" s="26"/>
    </row>
    <row r="7" spans="1:44" x14ac:dyDescent="0.35">
      <c r="A7" s="25"/>
      <c r="B7" s="46" t="s">
        <v>253</v>
      </c>
      <c r="C7" s="47" t="s">
        <v>261</v>
      </c>
      <c r="D7" s="26"/>
      <c r="E7" s="18" t="str">
        <f>IF('Espelho NFE'!B5="","",'Espelho NFE'!B5)</f>
        <v>NJ03-56</v>
      </c>
      <c r="F7" s="18" t="str">
        <f>IF(E7="","",IF(_xlfn.XLOOKUP(Planilha4!E7,'Espelho NFE'!B:B,'Espelho NFE'!B:B)="","Não","Sim"))</f>
        <v>Sim</v>
      </c>
      <c r="G7" s="20">
        <f>IF(F7="Sim",_xlfn.XLOOKUP(E7,'C5'!D:D,'C5'!C:C),"")</f>
        <v>262835</v>
      </c>
      <c r="H7" s="18" t="str">
        <f>IF(F7="Sim",_xlfn.XLOOKUP(G7,'C5'!C:C,'C5'!J:J),"")</f>
        <v>CHN/COLHER BAMBU 30CM.</v>
      </c>
      <c r="I7" s="20" t="str" cm="1">
        <f t="array" aca="1" ref="I7" ca="1">IF($F7="Sim",IF(_xlfn.XLOOKUP($E7,'Espelho NFE'!$B:$B,INDIRECT(TEXT($AQ$6,"@")))=_xlfn.XLOOKUP(Planilha4!$E7,'C5'!$D:$D,'C5'!$P:$P),"Ok","Nfe: "&amp;_xlfn.XLOOKUP($E7,'Espelho NFE'!$B:$B,INDIRECT(TEXT($AQ$6,"@")))&amp;" - C5: "&amp;_xlfn.XLOOKUP(Planilha4!$E7,'C5'!$D:$D,'C5'!$P:$P)),"")</f>
        <v>Nfe: 10 - C5: 12,6</v>
      </c>
      <c r="J7" s="20" t="str" cm="1">
        <f t="array" aca="1" ref="J7" ca="1">IF($F7="Sim",IF(_xlfn.XLOOKUP($E7,'Espelho NFE'!$B:$B,INDIRECT(TEXT($AQ$7,"@")))=_xlfn.XLOOKUP(Planilha4!$E7,'C5'!$D:$D,'C5'!$M:$M),"Ok","Nfe: "&amp;_xlfn.XLOOKUP($E7,'Espelho NFE'!$B:$B,INDIRECT(TEXT($AQ$7,"@")))&amp;" - C5: "&amp;_xlfn.XLOOKUP(Planilha4!$E7,'C5'!$D:$D,'C5'!$M:$M)),"")</f>
        <v>Ok</v>
      </c>
      <c r="K7" s="20" t="str" cm="1">
        <f t="array" aca="1" ref="K7" ca="1">IF($F7="Sim",IF(_xlfn.XLOOKUP($E7,'Espelho NFE'!$B:$B,INDIRECT(TEXT($AQ$8,"@")))=_xlfn.XLOOKUP(Planilha4!$E7,'C5'!$D:$D,'C5'!$Z:$Z),"Ok","Nfe: "&amp;_xlfn.XLOOKUP($E7,'Espelho NFE'!$B:$B,INDIRECT(TEXT($AQ$8,"@")))&amp;" - C5: "&amp;_xlfn.XLOOKUP(Planilha4!$E7,'C5'!$D:$D,'C5'!$Z:$Z)),"")</f>
        <v>Ok</v>
      </c>
      <c r="L7" s="20" t="str" cm="1">
        <f t="array" aca="1" ref="L7" ca="1">IF($F7="Sim",IF(_xlfn.XLOOKUP($E7,'Espelho NFE'!$B:$B,INDIRECT(TEXT($AQ$9,"@")))=_xlfn.XLOOKUP(Planilha4!$E7,'C5'!$D:$D,'C5'!$AA:$AA),"Ok","Nfe: "&amp;_xlfn.XLOOKUP($E7,'Espelho NFE'!$B:$B,INDIRECT(TEXT($AQ$9,"@")))&amp;" - C5: "&amp;_xlfn.XLOOKUP(Planilha4!$E7,'C5'!$D:$D,'C5'!$AA:$AA)),"")</f>
        <v>Ok</v>
      </c>
      <c r="M7" s="20" t="str" cm="1">
        <f t="array" aca="1" ref="M7" ca="1">IF($F7="Sim",IF(_xlfn.XLOOKUP($E7,'Espelho NFE'!$B:$B,INDIRECT(TEXT($AQ$10,"@")))=_xlfn.XLOOKUP(Planilha4!$E7,'C5'!$D:$D,'C5'!$AB:$AB),"Ok","Nfe: "&amp;_xlfn.XLOOKUP($E7,'Espelho NFE'!$B:$B,INDIRECT(TEXT($AQ$10,"@")))&amp;" - C5: "&amp;_xlfn.XLOOKUP(Planilha4!$E7,'C5'!$D:$D,'C5'!$AB:$AB)),"")</f>
        <v>Ok</v>
      </c>
      <c r="N7" s="18" t="str">
        <f>IF(F7="Sim",IF(_xlfn.XLOOKUP(E7,'C5'!D:D,'C5'!E:E)=1,"Uni 1","Cx "&amp;_xlfn.XLOOKUP(E7,'C5'!D:D,'C5'!E:E)),"")</f>
        <v>Cx 300</v>
      </c>
      <c r="O7" s="20" t="str" cm="1">
        <f t="array" aca="1" ref="O7" ca="1">IF(F7="Sim",IF((_xlfn.XLOOKUP(E7,'Espelho NFE'!B:B,INDIRECT(TEXT($AQ$11,"@")))/_xlfn.XLOOKUP(E7,'C5'!D:D,'C5'!G:G))*_xlfn.XLOOKUP(Planilha4!E7,'C5'!D:D,'C5'!E:E)=_xlfn.XLOOKUP(E7,'C5'!D:D,'C5'!F:F),"Ok","Nfe:"&amp;(_xlfn.XLOOKUP(E7,'Espelho NFE'!B:B,INDIRECT(TEXT($AQ$11,"@")))/_xlfn.XLOOKUP(E7,'C5'!D:D,'C5'!G:G))*_xlfn.XLOOKUP(Planilha4!E7,'C5'!D:D,'C5'!E:E)&amp;" - C5: "&amp;_xlfn.XLOOKUP(E7,'C5'!D:D,'C5'!F:F)),"")</f>
        <v>Ok</v>
      </c>
      <c r="AP7" s="25"/>
      <c r="AQ7" s="41" t="str">
        <f>"'Espelho NFE'!"&amp;UPPER(C7)&amp;":"&amp;UPPER(C7)</f>
        <v>'Espelho NFE'!AB:AB</v>
      </c>
      <c r="AR7" s="26"/>
    </row>
    <row r="8" spans="1:44" x14ac:dyDescent="0.35">
      <c r="A8" s="25"/>
      <c r="B8" s="46" t="s">
        <v>254</v>
      </c>
      <c r="C8" s="47" t="s">
        <v>262</v>
      </c>
      <c r="D8" s="26"/>
      <c r="E8" s="18" t="str">
        <f>IF('Espelho NFE'!B6="","",'Espelho NFE'!B6)</f>
        <v>NJ03-57</v>
      </c>
      <c r="F8" s="18" t="str">
        <f>IF(E8="","",IF(_xlfn.XLOOKUP(Planilha4!E8,'Espelho NFE'!B:B,'Espelho NFE'!B:B)="","Não","Sim"))</f>
        <v>Sim</v>
      </c>
      <c r="G8" s="20">
        <f>IF(F8="Sim",_xlfn.XLOOKUP(E8,'C5'!D:D,'C5'!C:C),"")</f>
        <v>262843</v>
      </c>
      <c r="H8" s="18" t="str">
        <f>IF(F8="Sim",_xlfn.XLOOKUP(G8,'C5'!C:C,'C5'!J:J),"")</f>
        <v>CHN/CONJ.CABIDES MADEIRA C/3</v>
      </c>
      <c r="I8" s="20" t="str" cm="1">
        <f t="array" aca="1" ref="I8" ca="1">IF($F8="Sim",IF(_xlfn.XLOOKUP($E8,'Espelho NFE'!$B:$B,INDIRECT(TEXT($AQ$6,"@")))=_xlfn.XLOOKUP(Planilha4!$E8,'C5'!$D:$D,'C5'!$P:$P),"Ok","Nfe: "&amp;_xlfn.XLOOKUP($E8,'Espelho NFE'!$B:$B,INDIRECT(TEXT($AQ$6,"@")))&amp;" - C5: "&amp;_xlfn.XLOOKUP(Planilha4!$E8,'C5'!$D:$D,'C5'!$P:$P)),"")</f>
        <v>Ok</v>
      </c>
      <c r="J8" s="20" t="str" cm="1">
        <f t="array" aca="1" ref="J8" ca="1">IF($F8="Sim",IF(_xlfn.XLOOKUP($E8,'Espelho NFE'!$B:$B,INDIRECT(TEXT($AQ$7,"@")))=_xlfn.XLOOKUP(Planilha4!$E8,'C5'!$D:$D,'C5'!$M:$M),"Ok","Nfe: "&amp;_xlfn.XLOOKUP($E8,'Espelho NFE'!$B:$B,INDIRECT(TEXT($AQ$7,"@")))&amp;" - C5: "&amp;_xlfn.XLOOKUP(Planilha4!$E8,'C5'!$D:$D,'C5'!$M:$M)),"")</f>
        <v>Ok</v>
      </c>
      <c r="K8" s="20" t="str" cm="1">
        <f t="array" aca="1" ref="K8" ca="1">IF($F8="Sim",IF(_xlfn.XLOOKUP($E8,'Espelho NFE'!$B:$B,INDIRECT(TEXT($AQ$8,"@")))=_xlfn.XLOOKUP(Planilha4!$E8,'C5'!$D:$D,'C5'!$Z:$Z),"Ok","Nfe: "&amp;_xlfn.XLOOKUP($E8,'Espelho NFE'!$B:$B,INDIRECT(TEXT($AQ$8,"@")))&amp;" - C5: "&amp;_xlfn.XLOOKUP(Planilha4!$E8,'C5'!$D:$D,'C5'!$Z:$Z)),"")</f>
        <v>Ok</v>
      </c>
      <c r="L8" s="20" t="str" cm="1">
        <f t="array" aca="1" ref="L8" ca="1">IF($F8="Sim",IF(_xlfn.XLOOKUP($E8,'Espelho NFE'!$B:$B,INDIRECT(TEXT($AQ$9,"@")))=_xlfn.XLOOKUP(Planilha4!$E8,'C5'!$D:$D,'C5'!$AA:$AA),"Ok","Nfe: "&amp;_xlfn.XLOOKUP($E8,'Espelho NFE'!$B:$B,INDIRECT(TEXT($AQ$9,"@")))&amp;" - C5: "&amp;_xlfn.XLOOKUP(Planilha4!$E8,'C5'!$D:$D,'C5'!$AA:$AA)),"")</f>
        <v>Ok</v>
      </c>
      <c r="M8" s="20" t="str" cm="1">
        <f t="array" aca="1" ref="M8" ca="1">IF($F8="Sim",IF(_xlfn.XLOOKUP($E8,'Espelho NFE'!$B:$B,INDIRECT(TEXT($AQ$10,"@")))=_xlfn.XLOOKUP(Planilha4!$E8,'C5'!$D:$D,'C5'!$AB:$AB),"Ok","Nfe: "&amp;_xlfn.XLOOKUP($E8,'Espelho NFE'!$B:$B,INDIRECT(TEXT($AQ$10,"@")))&amp;" - C5: "&amp;_xlfn.XLOOKUP(Planilha4!$E8,'C5'!$D:$D,'C5'!$AB:$AB)),"")</f>
        <v>Ok</v>
      </c>
      <c r="N8" s="18" t="str">
        <f>IF(F8="Sim",IF(_xlfn.XLOOKUP(E8,'C5'!D:D,'C5'!E:E)=1,"Uni 1","Cx "&amp;_xlfn.XLOOKUP(E8,'C5'!D:D,'C5'!E:E)),"")</f>
        <v>Cx 40</v>
      </c>
      <c r="O8" s="20" t="str" cm="1">
        <f t="array" aca="1" ref="O8" ca="1">IF(F8="Sim",IF((_xlfn.XLOOKUP(E8,'Espelho NFE'!B:B,INDIRECT(TEXT($AQ$11,"@")))/_xlfn.XLOOKUP(E8,'C5'!D:D,'C5'!G:G))*_xlfn.XLOOKUP(Planilha4!E8,'C5'!D:D,'C5'!E:E)=_xlfn.XLOOKUP(E8,'C5'!D:D,'C5'!F:F),"Ok","Nfe:"&amp;(_xlfn.XLOOKUP(E8,'Espelho NFE'!B:B,INDIRECT(TEXT($AQ$11,"@")))/_xlfn.XLOOKUP(E8,'C5'!D:D,'C5'!G:G))*_xlfn.XLOOKUP(Planilha4!E8,'C5'!D:D,'C5'!E:E)&amp;" - C5: "&amp;_xlfn.XLOOKUP(E8,'C5'!D:D,'C5'!F:F)),"")</f>
        <v>Ok</v>
      </c>
      <c r="AP8" s="25"/>
      <c r="AQ8" s="41" t="str">
        <f>"'Espelho NFE'!"&amp;UPPER(C8)&amp;":"&amp;UPPER(C8)</f>
        <v>'Espelho NFE'!AD:AD</v>
      </c>
      <c r="AR8" s="26"/>
    </row>
    <row r="9" spans="1:44" x14ac:dyDescent="0.35">
      <c r="A9" s="25"/>
      <c r="B9" s="46" t="s">
        <v>255</v>
      </c>
      <c r="C9" s="47" t="s">
        <v>263</v>
      </c>
      <c r="D9" s="26"/>
      <c r="E9" s="18" t="str">
        <f>IF('Espelho NFE'!B7="","",'Espelho NFE'!B7)</f>
        <v>NJ03-58</v>
      </c>
      <c r="F9" s="18" t="str">
        <f>IF(E9="","",IF(_xlfn.XLOOKUP(Planilha4!E9,'Espelho NFE'!B:B,'Espelho NFE'!B:B)="","Não","Sim"))</f>
        <v>Sim</v>
      </c>
      <c r="G9" s="20">
        <f>IF(F9="Sim",_xlfn.XLOOKUP(E9,'C5'!D:D,'C5'!C:C),"")</f>
        <v>262847</v>
      </c>
      <c r="H9" s="18" t="str">
        <f>IF(F9="Sim",_xlfn.XLOOKUP(G9,'C5'!C:C,'C5'!J:J),"")</f>
        <v>CHN/PALITO DENTE BAMBU C/250</v>
      </c>
      <c r="I9" s="20" t="str" cm="1">
        <f t="array" aca="1" ref="I9" ca="1">IF($F9="Sim",IF(_xlfn.XLOOKUP($E9,'Espelho NFE'!$B:$B,INDIRECT(TEXT($AQ$6,"@")))=_xlfn.XLOOKUP(Planilha4!$E9,'C5'!$D:$D,'C5'!$P:$P),"Ok","Nfe: "&amp;_xlfn.XLOOKUP($E9,'Espelho NFE'!$B:$B,INDIRECT(TEXT($AQ$6,"@")))&amp;" - C5: "&amp;_xlfn.XLOOKUP(Planilha4!$E9,'C5'!$D:$D,'C5'!$P:$P)),"")</f>
        <v>Ok</v>
      </c>
      <c r="J9" s="20" t="str" cm="1">
        <f t="array" aca="1" ref="J9" ca="1">IF($F9="Sim",IF(_xlfn.XLOOKUP($E9,'Espelho NFE'!$B:$B,INDIRECT(TEXT($AQ$7,"@")))=_xlfn.XLOOKUP(Planilha4!$E9,'C5'!$D:$D,'C5'!$M:$M),"Ok","Nfe: "&amp;_xlfn.XLOOKUP($E9,'Espelho NFE'!$B:$B,INDIRECT(TEXT($AQ$7,"@")))&amp;" - C5: "&amp;_xlfn.XLOOKUP(Planilha4!$E9,'C5'!$D:$D,'C5'!$M:$M)),"")</f>
        <v>Ok</v>
      </c>
      <c r="K9" s="20" t="str" cm="1">
        <f t="array" aca="1" ref="K9" ca="1">IF($F9="Sim",IF(_xlfn.XLOOKUP($E9,'Espelho NFE'!$B:$B,INDIRECT(TEXT($AQ$8,"@")))=_xlfn.XLOOKUP(Planilha4!$E9,'C5'!$D:$D,'C5'!$Z:$Z),"Ok","Nfe: "&amp;_xlfn.XLOOKUP($E9,'Espelho NFE'!$B:$B,INDIRECT(TEXT($AQ$8,"@")))&amp;" - C5: "&amp;_xlfn.XLOOKUP(Planilha4!$E9,'C5'!$D:$D,'C5'!$Z:$Z)),"")</f>
        <v>Ok</v>
      </c>
      <c r="L9" s="20" t="str" cm="1">
        <f t="array" aca="1" ref="L9" ca="1">IF($F9="Sim",IF(_xlfn.XLOOKUP($E9,'Espelho NFE'!$B:$B,INDIRECT(TEXT($AQ$9,"@")))=_xlfn.XLOOKUP(Planilha4!$E9,'C5'!$D:$D,'C5'!$AA:$AA),"Ok","Nfe: "&amp;_xlfn.XLOOKUP($E9,'Espelho NFE'!$B:$B,INDIRECT(TEXT($AQ$9,"@")))&amp;" - C5: "&amp;_xlfn.XLOOKUP(Planilha4!$E9,'C5'!$D:$D,'C5'!$AA:$AA)),"")</f>
        <v>Ok</v>
      </c>
      <c r="M9" s="20" t="str" cm="1">
        <f t="array" aca="1" ref="M9" ca="1">IF($F9="Sim",IF(_xlfn.XLOOKUP($E9,'Espelho NFE'!$B:$B,INDIRECT(TEXT($AQ$10,"@")))=_xlfn.XLOOKUP(Planilha4!$E9,'C5'!$D:$D,'C5'!$AB:$AB),"Ok","Nfe: "&amp;_xlfn.XLOOKUP($E9,'Espelho NFE'!$B:$B,INDIRECT(TEXT($AQ$10,"@")))&amp;" - C5: "&amp;_xlfn.XLOOKUP(Planilha4!$E9,'C5'!$D:$D,'C5'!$AB:$AB)),"")</f>
        <v>Ok</v>
      </c>
      <c r="N9" s="18" t="str">
        <f>IF(F9="Sim",IF(_xlfn.XLOOKUP(E9,'C5'!D:D,'C5'!E:E)=1,"Uni 1","Cx "&amp;_xlfn.XLOOKUP(E9,'C5'!D:D,'C5'!E:E)),"")</f>
        <v>Cx 360</v>
      </c>
      <c r="O9" s="20" t="str" cm="1">
        <f t="array" aca="1" ref="O9" ca="1">IF(F9="Sim",IF((_xlfn.XLOOKUP(E9,'Espelho NFE'!B:B,INDIRECT(TEXT($AQ$11,"@")))/_xlfn.XLOOKUP(E9,'C5'!D:D,'C5'!G:G))*_xlfn.XLOOKUP(Planilha4!E9,'C5'!D:D,'C5'!E:E)=_xlfn.XLOOKUP(E9,'C5'!D:D,'C5'!F:F),"Ok","Nfe:"&amp;(_xlfn.XLOOKUP(E9,'Espelho NFE'!B:B,INDIRECT(TEXT($AQ$11,"@")))/_xlfn.XLOOKUP(E9,'C5'!D:D,'C5'!G:G))*_xlfn.XLOOKUP(Planilha4!E9,'C5'!D:D,'C5'!E:E)&amp;" - C5: "&amp;_xlfn.XLOOKUP(E9,'C5'!D:D,'C5'!F:F)),"")</f>
        <v>Ok</v>
      </c>
      <c r="AP9" s="25"/>
      <c r="AQ9" s="41" t="str">
        <f>"'Espelho NFE'!"&amp;UPPER(C9)&amp;":"&amp;UPPER(C9)</f>
        <v>'Espelho NFE'!AE:AE</v>
      </c>
      <c r="AR9" s="26"/>
    </row>
    <row r="10" spans="1:44" x14ac:dyDescent="0.35">
      <c r="A10" s="25"/>
      <c r="B10" s="46" t="s">
        <v>256</v>
      </c>
      <c r="C10" s="47" t="s">
        <v>264</v>
      </c>
      <c r="D10" s="26"/>
      <c r="E10" s="18" t="str">
        <f>IF('Espelho NFE'!B8="","",'Espelho NFE'!B8)</f>
        <v>NJ03-59</v>
      </c>
      <c r="F10" s="18" t="str">
        <f>IF(E10="","",IF(_xlfn.XLOOKUP(Planilha4!E10,'Espelho NFE'!B:B,'Espelho NFE'!B:B)="","Não","Sim"))</f>
        <v>Sim</v>
      </c>
      <c r="G10" s="20">
        <f>IF(F10="Sim",_xlfn.XLOOKUP(E10,'C5'!D:D,'C5'!C:C),"")</f>
        <v>262848</v>
      </c>
      <c r="H10" s="18" t="str">
        <f>IF(F10="Sim",_xlfn.XLOOKUP(G10,'C5'!C:C,'C5'!J:J),"")</f>
        <v>CHN/DESCANSO PANELA BAMBU 15CM</v>
      </c>
      <c r="I10" s="20" t="str" cm="1">
        <f t="array" aca="1" ref="I10" ca="1">IF($F10="Sim",IF(_xlfn.XLOOKUP($E10,'Espelho NFE'!$B:$B,INDIRECT(TEXT($AQ$6,"@")))=_xlfn.XLOOKUP(Planilha4!$E10,'C5'!$D:$D,'C5'!$P:$P),"Ok","Nfe: "&amp;_xlfn.XLOOKUP($E10,'Espelho NFE'!$B:$B,INDIRECT(TEXT($AQ$6,"@")))&amp;" - C5: "&amp;_xlfn.XLOOKUP(Planilha4!$E10,'C5'!$D:$D,'C5'!$P:$P)),"")</f>
        <v>Ok</v>
      </c>
      <c r="J10" s="20" t="str" cm="1">
        <f t="array" aca="1" ref="J10" ca="1">IF($F10="Sim",IF(_xlfn.XLOOKUP($E10,'Espelho NFE'!$B:$B,INDIRECT(TEXT($AQ$7,"@")))=_xlfn.XLOOKUP(Planilha4!$E10,'C5'!$D:$D,'C5'!$M:$M),"Ok","Nfe: "&amp;_xlfn.XLOOKUP($E10,'Espelho NFE'!$B:$B,INDIRECT(TEXT($AQ$7,"@")))&amp;" - C5: "&amp;_xlfn.XLOOKUP(Planilha4!$E10,'C5'!$D:$D,'C5'!$M:$M)),"")</f>
        <v>Ok</v>
      </c>
      <c r="K10" s="20" t="str" cm="1">
        <f t="array" aca="1" ref="K10" ca="1">IF($F10="Sim",IF(_xlfn.XLOOKUP($E10,'Espelho NFE'!$B:$B,INDIRECT(TEXT($AQ$8,"@")))=_xlfn.XLOOKUP(Planilha4!$E10,'C5'!$D:$D,'C5'!$Z:$Z),"Ok","Nfe: "&amp;_xlfn.XLOOKUP($E10,'Espelho NFE'!$B:$B,INDIRECT(TEXT($AQ$8,"@")))&amp;" - C5: "&amp;_xlfn.XLOOKUP(Planilha4!$E10,'C5'!$D:$D,'C5'!$Z:$Z)),"")</f>
        <v>Ok</v>
      </c>
      <c r="L10" s="20" t="str" cm="1">
        <f t="array" aca="1" ref="L10" ca="1">IF($F10="Sim",IF(_xlfn.XLOOKUP($E10,'Espelho NFE'!$B:$B,INDIRECT(TEXT($AQ$9,"@")))=_xlfn.XLOOKUP(Planilha4!$E10,'C5'!$D:$D,'C5'!$AA:$AA),"Ok","Nfe: "&amp;_xlfn.XLOOKUP($E10,'Espelho NFE'!$B:$B,INDIRECT(TEXT($AQ$9,"@")))&amp;" - C5: "&amp;_xlfn.XLOOKUP(Planilha4!$E10,'C5'!$D:$D,'C5'!$AA:$AA)),"")</f>
        <v>Ok</v>
      </c>
      <c r="M10" s="20" t="str" cm="1">
        <f t="array" aca="1" ref="M10" ca="1">IF($F10="Sim",IF(_xlfn.XLOOKUP($E10,'Espelho NFE'!$B:$B,INDIRECT(TEXT($AQ$10,"@")))=_xlfn.XLOOKUP(Planilha4!$E10,'C5'!$D:$D,'C5'!$AB:$AB),"Ok","Nfe: "&amp;_xlfn.XLOOKUP($E10,'Espelho NFE'!$B:$B,INDIRECT(TEXT($AQ$10,"@")))&amp;" - C5: "&amp;_xlfn.XLOOKUP(Planilha4!$E10,'C5'!$D:$D,'C5'!$AB:$AB)),"")</f>
        <v>Ok</v>
      </c>
      <c r="N10" s="18" t="str">
        <f>IF(F10="Sim",IF(_xlfn.XLOOKUP(E10,'C5'!D:D,'C5'!E:E)=1,"Uni 1","Cx "&amp;_xlfn.XLOOKUP(E10,'C5'!D:D,'C5'!E:E)),"")</f>
        <v>Cx 168</v>
      </c>
      <c r="O10" s="20" t="str" cm="1">
        <f t="array" aca="1" ref="O10" ca="1">IF(F10="Sim",IF((_xlfn.XLOOKUP(E10,'Espelho NFE'!B:B,INDIRECT(TEXT($AQ$11,"@")))/_xlfn.XLOOKUP(E10,'C5'!D:D,'C5'!G:G))*_xlfn.XLOOKUP(Planilha4!E10,'C5'!D:D,'C5'!E:E)=_xlfn.XLOOKUP(E10,'C5'!D:D,'C5'!F:F),"Ok","Nfe:"&amp;(_xlfn.XLOOKUP(E10,'Espelho NFE'!B:B,INDIRECT(TEXT($AQ$11,"@")))/_xlfn.XLOOKUP(E10,'C5'!D:D,'C5'!G:G))*_xlfn.XLOOKUP(Planilha4!E10,'C5'!D:D,'C5'!E:E)&amp;" - C5: "&amp;_xlfn.XLOOKUP(E10,'C5'!D:D,'C5'!F:F)),"")</f>
        <v>Ok</v>
      </c>
      <c r="AP10" s="25"/>
      <c r="AQ10" s="41" t="str">
        <f>"'Espelho NFE'!"&amp;UPPER(C10)&amp;":"&amp;UPPER(C10)</f>
        <v>'Espelho NFE'!AC:AC</v>
      </c>
      <c r="AR10" s="26"/>
    </row>
    <row r="11" spans="1:44" ht="15.6" thickBot="1" x14ac:dyDescent="0.4">
      <c r="A11" s="25"/>
      <c r="B11" s="51" t="s">
        <v>252</v>
      </c>
      <c r="C11" s="52" t="s">
        <v>274</v>
      </c>
      <c r="D11" s="26"/>
      <c r="E11" s="18" t="str">
        <f>IF('Espelho NFE'!B9="","",'Espelho NFE'!B9)</f>
        <v>NJ03-60</v>
      </c>
      <c r="F11" s="18" t="str">
        <f>IF(E11="","",IF(_xlfn.XLOOKUP(Planilha4!E11,'Espelho NFE'!B:B,'Espelho NFE'!B:B)="","Não","Sim"))</f>
        <v>Sim</v>
      </c>
      <c r="G11" s="20">
        <f>IF(F11="Sim",_xlfn.XLOOKUP(E11,'C5'!D:D,'C5'!C:C),"")</f>
        <v>262849</v>
      </c>
      <c r="H11" s="18" t="str">
        <f>IF(F11="Sim",_xlfn.XLOOKUP(G11,'C5'!C:C,'C5'!J:J),"")</f>
        <v>CHN/DESCANSO PANELA BAMBU 18CM</v>
      </c>
      <c r="I11" s="20" t="str" cm="1">
        <f t="array" aca="1" ref="I11" ca="1">IF($F11="Sim",IF(_xlfn.XLOOKUP($E11,'Espelho NFE'!$B:$B,INDIRECT(TEXT($AQ$6,"@")))=_xlfn.XLOOKUP(Planilha4!$E11,'C5'!$D:$D,'C5'!$P:$P),"Ok","Nfe: "&amp;_xlfn.XLOOKUP($E11,'Espelho NFE'!$B:$B,INDIRECT(TEXT($AQ$6,"@")))&amp;" - C5: "&amp;_xlfn.XLOOKUP(Planilha4!$E11,'C5'!$D:$D,'C5'!$P:$P)),"")</f>
        <v>Ok</v>
      </c>
      <c r="J11" s="20" t="str" cm="1">
        <f t="array" aca="1" ref="J11" ca="1">IF($F11="Sim",IF(_xlfn.XLOOKUP($E11,'Espelho NFE'!$B:$B,INDIRECT(TEXT($AQ$7,"@")))=_xlfn.XLOOKUP(Planilha4!$E11,'C5'!$D:$D,'C5'!$M:$M),"Ok","Nfe: "&amp;_xlfn.XLOOKUP($E11,'Espelho NFE'!$B:$B,INDIRECT(TEXT($AQ$7,"@")))&amp;" - C5: "&amp;_xlfn.XLOOKUP(Planilha4!$E11,'C5'!$D:$D,'C5'!$M:$M)),"")</f>
        <v>Ok</v>
      </c>
      <c r="K11" s="20" t="str" cm="1">
        <f t="array" aca="1" ref="K11" ca="1">IF($F11="Sim",IF(_xlfn.XLOOKUP($E11,'Espelho NFE'!$B:$B,INDIRECT(TEXT($AQ$8,"@")))=_xlfn.XLOOKUP(Planilha4!$E11,'C5'!$D:$D,'C5'!$Z:$Z),"Ok","Nfe: "&amp;_xlfn.XLOOKUP($E11,'Espelho NFE'!$B:$B,INDIRECT(TEXT($AQ$8,"@")))&amp;" - C5: "&amp;_xlfn.XLOOKUP(Planilha4!$E11,'C5'!$D:$D,'C5'!$Z:$Z)),"")</f>
        <v>Ok</v>
      </c>
      <c r="L11" s="20" t="str" cm="1">
        <f t="array" aca="1" ref="L11" ca="1">IF($F11="Sim",IF(_xlfn.XLOOKUP($E11,'Espelho NFE'!$B:$B,INDIRECT(TEXT($AQ$9,"@")))=_xlfn.XLOOKUP(Planilha4!$E11,'C5'!$D:$D,'C5'!$AA:$AA),"Ok","Nfe: "&amp;_xlfn.XLOOKUP($E11,'Espelho NFE'!$B:$B,INDIRECT(TEXT($AQ$9,"@")))&amp;" - C5: "&amp;_xlfn.XLOOKUP(Planilha4!$E11,'C5'!$D:$D,'C5'!$AA:$AA)),"")</f>
        <v>Ok</v>
      </c>
      <c r="M11" s="20" t="str" cm="1">
        <f t="array" aca="1" ref="M11" ca="1">IF($F11="Sim",IF(_xlfn.XLOOKUP($E11,'Espelho NFE'!$B:$B,INDIRECT(TEXT($AQ$10,"@")))=_xlfn.XLOOKUP(Planilha4!$E11,'C5'!$D:$D,'C5'!$AB:$AB),"Ok","Nfe: "&amp;_xlfn.XLOOKUP($E11,'Espelho NFE'!$B:$B,INDIRECT(TEXT($AQ$10,"@")))&amp;" - C5: "&amp;_xlfn.XLOOKUP(Planilha4!$E11,'C5'!$D:$D,'C5'!$AB:$AB)),"")</f>
        <v>Ok</v>
      </c>
      <c r="N11" s="18" t="str">
        <f>IF(F11="Sim",IF(_xlfn.XLOOKUP(E11,'C5'!D:D,'C5'!E:E)=1,"Uni 1","Cx "&amp;_xlfn.XLOOKUP(E11,'C5'!D:D,'C5'!E:E)),"")</f>
        <v>Cx 120</v>
      </c>
      <c r="O11" s="20" t="str" cm="1">
        <f t="array" aca="1" ref="O11" ca="1">IF(F11="Sim",IF((_xlfn.XLOOKUP(E11,'Espelho NFE'!B:B,INDIRECT(TEXT($AQ$11,"@")))/_xlfn.XLOOKUP(E11,'C5'!D:D,'C5'!G:G))*_xlfn.XLOOKUP(Planilha4!E11,'C5'!D:D,'C5'!E:E)=_xlfn.XLOOKUP(E11,'C5'!D:D,'C5'!F:F),"Ok","Nfe:"&amp;(_xlfn.XLOOKUP(E11,'Espelho NFE'!B:B,INDIRECT(TEXT($AQ$11,"@")))/_xlfn.XLOOKUP(E11,'C5'!D:D,'C5'!G:G))*_xlfn.XLOOKUP(Planilha4!E11,'C5'!D:D,'C5'!E:E)&amp;" - C5: "&amp;_xlfn.XLOOKUP(E11,'C5'!D:D,'C5'!F:F)),"")</f>
        <v>Ok</v>
      </c>
      <c r="AP11" s="25"/>
      <c r="AQ11" s="41" t="str">
        <f>"'Espelho NFE'!"&amp;UPPER(C11)&amp;":"&amp;UPPER(C11)</f>
        <v>'Espelho NFE'!K:K</v>
      </c>
      <c r="AR11" s="26"/>
    </row>
    <row r="12" spans="1:44" ht="15.6" thickTop="1" x14ac:dyDescent="0.35">
      <c r="B12" s="43"/>
      <c r="C12" s="44"/>
      <c r="E12" s="18" t="str">
        <f>IF('Espelho NFE'!B10="","",'Espelho NFE'!B10)</f>
        <v>NJ16-147</v>
      </c>
      <c r="F12" s="18" t="str">
        <f>IF(E12="","",IF(_xlfn.XLOOKUP(Planilha4!E12,'Espelho NFE'!B:B,'Espelho NFE'!B:B)="","Não","Sim"))</f>
        <v>Sim</v>
      </c>
      <c r="G12" s="20">
        <f>IF(F12="Sim",_xlfn.XLOOKUP(E12,'C5'!D:D,'C5'!C:C),"")</f>
        <v>262850</v>
      </c>
      <c r="H12" s="18" t="str">
        <f>IF(F12="Sim",_xlfn.XLOOKUP(G12,'C5'!C:C,'C5'!J:J),"")</f>
        <v>CHN/JARRA 1,7L PLAST.14CM</v>
      </c>
      <c r="I12" s="20" t="str" cm="1">
        <f t="array" aca="1" ref="I12" ca="1">IF($F12="Sim",IF(_xlfn.XLOOKUP($E12,'Espelho NFE'!$B:$B,INDIRECT(TEXT($AQ$6,"@")))=_xlfn.XLOOKUP(Planilha4!$E12,'C5'!$D:$D,'C5'!$P:$P),"Ok","Nfe: "&amp;_xlfn.XLOOKUP($E12,'Espelho NFE'!$B:$B,INDIRECT(TEXT($AQ$6,"@")))&amp;" - C5: "&amp;_xlfn.XLOOKUP(Planilha4!$E12,'C5'!$D:$D,'C5'!$P:$P)),"")</f>
        <v>Ok</v>
      </c>
      <c r="J12" s="20" t="str" cm="1">
        <f t="array" aca="1" ref="J12" ca="1">IF($F12="Sim",IF(_xlfn.XLOOKUP($E12,'Espelho NFE'!$B:$B,INDIRECT(TEXT($AQ$7,"@")))=_xlfn.XLOOKUP(Planilha4!$E12,'C5'!$D:$D,'C5'!$M:$M),"Ok","Nfe: "&amp;_xlfn.XLOOKUP($E12,'Espelho NFE'!$B:$B,INDIRECT(TEXT($AQ$7,"@")))&amp;" - C5: "&amp;_xlfn.XLOOKUP(Planilha4!$E12,'C5'!$D:$D,'C5'!$M:$M)),"")</f>
        <v>Ok</v>
      </c>
      <c r="K12" s="20" t="str" cm="1">
        <f t="array" aca="1" ref="K12" ca="1">IF($F12="Sim",IF(_xlfn.XLOOKUP($E12,'Espelho NFE'!$B:$B,INDIRECT(TEXT($AQ$8,"@")))=_xlfn.XLOOKUP(Planilha4!$E12,'C5'!$D:$D,'C5'!$Z:$Z),"Ok","Nfe: "&amp;_xlfn.XLOOKUP($E12,'Espelho NFE'!$B:$B,INDIRECT(TEXT($AQ$8,"@")))&amp;" - C5: "&amp;_xlfn.XLOOKUP(Planilha4!$E12,'C5'!$D:$D,'C5'!$Z:$Z)),"")</f>
        <v>Ok</v>
      </c>
      <c r="L12" s="20" t="str" cm="1">
        <f t="array" aca="1" ref="L12" ca="1">IF($F12="Sim",IF(_xlfn.XLOOKUP($E12,'Espelho NFE'!$B:$B,INDIRECT(TEXT($AQ$9,"@")))=_xlfn.XLOOKUP(Planilha4!$E12,'C5'!$D:$D,'C5'!$AA:$AA),"Ok","Nfe: "&amp;_xlfn.XLOOKUP($E12,'Espelho NFE'!$B:$B,INDIRECT(TEXT($AQ$9,"@")))&amp;" - C5: "&amp;_xlfn.XLOOKUP(Planilha4!$E12,'C5'!$D:$D,'C5'!$AA:$AA)),"")</f>
        <v>Ok</v>
      </c>
      <c r="M12" s="20" t="str" cm="1">
        <f t="array" aca="1" ref="M12" ca="1">IF($F12="Sim",IF(_xlfn.XLOOKUP($E12,'Espelho NFE'!$B:$B,INDIRECT(TEXT($AQ$10,"@")))=_xlfn.XLOOKUP(Planilha4!$E12,'C5'!$D:$D,'C5'!$AB:$AB),"Ok","Nfe: "&amp;_xlfn.XLOOKUP($E12,'Espelho NFE'!$B:$B,INDIRECT(TEXT($AQ$10,"@")))&amp;" - C5: "&amp;_xlfn.XLOOKUP(Planilha4!$E12,'C5'!$D:$D,'C5'!$AB:$AB)),"")</f>
        <v>Ok</v>
      </c>
      <c r="N12" s="18" t="str">
        <f>IF(F12="Sim",IF(_xlfn.XLOOKUP(E12,'C5'!D:D,'C5'!E:E)=1,"Uni 1","Cx "&amp;_xlfn.XLOOKUP(E12,'C5'!D:D,'C5'!E:E)),"")</f>
        <v>Cx 12</v>
      </c>
      <c r="O12" s="20" t="str" cm="1">
        <f t="array" aca="1" ref="O12" ca="1">IF(F12="Sim",IF((_xlfn.XLOOKUP(E12,'Espelho NFE'!B:B,INDIRECT(TEXT($AQ$11,"@")))/_xlfn.XLOOKUP(E12,'C5'!D:D,'C5'!G:G))*_xlfn.XLOOKUP(Planilha4!E12,'C5'!D:D,'C5'!E:E)=_xlfn.XLOOKUP(E12,'C5'!D:D,'C5'!F:F),"Ok","Nfe:"&amp;(_xlfn.XLOOKUP(E12,'Espelho NFE'!B:B,INDIRECT(TEXT($AQ$11,"@")))/_xlfn.XLOOKUP(E12,'C5'!D:D,'C5'!G:G))*_xlfn.XLOOKUP(Planilha4!E12,'C5'!D:D,'C5'!E:E)&amp;" - C5: "&amp;_xlfn.XLOOKUP(E12,'C5'!D:D,'C5'!F:F)),"")</f>
        <v>Ok</v>
      </c>
      <c r="AP12" s="25"/>
      <c r="AQ12" s="41" t="str">
        <f>"'Espelho NFE'!"&amp;UPPER(C12)&amp;":"&amp;UPPER(C12)</f>
        <v>'Espelho NFE'!:</v>
      </c>
      <c r="AR12" s="26"/>
    </row>
    <row r="13" spans="1:44" x14ac:dyDescent="0.35">
      <c r="C13" s="20"/>
      <c r="E13" s="18" t="str">
        <f>IF('Espelho NFE'!B11="","",'Espelho NFE'!B11)</f>
        <v>NJ16-148</v>
      </c>
      <c r="F13" s="18" t="str">
        <f>IF(E13="","",IF(_xlfn.XLOOKUP(Planilha4!E13,'Espelho NFE'!B:B,'Espelho NFE'!B:B)="","Não","Sim"))</f>
        <v>Sim</v>
      </c>
      <c r="G13" s="20">
        <f>IF(F13="Sim",_xlfn.XLOOKUP(E13,'C5'!D:D,'C5'!C:C),"")</f>
        <v>262851</v>
      </c>
      <c r="H13" s="18" t="str">
        <f>IF(F13="Sim",_xlfn.XLOOKUP(G13,'C5'!C:C,'C5'!J:J),"")</f>
        <v>CHN/JARRA 1,7L PLAST.11CM</v>
      </c>
      <c r="I13" s="20" t="str" cm="1">
        <f t="array" aca="1" ref="I13" ca="1">IF($F13="Sim",IF(_xlfn.XLOOKUP($E13,'Espelho NFE'!$B:$B,INDIRECT(TEXT($AQ$6,"@")))=_xlfn.XLOOKUP(Planilha4!$E13,'C5'!$D:$D,'C5'!$P:$P),"Ok","Nfe: "&amp;_xlfn.XLOOKUP($E13,'Espelho NFE'!$B:$B,INDIRECT(TEXT($AQ$6,"@")))&amp;" - C5: "&amp;_xlfn.XLOOKUP(Planilha4!$E13,'C5'!$D:$D,'C5'!$P:$P)),"")</f>
        <v>Ok</v>
      </c>
      <c r="J13" s="20" t="str" cm="1">
        <f t="array" aca="1" ref="J13" ca="1">IF($F13="Sim",IF(_xlfn.XLOOKUP($E13,'Espelho NFE'!$B:$B,INDIRECT(TEXT($AQ$7,"@")))=_xlfn.XLOOKUP(Planilha4!$E13,'C5'!$D:$D,'C5'!$M:$M),"Ok","Nfe: "&amp;_xlfn.XLOOKUP($E13,'Espelho NFE'!$B:$B,INDIRECT(TEXT($AQ$7,"@")))&amp;" - C5: "&amp;_xlfn.XLOOKUP(Planilha4!$E13,'C5'!$D:$D,'C5'!$M:$M)),"")</f>
        <v>Ok</v>
      </c>
      <c r="K13" s="20" t="str" cm="1">
        <f t="array" aca="1" ref="K13" ca="1">IF($F13="Sim",IF(_xlfn.XLOOKUP($E13,'Espelho NFE'!$B:$B,INDIRECT(TEXT($AQ$8,"@")))=_xlfn.XLOOKUP(Planilha4!$E13,'C5'!$D:$D,'C5'!$Z:$Z),"Ok","Nfe: "&amp;_xlfn.XLOOKUP($E13,'Espelho NFE'!$B:$B,INDIRECT(TEXT($AQ$8,"@")))&amp;" - C5: "&amp;_xlfn.XLOOKUP(Planilha4!$E13,'C5'!$D:$D,'C5'!$Z:$Z)),"")</f>
        <v>Ok</v>
      </c>
      <c r="L13" s="20" t="str" cm="1">
        <f t="array" aca="1" ref="L13" ca="1">IF($F13="Sim",IF(_xlfn.XLOOKUP($E13,'Espelho NFE'!$B:$B,INDIRECT(TEXT($AQ$9,"@")))=_xlfn.XLOOKUP(Planilha4!$E13,'C5'!$D:$D,'C5'!$AA:$AA),"Ok","Nfe: "&amp;_xlfn.XLOOKUP($E13,'Espelho NFE'!$B:$B,INDIRECT(TEXT($AQ$9,"@")))&amp;" - C5: "&amp;_xlfn.XLOOKUP(Planilha4!$E13,'C5'!$D:$D,'C5'!$AA:$AA)),"")</f>
        <v>Ok</v>
      </c>
      <c r="M13" s="20" t="str" cm="1">
        <f t="array" aca="1" ref="M13" ca="1">IF($F13="Sim",IF(_xlfn.XLOOKUP($E13,'Espelho NFE'!$B:$B,INDIRECT(TEXT($AQ$10,"@")))=_xlfn.XLOOKUP(Planilha4!$E13,'C5'!$D:$D,'C5'!$AB:$AB),"Ok","Nfe: "&amp;_xlfn.XLOOKUP($E13,'Espelho NFE'!$B:$B,INDIRECT(TEXT($AQ$10,"@")))&amp;" - C5: "&amp;_xlfn.XLOOKUP(Planilha4!$E13,'C5'!$D:$D,'C5'!$AB:$AB)),"")</f>
        <v>Ok</v>
      </c>
      <c r="N13" s="18" t="str">
        <f>IF(F13="Sim",IF(_xlfn.XLOOKUP(E13,'C5'!D:D,'C5'!E:E)=1,"Uni 1","Cx "&amp;_xlfn.XLOOKUP(E13,'C5'!D:D,'C5'!E:E)),"")</f>
        <v>Cx 12</v>
      </c>
      <c r="O13" s="20" t="str" cm="1">
        <f t="array" aca="1" ref="O13" ca="1">IF(F13="Sim",IF((_xlfn.XLOOKUP(E13,'Espelho NFE'!B:B,INDIRECT(TEXT($AQ$11,"@")))/_xlfn.XLOOKUP(E13,'C5'!D:D,'C5'!G:G))*_xlfn.XLOOKUP(Planilha4!E13,'C5'!D:D,'C5'!E:E)=_xlfn.XLOOKUP(E13,'C5'!D:D,'C5'!F:F),"Ok","Nfe:"&amp;(_xlfn.XLOOKUP(E13,'Espelho NFE'!B:B,INDIRECT(TEXT($AQ$11,"@")))/_xlfn.XLOOKUP(E13,'C5'!D:D,'C5'!G:G))*_xlfn.XLOOKUP(Planilha4!E13,'C5'!D:D,'C5'!E:E)&amp;" - C5: "&amp;_xlfn.XLOOKUP(E13,'C5'!D:D,'C5'!F:F)),"")</f>
        <v>Ok</v>
      </c>
      <c r="AP13" s="25"/>
      <c r="AQ13" s="41" t="str">
        <f>"'Espelho NFE'!"&amp;UPPER(C13)&amp;":"&amp;UPPER(C13)</f>
        <v>'Espelho NFE'!:</v>
      </c>
      <c r="AR13" s="26"/>
    </row>
    <row r="14" spans="1:44" x14ac:dyDescent="0.35">
      <c r="C14" s="20"/>
      <c r="E14" s="18" t="str">
        <f>IF('Espelho NFE'!B12="","",'Espelho NFE'!B12)</f>
        <v>NJ16-149</v>
      </c>
      <c r="F14" s="18" t="str">
        <f>IF(E14="","",IF(_xlfn.XLOOKUP(Planilha4!E14,'Espelho NFE'!B:B,'Espelho NFE'!B:B)="","Não","Sim"))</f>
        <v>Sim</v>
      </c>
      <c r="G14" s="20">
        <f>IF(F14="Sim",_xlfn.XLOOKUP(E14,'C5'!D:D,'C5'!C:C),"")</f>
        <v>262875</v>
      </c>
      <c r="H14" s="18" t="str">
        <f>IF(F14="Sim",_xlfn.XLOOKUP(G14,'C5'!C:C,'C5'!J:J),"")</f>
        <v>CHN/PORTA OVOS PLAST.27CM</v>
      </c>
      <c r="I14" s="20" t="str" cm="1">
        <f t="array" aca="1" ref="I14" ca="1">IF($F14="Sim",IF(_xlfn.XLOOKUP($E14,'Espelho NFE'!$B:$B,INDIRECT(TEXT($AQ$6,"@")))=_xlfn.XLOOKUP(Planilha4!$E14,'C5'!$D:$D,'C5'!$P:$P),"Ok","Nfe: "&amp;_xlfn.XLOOKUP($E14,'Espelho NFE'!$B:$B,INDIRECT(TEXT($AQ$6,"@")))&amp;" - C5: "&amp;_xlfn.XLOOKUP(Planilha4!$E14,'C5'!$D:$D,'C5'!$P:$P)),"")</f>
        <v>Ok</v>
      </c>
      <c r="J14" s="20" t="str" cm="1">
        <f t="array" aca="1" ref="J14" ca="1">IF($F14="Sim",IF(_xlfn.XLOOKUP($E14,'Espelho NFE'!$B:$B,INDIRECT(TEXT($AQ$7,"@")))=_xlfn.XLOOKUP(Planilha4!$E14,'C5'!$D:$D,'C5'!$M:$M),"Ok","Nfe: "&amp;_xlfn.XLOOKUP($E14,'Espelho NFE'!$B:$B,INDIRECT(TEXT($AQ$7,"@")))&amp;" - C5: "&amp;_xlfn.XLOOKUP(Planilha4!$E14,'C5'!$D:$D,'C5'!$M:$M)),"")</f>
        <v>Ok</v>
      </c>
      <c r="K14" s="20" t="str" cm="1">
        <f t="array" aca="1" ref="K14" ca="1">IF($F14="Sim",IF(_xlfn.XLOOKUP($E14,'Espelho NFE'!$B:$B,INDIRECT(TEXT($AQ$8,"@")))=_xlfn.XLOOKUP(Planilha4!$E14,'C5'!$D:$D,'C5'!$Z:$Z),"Ok","Nfe: "&amp;_xlfn.XLOOKUP($E14,'Espelho NFE'!$B:$B,INDIRECT(TEXT($AQ$8,"@")))&amp;" - C5: "&amp;_xlfn.XLOOKUP(Planilha4!$E14,'C5'!$D:$D,'C5'!$Z:$Z)),"")</f>
        <v>Ok</v>
      </c>
      <c r="L14" s="20" t="str" cm="1">
        <f t="array" aca="1" ref="L14" ca="1">IF($F14="Sim",IF(_xlfn.XLOOKUP($E14,'Espelho NFE'!$B:$B,INDIRECT(TEXT($AQ$9,"@")))=_xlfn.XLOOKUP(Planilha4!$E14,'C5'!$D:$D,'C5'!$AA:$AA),"Ok","Nfe: "&amp;_xlfn.XLOOKUP($E14,'Espelho NFE'!$B:$B,INDIRECT(TEXT($AQ$9,"@")))&amp;" - C5: "&amp;_xlfn.XLOOKUP(Planilha4!$E14,'C5'!$D:$D,'C5'!$AA:$AA)),"")</f>
        <v>Ok</v>
      </c>
      <c r="M14" s="20" t="str" cm="1">
        <f t="array" aca="1" ref="M14" ca="1">IF($F14="Sim",IF(_xlfn.XLOOKUP($E14,'Espelho NFE'!$B:$B,INDIRECT(TEXT($AQ$10,"@")))=_xlfn.XLOOKUP(Planilha4!$E14,'C5'!$D:$D,'C5'!$AB:$AB),"Ok","Nfe: "&amp;_xlfn.XLOOKUP($E14,'Espelho NFE'!$B:$B,INDIRECT(TEXT($AQ$10,"@")))&amp;" - C5: "&amp;_xlfn.XLOOKUP(Planilha4!$E14,'C5'!$D:$D,'C5'!$AB:$AB)),"")</f>
        <v>Ok</v>
      </c>
      <c r="N14" s="18" t="str">
        <f>IF(F14="Sim",IF(_xlfn.XLOOKUP(E14,'C5'!D:D,'C5'!E:E)=1,"Uni 1","Cx "&amp;_xlfn.XLOOKUP(E14,'C5'!D:D,'C5'!E:E)),"")</f>
        <v>Cx 96</v>
      </c>
      <c r="O14" s="20" t="str" cm="1">
        <f t="array" aca="1" ref="O14" ca="1">IF(F14="Sim",IF((_xlfn.XLOOKUP(E14,'Espelho NFE'!B:B,INDIRECT(TEXT($AQ$11,"@")))/_xlfn.XLOOKUP(E14,'C5'!D:D,'C5'!G:G))*_xlfn.XLOOKUP(Planilha4!E14,'C5'!D:D,'C5'!E:E)=_xlfn.XLOOKUP(E14,'C5'!D:D,'C5'!F:F),"Ok","Nfe:"&amp;(_xlfn.XLOOKUP(E14,'Espelho NFE'!B:B,INDIRECT(TEXT($AQ$11,"@")))/_xlfn.XLOOKUP(E14,'C5'!D:D,'C5'!G:G))*_xlfn.XLOOKUP(Planilha4!E14,'C5'!D:D,'C5'!E:E)&amp;" - C5: "&amp;_xlfn.XLOOKUP(E14,'C5'!D:D,'C5'!F:F)),"")</f>
        <v>Ok</v>
      </c>
      <c r="AP14" s="25"/>
      <c r="AQ14" s="41" t="str">
        <f>"'Espelho NFE'!"&amp;UPPER(C14)&amp;":"&amp;UPPER(C14)</f>
        <v>'Espelho NFE'!:</v>
      </c>
      <c r="AR14" s="26"/>
    </row>
    <row r="15" spans="1:44" x14ac:dyDescent="0.35">
      <c r="C15" s="20"/>
      <c r="E15" s="18" t="str">
        <f>IF('Espelho NFE'!B13="","",'Espelho NFE'!B13)</f>
        <v>NJ16-152</v>
      </c>
      <c r="F15" s="18" t="str">
        <f>IF(E15="","",IF(_xlfn.XLOOKUP(Planilha4!E15,'Espelho NFE'!B:B,'Espelho NFE'!B:B)="","Não","Sim"))</f>
        <v>Sim</v>
      </c>
      <c r="G15" s="20">
        <f>IF(F15="Sim",_xlfn.XLOOKUP(E15,'C5'!D:D,'C5'!C:C),"")</f>
        <v>262878</v>
      </c>
      <c r="H15" s="18" t="str">
        <f>IF(F15="Sim",_xlfn.XLOOKUP(G15,'C5'!C:C,'C5'!J:J),"")</f>
        <v>CHN/JARRA 1,7L PLAST.12,5CM</v>
      </c>
      <c r="I15" s="20" t="str" cm="1">
        <f t="array" aca="1" ref="I15" ca="1">IF($F15="Sim",IF(_xlfn.XLOOKUP($E15,'Espelho NFE'!$B:$B,INDIRECT(TEXT($AQ$6,"@")))=_xlfn.XLOOKUP(Planilha4!$E15,'C5'!$D:$D,'C5'!$P:$P),"Ok","Nfe: "&amp;_xlfn.XLOOKUP($E15,'Espelho NFE'!$B:$B,INDIRECT(TEXT($AQ$6,"@")))&amp;" - C5: "&amp;_xlfn.XLOOKUP(Planilha4!$E15,'C5'!$D:$D,'C5'!$P:$P)),"")</f>
        <v>Ok</v>
      </c>
      <c r="J15" s="20" t="str" cm="1">
        <f t="array" aca="1" ref="J15" ca="1">IF($F15="Sim",IF(_xlfn.XLOOKUP($E15,'Espelho NFE'!$B:$B,INDIRECT(TEXT($AQ$7,"@")))=_xlfn.XLOOKUP(Planilha4!$E15,'C5'!$D:$D,'C5'!$M:$M),"Ok","Nfe: "&amp;_xlfn.XLOOKUP($E15,'Espelho NFE'!$B:$B,INDIRECT(TEXT($AQ$7,"@")))&amp;" - C5: "&amp;_xlfn.XLOOKUP(Planilha4!$E15,'C5'!$D:$D,'C5'!$M:$M)),"")</f>
        <v>Ok</v>
      </c>
      <c r="K15" s="20" t="str" cm="1">
        <f t="array" aca="1" ref="K15" ca="1">IF($F15="Sim",IF(_xlfn.XLOOKUP($E15,'Espelho NFE'!$B:$B,INDIRECT(TEXT($AQ$8,"@")))=_xlfn.XLOOKUP(Planilha4!$E15,'C5'!$D:$D,'C5'!$Z:$Z),"Ok","Nfe: "&amp;_xlfn.XLOOKUP($E15,'Espelho NFE'!$B:$B,INDIRECT(TEXT($AQ$8,"@")))&amp;" - C5: "&amp;_xlfn.XLOOKUP(Planilha4!$E15,'C5'!$D:$D,'C5'!$Z:$Z)),"")</f>
        <v>Ok</v>
      </c>
      <c r="L15" s="20" t="str" cm="1">
        <f t="array" aca="1" ref="L15" ca="1">IF($F15="Sim",IF(_xlfn.XLOOKUP($E15,'Espelho NFE'!$B:$B,INDIRECT(TEXT($AQ$9,"@")))=_xlfn.XLOOKUP(Planilha4!$E15,'C5'!$D:$D,'C5'!$AA:$AA),"Ok","Nfe: "&amp;_xlfn.XLOOKUP($E15,'Espelho NFE'!$B:$B,INDIRECT(TEXT($AQ$9,"@")))&amp;" - C5: "&amp;_xlfn.XLOOKUP(Planilha4!$E15,'C5'!$D:$D,'C5'!$AA:$AA)),"")</f>
        <v>Ok</v>
      </c>
      <c r="M15" s="20" t="str" cm="1">
        <f t="array" aca="1" ref="M15" ca="1">IF($F15="Sim",IF(_xlfn.XLOOKUP($E15,'Espelho NFE'!$B:$B,INDIRECT(TEXT($AQ$10,"@")))=_xlfn.XLOOKUP(Planilha4!$E15,'C5'!$D:$D,'C5'!$AB:$AB),"Ok","Nfe: "&amp;_xlfn.XLOOKUP($E15,'Espelho NFE'!$B:$B,INDIRECT(TEXT($AQ$10,"@")))&amp;" - C5: "&amp;_xlfn.XLOOKUP(Planilha4!$E15,'C5'!$D:$D,'C5'!$AB:$AB)),"")</f>
        <v>Ok</v>
      </c>
      <c r="N15" s="18" t="str">
        <f>IF(F15="Sim",IF(_xlfn.XLOOKUP(E15,'C5'!D:D,'C5'!E:E)=1,"Uni 1","Cx "&amp;_xlfn.XLOOKUP(E15,'C5'!D:D,'C5'!E:E)),"")</f>
        <v>Cx 12</v>
      </c>
      <c r="O15" s="20" t="str" cm="1">
        <f t="array" aca="1" ref="O15" ca="1">IF(F15="Sim",IF((_xlfn.XLOOKUP(E15,'Espelho NFE'!B:B,INDIRECT(TEXT($AQ$11,"@")))/_xlfn.XLOOKUP(E15,'C5'!D:D,'C5'!G:G))*_xlfn.XLOOKUP(Planilha4!E15,'C5'!D:D,'C5'!E:E)=_xlfn.XLOOKUP(E15,'C5'!D:D,'C5'!F:F),"Ok","Nfe:"&amp;(_xlfn.XLOOKUP(E15,'Espelho NFE'!B:B,INDIRECT(TEXT($AQ$11,"@")))/_xlfn.XLOOKUP(E15,'C5'!D:D,'C5'!G:G))*_xlfn.XLOOKUP(Planilha4!E15,'C5'!D:D,'C5'!E:E)&amp;" - C5: "&amp;_xlfn.XLOOKUP(E15,'C5'!D:D,'C5'!F:F)),"")</f>
        <v>Ok</v>
      </c>
      <c r="AP15" s="25"/>
      <c r="AQ15" s="41" t="str">
        <f>"'Espelho NFE'!"&amp;UPPER(C15)&amp;":"&amp;UPPER(C15)</f>
        <v>'Espelho NFE'!:</v>
      </c>
      <c r="AR15" s="26"/>
    </row>
    <row r="16" spans="1:44" x14ac:dyDescent="0.35">
      <c r="C16" s="20"/>
      <c r="E16" s="18" t="str">
        <f>IF('Espelho NFE'!B14="","",'Espelho NFE'!B14)</f>
        <v>NJ02-50</v>
      </c>
      <c r="F16" s="18" t="str">
        <f>IF(E16="","",IF(_xlfn.XLOOKUP(Planilha4!E16,'Espelho NFE'!B:B,'Espelho NFE'!B:B)="","Não","Sim"))</f>
        <v>Sim</v>
      </c>
      <c r="G16" s="20">
        <f>IF(F16="Sim",_xlfn.XLOOKUP(E16,'C5'!D:D,'C5'!C:C),"")</f>
        <v>262911</v>
      </c>
      <c r="H16" s="18" t="str">
        <f>IF(F16="Sim",_xlfn.XLOOKUP(G16,'C5'!C:C,'C5'!J:J),"")</f>
        <v>CHN/CONJ.GARRAFA PLAST.C/3</v>
      </c>
      <c r="I16" s="20" t="str" cm="1">
        <f t="array" aca="1" ref="I16" ca="1">IF($F16="Sim",IF(_xlfn.XLOOKUP($E16,'Espelho NFE'!$B:$B,INDIRECT(TEXT($AQ$6,"@")))=_xlfn.XLOOKUP(Planilha4!$E16,'C5'!$D:$D,'C5'!$P:$P),"Ok","Nfe: "&amp;_xlfn.XLOOKUP($E16,'Espelho NFE'!$B:$B,INDIRECT(TEXT($AQ$6,"@")))&amp;" - C5: "&amp;_xlfn.XLOOKUP(Planilha4!$E16,'C5'!$D:$D,'C5'!$P:$P)),"")</f>
        <v>Ok</v>
      </c>
      <c r="J16" s="20" t="str" cm="1">
        <f t="array" aca="1" ref="J16" ca="1">IF($F16="Sim",IF(_xlfn.XLOOKUP($E16,'Espelho NFE'!$B:$B,INDIRECT(TEXT($AQ$7,"@")))=_xlfn.XLOOKUP(Planilha4!$E16,'C5'!$D:$D,'C5'!$M:$M),"Ok","Nfe: "&amp;_xlfn.XLOOKUP($E16,'Espelho NFE'!$B:$B,INDIRECT(TEXT($AQ$7,"@")))&amp;" - C5: "&amp;_xlfn.XLOOKUP(Planilha4!$E16,'C5'!$D:$D,'C5'!$M:$M)),"")</f>
        <v>Ok</v>
      </c>
      <c r="K16" s="20" t="str" cm="1">
        <f t="array" aca="1" ref="K16" ca="1">IF($F16="Sim",IF(_xlfn.XLOOKUP($E16,'Espelho NFE'!$B:$B,INDIRECT(TEXT($AQ$8,"@")))=_xlfn.XLOOKUP(Planilha4!$E16,'C5'!$D:$D,'C5'!$Z:$Z),"Ok","Nfe: "&amp;_xlfn.XLOOKUP($E16,'Espelho NFE'!$B:$B,INDIRECT(TEXT($AQ$8,"@")))&amp;" - C5: "&amp;_xlfn.XLOOKUP(Planilha4!$E16,'C5'!$D:$D,'C5'!$Z:$Z)),"")</f>
        <v>Ok</v>
      </c>
      <c r="L16" s="20" t="str" cm="1">
        <f t="array" aca="1" ref="L16" ca="1">IF($F16="Sim",IF(_xlfn.XLOOKUP($E16,'Espelho NFE'!$B:$B,INDIRECT(TEXT($AQ$9,"@")))=_xlfn.XLOOKUP(Planilha4!$E16,'C5'!$D:$D,'C5'!$AA:$AA),"Ok","Nfe: "&amp;_xlfn.XLOOKUP($E16,'Espelho NFE'!$B:$B,INDIRECT(TEXT($AQ$9,"@")))&amp;" - C5: "&amp;_xlfn.XLOOKUP(Planilha4!$E16,'C5'!$D:$D,'C5'!$AA:$AA)),"")</f>
        <v>Ok</v>
      </c>
      <c r="M16" s="20" t="str" cm="1">
        <f t="array" aca="1" ref="M16" ca="1">IF($F16="Sim",IF(_xlfn.XLOOKUP($E16,'Espelho NFE'!$B:$B,INDIRECT(TEXT($AQ$10,"@")))=_xlfn.XLOOKUP(Planilha4!$E16,'C5'!$D:$D,'C5'!$AB:$AB),"Ok","Nfe: "&amp;_xlfn.XLOOKUP($E16,'Espelho NFE'!$B:$B,INDIRECT(TEXT($AQ$10,"@")))&amp;" - C5: "&amp;_xlfn.XLOOKUP(Planilha4!$E16,'C5'!$D:$D,'C5'!$AB:$AB)),"")</f>
        <v>Ok</v>
      </c>
      <c r="N16" s="18" t="str">
        <f>IF(F16="Sim",IF(_xlfn.XLOOKUP(E16,'C5'!D:D,'C5'!E:E)=1,"Uni 1","Cx "&amp;_xlfn.XLOOKUP(E16,'C5'!D:D,'C5'!E:E)),"")</f>
        <v>Cx 48</v>
      </c>
      <c r="O16" s="20" t="str" cm="1">
        <f t="array" aca="1" ref="O16" ca="1">IF(F16="Sim",IF((_xlfn.XLOOKUP(E16,'Espelho NFE'!B:B,INDIRECT(TEXT($AQ$11,"@")))/_xlfn.XLOOKUP(E16,'C5'!D:D,'C5'!G:G))*_xlfn.XLOOKUP(Planilha4!E16,'C5'!D:D,'C5'!E:E)=_xlfn.XLOOKUP(E16,'C5'!D:D,'C5'!F:F),"Ok","Nfe:"&amp;(_xlfn.XLOOKUP(E16,'Espelho NFE'!B:B,INDIRECT(TEXT($AQ$11,"@")))/_xlfn.XLOOKUP(E16,'C5'!D:D,'C5'!G:G))*_xlfn.XLOOKUP(Planilha4!E16,'C5'!D:D,'C5'!E:E)&amp;" - C5: "&amp;_xlfn.XLOOKUP(E16,'C5'!D:D,'C5'!F:F)),"")</f>
        <v>Ok</v>
      </c>
      <c r="AP16" s="25"/>
      <c r="AQ16" s="41" t="str">
        <f>"'Espelho NFE'!"&amp;UPPER(C16)&amp;":"&amp;UPPER(C16)</f>
        <v>'Espelho NFE'!:</v>
      </c>
      <c r="AR16" s="26"/>
    </row>
    <row r="17" spans="3:44" x14ac:dyDescent="0.35">
      <c r="C17" s="20"/>
      <c r="E17" s="18" t="str">
        <f>IF('Espelho NFE'!B15="","",'Espelho NFE'!B15)</f>
        <v>NJ18-169</v>
      </c>
      <c r="F17" s="18" t="str">
        <f>IF(E17="","",IF(_xlfn.XLOOKUP(Planilha4!E17,'Espelho NFE'!B:B,'Espelho NFE'!B:B)="","Não","Sim"))</f>
        <v>Sim</v>
      </c>
      <c r="G17" s="20">
        <f>IF(F17="Sim",_xlfn.XLOOKUP(E17,'C5'!D:D,'C5'!C:C),"")</f>
        <v>263004</v>
      </c>
      <c r="H17" s="18" t="str">
        <f>IF(F17="Sim",_xlfn.XLOOKUP(G17,'C5'!C:C,'C5'!J:J),"")</f>
        <v>CHN/LANCHEIRA PLAST.C/TP/TALHER</v>
      </c>
      <c r="I17" s="20" t="str" cm="1">
        <f t="array" aca="1" ref="I17" ca="1">IF($F17="Sim",IF(_xlfn.XLOOKUP($E17,'Espelho NFE'!$B:$B,INDIRECT(TEXT($AQ$6,"@")))=_xlfn.XLOOKUP(Planilha4!$E17,'C5'!$D:$D,'C5'!$P:$P),"Ok","Nfe: "&amp;_xlfn.XLOOKUP($E17,'Espelho NFE'!$B:$B,INDIRECT(TEXT($AQ$6,"@")))&amp;" - C5: "&amp;_xlfn.XLOOKUP(Planilha4!$E17,'C5'!$D:$D,'C5'!$P:$P)),"")</f>
        <v>Ok</v>
      </c>
      <c r="J17" s="20" t="str" cm="1">
        <f t="array" aca="1" ref="J17" ca="1">IF($F17="Sim",IF(_xlfn.XLOOKUP($E17,'Espelho NFE'!$B:$B,INDIRECT(TEXT($AQ$7,"@")))=_xlfn.XLOOKUP(Planilha4!$E17,'C5'!$D:$D,'C5'!$M:$M),"Ok","Nfe: "&amp;_xlfn.XLOOKUP($E17,'Espelho NFE'!$B:$B,INDIRECT(TEXT($AQ$7,"@")))&amp;" - C5: "&amp;_xlfn.XLOOKUP(Planilha4!$E17,'C5'!$D:$D,'C5'!$M:$M)),"")</f>
        <v>Ok</v>
      </c>
      <c r="K17" s="20" t="str" cm="1">
        <f t="array" aca="1" ref="K17" ca="1">IF($F17="Sim",IF(_xlfn.XLOOKUP($E17,'Espelho NFE'!$B:$B,INDIRECT(TEXT($AQ$8,"@")))=_xlfn.XLOOKUP(Planilha4!$E17,'C5'!$D:$D,'C5'!$Z:$Z),"Ok","Nfe: "&amp;_xlfn.XLOOKUP($E17,'Espelho NFE'!$B:$B,INDIRECT(TEXT($AQ$8,"@")))&amp;" - C5: "&amp;_xlfn.XLOOKUP(Planilha4!$E17,'C5'!$D:$D,'C5'!$Z:$Z)),"")</f>
        <v>Ok</v>
      </c>
      <c r="L17" s="20" t="str" cm="1">
        <f t="array" aca="1" ref="L17" ca="1">IF($F17="Sim",IF(_xlfn.XLOOKUP($E17,'Espelho NFE'!$B:$B,INDIRECT(TEXT($AQ$9,"@")))=_xlfn.XLOOKUP(Planilha4!$E17,'C5'!$D:$D,'C5'!$AA:$AA),"Ok","Nfe: "&amp;_xlfn.XLOOKUP($E17,'Espelho NFE'!$B:$B,INDIRECT(TEXT($AQ$9,"@")))&amp;" - C5: "&amp;_xlfn.XLOOKUP(Planilha4!$E17,'C5'!$D:$D,'C5'!$AA:$AA)),"")</f>
        <v>Ok</v>
      </c>
      <c r="M17" s="20" t="str" cm="1">
        <f t="array" aca="1" ref="M17" ca="1">IF($F17="Sim",IF(_xlfn.XLOOKUP($E17,'Espelho NFE'!$B:$B,INDIRECT(TEXT($AQ$10,"@")))=_xlfn.XLOOKUP(Planilha4!$E17,'C5'!$D:$D,'C5'!$AB:$AB),"Ok","Nfe: "&amp;_xlfn.XLOOKUP($E17,'Espelho NFE'!$B:$B,INDIRECT(TEXT($AQ$10,"@")))&amp;" - C5: "&amp;_xlfn.XLOOKUP(Planilha4!$E17,'C5'!$D:$D,'C5'!$AB:$AB)),"")</f>
        <v>Ok</v>
      </c>
      <c r="N17" s="18" t="str">
        <f>IF(F17="Sim",IF(_xlfn.XLOOKUP(E17,'C5'!D:D,'C5'!E:E)=1,"Uni 1","Cx "&amp;_xlfn.XLOOKUP(E17,'C5'!D:D,'C5'!E:E)),"")</f>
        <v>Cx 72</v>
      </c>
      <c r="O17" s="20" t="str" cm="1">
        <f t="array" aca="1" ref="O17" ca="1">IF(F17="Sim",IF((_xlfn.XLOOKUP(E17,'Espelho NFE'!B:B,INDIRECT(TEXT($AQ$11,"@")))/_xlfn.XLOOKUP(E17,'C5'!D:D,'C5'!G:G))*_xlfn.XLOOKUP(Planilha4!E17,'C5'!D:D,'C5'!E:E)=_xlfn.XLOOKUP(E17,'C5'!D:D,'C5'!F:F),"Ok","Nfe:"&amp;(_xlfn.XLOOKUP(E17,'Espelho NFE'!B:B,INDIRECT(TEXT($AQ$11,"@")))/_xlfn.XLOOKUP(E17,'C5'!D:D,'C5'!G:G))*_xlfn.XLOOKUP(Planilha4!E17,'C5'!D:D,'C5'!E:E)&amp;" - C5: "&amp;_xlfn.XLOOKUP(E17,'C5'!D:D,'C5'!F:F)),"")</f>
        <v>Nfe:17 - C5: 16,992</v>
      </c>
      <c r="AP17" s="25"/>
      <c r="AQ17" s="41" t="str">
        <f>"'Espelho NFE'!"&amp;UPPER(C17)&amp;":"&amp;UPPER(C17)</f>
        <v>'Espelho NFE'!:</v>
      </c>
      <c r="AR17" s="26"/>
    </row>
    <row r="18" spans="3:44" x14ac:dyDescent="0.35">
      <c r="C18" s="20"/>
      <c r="E18" s="18" t="str">
        <f>IF('Espelho NFE'!B16="","",'Espelho NFE'!B16)</f>
        <v>NJ24-192</v>
      </c>
      <c r="F18" s="18" t="str">
        <f>IF(E18="","",IF(_xlfn.XLOOKUP(Planilha4!E18,'Espelho NFE'!B:B,'Espelho NFE'!B:B)="","Não","Sim"))</f>
        <v>Sim</v>
      </c>
      <c r="G18" s="20">
        <f>IF(F18="Sim",_xlfn.XLOOKUP(E18,'C5'!D:D,'C5'!C:C),"")</f>
        <v>263037</v>
      </c>
      <c r="H18" s="18" t="str">
        <f>IF(F18="Sim",_xlfn.XLOOKUP(G18,'C5'!C:C,'C5'!J:J),"")</f>
        <v>CHN/GARRAFA PLAST.PERS.NJ192 500ML.</v>
      </c>
      <c r="I18" s="20" t="str" cm="1">
        <f t="array" aca="1" ref="I18" ca="1">IF($F18="Sim",IF(_xlfn.XLOOKUP($E18,'Espelho NFE'!$B:$B,INDIRECT(TEXT($AQ$6,"@")))=_xlfn.XLOOKUP(Planilha4!$E18,'C5'!$D:$D,'C5'!$P:$P),"Ok","Nfe: "&amp;_xlfn.XLOOKUP($E18,'Espelho NFE'!$B:$B,INDIRECT(TEXT($AQ$6,"@")))&amp;" - C5: "&amp;_xlfn.XLOOKUP(Planilha4!$E18,'C5'!$D:$D,'C5'!$P:$P)),"")</f>
        <v>Ok</v>
      </c>
      <c r="J18" s="20" t="str" cm="1">
        <f t="array" aca="1" ref="J18" ca="1">IF($F18="Sim",IF(_xlfn.XLOOKUP($E18,'Espelho NFE'!$B:$B,INDIRECT(TEXT($AQ$7,"@")))=_xlfn.XLOOKUP(Planilha4!$E18,'C5'!$D:$D,'C5'!$M:$M),"Ok","Nfe: "&amp;_xlfn.XLOOKUP($E18,'Espelho NFE'!$B:$B,INDIRECT(TEXT($AQ$7,"@")))&amp;" - C5: "&amp;_xlfn.XLOOKUP(Planilha4!$E18,'C5'!$D:$D,'C5'!$M:$M)),"")</f>
        <v>Ok</v>
      </c>
      <c r="K18" s="20" t="str" cm="1">
        <f t="array" aca="1" ref="K18" ca="1">IF($F18="Sim",IF(_xlfn.XLOOKUP($E18,'Espelho NFE'!$B:$B,INDIRECT(TEXT($AQ$8,"@")))=_xlfn.XLOOKUP(Planilha4!$E18,'C5'!$D:$D,'C5'!$Z:$Z),"Ok","Nfe: "&amp;_xlfn.XLOOKUP($E18,'Espelho NFE'!$B:$B,INDIRECT(TEXT($AQ$8,"@")))&amp;" - C5: "&amp;_xlfn.XLOOKUP(Planilha4!$E18,'C5'!$D:$D,'C5'!$Z:$Z)),"")</f>
        <v>Ok</v>
      </c>
      <c r="L18" s="20" t="str" cm="1">
        <f t="array" aca="1" ref="L18" ca="1">IF($F18="Sim",IF(_xlfn.XLOOKUP($E18,'Espelho NFE'!$B:$B,INDIRECT(TEXT($AQ$9,"@")))=_xlfn.XLOOKUP(Planilha4!$E18,'C5'!$D:$D,'C5'!$AA:$AA),"Ok","Nfe: "&amp;_xlfn.XLOOKUP($E18,'Espelho NFE'!$B:$B,INDIRECT(TEXT($AQ$9,"@")))&amp;" - C5: "&amp;_xlfn.XLOOKUP(Planilha4!$E18,'C5'!$D:$D,'C5'!$AA:$AA)),"")</f>
        <v>Ok</v>
      </c>
      <c r="M18" s="20" t="str" cm="1">
        <f t="array" aca="1" ref="M18" ca="1">IF($F18="Sim",IF(_xlfn.XLOOKUP($E18,'Espelho NFE'!$B:$B,INDIRECT(TEXT($AQ$10,"@")))=_xlfn.XLOOKUP(Planilha4!$E18,'C5'!$D:$D,'C5'!$AB:$AB),"Ok","Nfe: "&amp;_xlfn.XLOOKUP($E18,'Espelho NFE'!$B:$B,INDIRECT(TEXT($AQ$10,"@")))&amp;" - C5: "&amp;_xlfn.XLOOKUP(Planilha4!$E18,'C5'!$D:$D,'C5'!$AB:$AB)),"")</f>
        <v>Ok</v>
      </c>
      <c r="N18" s="18" t="str">
        <f>IF(F18="Sim",IF(_xlfn.XLOOKUP(E18,'C5'!D:D,'C5'!E:E)=1,"Uni 1","Cx "&amp;_xlfn.XLOOKUP(E18,'C5'!D:D,'C5'!E:E)),"")</f>
        <v>Cx 60</v>
      </c>
      <c r="O18" s="20" t="str" cm="1">
        <f t="array" aca="1" ref="O18" ca="1">IF(F18="Sim",IF((_xlfn.XLOOKUP(E18,'Espelho NFE'!B:B,INDIRECT(TEXT($AQ$11,"@")))/_xlfn.XLOOKUP(E18,'C5'!D:D,'C5'!G:G))*_xlfn.XLOOKUP(Planilha4!E18,'C5'!D:D,'C5'!E:E)=_xlfn.XLOOKUP(E18,'C5'!D:D,'C5'!F:F),"Ok","Nfe:"&amp;(_xlfn.XLOOKUP(E18,'Espelho NFE'!B:B,INDIRECT(TEXT($AQ$11,"@")))/_xlfn.XLOOKUP(E18,'C5'!D:D,'C5'!G:G))*_xlfn.XLOOKUP(Planilha4!E18,'C5'!D:D,'C5'!E:E)&amp;" - C5: "&amp;_xlfn.XLOOKUP(E18,'C5'!D:D,'C5'!F:F)),"")</f>
        <v>Ok</v>
      </c>
      <c r="AP18" s="25"/>
      <c r="AQ18" s="41" t="str">
        <f>"'Espelho NFE'!"&amp;UPPER(C18)&amp;":"&amp;UPPER(C18)</f>
        <v>'Espelho NFE'!:</v>
      </c>
      <c r="AR18" s="26"/>
    </row>
    <row r="19" spans="3:44" x14ac:dyDescent="0.35">
      <c r="C19" s="20"/>
      <c r="E19" s="18" t="str">
        <f>IF('Espelho NFE'!B17="","",'Espelho NFE'!B17)</f>
        <v>NJ24-193</v>
      </c>
      <c r="F19" s="18" t="str">
        <f>IF(E19="","",IF(_xlfn.XLOOKUP(Planilha4!E19,'Espelho NFE'!B:B,'Espelho NFE'!B:B)="","Não","Sim"))</f>
        <v>Sim</v>
      </c>
      <c r="G19" s="20">
        <f>IF(F19="Sim",_xlfn.XLOOKUP(E19,'C5'!D:D,'C5'!C:C),"")</f>
        <v>263038</v>
      </c>
      <c r="H19" s="18" t="str">
        <f>IF(F19="Sim",_xlfn.XLOOKUP(G19,'C5'!C:C,'C5'!J:J),"")</f>
        <v>CHN/GARRAFA PLAST.PERS.NJ193 500ML</v>
      </c>
      <c r="I19" s="20" t="str" cm="1">
        <f t="array" aca="1" ref="I19" ca="1">IF($F19="Sim",IF(_xlfn.XLOOKUP($E19,'Espelho NFE'!$B:$B,INDIRECT(TEXT($AQ$6,"@")))=_xlfn.XLOOKUP(Planilha4!$E19,'C5'!$D:$D,'C5'!$P:$P),"Ok","Nfe: "&amp;_xlfn.XLOOKUP($E19,'Espelho NFE'!$B:$B,INDIRECT(TEXT($AQ$6,"@")))&amp;" - C5: "&amp;_xlfn.XLOOKUP(Planilha4!$E19,'C5'!$D:$D,'C5'!$P:$P)),"")</f>
        <v>Ok</v>
      </c>
      <c r="J19" s="20" t="str" cm="1">
        <f t="array" aca="1" ref="J19" ca="1">IF($F19="Sim",IF(_xlfn.XLOOKUP($E19,'Espelho NFE'!$B:$B,INDIRECT(TEXT($AQ$7,"@")))=_xlfn.XLOOKUP(Planilha4!$E19,'C5'!$D:$D,'C5'!$M:$M),"Ok","Nfe: "&amp;_xlfn.XLOOKUP($E19,'Espelho NFE'!$B:$B,INDIRECT(TEXT($AQ$7,"@")))&amp;" - C5: "&amp;_xlfn.XLOOKUP(Planilha4!$E19,'C5'!$D:$D,'C5'!$M:$M)),"")</f>
        <v>Ok</v>
      </c>
      <c r="K19" s="20" t="str" cm="1">
        <f t="array" aca="1" ref="K19" ca="1">IF($F19="Sim",IF(_xlfn.XLOOKUP($E19,'Espelho NFE'!$B:$B,INDIRECT(TEXT($AQ$8,"@")))=_xlfn.XLOOKUP(Planilha4!$E19,'C5'!$D:$D,'C5'!$Z:$Z),"Ok","Nfe: "&amp;_xlfn.XLOOKUP($E19,'Espelho NFE'!$B:$B,INDIRECT(TEXT($AQ$8,"@")))&amp;" - C5: "&amp;_xlfn.XLOOKUP(Planilha4!$E19,'C5'!$D:$D,'C5'!$Z:$Z)),"")</f>
        <v>Ok</v>
      </c>
      <c r="L19" s="20" t="str" cm="1">
        <f t="array" aca="1" ref="L19" ca="1">IF($F19="Sim",IF(_xlfn.XLOOKUP($E19,'Espelho NFE'!$B:$B,INDIRECT(TEXT($AQ$9,"@")))=_xlfn.XLOOKUP(Planilha4!$E19,'C5'!$D:$D,'C5'!$AA:$AA),"Ok","Nfe: "&amp;_xlfn.XLOOKUP($E19,'Espelho NFE'!$B:$B,INDIRECT(TEXT($AQ$9,"@")))&amp;" - C5: "&amp;_xlfn.XLOOKUP(Planilha4!$E19,'C5'!$D:$D,'C5'!$AA:$AA)),"")</f>
        <v>Ok</v>
      </c>
      <c r="M19" s="20" t="str" cm="1">
        <f t="array" aca="1" ref="M19" ca="1">IF($F19="Sim",IF(_xlfn.XLOOKUP($E19,'Espelho NFE'!$B:$B,INDIRECT(TEXT($AQ$10,"@")))=_xlfn.XLOOKUP(Planilha4!$E19,'C5'!$D:$D,'C5'!$AB:$AB),"Ok","Nfe: "&amp;_xlfn.XLOOKUP($E19,'Espelho NFE'!$B:$B,INDIRECT(TEXT($AQ$10,"@")))&amp;" - C5: "&amp;_xlfn.XLOOKUP(Planilha4!$E19,'C5'!$D:$D,'C5'!$AB:$AB)),"")</f>
        <v>Ok</v>
      </c>
      <c r="N19" s="18" t="str">
        <f>IF(F19="Sim",IF(_xlfn.XLOOKUP(E19,'C5'!D:D,'C5'!E:E)=1,"Uni 1","Cx "&amp;_xlfn.XLOOKUP(E19,'C5'!D:D,'C5'!E:E)),"")</f>
        <v>Cx 60</v>
      </c>
      <c r="O19" s="20" t="str" cm="1">
        <f t="array" aca="1" ref="O19" ca="1">IF(F19="Sim",IF((_xlfn.XLOOKUP(E19,'Espelho NFE'!B:B,INDIRECT(TEXT($AQ$11,"@")))/_xlfn.XLOOKUP(E19,'C5'!D:D,'C5'!G:G))*_xlfn.XLOOKUP(Planilha4!E19,'C5'!D:D,'C5'!E:E)=_xlfn.XLOOKUP(E19,'C5'!D:D,'C5'!F:F),"Ok","Nfe:"&amp;(_xlfn.XLOOKUP(E19,'Espelho NFE'!B:B,INDIRECT(TEXT($AQ$11,"@")))/_xlfn.XLOOKUP(E19,'C5'!D:D,'C5'!G:G))*_xlfn.XLOOKUP(Planilha4!E19,'C5'!D:D,'C5'!E:E)&amp;" - C5: "&amp;_xlfn.XLOOKUP(E19,'C5'!D:D,'C5'!F:F)),"")</f>
        <v>Nfe:12,1 - C5: 12,112</v>
      </c>
      <c r="AP19" s="25"/>
      <c r="AQ19" s="42" t="str">
        <f>"'Espelho NFE'!"&amp;UPPER(C19)&amp;":"&amp;UPPER(C19)</f>
        <v>'Espelho NFE'!:</v>
      </c>
      <c r="AR19" s="26"/>
    </row>
    <row r="20" spans="3:44" x14ac:dyDescent="0.35">
      <c r="C20" s="20"/>
      <c r="E20" s="18" t="str">
        <f>IF('Espelho NFE'!B18="","",'Espelho NFE'!B18)</f>
        <v>NJ24-194</v>
      </c>
      <c r="F20" s="18" t="str">
        <f>IF(E20="","",IF(_xlfn.XLOOKUP(Planilha4!E20,'Espelho NFE'!B:B,'Espelho NFE'!B:B)="","Não","Sim"))</f>
        <v>Sim</v>
      </c>
      <c r="G20" s="20">
        <f>IF(F20="Sim",_xlfn.XLOOKUP(E20,'C5'!D:D,'C5'!C:C),"")</f>
        <v>263041</v>
      </c>
      <c r="H20" s="18" t="str">
        <f>IF(F20="Sim",_xlfn.XLOOKUP(G20,'C5'!C:C,'C5'!J:J),"")</f>
        <v>CHN/GARRAFA PLAST.PERS.NJ194 500ML.</v>
      </c>
      <c r="I20" s="20" t="str" cm="1">
        <f t="array" aca="1" ref="I20" ca="1">IF($F20="Sim",IF(_xlfn.XLOOKUP($E20,'Espelho NFE'!$B:$B,INDIRECT(TEXT($AQ$6,"@")))=_xlfn.XLOOKUP(Planilha4!$E20,'C5'!$D:$D,'C5'!$P:$P),"Ok","Nfe: "&amp;_xlfn.XLOOKUP($E20,'Espelho NFE'!$B:$B,INDIRECT(TEXT($AQ$6,"@")))&amp;" - C5: "&amp;_xlfn.XLOOKUP(Planilha4!$E20,'C5'!$D:$D,'C5'!$P:$P)),"")</f>
        <v>Ok</v>
      </c>
      <c r="J20" s="20" t="str" cm="1">
        <f t="array" aca="1" ref="J20" ca="1">IF($F20="Sim",IF(_xlfn.XLOOKUP($E20,'Espelho NFE'!$B:$B,INDIRECT(TEXT($AQ$7,"@")))=_xlfn.XLOOKUP(Planilha4!$E20,'C5'!$D:$D,'C5'!$M:$M),"Ok","Nfe: "&amp;_xlfn.XLOOKUP($E20,'Espelho NFE'!$B:$B,INDIRECT(TEXT($AQ$7,"@")))&amp;" - C5: "&amp;_xlfn.XLOOKUP(Planilha4!$E20,'C5'!$D:$D,'C5'!$M:$M)),"")</f>
        <v>Ok</v>
      </c>
      <c r="K20" s="20" t="str" cm="1">
        <f t="array" aca="1" ref="K20" ca="1">IF($F20="Sim",IF(_xlfn.XLOOKUP($E20,'Espelho NFE'!$B:$B,INDIRECT(TEXT($AQ$8,"@")))=_xlfn.XLOOKUP(Planilha4!$E20,'C5'!$D:$D,'C5'!$Z:$Z),"Ok","Nfe: "&amp;_xlfn.XLOOKUP($E20,'Espelho NFE'!$B:$B,INDIRECT(TEXT($AQ$8,"@")))&amp;" - C5: "&amp;_xlfn.XLOOKUP(Planilha4!$E20,'C5'!$D:$D,'C5'!$Z:$Z)),"")</f>
        <v>Ok</v>
      </c>
      <c r="L20" s="20" t="str" cm="1">
        <f t="array" aca="1" ref="L20" ca="1">IF($F20="Sim",IF(_xlfn.XLOOKUP($E20,'Espelho NFE'!$B:$B,INDIRECT(TEXT($AQ$9,"@")))=_xlfn.XLOOKUP(Planilha4!$E20,'C5'!$D:$D,'C5'!$AA:$AA),"Ok","Nfe: "&amp;_xlfn.XLOOKUP($E20,'Espelho NFE'!$B:$B,INDIRECT(TEXT($AQ$9,"@")))&amp;" - C5: "&amp;_xlfn.XLOOKUP(Planilha4!$E20,'C5'!$D:$D,'C5'!$AA:$AA)),"")</f>
        <v>Ok</v>
      </c>
      <c r="M20" s="20" t="str" cm="1">
        <f t="array" aca="1" ref="M20" ca="1">IF($F20="Sim",IF(_xlfn.XLOOKUP($E20,'Espelho NFE'!$B:$B,INDIRECT(TEXT($AQ$10,"@")))=_xlfn.XLOOKUP(Planilha4!$E20,'C5'!$D:$D,'C5'!$AB:$AB),"Ok","Nfe: "&amp;_xlfn.XLOOKUP($E20,'Espelho NFE'!$B:$B,INDIRECT(TEXT($AQ$10,"@")))&amp;" - C5: "&amp;_xlfn.XLOOKUP(Planilha4!$E20,'C5'!$D:$D,'C5'!$AB:$AB)),"")</f>
        <v>Ok</v>
      </c>
      <c r="N20" s="18" t="str">
        <f>IF(F20="Sim",IF(_xlfn.XLOOKUP(E20,'C5'!D:D,'C5'!E:E)=1,"Uni 1","Cx "&amp;_xlfn.XLOOKUP(E20,'C5'!D:D,'C5'!E:E)),"")</f>
        <v>Cx 60</v>
      </c>
      <c r="O20" s="20" t="str" cm="1">
        <f t="array" aca="1" ref="O20" ca="1">IF(F20="Sim",IF((_xlfn.XLOOKUP(E20,'Espelho NFE'!B:B,INDIRECT(TEXT($AQ$11,"@")))/_xlfn.XLOOKUP(E20,'C5'!D:D,'C5'!G:G))*_xlfn.XLOOKUP(Planilha4!E20,'C5'!D:D,'C5'!E:E)=_xlfn.XLOOKUP(E20,'C5'!D:D,'C5'!F:F),"Ok","Nfe:"&amp;(_xlfn.XLOOKUP(E20,'Espelho NFE'!B:B,INDIRECT(TEXT($AQ$11,"@")))/_xlfn.XLOOKUP(E20,'C5'!D:D,'C5'!G:G))*_xlfn.XLOOKUP(Planilha4!E20,'C5'!D:D,'C5'!E:E)&amp;" - C5: "&amp;_xlfn.XLOOKUP(E20,'C5'!D:D,'C5'!F:F)),"")</f>
        <v>Nfe:12,4 - C5: 12,42</v>
      </c>
      <c r="AQ20" s="38"/>
    </row>
    <row r="21" spans="3:44" x14ac:dyDescent="0.35">
      <c r="C21" s="20"/>
      <c r="E21" s="18" t="str">
        <f>IF('Espelho NFE'!B19="","",'Espelho NFE'!B19)</f>
        <v>NJ16-153</v>
      </c>
      <c r="F21" s="18" t="str">
        <f>IF(E21="","",IF(_xlfn.XLOOKUP(Planilha4!E21,'Espelho NFE'!B:B,'Espelho NFE'!B:B)="","Não","Sim"))</f>
        <v>Sim</v>
      </c>
      <c r="G21" s="20">
        <f>IF(F21="Sim",_xlfn.XLOOKUP(E21,'C5'!D:D,'C5'!C:C),"")</f>
        <v>262879</v>
      </c>
      <c r="H21" s="18" t="str">
        <f>IF(F21="Sim",_xlfn.XLOOKUP(G21,'C5'!C:C,'C5'!J:J),"")</f>
        <v>CHN/ESPATULA ACO INOX.24CM</v>
      </c>
      <c r="I21" s="20" t="str" cm="1">
        <f t="array" aca="1" ref="I21" ca="1">IF($F21="Sim",IF(_xlfn.XLOOKUP($E21,'Espelho NFE'!$B:$B,INDIRECT(TEXT($AQ$6,"@")))=_xlfn.XLOOKUP(Planilha4!$E21,'C5'!$D:$D,'C5'!$P:$P),"Ok","Nfe: "&amp;_xlfn.XLOOKUP($E21,'Espelho NFE'!$B:$B,INDIRECT(TEXT($AQ$6,"@")))&amp;" - C5: "&amp;_xlfn.XLOOKUP(Planilha4!$E21,'C5'!$D:$D,'C5'!$P:$P)),"")</f>
        <v>Ok</v>
      </c>
      <c r="J21" s="20" t="str" cm="1">
        <f t="array" aca="1" ref="J21" ca="1">IF($F21="Sim",IF(_xlfn.XLOOKUP($E21,'Espelho NFE'!$B:$B,INDIRECT(TEXT($AQ$7,"@")))=_xlfn.XLOOKUP(Planilha4!$E21,'C5'!$D:$D,'C5'!$M:$M),"Ok","Nfe: "&amp;_xlfn.XLOOKUP($E21,'Espelho NFE'!$B:$B,INDIRECT(TEXT($AQ$7,"@")))&amp;" - C5: "&amp;_xlfn.XLOOKUP(Planilha4!$E21,'C5'!$D:$D,'C5'!$M:$M)),"")</f>
        <v>Ok</v>
      </c>
      <c r="K21" s="20" t="str" cm="1">
        <f t="array" aca="1" ref="K21" ca="1">IF($F21="Sim",IF(_xlfn.XLOOKUP($E21,'Espelho NFE'!$B:$B,INDIRECT(TEXT($AQ$8,"@")))=_xlfn.XLOOKUP(Planilha4!$E21,'C5'!$D:$D,'C5'!$Z:$Z),"Ok","Nfe: "&amp;_xlfn.XLOOKUP($E21,'Espelho NFE'!$B:$B,INDIRECT(TEXT($AQ$8,"@")))&amp;" - C5: "&amp;_xlfn.XLOOKUP(Planilha4!$E21,'C5'!$D:$D,'C5'!$Z:$Z)),"")</f>
        <v>Ok</v>
      </c>
      <c r="L21" s="20" t="str" cm="1">
        <f t="array" aca="1" ref="L21" ca="1">IF($F21="Sim",IF(_xlfn.XLOOKUP($E21,'Espelho NFE'!$B:$B,INDIRECT(TEXT($AQ$9,"@")))=_xlfn.XLOOKUP(Planilha4!$E21,'C5'!$D:$D,'C5'!$AA:$AA),"Ok","Nfe: "&amp;_xlfn.XLOOKUP($E21,'Espelho NFE'!$B:$B,INDIRECT(TEXT($AQ$9,"@")))&amp;" - C5: "&amp;_xlfn.XLOOKUP(Planilha4!$E21,'C5'!$D:$D,'C5'!$AA:$AA)),"")</f>
        <v>Ok</v>
      </c>
      <c r="M21" s="20" t="str" cm="1">
        <f t="array" aca="1" ref="M21" ca="1">IF($F21="Sim",IF(_xlfn.XLOOKUP($E21,'Espelho NFE'!$B:$B,INDIRECT(TEXT($AQ$10,"@")))=_xlfn.XLOOKUP(Planilha4!$E21,'C5'!$D:$D,'C5'!$AB:$AB),"Ok","Nfe: "&amp;_xlfn.XLOOKUP($E21,'Espelho NFE'!$B:$B,INDIRECT(TEXT($AQ$10,"@")))&amp;" - C5: "&amp;_xlfn.XLOOKUP(Planilha4!$E21,'C5'!$D:$D,'C5'!$AB:$AB)),"")</f>
        <v>Ok</v>
      </c>
      <c r="N21" s="18" t="str">
        <f>IF(F21="Sim",IF(_xlfn.XLOOKUP(E21,'C5'!D:D,'C5'!E:E)=1,"Uni 1","Cx "&amp;_xlfn.XLOOKUP(E21,'C5'!D:D,'C5'!E:E)),"")</f>
        <v>Cx 240</v>
      </c>
      <c r="O21" s="20" t="str" cm="1">
        <f t="array" aca="1" ref="O21" ca="1">IF(F21="Sim",IF((_xlfn.XLOOKUP(E21,'Espelho NFE'!B:B,INDIRECT(TEXT($AQ$11,"@")))/_xlfn.XLOOKUP(E21,'C5'!D:D,'C5'!G:G))*_xlfn.XLOOKUP(Planilha4!E21,'C5'!D:D,'C5'!E:E)=_xlfn.XLOOKUP(E21,'C5'!D:D,'C5'!F:F),"Ok","Nfe:"&amp;(_xlfn.XLOOKUP(E21,'Espelho NFE'!B:B,INDIRECT(TEXT($AQ$11,"@")))/_xlfn.XLOOKUP(E21,'C5'!D:D,'C5'!G:G))*_xlfn.XLOOKUP(Planilha4!E21,'C5'!D:D,'C5'!E:E)&amp;" - C5: "&amp;_xlfn.XLOOKUP(E21,'C5'!D:D,'C5'!F:F)),"")</f>
        <v>Ok</v>
      </c>
      <c r="AQ21" s="36"/>
    </row>
    <row r="22" spans="3:44" x14ac:dyDescent="0.35">
      <c r="C22" s="20"/>
      <c r="E22" s="18" t="str">
        <f>IF('Espelho NFE'!B20="","",'Espelho NFE'!B20)</f>
        <v>NJ16-154</v>
      </c>
      <c r="F22" s="18" t="str">
        <f>IF(E22="","",IF(_xlfn.XLOOKUP(Planilha4!E22,'Espelho NFE'!B:B,'Espelho NFE'!B:B)="","Não","Sim"))</f>
        <v>Sim</v>
      </c>
      <c r="G22" s="20">
        <f>IF(F22="Sim",_xlfn.XLOOKUP(E22,'C5'!D:D,'C5'!C:C),"")</f>
        <v>262888</v>
      </c>
      <c r="H22" s="18" t="str">
        <f>IF(F22="Sim",_xlfn.XLOOKUP(G22,'C5'!C:C,'C5'!J:J),"")</f>
        <v>CHN/ESPATULA ACO INOX.34CM</v>
      </c>
      <c r="I22" s="20" t="str" cm="1">
        <f t="array" aca="1" ref="I22" ca="1">IF($F22="Sim",IF(_xlfn.XLOOKUP($E22,'Espelho NFE'!$B:$B,INDIRECT(TEXT($AQ$6,"@")))=_xlfn.XLOOKUP(Planilha4!$E22,'C5'!$D:$D,'C5'!$P:$P),"Ok","Nfe: "&amp;_xlfn.XLOOKUP($E22,'Espelho NFE'!$B:$B,INDIRECT(TEXT($AQ$6,"@")))&amp;" - C5: "&amp;_xlfn.XLOOKUP(Planilha4!$E22,'C5'!$D:$D,'C5'!$P:$P)),"")</f>
        <v>Ok</v>
      </c>
      <c r="J22" s="20" t="str" cm="1">
        <f t="array" aca="1" ref="J22" ca="1">IF($F22="Sim",IF(_xlfn.XLOOKUP($E22,'Espelho NFE'!$B:$B,INDIRECT(TEXT($AQ$7,"@")))=_xlfn.XLOOKUP(Planilha4!$E22,'C5'!$D:$D,'C5'!$M:$M),"Ok","Nfe: "&amp;_xlfn.XLOOKUP($E22,'Espelho NFE'!$B:$B,INDIRECT(TEXT($AQ$7,"@")))&amp;" - C5: "&amp;_xlfn.XLOOKUP(Planilha4!$E22,'C5'!$D:$D,'C5'!$M:$M)),"")</f>
        <v>Ok</v>
      </c>
      <c r="K22" s="20" t="str" cm="1">
        <f t="array" aca="1" ref="K22" ca="1">IF($F22="Sim",IF(_xlfn.XLOOKUP($E22,'Espelho NFE'!$B:$B,INDIRECT(TEXT($AQ$8,"@")))=_xlfn.XLOOKUP(Planilha4!$E22,'C5'!$D:$D,'C5'!$Z:$Z),"Ok","Nfe: "&amp;_xlfn.XLOOKUP($E22,'Espelho NFE'!$B:$B,INDIRECT(TEXT($AQ$8,"@")))&amp;" - C5: "&amp;_xlfn.XLOOKUP(Planilha4!$E22,'C5'!$D:$D,'C5'!$Z:$Z)),"")</f>
        <v>Ok</v>
      </c>
      <c r="L22" s="20" t="str" cm="1">
        <f t="array" aca="1" ref="L22" ca="1">IF($F22="Sim",IF(_xlfn.XLOOKUP($E22,'Espelho NFE'!$B:$B,INDIRECT(TEXT($AQ$9,"@")))=_xlfn.XLOOKUP(Planilha4!$E22,'C5'!$D:$D,'C5'!$AA:$AA),"Ok","Nfe: "&amp;_xlfn.XLOOKUP($E22,'Espelho NFE'!$B:$B,INDIRECT(TEXT($AQ$9,"@")))&amp;" - C5: "&amp;_xlfn.XLOOKUP(Planilha4!$E22,'C5'!$D:$D,'C5'!$AA:$AA)),"")</f>
        <v>Ok</v>
      </c>
      <c r="M22" s="20" t="str" cm="1">
        <f t="array" aca="1" ref="M22" ca="1">IF($F22="Sim",IF(_xlfn.XLOOKUP($E22,'Espelho NFE'!$B:$B,INDIRECT(TEXT($AQ$10,"@")))=_xlfn.XLOOKUP(Planilha4!$E22,'C5'!$D:$D,'C5'!$AB:$AB),"Ok","Nfe: "&amp;_xlfn.XLOOKUP($E22,'Espelho NFE'!$B:$B,INDIRECT(TEXT($AQ$10,"@")))&amp;" - C5: "&amp;_xlfn.XLOOKUP(Planilha4!$E22,'C5'!$D:$D,'C5'!$AB:$AB)),"")</f>
        <v>Ok</v>
      </c>
      <c r="N22" s="18" t="str">
        <f>IF(F22="Sim",IF(_xlfn.XLOOKUP(E22,'C5'!D:D,'C5'!E:E)=1,"Uni 1","Cx "&amp;_xlfn.XLOOKUP(E22,'C5'!D:D,'C5'!E:E)),"")</f>
        <v>Cx 144</v>
      </c>
      <c r="O22" s="20" t="str" cm="1">
        <f t="array" aca="1" ref="O22" ca="1">IF(F22="Sim",IF((_xlfn.XLOOKUP(E22,'Espelho NFE'!B:B,INDIRECT(TEXT($AQ$11,"@")))/_xlfn.XLOOKUP(E22,'C5'!D:D,'C5'!G:G))*_xlfn.XLOOKUP(Planilha4!E22,'C5'!D:D,'C5'!E:E)=_xlfn.XLOOKUP(E22,'C5'!D:D,'C5'!F:F),"Ok","Nfe:"&amp;(_xlfn.XLOOKUP(E22,'Espelho NFE'!B:B,INDIRECT(TEXT($AQ$11,"@")))/_xlfn.XLOOKUP(E22,'C5'!D:D,'C5'!G:G))*_xlfn.XLOOKUP(Planilha4!E22,'C5'!D:D,'C5'!E:E)&amp;" - C5: "&amp;_xlfn.XLOOKUP(E22,'C5'!D:D,'C5'!F:F)),"")</f>
        <v>Ok</v>
      </c>
      <c r="AQ22" s="36"/>
    </row>
    <row r="23" spans="3:44" x14ac:dyDescent="0.35">
      <c r="C23" s="20"/>
      <c r="E23" s="18" t="str">
        <f>IF('Espelho NFE'!B21="","",'Espelho NFE'!B21)</f>
        <v>NJ16-155</v>
      </c>
      <c r="F23" s="18" t="str">
        <f>IF(E23="","",IF(_xlfn.XLOOKUP(Planilha4!E23,'Espelho NFE'!B:B,'Espelho NFE'!B:B)="","Não","Sim"))</f>
        <v>Sim</v>
      </c>
      <c r="G23" s="20">
        <f>IF(F23="Sim",_xlfn.XLOOKUP(E23,'C5'!D:D,'C5'!C:C),"")</f>
        <v>262890</v>
      </c>
      <c r="H23" s="18" t="str">
        <f>IF(F23="Sim",_xlfn.XLOOKUP(G23,'C5'!C:C,'C5'!J:J),"")</f>
        <v>CHN/ESCUMADEIRA ACO INOX.34CM</v>
      </c>
      <c r="I23" s="20" t="str" cm="1">
        <f t="array" aca="1" ref="I23" ca="1">IF($F23="Sim",IF(_xlfn.XLOOKUP($E23,'Espelho NFE'!$B:$B,INDIRECT(TEXT($AQ$6,"@")))=_xlfn.XLOOKUP(Planilha4!$E23,'C5'!$D:$D,'C5'!$P:$P),"Ok","Nfe: "&amp;_xlfn.XLOOKUP($E23,'Espelho NFE'!$B:$B,INDIRECT(TEXT($AQ$6,"@")))&amp;" - C5: "&amp;_xlfn.XLOOKUP(Planilha4!$E23,'C5'!$D:$D,'C5'!$P:$P)),"")</f>
        <v>Ok</v>
      </c>
      <c r="J23" s="20" t="str" cm="1">
        <f t="array" aca="1" ref="J23" ca="1">IF($F23="Sim",IF(_xlfn.XLOOKUP($E23,'Espelho NFE'!$B:$B,INDIRECT(TEXT($AQ$7,"@")))=_xlfn.XLOOKUP(Planilha4!$E23,'C5'!$D:$D,'C5'!$M:$M),"Ok","Nfe: "&amp;_xlfn.XLOOKUP($E23,'Espelho NFE'!$B:$B,INDIRECT(TEXT($AQ$7,"@")))&amp;" - C5: "&amp;_xlfn.XLOOKUP(Planilha4!$E23,'C5'!$D:$D,'C5'!$M:$M)),"")</f>
        <v>Ok</v>
      </c>
      <c r="K23" s="20" t="str" cm="1">
        <f t="array" aca="1" ref="K23" ca="1">IF($F23="Sim",IF(_xlfn.XLOOKUP($E23,'Espelho NFE'!$B:$B,INDIRECT(TEXT($AQ$8,"@")))=_xlfn.XLOOKUP(Planilha4!$E23,'C5'!$D:$D,'C5'!$Z:$Z),"Ok","Nfe: "&amp;_xlfn.XLOOKUP($E23,'Espelho NFE'!$B:$B,INDIRECT(TEXT($AQ$8,"@")))&amp;" - C5: "&amp;_xlfn.XLOOKUP(Planilha4!$E23,'C5'!$D:$D,'C5'!$Z:$Z)),"")</f>
        <v>Ok</v>
      </c>
      <c r="L23" s="20" t="str" cm="1">
        <f t="array" aca="1" ref="L23" ca="1">IF($F23="Sim",IF(_xlfn.XLOOKUP($E23,'Espelho NFE'!$B:$B,INDIRECT(TEXT($AQ$9,"@")))=_xlfn.XLOOKUP(Planilha4!$E23,'C5'!$D:$D,'C5'!$AA:$AA),"Ok","Nfe: "&amp;_xlfn.XLOOKUP($E23,'Espelho NFE'!$B:$B,INDIRECT(TEXT($AQ$9,"@")))&amp;" - C5: "&amp;_xlfn.XLOOKUP(Planilha4!$E23,'C5'!$D:$D,'C5'!$AA:$AA)),"")</f>
        <v>Ok</v>
      </c>
      <c r="M23" s="20" t="str" cm="1">
        <f t="array" aca="1" ref="M23" ca="1">IF($F23="Sim",IF(_xlfn.XLOOKUP($E23,'Espelho NFE'!$B:$B,INDIRECT(TEXT($AQ$10,"@")))=_xlfn.XLOOKUP(Planilha4!$E23,'C5'!$D:$D,'C5'!$AB:$AB),"Ok","Nfe: "&amp;_xlfn.XLOOKUP($E23,'Espelho NFE'!$B:$B,INDIRECT(TEXT($AQ$10,"@")))&amp;" - C5: "&amp;_xlfn.XLOOKUP(Planilha4!$E23,'C5'!$D:$D,'C5'!$AB:$AB)),"")</f>
        <v>Ok</v>
      </c>
      <c r="N23" s="18" t="str">
        <f>IF(F23="Sim",IF(_xlfn.XLOOKUP(E23,'C5'!D:D,'C5'!E:E)=1,"Uni 1","Cx "&amp;_xlfn.XLOOKUP(E23,'C5'!D:D,'C5'!E:E)),"")</f>
        <v>Cx 144</v>
      </c>
      <c r="O23" s="20" t="str" cm="1">
        <f t="array" aca="1" ref="O23" ca="1">IF(F23="Sim",IF((_xlfn.XLOOKUP(E23,'Espelho NFE'!B:B,INDIRECT(TEXT($AQ$11,"@")))/_xlfn.XLOOKUP(E23,'C5'!D:D,'C5'!G:G))*_xlfn.XLOOKUP(Planilha4!E23,'C5'!D:D,'C5'!E:E)=_xlfn.XLOOKUP(E23,'C5'!D:D,'C5'!F:F),"Ok","Nfe:"&amp;(_xlfn.XLOOKUP(E23,'Espelho NFE'!B:B,INDIRECT(TEXT($AQ$11,"@")))/_xlfn.XLOOKUP(E23,'C5'!D:D,'C5'!G:G))*_xlfn.XLOOKUP(Planilha4!E23,'C5'!D:D,'C5'!E:E)&amp;" - C5: "&amp;_xlfn.XLOOKUP(E23,'C5'!D:D,'C5'!F:F)),"")</f>
        <v>Ok</v>
      </c>
      <c r="AQ23" s="36"/>
    </row>
    <row r="24" spans="3:44" x14ac:dyDescent="0.35">
      <c r="C24" s="20"/>
      <c r="E24" s="18" t="str">
        <f>IF('Espelho NFE'!B22="","",'Espelho NFE'!B22)</f>
        <v>NJ16-162</v>
      </c>
      <c r="F24" s="18" t="str">
        <f>IF(E24="","",IF(_xlfn.XLOOKUP(Planilha4!E24,'Espelho NFE'!B:B,'Espelho NFE'!B:B)="","Não","Sim"))</f>
        <v>Sim</v>
      </c>
      <c r="G24" s="20">
        <f>IF(F24="Sim",_xlfn.XLOOKUP(E24,'C5'!D:D,'C5'!C:C),"")</f>
        <v>262896</v>
      </c>
      <c r="H24" s="18" t="str">
        <f>IF(F24="Sim",_xlfn.XLOOKUP(G24,'C5'!C:C,'C5'!J:J),"")</f>
        <v xml:space="preserve">CHN/DESCASCADOR ALIM.ACO 18CM </v>
      </c>
      <c r="I24" s="20" t="str" cm="1">
        <f t="array" aca="1" ref="I24" ca="1">IF($F24="Sim",IF(_xlfn.XLOOKUP($E24,'Espelho NFE'!$B:$B,INDIRECT(TEXT($AQ$6,"@")))=_xlfn.XLOOKUP(Planilha4!$E24,'C5'!$D:$D,'C5'!$P:$P),"Ok","Nfe: "&amp;_xlfn.XLOOKUP($E24,'Espelho NFE'!$B:$B,INDIRECT(TEXT($AQ$6,"@")))&amp;" - C5: "&amp;_xlfn.XLOOKUP(Planilha4!$E24,'C5'!$D:$D,'C5'!$P:$P)),"")</f>
        <v>Ok</v>
      </c>
      <c r="J24" s="20" t="str" cm="1">
        <f t="array" aca="1" ref="J24" ca="1">IF($F24="Sim",IF(_xlfn.XLOOKUP($E24,'Espelho NFE'!$B:$B,INDIRECT(TEXT($AQ$7,"@")))=_xlfn.XLOOKUP(Planilha4!$E24,'C5'!$D:$D,'C5'!$M:$M),"Ok","Nfe: "&amp;_xlfn.XLOOKUP($E24,'Espelho NFE'!$B:$B,INDIRECT(TEXT($AQ$7,"@")))&amp;" - C5: "&amp;_xlfn.XLOOKUP(Planilha4!$E24,'C5'!$D:$D,'C5'!$M:$M)),"")</f>
        <v>Ok</v>
      </c>
      <c r="K24" s="20" t="str" cm="1">
        <f t="array" aca="1" ref="K24" ca="1">IF($F24="Sim",IF(_xlfn.XLOOKUP($E24,'Espelho NFE'!$B:$B,INDIRECT(TEXT($AQ$8,"@")))=_xlfn.XLOOKUP(Planilha4!$E24,'C5'!$D:$D,'C5'!$Z:$Z),"Ok","Nfe: "&amp;_xlfn.XLOOKUP($E24,'Espelho NFE'!$B:$B,INDIRECT(TEXT($AQ$8,"@")))&amp;" - C5: "&amp;_xlfn.XLOOKUP(Planilha4!$E24,'C5'!$D:$D,'C5'!$Z:$Z)),"")</f>
        <v>Ok</v>
      </c>
      <c r="L24" s="20" t="str" cm="1">
        <f t="array" aca="1" ref="L24" ca="1">IF($F24="Sim",IF(_xlfn.XLOOKUP($E24,'Espelho NFE'!$B:$B,INDIRECT(TEXT($AQ$9,"@")))=_xlfn.XLOOKUP(Planilha4!$E24,'C5'!$D:$D,'C5'!$AA:$AA),"Ok","Nfe: "&amp;_xlfn.XLOOKUP($E24,'Espelho NFE'!$B:$B,INDIRECT(TEXT($AQ$9,"@")))&amp;" - C5: "&amp;_xlfn.XLOOKUP(Planilha4!$E24,'C5'!$D:$D,'C5'!$AA:$AA)),"")</f>
        <v>Ok</v>
      </c>
      <c r="M24" s="20" t="str" cm="1">
        <f t="array" aca="1" ref="M24" ca="1">IF($F24="Sim",IF(_xlfn.XLOOKUP($E24,'Espelho NFE'!$B:$B,INDIRECT(TEXT($AQ$10,"@")))=_xlfn.XLOOKUP(Planilha4!$E24,'C5'!$D:$D,'C5'!$AB:$AB),"Ok","Nfe: "&amp;_xlfn.XLOOKUP($E24,'Espelho NFE'!$B:$B,INDIRECT(TEXT($AQ$10,"@")))&amp;" - C5: "&amp;_xlfn.XLOOKUP(Planilha4!$E24,'C5'!$D:$D,'C5'!$AB:$AB)),"")</f>
        <v>Ok</v>
      </c>
      <c r="N24" s="18" t="str">
        <f>IF(F24="Sim",IF(_xlfn.XLOOKUP(E24,'C5'!D:D,'C5'!E:E)=1,"Uni 1","Cx "&amp;_xlfn.XLOOKUP(E24,'C5'!D:D,'C5'!E:E)),"")</f>
        <v>Cx 240</v>
      </c>
      <c r="O24" s="20" t="str" cm="1">
        <f t="array" aca="1" ref="O24" ca="1">IF(F24="Sim",IF((_xlfn.XLOOKUP(E24,'Espelho NFE'!B:B,INDIRECT(TEXT($AQ$11,"@")))/_xlfn.XLOOKUP(E24,'C5'!D:D,'C5'!G:G))*_xlfn.XLOOKUP(Planilha4!E24,'C5'!D:D,'C5'!E:E)=_xlfn.XLOOKUP(E24,'C5'!D:D,'C5'!F:F),"Ok","Nfe:"&amp;(_xlfn.XLOOKUP(E24,'Espelho NFE'!B:B,INDIRECT(TEXT($AQ$11,"@")))/_xlfn.XLOOKUP(E24,'C5'!D:D,'C5'!G:G))*_xlfn.XLOOKUP(Planilha4!E24,'C5'!D:D,'C5'!E:E)&amp;" - C5: "&amp;_xlfn.XLOOKUP(E24,'C5'!D:D,'C5'!F:F)),"")</f>
        <v>Ok</v>
      </c>
    </row>
    <row r="25" spans="3:44" x14ac:dyDescent="0.35">
      <c r="C25" s="20"/>
      <c r="E25" s="18" t="str">
        <f>IF('Espelho NFE'!B23="","",'Espelho NFE'!B23)</f>
        <v>NJ16-163</v>
      </c>
      <c r="F25" s="18" t="str">
        <f>IF(E25="","",IF(_xlfn.XLOOKUP(Planilha4!E25,'Espelho NFE'!B:B,'Espelho NFE'!B:B)="","Não","Sim"))</f>
        <v>Sim</v>
      </c>
      <c r="G25" s="20">
        <f>IF(F25="Sim",_xlfn.XLOOKUP(E25,'C5'!D:D,'C5'!C:C),"")</f>
        <v>262897</v>
      </c>
      <c r="H25" s="18" t="str">
        <f>IF(F25="Sim",_xlfn.XLOOKUP(G25,'C5'!C:C,'C5'!J:J),"")</f>
        <v>CHN/COLHER ACO INOX.31CM</v>
      </c>
      <c r="I25" s="20" t="str" cm="1">
        <f t="array" aca="1" ref="I25" ca="1">IF($F25="Sim",IF(_xlfn.XLOOKUP($E25,'Espelho NFE'!$B:$B,INDIRECT(TEXT($AQ$6,"@")))=_xlfn.XLOOKUP(Planilha4!$E25,'C5'!$D:$D,'C5'!$P:$P),"Ok","Nfe: "&amp;_xlfn.XLOOKUP($E25,'Espelho NFE'!$B:$B,INDIRECT(TEXT($AQ$6,"@")))&amp;" - C5: "&amp;_xlfn.XLOOKUP(Planilha4!$E25,'C5'!$D:$D,'C5'!$P:$P)),"")</f>
        <v>Ok</v>
      </c>
      <c r="J25" s="20" t="str" cm="1">
        <f t="array" aca="1" ref="J25" ca="1">IF($F25="Sim",IF(_xlfn.XLOOKUP($E25,'Espelho NFE'!$B:$B,INDIRECT(TEXT($AQ$7,"@")))=_xlfn.XLOOKUP(Planilha4!$E25,'C5'!$D:$D,'C5'!$M:$M),"Ok","Nfe: "&amp;_xlfn.XLOOKUP($E25,'Espelho NFE'!$B:$B,INDIRECT(TEXT($AQ$7,"@")))&amp;" - C5: "&amp;_xlfn.XLOOKUP(Planilha4!$E25,'C5'!$D:$D,'C5'!$M:$M)),"")</f>
        <v>Ok</v>
      </c>
      <c r="K25" s="20" t="str" cm="1">
        <f t="array" aca="1" ref="K25" ca="1">IF($F25="Sim",IF(_xlfn.XLOOKUP($E25,'Espelho NFE'!$B:$B,INDIRECT(TEXT($AQ$8,"@")))=_xlfn.XLOOKUP(Planilha4!$E25,'C5'!$D:$D,'C5'!$Z:$Z),"Ok","Nfe: "&amp;_xlfn.XLOOKUP($E25,'Espelho NFE'!$B:$B,INDIRECT(TEXT($AQ$8,"@")))&amp;" - C5: "&amp;_xlfn.XLOOKUP(Planilha4!$E25,'C5'!$D:$D,'C5'!$Z:$Z)),"")</f>
        <v>Ok</v>
      </c>
      <c r="L25" s="20" t="str" cm="1">
        <f t="array" aca="1" ref="L25" ca="1">IF($F25="Sim",IF(_xlfn.XLOOKUP($E25,'Espelho NFE'!$B:$B,INDIRECT(TEXT($AQ$9,"@")))=_xlfn.XLOOKUP(Planilha4!$E25,'C5'!$D:$D,'C5'!$AA:$AA),"Ok","Nfe: "&amp;_xlfn.XLOOKUP($E25,'Espelho NFE'!$B:$B,INDIRECT(TEXT($AQ$9,"@")))&amp;" - C5: "&amp;_xlfn.XLOOKUP(Planilha4!$E25,'C5'!$D:$D,'C5'!$AA:$AA)),"")</f>
        <v>Ok</v>
      </c>
      <c r="M25" s="20" t="str" cm="1">
        <f t="array" aca="1" ref="M25" ca="1">IF($F25="Sim",IF(_xlfn.XLOOKUP($E25,'Espelho NFE'!$B:$B,INDIRECT(TEXT($AQ$10,"@")))=_xlfn.XLOOKUP(Planilha4!$E25,'C5'!$D:$D,'C5'!$AB:$AB),"Ok","Nfe: "&amp;_xlfn.XLOOKUP($E25,'Espelho NFE'!$B:$B,INDIRECT(TEXT($AQ$10,"@")))&amp;" - C5: "&amp;_xlfn.XLOOKUP(Planilha4!$E25,'C5'!$D:$D,'C5'!$AB:$AB)),"")</f>
        <v>Ok</v>
      </c>
      <c r="N25" s="18" t="str">
        <f>IF(F25="Sim",IF(_xlfn.XLOOKUP(E25,'C5'!D:D,'C5'!E:E)=1,"Uni 1","Cx "&amp;_xlfn.XLOOKUP(E25,'C5'!D:D,'C5'!E:E)),"")</f>
        <v>Cx 144</v>
      </c>
      <c r="O25" s="20" t="str" cm="1">
        <f t="array" aca="1" ref="O25" ca="1">IF(F25="Sim",IF((_xlfn.XLOOKUP(E25,'Espelho NFE'!B:B,INDIRECT(TEXT($AQ$11,"@")))/_xlfn.XLOOKUP(E25,'C5'!D:D,'C5'!G:G))*_xlfn.XLOOKUP(Planilha4!E25,'C5'!D:D,'C5'!E:E)=_xlfn.XLOOKUP(E25,'C5'!D:D,'C5'!F:F),"Ok","Nfe:"&amp;(_xlfn.XLOOKUP(E25,'Espelho NFE'!B:B,INDIRECT(TEXT($AQ$11,"@")))/_xlfn.XLOOKUP(E25,'C5'!D:D,'C5'!G:G))*_xlfn.XLOOKUP(Planilha4!E25,'C5'!D:D,'C5'!E:E)&amp;" - C5: "&amp;_xlfn.XLOOKUP(E25,'C5'!D:D,'C5'!F:F)),"")</f>
        <v>Ok</v>
      </c>
    </row>
    <row r="26" spans="3:44" x14ac:dyDescent="0.35">
      <c r="C26" s="20"/>
      <c r="E26" s="18" t="str">
        <f>IF('Espelho NFE'!B24="","",'Espelho NFE'!B24)</f>
        <v>NJ17-165</v>
      </c>
      <c r="F26" s="18" t="str">
        <f>IF(E26="","",IF(_xlfn.XLOOKUP(Planilha4!E26,'Espelho NFE'!B:B,'Espelho NFE'!B:B)="","Não","Sim"))</f>
        <v>Sim</v>
      </c>
      <c r="G26" s="20">
        <f>IF(F26="Sim",_xlfn.XLOOKUP(E26,'C5'!D:D,'C5'!C:C),"")</f>
        <v>263073</v>
      </c>
      <c r="H26" s="18" t="str">
        <f>IF(F26="Sim",_xlfn.XLOOKUP(G26,'C5'!C:C,'C5'!J:J),"")</f>
        <v>CHN/GRELHA ACO INOX.30CMX30CM</v>
      </c>
      <c r="I26" s="20" t="str" cm="1">
        <f t="array" aca="1" ref="I26" ca="1">IF($F26="Sim",IF(_xlfn.XLOOKUP($E26,'Espelho NFE'!$B:$B,INDIRECT(TEXT($AQ$6,"@")))=_xlfn.XLOOKUP(Planilha4!$E26,'C5'!$D:$D,'C5'!$P:$P),"Ok","Nfe: "&amp;_xlfn.XLOOKUP($E26,'Espelho NFE'!$B:$B,INDIRECT(TEXT($AQ$6,"@")))&amp;" - C5: "&amp;_xlfn.XLOOKUP(Planilha4!$E26,'C5'!$D:$D,'C5'!$P:$P)),"")</f>
        <v>Ok</v>
      </c>
      <c r="J26" s="20" t="str" cm="1">
        <f t="array" aca="1" ref="J26" ca="1">IF($F26="Sim",IF(_xlfn.XLOOKUP($E26,'Espelho NFE'!$B:$B,INDIRECT(TEXT($AQ$7,"@")))=_xlfn.XLOOKUP(Planilha4!$E26,'C5'!$D:$D,'C5'!$M:$M),"Ok","Nfe: "&amp;_xlfn.XLOOKUP($E26,'Espelho NFE'!$B:$B,INDIRECT(TEXT($AQ$7,"@")))&amp;" - C5: "&amp;_xlfn.XLOOKUP(Planilha4!$E26,'C5'!$D:$D,'C5'!$M:$M)),"")</f>
        <v>Ok</v>
      </c>
      <c r="K26" s="20" t="str" cm="1">
        <f t="array" aca="1" ref="K26" ca="1">IF($F26="Sim",IF(_xlfn.XLOOKUP($E26,'Espelho NFE'!$B:$B,INDIRECT(TEXT($AQ$8,"@")))=_xlfn.XLOOKUP(Planilha4!$E26,'C5'!$D:$D,'C5'!$Z:$Z),"Ok","Nfe: "&amp;_xlfn.XLOOKUP($E26,'Espelho NFE'!$B:$B,INDIRECT(TEXT($AQ$8,"@")))&amp;" - C5: "&amp;_xlfn.XLOOKUP(Planilha4!$E26,'C5'!$D:$D,'C5'!$Z:$Z)),"")</f>
        <v>Ok</v>
      </c>
      <c r="L26" s="20" t="str" cm="1">
        <f t="array" aca="1" ref="L26" ca="1">IF($F26="Sim",IF(_xlfn.XLOOKUP($E26,'Espelho NFE'!$B:$B,INDIRECT(TEXT($AQ$9,"@")))=_xlfn.XLOOKUP(Planilha4!$E26,'C5'!$D:$D,'C5'!$AA:$AA),"Ok","Nfe: "&amp;_xlfn.XLOOKUP($E26,'Espelho NFE'!$B:$B,INDIRECT(TEXT($AQ$9,"@")))&amp;" - C5: "&amp;_xlfn.XLOOKUP(Planilha4!$E26,'C5'!$D:$D,'C5'!$AA:$AA)),"")</f>
        <v>Ok</v>
      </c>
      <c r="M26" s="20" t="str" cm="1">
        <f t="array" aca="1" ref="M26" ca="1">IF($F26="Sim",IF(_xlfn.XLOOKUP($E26,'Espelho NFE'!$B:$B,INDIRECT(TEXT($AQ$10,"@")))=_xlfn.XLOOKUP(Planilha4!$E26,'C5'!$D:$D,'C5'!$AB:$AB),"Ok","Nfe: "&amp;_xlfn.XLOOKUP($E26,'Espelho NFE'!$B:$B,INDIRECT(TEXT($AQ$10,"@")))&amp;" - C5: "&amp;_xlfn.XLOOKUP(Planilha4!$E26,'C5'!$D:$D,'C5'!$AB:$AB)),"")</f>
        <v>Ok</v>
      </c>
      <c r="N26" s="18" t="str">
        <f>IF(F26="Sim",IF(_xlfn.XLOOKUP(E26,'C5'!D:D,'C5'!E:E)=1,"Uni 1","Cx "&amp;_xlfn.XLOOKUP(E26,'C5'!D:D,'C5'!E:E)),"")</f>
        <v>Cx 24</v>
      </c>
      <c r="O26" s="20" t="str" cm="1">
        <f t="array" aca="1" ref="O26" ca="1">IF(F26="Sim",IF((_xlfn.XLOOKUP(E26,'Espelho NFE'!B:B,INDIRECT(TEXT($AQ$11,"@")))/_xlfn.XLOOKUP(E26,'C5'!D:D,'C5'!G:G))*_xlfn.XLOOKUP(Planilha4!E26,'C5'!D:D,'C5'!E:E)=_xlfn.XLOOKUP(E26,'C5'!D:D,'C5'!F:F),"Ok","Nfe:"&amp;(_xlfn.XLOOKUP(E26,'Espelho NFE'!B:B,INDIRECT(TEXT($AQ$11,"@")))/_xlfn.XLOOKUP(E26,'C5'!D:D,'C5'!G:G))*_xlfn.XLOOKUP(Planilha4!E26,'C5'!D:D,'C5'!E:E)&amp;" - C5: "&amp;_xlfn.XLOOKUP(E26,'C5'!D:D,'C5'!F:F)),"")</f>
        <v>Nfe:20,2 - C5: 20,208</v>
      </c>
    </row>
    <row r="27" spans="3:44" x14ac:dyDescent="0.35">
      <c r="C27" s="20"/>
      <c r="E27" s="18" t="str">
        <f>IF('Espelho NFE'!B25="","",'Espelho NFE'!B25)</f>
        <v>NJ17-166</v>
      </c>
      <c r="F27" s="18" t="str">
        <f>IF(E27="","",IF(_xlfn.XLOOKUP(Planilha4!E27,'Espelho NFE'!B:B,'Espelho NFE'!B:B)="","Não","Sim"))</f>
        <v>Sim</v>
      </c>
      <c r="G27" s="20">
        <f>IF(F27="Sim",_xlfn.XLOOKUP(E27,'C5'!D:D,'C5'!C:C),"")</f>
        <v>263075</v>
      </c>
      <c r="H27" s="18" t="str">
        <f>IF(F27="Sim",_xlfn.XLOOKUP(G27,'C5'!C:C,'C5'!J:J),"")</f>
        <v>CHN/GRELHA ACO INOX.45CMX40CM</v>
      </c>
      <c r="I27" s="20" t="str" cm="1">
        <f t="array" aca="1" ref="I27" ca="1">IF($F27="Sim",IF(_xlfn.XLOOKUP($E27,'Espelho NFE'!$B:$B,INDIRECT(TEXT($AQ$6,"@")))=_xlfn.XLOOKUP(Planilha4!$E27,'C5'!$D:$D,'C5'!$P:$P),"Ok","Nfe: "&amp;_xlfn.XLOOKUP($E27,'Espelho NFE'!$B:$B,INDIRECT(TEXT($AQ$6,"@")))&amp;" - C5: "&amp;_xlfn.XLOOKUP(Planilha4!$E27,'C5'!$D:$D,'C5'!$P:$P)),"")</f>
        <v>Ok</v>
      </c>
      <c r="J27" s="20" t="str" cm="1">
        <f t="array" aca="1" ref="J27" ca="1">IF($F27="Sim",IF(_xlfn.XLOOKUP($E27,'Espelho NFE'!$B:$B,INDIRECT(TEXT($AQ$7,"@")))=_xlfn.XLOOKUP(Planilha4!$E27,'C5'!$D:$D,'C5'!$M:$M),"Ok","Nfe: "&amp;_xlfn.XLOOKUP($E27,'Espelho NFE'!$B:$B,INDIRECT(TEXT($AQ$7,"@")))&amp;" - C5: "&amp;_xlfn.XLOOKUP(Planilha4!$E27,'C5'!$D:$D,'C5'!$M:$M)),"")</f>
        <v>Ok</v>
      </c>
      <c r="K27" s="20" t="str" cm="1">
        <f t="array" aca="1" ref="K27" ca="1">IF($F27="Sim",IF(_xlfn.XLOOKUP($E27,'Espelho NFE'!$B:$B,INDIRECT(TEXT($AQ$8,"@")))=_xlfn.XLOOKUP(Planilha4!$E27,'C5'!$D:$D,'C5'!$Z:$Z),"Ok","Nfe: "&amp;_xlfn.XLOOKUP($E27,'Espelho NFE'!$B:$B,INDIRECT(TEXT($AQ$8,"@")))&amp;" - C5: "&amp;_xlfn.XLOOKUP(Planilha4!$E27,'C5'!$D:$D,'C5'!$Z:$Z)),"")</f>
        <v>Ok</v>
      </c>
      <c r="L27" s="20" t="str" cm="1">
        <f t="array" aca="1" ref="L27" ca="1">IF($F27="Sim",IF(_xlfn.XLOOKUP($E27,'Espelho NFE'!$B:$B,INDIRECT(TEXT($AQ$9,"@")))=_xlfn.XLOOKUP(Planilha4!$E27,'C5'!$D:$D,'C5'!$AA:$AA),"Ok","Nfe: "&amp;_xlfn.XLOOKUP($E27,'Espelho NFE'!$B:$B,INDIRECT(TEXT($AQ$9,"@")))&amp;" - C5: "&amp;_xlfn.XLOOKUP(Planilha4!$E27,'C5'!$D:$D,'C5'!$AA:$AA)),"")</f>
        <v>Ok</v>
      </c>
      <c r="M27" s="20" t="str" cm="1">
        <f t="array" aca="1" ref="M27" ca="1">IF($F27="Sim",IF(_xlfn.XLOOKUP($E27,'Espelho NFE'!$B:$B,INDIRECT(TEXT($AQ$10,"@")))=_xlfn.XLOOKUP(Planilha4!$E27,'C5'!$D:$D,'C5'!$AB:$AB),"Ok","Nfe: "&amp;_xlfn.XLOOKUP($E27,'Espelho NFE'!$B:$B,INDIRECT(TEXT($AQ$10,"@")))&amp;" - C5: "&amp;_xlfn.XLOOKUP(Planilha4!$E27,'C5'!$D:$D,'C5'!$AB:$AB)),"")</f>
        <v>Ok</v>
      </c>
      <c r="N27" s="18" t="str">
        <f>IF(F27="Sim",IF(_xlfn.XLOOKUP(E27,'C5'!D:D,'C5'!E:E)=1,"Uni 1","Cx "&amp;_xlfn.XLOOKUP(E27,'C5'!D:D,'C5'!E:E)),"")</f>
        <v>Cx 12</v>
      </c>
      <c r="O27" s="20" t="str" cm="1">
        <f t="array" aca="1" ref="O27" ca="1">IF(F27="Sim",IF((_xlfn.XLOOKUP(E27,'Espelho NFE'!B:B,INDIRECT(TEXT($AQ$11,"@")))/_xlfn.XLOOKUP(E27,'C5'!D:D,'C5'!G:G))*_xlfn.XLOOKUP(Planilha4!E27,'C5'!D:D,'C5'!E:E)=_xlfn.XLOOKUP(E27,'C5'!D:D,'C5'!F:F),"Ok","Nfe:"&amp;(_xlfn.XLOOKUP(E27,'Espelho NFE'!B:B,INDIRECT(TEXT($AQ$11,"@")))/_xlfn.XLOOKUP(E27,'C5'!D:D,'C5'!G:G))*_xlfn.XLOOKUP(Planilha4!E27,'C5'!D:D,'C5'!E:E)&amp;" - C5: "&amp;_xlfn.XLOOKUP(E27,'C5'!D:D,'C5'!F:F)),"")</f>
        <v>Nfe:17,5 - C5: 17,496</v>
      </c>
    </row>
    <row r="28" spans="3:44" x14ac:dyDescent="0.35">
      <c r="C28" s="20"/>
      <c r="E28" s="18" t="str">
        <f>IF('Espelho NFE'!B26="","",'Espelho NFE'!B26)</f>
        <v>NJ21-173</v>
      </c>
      <c r="F28" s="18" t="str">
        <f>IF(E28="","",IF(_xlfn.XLOOKUP(Planilha4!E28,'Espelho NFE'!B:B,'Espelho NFE'!B:B)="","Não","Sim"))</f>
        <v>Sim</v>
      </c>
      <c r="G28" s="20">
        <f>IF(F28="Sim",_xlfn.XLOOKUP(E28,'C5'!D:D,'C5'!C:C),"")</f>
        <v>263040</v>
      </c>
      <c r="H28" s="18" t="str">
        <f>IF(F28="Sim",_xlfn.XLOOKUP(G28,'C5'!C:C,'C5'!J:J),"")</f>
        <v>CHN/KIT FERRAMENTA ACO C/4 NJ173</v>
      </c>
      <c r="I28" s="20" t="str" cm="1">
        <f t="array" aca="1" ref="I28" ca="1">IF($F28="Sim",IF(_xlfn.XLOOKUP($E28,'Espelho NFE'!$B:$B,INDIRECT(TEXT($AQ$6,"@")))=_xlfn.XLOOKUP(Planilha4!$E28,'C5'!$D:$D,'C5'!$P:$P),"Ok","Nfe: "&amp;_xlfn.XLOOKUP($E28,'Espelho NFE'!$B:$B,INDIRECT(TEXT($AQ$6,"@")))&amp;" - C5: "&amp;_xlfn.XLOOKUP(Planilha4!$E28,'C5'!$D:$D,'C5'!$P:$P)),"")</f>
        <v>Ok</v>
      </c>
      <c r="J28" s="20" t="str" cm="1">
        <f t="array" aca="1" ref="J28" ca="1">IF($F28="Sim",IF(_xlfn.XLOOKUP($E28,'Espelho NFE'!$B:$B,INDIRECT(TEXT($AQ$7,"@")))=_xlfn.XLOOKUP(Planilha4!$E28,'C5'!$D:$D,'C5'!$M:$M),"Ok","Nfe: "&amp;_xlfn.XLOOKUP($E28,'Espelho NFE'!$B:$B,INDIRECT(TEXT($AQ$7,"@")))&amp;" - C5: "&amp;_xlfn.XLOOKUP(Planilha4!$E28,'C5'!$D:$D,'C5'!$M:$M)),"")</f>
        <v>Ok</v>
      </c>
      <c r="K28" s="20" t="str" cm="1">
        <f t="array" aca="1" ref="K28" ca="1">IF($F28="Sim",IF(_xlfn.XLOOKUP($E28,'Espelho NFE'!$B:$B,INDIRECT(TEXT($AQ$8,"@")))=_xlfn.XLOOKUP(Planilha4!$E28,'C5'!$D:$D,'C5'!$Z:$Z),"Ok","Nfe: "&amp;_xlfn.XLOOKUP($E28,'Espelho NFE'!$B:$B,INDIRECT(TEXT($AQ$8,"@")))&amp;" - C5: "&amp;_xlfn.XLOOKUP(Planilha4!$E28,'C5'!$D:$D,'C5'!$Z:$Z)),"")</f>
        <v>Ok</v>
      </c>
      <c r="L28" s="20" t="str" cm="1">
        <f t="array" aca="1" ref="L28" ca="1">IF($F28="Sim",IF(_xlfn.XLOOKUP($E28,'Espelho NFE'!$B:$B,INDIRECT(TEXT($AQ$9,"@")))=_xlfn.XLOOKUP(Planilha4!$E28,'C5'!$D:$D,'C5'!$AA:$AA),"Ok","Nfe: "&amp;_xlfn.XLOOKUP($E28,'Espelho NFE'!$B:$B,INDIRECT(TEXT($AQ$9,"@")))&amp;" - C5: "&amp;_xlfn.XLOOKUP(Planilha4!$E28,'C5'!$D:$D,'C5'!$AA:$AA)),"")</f>
        <v>Ok</v>
      </c>
      <c r="M28" s="20" t="str" cm="1">
        <f t="array" aca="1" ref="M28" ca="1">IF($F28="Sim",IF(_xlfn.XLOOKUP($E28,'Espelho NFE'!$B:$B,INDIRECT(TEXT($AQ$10,"@")))=_xlfn.XLOOKUP(Planilha4!$E28,'C5'!$D:$D,'C5'!$AB:$AB),"Ok","Nfe: "&amp;_xlfn.XLOOKUP($E28,'Espelho NFE'!$B:$B,INDIRECT(TEXT($AQ$10,"@")))&amp;" - C5: "&amp;_xlfn.XLOOKUP(Planilha4!$E28,'C5'!$D:$D,'C5'!$AB:$AB)),"")</f>
        <v>Ok</v>
      </c>
      <c r="N28" s="18" t="str">
        <f>IF(F28="Sim",IF(_xlfn.XLOOKUP(E28,'C5'!D:D,'C5'!E:E)=1,"Uni 1","Cx "&amp;_xlfn.XLOOKUP(E28,'C5'!D:D,'C5'!E:E)),"")</f>
        <v>Cx 72</v>
      </c>
      <c r="O28" s="20" t="str" cm="1">
        <f t="array" aca="1" ref="O28" ca="1">IF(F28="Sim",IF((_xlfn.XLOOKUP(E28,'Espelho NFE'!B:B,INDIRECT(TEXT($AQ$11,"@")))/_xlfn.XLOOKUP(E28,'C5'!D:D,'C5'!G:G))*_xlfn.XLOOKUP(Planilha4!E28,'C5'!D:D,'C5'!E:E)=_xlfn.XLOOKUP(E28,'C5'!D:D,'C5'!F:F),"Ok","Nfe:"&amp;(_xlfn.XLOOKUP(E28,'Espelho NFE'!B:B,INDIRECT(TEXT($AQ$11,"@")))/_xlfn.XLOOKUP(E28,'C5'!D:D,'C5'!G:G))*_xlfn.XLOOKUP(Planilha4!E28,'C5'!D:D,'C5'!E:E)&amp;" - C5: "&amp;_xlfn.XLOOKUP(E28,'C5'!D:D,'C5'!F:F)),"")</f>
        <v>Nfe:35,3 - C5: 35,28</v>
      </c>
    </row>
    <row r="29" spans="3:44" x14ac:dyDescent="0.35">
      <c r="E29" s="18" t="str">
        <f>IF('Espelho NFE'!B27="","",'Espelho NFE'!B27)</f>
        <v>NJ21-174</v>
      </c>
      <c r="F29" s="18" t="str">
        <f>IF(E29="","",IF(_xlfn.XLOOKUP(Planilha4!E29,'Espelho NFE'!B:B,'Espelho NFE'!B:B)="","Não","Sim"))</f>
        <v>Sim</v>
      </c>
      <c r="G29" s="20">
        <f>IF(F29="Sim",_xlfn.XLOOKUP(E29,'C5'!D:D,'C5'!C:C),"")</f>
        <v>263043</v>
      </c>
      <c r="H29" s="18" t="str">
        <f>IF(F29="Sim",_xlfn.XLOOKUP(G29,'C5'!C:C,'C5'!J:J),"")</f>
        <v>CHN/KIT FERRAMENTA ACO C/4 NJ174</v>
      </c>
      <c r="I29" s="20" t="str" cm="1">
        <f t="array" aca="1" ref="I29" ca="1">IF($F29="Sim",IF(_xlfn.XLOOKUP($E29,'Espelho NFE'!$B:$B,INDIRECT(TEXT($AQ$6,"@")))=_xlfn.XLOOKUP(Planilha4!$E29,'C5'!$D:$D,'C5'!$P:$P),"Ok","Nfe: "&amp;_xlfn.XLOOKUP($E29,'Espelho NFE'!$B:$B,INDIRECT(TEXT($AQ$6,"@")))&amp;" - C5: "&amp;_xlfn.XLOOKUP(Planilha4!$E29,'C5'!$D:$D,'C5'!$P:$P)),"")</f>
        <v>Ok</v>
      </c>
      <c r="J29" s="20" t="str" cm="1">
        <f t="array" aca="1" ref="J29" ca="1">IF($F29="Sim",IF(_xlfn.XLOOKUP($E29,'Espelho NFE'!$B:$B,INDIRECT(TEXT($AQ$7,"@")))=_xlfn.XLOOKUP(Planilha4!$E29,'C5'!$D:$D,'C5'!$M:$M),"Ok","Nfe: "&amp;_xlfn.XLOOKUP($E29,'Espelho NFE'!$B:$B,INDIRECT(TEXT($AQ$7,"@")))&amp;" - C5: "&amp;_xlfn.XLOOKUP(Planilha4!$E29,'C5'!$D:$D,'C5'!$M:$M)),"")</f>
        <v>Ok</v>
      </c>
      <c r="K29" s="20" t="str" cm="1">
        <f t="array" aca="1" ref="K29" ca="1">IF($F29="Sim",IF(_xlfn.XLOOKUP($E29,'Espelho NFE'!$B:$B,INDIRECT(TEXT($AQ$8,"@")))=_xlfn.XLOOKUP(Planilha4!$E29,'C5'!$D:$D,'C5'!$Z:$Z),"Ok","Nfe: "&amp;_xlfn.XLOOKUP($E29,'Espelho NFE'!$B:$B,INDIRECT(TEXT($AQ$8,"@")))&amp;" - C5: "&amp;_xlfn.XLOOKUP(Planilha4!$E29,'C5'!$D:$D,'C5'!$Z:$Z)),"")</f>
        <v>Ok</v>
      </c>
      <c r="L29" s="20" t="str" cm="1">
        <f t="array" aca="1" ref="L29" ca="1">IF($F29="Sim",IF(_xlfn.XLOOKUP($E29,'Espelho NFE'!$B:$B,INDIRECT(TEXT($AQ$9,"@")))=_xlfn.XLOOKUP(Planilha4!$E29,'C5'!$D:$D,'C5'!$AA:$AA),"Ok","Nfe: "&amp;_xlfn.XLOOKUP($E29,'Espelho NFE'!$B:$B,INDIRECT(TEXT($AQ$9,"@")))&amp;" - C5: "&amp;_xlfn.XLOOKUP(Planilha4!$E29,'C5'!$D:$D,'C5'!$AA:$AA)),"")</f>
        <v>Ok</v>
      </c>
      <c r="M29" s="20" t="str" cm="1">
        <f t="array" aca="1" ref="M29" ca="1">IF($F29="Sim",IF(_xlfn.XLOOKUP($E29,'Espelho NFE'!$B:$B,INDIRECT(TEXT($AQ$10,"@")))=_xlfn.XLOOKUP(Planilha4!$E29,'C5'!$D:$D,'C5'!$AB:$AB),"Ok","Nfe: "&amp;_xlfn.XLOOKUP($E29,'Espelho NFE'!$B:$B,INDIRECT(TEXT($AQ$10,"@")))&amp;" - C5: "&amp;_xlfn.XLOOKUP(Planilha4!$E29,'C5'!$D:$D,'C5'!$AB:$AB)),"")</f>
        <v>Ok</v>
      </c>
      <c r="N29" s="18" t="str">
        <f>IF(F29="Sim",IF(_xlfn.XLOOKUP(E29,'C5'!D:D,'C5'!E:E)=1,"Uni 1","Cx "&amp;_xlfn.XLOOKUP(E29,'C5'!D:D,'C5'!E:E)),"")</f>
        <v>Cx 72</v>
      </c>
      <c r="O29" s="20" t="str" cm="1">
        <f t="array" aca="1" ref="O29" ca="1">IF(F29="Sim",IF((_xlfn.XLOOKUP(E29,'Espelho NFE'!B:B,INDIRECT(TEXT($AQ$11,"@")))/_xlfn.XLOOKUP(E29,'C5'!D:D,'C5'!G:G))*_xlfn.XLOOKUP(Planilha4!E29,'C5'!D:D,'C5'!E:E)=_xlfn.XLOOKUP(E29,'C5'!D:D,'C5'!F:F),"Ok","Nfe:"&amp;(_xlfn.XLOOKUP(E29,'Espelho NFE'!B:B,INDIRECT(TEXT($AQ$11,"@")))/_xlfn.XLOOKUP(E29,'C5'!D:D,'C5'!G:G))*_xlfn.XLOOKUP(Planilha4!E29,'C5'!D:D,'C5'!E:E)&amp;" - C5: "&amp;_xlfn.XLOOKUP(E29,'C5'!D:D,'C5'!F:F)),"")</f>
        <v>Nfe:25,6 - C5: 25,632</v>
      </c>
    </row>
    <row r="30" spans="3:44" x14ac:dyDescent="0.35">
      <c r="E30" s="18" t="str">
        <f>IF('Espelho NFE'!B28="","",'Espelho NFE'!B28)</f>
        <v>NJ21-175</v>
      </c>
      <c r="F30" s="18" t="str">
        <f>IF(E30="","",IF(_xlfn.XLOOKUP(Planilha4!E30,'Espelho NFE'!B:B,'Espelho NFE'!B:B)="","Não","Sim"))</f>
        <v>Sim</v>
      </c>
      <c r="G30" s="20">
        <f>IF(F30="Sim",_xlfn.XLOOKUP(E30,'C5'!D:D,'C5'!C:C),"")</f>
        <v>263044</v>
      </c>
      <c r="H30" s="18" t="str">
        <f>IF(F30="Sim",_xlfn.XLOOKUP(G30,'C5'!C:C,'C5'!J:J),"")</f>
        <v>CHN/KIT FERRAMENTA ACO C/4 NJ175</v>
      </c>
      <c r="I30" s="20" t="str" cm="1">
        <f t="array" aca="1" ref="I30" ca="1">IF($F30="Sim",IF(_xlfn.XLOOKUP($E30,'Espelho NFE'!$B:$B,INDIRECT(TEXT($AQ$6,"@")))=_xlfn.XLOOKUP(Planilha4!$E30,'C5'!$D:$D,'C5'!$P:$P),"Ok","Nfe: "&amp;_xlfn.XLOOKUP($E30,'Espelho NFE'!$B:$B,INDIRECT(TEXT($AQ$6,"@")))&amp;" - C5: "&amp;_xlfn.XLOOKUP(Planilha4!$E30,'C5'!$D:$D,'C5'!$P:$P)),"")</f>
        <v>Ok</v>
      </c>
      <c r="J30" s="20" t="str" cm="1">
        <f t="array" aca="1" ref="J30" ca="1">IF($F30="Sim",IF(_xlfn.XLOOKUP($E30,'Espelho NFE'!$B:$B,INDIRECT(TEXT($AQ$7,"@")))=_xlfn.XLOOKUP(Planilha4!$E30,'C5'!$D:$D,'C5'!$M:$M),"Ok","Nfe: "&amp;_xlfn.XLOOKUP($E30,'Espelho NFE'!$B:$B,INDIRECT(TEXT($AQ$7,"@")))&amp;" - C5: "&amp;_xlfn.XLOOKUP(Planilha4!$E30,'C5'!$D:$D,'C5'!$M:$M)),"")</f>
        <v>Ok</v>
      </c>
      <c r="K30" s="20" t="str" cm="1">
        <f t="array" aca="1" ref="K30" ca="1">IF($F30="Sim",IF(_xlfn.XLOOKUP($E30,'Espelho NFE'!$B:$B,INDIRECT(TEXT($AQ$8,"@")))=_xlfn.XLOOKUP(Planilha4!$E30,'C5'!$D:$D,'C5'!$Z:$Z),"Ok","Nfe: "&amp;_xlfn.XLOOKUP($E30,'Espelho NFE'!$B:$B,INDIRECT(TEXT($AQ$8,"@")))&amp;" - C5: "&amp;_xlfn.XLOOKUP(Planilha4!$E30,'C5'!$D:$D,'C5'!$Z:$Z)),"")</f>
        <v>Ok</v>
      </c>
      <c r="L30" s="20" t="str" cm="1">
        <f t="array" aca="1" ref="L30" ca="1">IF($F30="Sim",IF(_xlfn.XLOOKUP($E30,'Espelho NFE'!$B:$B,INDIRECT(TEXT($AQ$9,"@")))=_xlfn.XLOOKUP(Planilha4!$E30,'C5'!$D:$D,'C5'!$AA:$AA),"Ok","Nfe: "&amp;_xlfn.XLOOKUP($E30,'Espelho NFE'!$B:$B,INDIRECT(TEXT($AQ$9,"@")))&amp;" - C5: "&amp;_xlfn.XLOOKUP(Planilha4!$E30,'C5'!$D:$D,'C5'!$AA:$AA)),"")</f>
        <v>Ok</v>
      </c>
      <c r="M30" s="20" t="str" cm="1">
        <f t="array" aca="1" ref="M30" ca="1">IF($F30="Sim",IF(_xlfn.XLOOKUP($E30,'Espelho NFE'!$B:$B,INDIRECT(TEXT($AQ$10,"@")))=_xlfn.XLOOKUP(Planilha4!$E30,'C5'!$D:$D,'C5'!$AB:$AB),"Ok","Nfe: "&amp;_xlfn.XLOOKUP($E30,'Espelho NFE'!$B:$B,INDIRECT(TEXT($AQ$10,"@")))&amp;" - C5: "&amp;_xlfn.XLOOKUP(Planilha4!$E30,'C5'!$D:$D,'C5'!$AB:$AB)),"")</f>
        <v>Ok</v>
      </c>
      <c r="N30" s="18" t="str">
        <f>IF(F30="Sim",IF(_xlfn.XLOOKUP(E30,'C5'!D:D,'C5'!E:E)=1,"Uni 1","Cx "&amp;_xlfn.XLOOKUP(E30,'C5'!D:D,'C5'!E:E)),"")</f>
        <v>Cx 72</v>
      </c>
      <c r="O30" s="20" t="str" cm="1">
        <f t="array" aca="1" ref="O30" ca="1">IF(F30="Sim",IF((_xlfn.XLOOKUP(E30,'Espelho NFE'!B:B,INDIRECT(TEXT($AQ$11,"@")))/_xlfn.XLOOKUP(E30,'C5'!D:D,'C5'!G:G))*_xlfn.XLOOKUP(Planilha4!E30,'C5'!D:D,'C5'!E:E)=_xlfn.XLOOKUP(E30,'C5'!D:D,'C5'!F:F),"Ok","Nfe:"&amp;(_xlfn.XLOOKUP(E30,'Espelho NFE'!B:B,INDIRECT(TEXT($AQ$11,"@")))/_xlfn.XLOOKUP(E30,'C5'!D:D,'C5'!G:G))*_xlfn.XLOOKUP(Planilha4!E30,'C5'!D:D,'C5'!E:E)&amp;" - C5: "&amp;_xlfn.XLOOKUP(E30,'C5'!D:D,'C5'!F:F)),"")</f>
        <v>Nfe:26,3 - C5: 26,28</v>
      </c>
    </row>
    <row r="31" spans="3:44" x14ac:dyDescent="0.35">
      <c r="E31" s="18" t="str">
        <f>IF('Espelho NFE'!B29="","",'Espelho NFE'!B29)</f>
        <v>NJ20-172M</v>
      </c>
      <c r="F31" s="18" t="str">
        <f>IF(E31="","",IF(_xlfn.XLOOKUP(Planilha4!E31,'Espelho NFE'!B:B,'Espelho NFE'!B:B)="","Não","Sim"))</f>
        <v>Sim</v>
      </c>
      <c r="G31" s="20">
        <f>IF(F31="Sim",_xlfn.XLOOKUP(E31,'C5'!D:D,'C5'!C:C),"")</f>
        <v>263065</v>
      </c>
      <c r="H31" s="18" t="str">
        <f>IF(F31="Sim",_xlfn.XLOOKUP(G31,'C5'!C:C,'C5'!J:J),"")</f>
        <v>CHN/LUVA BORRACHA MEDIO</v>
      </c>
      <c r="I31" s="20" t="str" cm="1">
        <f t="array" aca="1" ref="I31" ca="1">IF($F31="Sim",IF(_xlfn.XLOOKUP($E31,'Espelho NFE'!$B:$B,INDIRECT(TEXT($AQ$6,"@")))=_xlfn.XLOOKUP(Planilha4!$E31,'C5'!$D:$D,'C5'!$P:$P),"Ok","Nfe: "&amp;_xlfn.XLOOKUP($E31,'Espelho NFE'!$B:$B,INDIRECT(TEXT($AQ$6,"@")))&amp;" - C5: "&amp;_xlfn.XLOOKUP(Planilha4!$E31,'C5'!$D:$D,'C5'!$P:$P)),"")</f>
        <v>Ok</v>
      </c>
      <c r="J31" s="20" t="str" cm="1">
        <f t="array" aca="1" ref="J31" ca="1">IF($F31="Sim",IF(_xlfn.XLOOKUP($E31,'Espelho NFE'!$B:$B,INDIRECT(TEXT($AQ$7,"@")))=_xlfn.XLOOKUP(Planilha4!$E31,'C5'!$D:$D,'C5'!$M:$M),"Ok","Nfe: "&amp;_xlfn.XLOOKUP($E31,'Espelho NFE'!$B:$B,INDIRECT(TEXT($AQ$7,"@")))&amp;" - C5: "&amp;_xlfn.XLOOKUP(Planilha4!$E31,'C5'!$D:$D,'C5'!$M:$M)),"")</f>
        <v>Ok</v>
      </c>
      <c r="K31" s="20" t="str" cm="1">
        <f t="array" aca="1" ref="K31" ca="1">IF($F31="Sim",IF(_xlfn.XLOOKUP($E31,'Espelho NFE'!$B:$B,INDIRECT(TEXT($AQ$8,"@")))=_xlfn.XLOOKUP(Planilha4!$E31,'C5'!$D:$D,'C5'!$Z:$Z),"Ok","Nfe: "&amp;_xlfn.XLOOKUP($E31,'Espelho NFE'!$B:$B,INDIRECT(TEXT($AQ$8,"@")))&amp;" - C5: "&amp;_xlfn.XLOOKUP(Planilha4!$E31,'C5'!$D:$D,'C5'!$Z:$Z)),"")</f>
        <v>Ok</v>
      </c>
      <c r="L31" s="20" t="str" cm="1">
        <f t="array" aca="1" ref="L31" ca="1">IF($F31="Sim",IF(_xlfn.XLOOKUP($E31,'Espelho NFE'!$B:$B,INDIRECT(TEXT($AQ$9,"@")))=_xlfn.XLOOKUP(Planilha4!$E31,'C5'!$D:$D,'C5'!$AA:$AA),"Ok","Nfe: "&amp;_xlfn.XLOOKUP($E31,'Espelho NFE'!$B:$B,INDIRECT(TEXT($AQ$9,"@")))&amp;" - C5: "&amp;_xlfn.XLOOKUP(Planilha4!$E31,'C5'!$D:$D,'C5'!$AA:$AA)),"")</f>
        <v>Nfe: 10,65 - C5: 9,65</v>
      </c>
      <c r="M31" s="20" t="str" cm="1">
        <f t="array" aca="1" ref="M31" ca="1">IF($F31="Sim",IF(_xlfn.XLOOKUP($E31,'Espelho NFE'!$B:$B,INDIRECT(TEXT($AQ$10,"@")))=_xlfn.XLOOKUP(Planilha4!$E31,'C5'!$D:$D,'C5'!$AB:$AB),"Ok","Nfe: "&amp;_xlfn.XLOOKUP($E31,'Espelho NFE'!$B:$B,INDIRECT(TEXT($AQ$10,"@")))&amp;" - C5: "&amp;_xlfn.XLOOKUP(Planilha4!$E31,'C5'!$D:$D,'C5'!$AB:$AB)),"")</f>
        <v>Ok</v>
      </c>
      <c r="N31" s="18" t="str">
        <f>IF(F31="Sim",IF(_xlfn.XLOOKUP(E31,'C5'!D:D,'C5'!E:E)=1,"Uni 1","Cx "&amp;_xlfn.XLOOKUP(E31,'C5'!D:D,'C5'!E:E)),"")</f>
        <v>Cx 300</v>
      </c>
      <c r="O31" s="20" t="str" cm="1">
        <f t="array" aca="1" ref="O31" ca="1">IF(F31="Sim",IF((_xlfn.XLOOKUP(E31,'Espelho NFE'!B:B,INDIRECT(TEXT($AQ$11,"@")))/_xlfn.XLOOKUP(E31,'C5'!D:D,'C5'!G:G))*_xlfn.XLOOKUP(Planilha4!E31,'C5'!D:D,'C5'!E:E)=_xlfn.XLOOKUP(E31,'C5'!D:D,'C5'!F:F),"Ok","Nfe:"&amp;(_xlfn.XLOOKUP(E31,'Espelho NFE'!B:B,INDIRECT(TEXT($AQ$11,"@")))/_xlfn.XLOOKUP(E31,'C5'!D:D,'C5'!G:G))*_xlfn.XLOOKUP(Planilha4!E31,'C5'!D:D,'C5'!E:E)&amp;" - C5: "&amp;_xlfn.XLOOKUP(E31,'C5'!D:D,'C5'!F:F)),"")</f>
        <v>Ok</v>
      </c>
    </row>
    <row r="32" spans="3:44" x14ac:dyDescent="0.35">
      <c r="E32" s="18" t="str">
        <f>IF('Espelho NFE'!B30="","",'Espelho NFE'!B30)</f>
        <v>NJ20-172L</v>
      </c>
      <c r="F32" s="18" t="str">
        <f>IF(E32="","",IF(_xlfn.XLOOKUP(Planilha4!E32,'Espelho NFE'!B:B,'Espelho NFE'!B:B)="","Não","Sim"))</f>
        <v>Sim</v>
      </c>
      <c r="G32" s="20">
        <f>IF(F32="Sim",_xlfn.XLOOKUP(E32,'C5'!D:D,'C5'!C:C),"")</f>
        <v>263066</v>
      </c>
      <c r="H32" s="18" t="str">
        <f>IF(F32="Sim",_xlfn.XLOOKUP(G32,'C5'!C:C,'C5'!J:J),"")</f>
        <v>CHN/LUVA BORRACHA GRANDE</v>
      </c>
      <c r="I32" s="20" t="str" cm="1">
        <f t="array" aca="1" ref="I32" ca="1">IF($F32="Sim",IF(_xlfn.XLOOKUP($E32,'Espelho NFE'!$B:$B,INDIRECT(TEXT($AQ$6,"@")))=_xlfn.XLOOKUP(Planilha4!$E32,'C5'!$D:$D,'C5'!$P:$P),"Ok","Nfe: "&amp;_xlfn.XLOOKUP($E32,'Espelho NFE'!$B:$B,INDIRECT(TEXT($AQ$6,"@")))&amp;" - C5: "&amp;_xlfn.XLOOKUP(Planilha4!$E32,'C5'!$D:$D,'C5'!$P:$P)),"")</f>
        <v>Ok</v>
      </c>
      <c r="J32" s="20" t="str" cm="1">
        <f t="array" aca="1" ref="J32" ca="1">IF($F32="Sim",IF(_xlfn.XLOOKUP($E32,'Espelho NFE'!$B:$B,INDIRECT(TEXT($AQ$7,"@")))=_xlfn.XLOOKUP(Planilha4!$E32,'C5'!$D:$D,'C5'!$M:$M),"Ok","Nfe: "&amp;_xlfn.XLOOKUP($E32,'Espelho NFE'!$B:$B,INDIRECT(TEXT($AQ$7,"@")))&amp;" - C5: "&amp;_xlfn.XLOOKUP(Planilha4!$E32,'C5'!$D:$D,'C5'!$M:$M)),"")</f>
        <v>Ok</v>
      </c>
      <c r="K32" s="20" t="str" cm="1">
        <f t="array" aca="1" ref="K32" ca="1">IF($F32="Sim",IF(_xlfn.XLOOKUP($E32,'Espelho NFE'!$B:$B,INDIRECT(TEXT($AQ$8,"@")))=_xlfn.XLOOKUP(Planilha4!$E32,'C5'!$D:$D,'C5'!$Z:$Z),"Ok","Nfe: "&amp;_xlfn.XLOOKUP($E32,'Espelho NFE'!$B:$B,INDIRECT(TEXT($AQ$8,"@")))&amp;" - C5: "&amp;_xlfn.XLOOKUP(Planilha4!$E32,'C5'!$D:$D,'C5'!$Z:$Z)),"")</f>
        <v>Ok</v>
      </c>
      <c r="L32" s="20" t="str" cm="1">
        <f t="array" aca="1" ref="L32" ca="1">IF($F32="Sim",IF(_xlfn.XLOOKUP($E32,'Espelho NFE'!$B:$B,INDIRECT(TEXT($AQ$9,"@")))=_xlfn.XLOOKUP(Planilha4!$E32,'C5'!$D:$D,'C5'!$AA:$AA),"Ok","Nfe: "&amp;_xlfn.XLOOKUP($E32,'Espelho NFE'!$B:$B,INDIRECT(TEXT($AQ$9,"@")))&amp;" - C5: "&amp;_xlfn.XLOOKUP(Planilha4!$E32,'C5'!$D:$D,'C5'!$AA:$AA)),"")</f>
        <v>Nfe: 10,65 - C5: 9,65</v>
      </c>
      <c r="M32" s="20" t="str" cm="1">
        <f t="array" aca="1" ref="M32" ca="1">IF($F32="Sim",IF(_xlfn.XLOOKUP($E32,'Espelho NFE'!$B:$B,INDIRECT(TEXT($AQ$10,"@")))=_xlfn.XLOOKUP(Planilha4!$E32,'C5'!$D:$D,'C5'!$AB:$AB),"Ok","Nfe: "&amp;_xlfn.XLOOKUP($E32,'Espelho NFE'!$B:$B,INDIRECT(TEXT($AQ$10,"@")))&amp;" - C5: "&amp;_xlfn.XLOOKUP(Planilha4!$E32,'C5'!$D:$D,'C5'!$AB:$AB)),"")</f>
        <v>Ok</v>
      </c>
      <c r="N32" s="18" t="str">
        <f>IF(F32="Sim",IF(_xlfn.XLOOKUP(E32,'C5'!D:D,'C5'!E:E)=1,"Uni 1","Cx "&amp;_xlfn.XLOOKUP(E32,'C5'!D:D,'C5'!E:E)),"")</f>
        <v>Cx 300</v>
      </c>
      <c r="O32" s="20" t="str" cm="1">
        <f t="array" aca="1" ref="O32" ca="1">IF(F32="Sim",IF((_xlfn.XLOOKUP(E32,'Espelho NFE'!B:B,INDIRECT(TEXT($AQ$11,"@")))/_xlfn.XLOOKUP(E32,'C5'!D:D,'C5'!G:G))*_xlfn.XLOOKUP(Planilha4!E32,'C5'!D:D,'C5'!E:E)=_xlfn.XLOOKUP(E32,'C5'!D:D,'C5'!F:F),"Ok","Nfe:"&amp;(_xlfn.XLOOKUP(E32,'Espelho NFE'!B:B,INDIRECT(TEXT($AQ$11,"@")))/_xlfn.XLOOKUP(E32,'C5'!D:D,'C5'!G:G))*_xlfn.XLOOKUP(Planilha4!E32,'C5'!D:D,'C5'!E:E)&amp;" - C5: "&amp;_xlfn.XLOOKUP(E32,'C5'!D:D,'C5'!F:F)),"")</f>
        <v>Ok</v>
      </c>
    </row>
    <row r="33" spans="5:15" x14ac:dyDescent="0.35">
      <c r="E33" s="18" t="str">
        <f>IF('Espelho NFE'!B31="","",'Espelho NFE'!B31)</f>
        <v>NJ20-172XL</v>
      </c>
      <c r="F33" s="18" t="str">
        <f>IF(E33="","",IF(_xlfn.XLOOKUP(Planilha4!E33,'Espelho NFE'!B:B,'Espelho NFE'!B:B)="","Não","Sim"))</f>
        <v>Sim</v>
      </c>
      <c r="G33" s="20">
        <f>IF(F33="Sim",_xlfn.XLOOKUP(E33,'C5'!D:D,'C5'!C:C),"")</f>
        <v>263068</v>
      </c>
      <c r="H33" s="18" t="str">
        <f>IF(F33="Sim",_xlfn.XLOOKUP(G33,'C5'!C:C,'C5'!J:J),"")</f>
        <v>CHN/LUVA BORRACHA EXTRA GRANDE</v>
      </c>
      <c r="I33" s="20" t="str" cm="1">
        <f t="array" aca="1" ref="I33" ca="1">IF($F33="Sim",IF(_xlfn.XLOOKUP($E33,'Espelho NFE'!$B:$B,INDIRECT(TEXT($AQ$6,"@")))=_xlfn.XLOOKUP(Planilha4!$E33,'C5'!$D:$D,'C5'!$P:$P),"Ok","Nfe: "&amp;_xlfn.XLOOKUP($E33,'Espelho NFE'!$B:$B,INDIRECT(TEXT($AQ$6,"@")))&amp;" - C5: "&amp;_xlfn.XLOOKUP(Planilha4!$E33,'C5'!$D:$D,'C5'!$P:$P)),"")</f>
        <v>Ok</v>
      </c>
      <c r="J33" s="20" t="str" cm="1">
        <f t="array" aca="1" ref="J33" ca="1">IF($F33="Sim",IF(_xlfn.XLOOKUP($E33,'Espelho NFE'!$B:$B,INDIRECT(TEXT($AQ$7,"@")))=_xlfn.XLOOKUP(Planilha4!$E33,'C5'!$D:$D,'C5'!$M:$M),"Ok","Nfe: "&amp;_xlfn.XLOOKUP($E33,'Espelho NFE'!$B:$B,INDIRECT(TEXT($AQ$7,"@")))&amp;" - C5: "&amp;_xlfn.XLOOKUP(Planilha4!$E33,'C5'!$D:$D,'C5'!$M:$M)),"")</f>
        <v>Ok</v>
      </c>
      <c r="K33" s="20" t="str" cm="1">
        <f t="array" aca="1" ref="K33" ca="1">IF($F33="Sim",IF(_xlfn.XLOOKUP($E33,'Espelho NFE'!$B:$B,INDIRECT(TEXT($AQ$8,"@")))=_xlfn.XLOOKUP(Planilha4!$E33,'C5'!$D:$D,'C5'!$Z:$Z),"Ok","Nfe: "&amp;_xlfn.XLOOKUP($E33,'Espelho NFE'!$B:$B,INDIRECT(TEXT($AQ$8,"@")))&amp;" - C5: "&amp;_xlfn.XLOOKUP(Planilha4!$E33,'C5'!$D:$D,'C5'!$Z:$Z)),"")</f>
        <v>Ok</v>
      </c>
      <c r="L33" s="20" t="str" cm="1">
        <f t="array" aca="1" ref="L33" ca="1">IF($F33="Sim",IF(_xlfn.XLOOKUP($E33,'Espelho NFE'!$B:$B,INDIRECT(TEXT($AQ$9,"@")))=_xlfn.XLOOKUP(Planilha4!$E33,'C5'!$D:$D,'C5'!$AA:$AA),"Ok","Nfe: "&amp;_xlfn.XLOOKUP($E33,'Espelho NFE'!$B:$B,INDIRECT(TEXT($AQ$9,"@")))&amp;" - C5: "&amp;_xlfn.XLOOKUP(Planilha4!$E33,'C5'!$D:$D,'C5'!$AA:$AA)),"")</f>
        <v>Nfe: 10,65 - C5: 9,65</v>
      </c>
      <c r="M33" s="20" t="str" cm="1">
        <f t="array" aca="1" ref="M33" ca="1">IF($F33="Sim",IF(_xlfn.XLOOKUP($E33,'Espelho NFE'!$B:$B,INDIRECT(TEXT($AQ$10,"@")))=_xlfn.XLOOKUP(Planilha4!$E33,'C5'!$D:$D,'C5'!$AB:$AB),"Ok","Nfe: "&amp;_xlfn.XLOOKUP($E33,'Espelho NFE'!$B:$B,INDIRECT(TEXT($AQ$10,"@")))&amp;" - C5: "&amp;_xlfn.XLOOKUP(Planilha4!$E33,'C5'!$D:$D,'C5'!$AB:$AB)),"")</f>
        <v>Ok</v>
      </c>
      <c r="N33" s="18" t="str">
        <f>IF(F33="Sim",IF(_xlfn.XLOOKUP(E33,'C5'!D:D,'C5'!E:E)=1,"Uni 1","Cx "&amp;_xlfn.XLOOKUP(E33,'C5'!D:D,'C5'!E:E)),"")</f>
        <v>Cx 300</v>
      </c>
      <c r="O33" s="20" t="str" cm="1">
        <f t="array" aca="1" ref="O33" ca="1">IF(F33="Sim",IF((_xlfn.XLOOKUP(E33,'Espelho NFE'!B:B,INDIRECT(TEXT($AQ$11,"@")))/_xlfn.XLOOKUP(E33,'C5'!D:D,'C5'!G:G))*_xlfn.XLOOKUP(Planilha4!E33,'C5'!D:D,'C5'!E:E)=_xlfn.XLOOKUP(E33,'C5'!D:D,'C5'!F:F),"Ok","Nfe:"&amp;(_xlfn.XLOOKUP(E33,'Espelho NFE'!B:B,INDIRECT(TEXT($AQ$11,"@")))/_xlfn.XLOOKUP(E33,'C5'!D:D,'C5'!G:G))*_xlfn.XLOOKUP(Planilha4!E33,'C5'!D:D,'C5'!E:E)&amp;" - C5: "&amp;_xlfn.XLOOKUP(E33,'C5'!D:D,'C5'!F:F)),"")</f>
        <v>Ok</v>
      </c>
    </row>
    <row r="34" spans="5:15" x14ac:dyDescent="0.35">
      <c r="E34" s="18" t="str">
        <f>IF('Espelho NFE'!B32="","",'Espelho NFE'!B32)</f>
        <v>NJ23-186</v>
      </c>
      <c r="F34" s="18" t="str">
        <f>IF(E34="","",IF(_xlfn.XLOOKUP(Planilha4!E34,'Espelho NFE'!B:B,'Espelho NFE'!B:B)="","Não","Sim"))</f>
        <v>Sim</v>
      </c>
      <c r="G34" s="20">
        <f>IF(F34="Sim",_xlfn.XLOOKUP(E34,'C5'!D:D,'C5'!C:C),"")</f>
        <v>263070</v>
      </c>
      <c r="H34" s="18" t="str">
        <f>IF(F34="Sim",_xlfn.XLOOKUP(G34,'C5'!C:C,'C5'!J:J),"")</f>
        <v>CHN/SACOLA RETORNAVEL ECOLOGICA</v>
      </c>
      <c r="I34" s="20" t="str" cm="1">
        <f t="array" aca="1" ref="I34" ca="1">IF($F34="Sim",IF(_xlfn.XLOOKUP($E34,'Espelho NFE'!$B:$B,INDIRECT(TEXT($AQ$6,"@")))=_xlfn.XLOOKUP(Planilha4!$E34,'C5'!$D:$D,'C5'!$P:$P),"Ok","Nfe: "&amp;_xlfn.XLOOKUP($E34,'Espelho NFE'!$B:$B,INDIRECT(TEXT($AQ$6,"@")))&amp;" - C5: "&amp;_xlfn.XLOOKUP(Planilha4!$E34,'C5'!$D:$D,'C5'!$P:$P)),"")</f>
        <v>Ok</v>
      </c>
      <c r="J34" s="20" t="str" cm="1">
        <f t="array" aca="1" ref="J34" ca="1">IF($F34="Sim",IF(_xlfn.XLOOKUP($E34,'Espelho NFE'!$B:$B,INDIRECT(TEXT($AQ$7,"@")))=_xlfn.XLOOKUP(Planilha4!$E34,'C5'!$D:$D,'C5'!$M:$M),"Ok","Nfe: "&amp;_xlfn.XLOOKUP($E34,'Espelho NFE'!$B:$B,INDIRECT(TEXT($AQ$7,"@")))&amp;" - C5: "&amp;_xlfn.XLOOKUP(Planilha4!$E34,'C5'!$D:$D,'C5'!$M:$M)),"")</f>
        <v>Ok</v>
      </c>
      <c r="K34" s="20" t="str" cm="1">
        <f t="array" aca="1" ref="K34" ca="1">IF($F34="Sim",IF(_xlfn.XLOOKUP($E34,'Espelho NFE'!$B:$B,INDIRECT(TEXT($AQ$8,"@")))=_xlfn.XLOOKUP(Planilha4!$E34,'C5'!$D:$D,'C5'!$Z:$Z),"Ok","Nfe: "&amp;_xlfn.XLOOKUP($E34,'Espelho NFE'!$B:$B,INDIRECT(TEXT($AQ$8,"@")))&amp;" - C5: "&amp;_xlfn.XLOOKUP(Planilha4!$E34,'C5'!$D:$D,'C5'!$Z:$Z)),"")</f>
        <v>Ok</v>
      </c>
      <c r="L34" s="20" t="str" cm="1">
        <f t="array" aca="1" ref="L34" ca="1">IF($F34="Sim",IF(_xlfn.XLOOKUP($E34,'Espelho NFE'!$B:$B,INDIRECT(TEXT($AQ$9,"@")))=_xlfn.XLOOKUP(Planilha4!$E34,'C5'!$D:$D,'C5'!$AA:$AA),"Ok","Nfe: "&amp;_xlfn.XLOOKUP($E34,'Espelho NFE'!$B:$B,INDIRECT(TEXT($AQ$9,"@")))&amp;" - C5: "&amp;_xlfn.XLOOKUP(Planilha4!$E34,'C5'!$D:$D,'C5'!$AA:$AA)),"")</f>
        <v>Ok</v>
      </c>
      <c r="M34" s="20" t="str" cm="1">
        <f t="array" aca="1" ref="M34" ca="1">IF($F34="Sim",IF(_xlfn.XLOOKUP($E34,'Espelho NFE'!$B:$B,INDIRECT(TEXT($AQ$10,"@")))=_xlfn.XLOOKUP(Planilha4!$E34,'C5'!$D:$D,'C5'!$AB:$AB),"Ok","Nfe: "&amp;_xlfn.XLOOKUP($E34,'Espelho NFE'!$B:$B,INDIRECT(TEXT($AQ$10,"@")))&amp;" - C5: "&amp;_xlfn.XLOOKUP(Planilha4!$E34,'C5'!$D:$D,'C5'!$AB:$AB)),"")</f>
        <v>Ok</v>
      </c>
      <c r="N34" s="18" t="str">
        <f>IF(F34="Sim",IF(_xlfn.XLOOKUP(E34,'C5'!D:D,'C5'!E:E)=1,"Uni 1","Cx "&amp;_xlfn.XLOOKUP(E34,'C5'!D:D,'C5'!E:E)),"")</f>
        <v>Cx 200</v>
      </c>
      <c r="O34" s="20" t="str" cm="1">
        <f t="array" aca="1" ref="O34" ca="1">IF(F34="Sim",IF((_xlfn.XLOOKUP(E34,'Espelho NFE'!B:B,INDIRECT(TEXT($AQ$11,"@")))/_xlfn.XLOOKUP(E34,'C5'!D:D,'C5'!G:G))*_xlfn.XLOOKUP(Planilha4!E34,'C5'!D:D,'C5'!E:E)=_xlfn.XLOOKUP(E34,'C5'!D:D,'C5'!F:F),"Ok","Nfe:"&amp;(_xlfn.XLOOKUP(E34,'Espelho NFE'!B:B,INDIRECT(TEXT($AQ$11,"@")))/_xlfn.XLOOKUP(E34,'C5'!D:D,'C5'!G:G))*_xlfn.XLOOKUP(Planilha4!E34,'C5'!D:D,'C5'!E:E)&amp;" - C5: "&amp;_xlfn.XLOOKUP(E34,'C5'!D:D,'C5'!F:F)),"")</f>
        <v>Ok</v>
      </c>
    </row>
    <row r="35" spans="5:15" x14ac:dyDescent="0.35">
      <c r="E35" s="18" t="str">
        <f>IF('Espelho NFE'!B33="","",'Espelho NFE'!B33)</f>
        <v>NJ17-164</v>
      </c>
      <c r="F35" s="18" t="str">
        <f>IF(E35="","",IF(_xlfn.XLOOKUP(Planilha4!E35,'Espelho NFE'!B:B,'Espelho NFE'!B:B)="","Não","Sim"))</f>
        <v>Sim</v>
      </c>
      <c r="G35" s="20">
        <f>IF(F35="Sim",_xlfn.XLOOKUP(E35,'C5'!D:D,'C5'!C:C),"")</f>
        <v>263072</v>
      </c>
      <c r="H35" s="18" t="str">
        <f>IF(F35="Sim",_xlfn.XLOOKUP(G35,'C5'!C:C,'C5'!J:J),"")</f>
        <v>CHN/CHURRASQUEIRA PORTATIL FERRO</v>
      </c>
      <c r="I35" s="20" t="str" cm="1">
        <f t="array" aca="1" ref="I35" ca="1">IF($F35="Sim",IF(_xlfn.XLOOKUP($E35,'Espelho NFE'!$B:$B,INDIRECT(TEXT($AQ$6,"@")))=_xlfn.XLOOKUP(Planilha4!$E35,'C5'!$D:$D,'C5'!$P:$P),"Ok","Nfe: "&amp;_xlfn.XLOOKUP($E35,'Espelho NFE'!$B:$B,INDIRECT(TEXT($AQ$6,"@")))&amp;" - C5: "&amp;_xlfn.XLOOKUP(Planilha4!$E35,'C5'!$D:$D,'C5'!$P:$P)),"")</f>
        <v>Ok</v>
      </c>
      <c r="J35" s="20" t="str" cm="1">
        <f t="array" aca="1" ref="J35" ca="1">IF($F35="Sim",IF(_xlfn.XLOOKUP($E35,'Espelho NFE'!$B:$B,INDIRECT(TEXT($AQ$7,"@")))=_xlfn.XLOOKUP(Planilha4!$E35,'C5'!$D:$D,'C5'!$M:$M),"Ok","Nfe: "&amp;_xlfn.XLOOKUP($E35,'Espelho NFE'!$B:$B,INDIRECT(TEXT($AQ$7,"@")))&amp;" - C5: "&amp;_xlfn.XLOOKUP(Planilha4!$E35,'C5'!$D:$D,'C5'!$M:$M)),"")</f>
        <v>Ok</v>
      </c>
      <c r="K35" s="20" t="str" cm="1">
        <f t="array" aca="1" ref="K35" ca="1">IF($F35="Sim",IF(_xlfn.XLOOKUP($E35,'Espelho NFE'!$B:$B,INDIRECT(TEXT($AQ$8,"@")))=_xlfn.XLOOKUP(Planilha4!$E35,'C5'!$D:$D,'C5'!$Z:$Z),"Ok","Nfe: "&amp;_xlfn.XLOOKUP($E35,'Espelho NFE'!$B:$B,INDIRECT(TEXT($AQ$8,"@")))&amp;" - C5: "&amp;_xlfn.XLOOKUP(Planilha4!$E35,'C5'!$D:$D,'C5'!$Z:$Z)),"")</f>
        <v>Ok</v>
      </c>
      <c r="L35" s="20" t="str" cm="1">
        <f t="array" aca="1" ref="L35" ca="1">IF($F35="Sim",IF(_xlfn.XLOOKUP($E35,'Espelho NFE'!$B:$B,INDIRECT(TEXT($AQ$9,"@")))=_xlfn.XLOOKUP(Planilha4!$E35,'C5'!$D:$D,'C5'!$AA:$AA),"Ok","Nfe: "&amp;_xlfn.XLOOKUP($E35,'Espelho NFE'!$B:$B,INDIRECT(TEXT($AQ$9,"@")))&amp;" - C5: "&amp;_xlfn.XLOOKUP(Planilha4!$E35,'C5'!$D:$D,'C5'!$AA:$AA)),"")</f>
        <v>Ok</v>
      </c>
      <c r="M35" s="20" t="str" cm="1">
        <f t="array" aca="1" ref="M35" ca="1">IF($F35="Sim",IF(_xlfn.XLOOKUP($E35,'Espelho NFE'!$B:$B,INDIRECT(TEXT($AQ$10,"@")))=_xlfn.XLOOKUP(Planilha4!$E35,'C5'!$D:$D,'C5'!$AB:$AB),"Ok","Nfe: "&amp;_xlfn.XLOOKUP($E35,'Espelho NFE'!$B:$B,INDIRECT(TEXT($AQ$10,"@")))&amp;" - C5: "&amp;_xlfn.XLOOKUP(Planilha4!$E35,'C5'!$D:$D,'C5'!$AB:$AB)),"")</f>
        <v>Ok</v>
      </c>
      <c r="N35" s="18" t="str">
        <f>IF(F35="Sim",IF(_xlfn.XLOOKUP(E35,'C5'!D:D,'C5'!E:E)=1,"Uni 1","Cx "&amp;_xlfn.XLOOKUP(E35,'C5'!D:D,'C5'!E:E)),"")</f>
        <v>Cx 10</v>
      </c>
      <c r="O35" s="20" t="str" cm="1">
        <f t="array" aca="1" ref="O35" ca="1">IF(F35="Sim",IF((_xlfn.XLOOKUP(E35,'Espelho NFE'!B:B,INDIRECT(TEXT($AQ$11,"@")))/_xlfn.XLOOKUP(E35,'C5'!D:D,'C5'!G:G))*_xlfn.XLOOKUP(Planilha4!E35,'C5'!D:D,'C5'!E:E)=_xlfn.XLOOKUP(E35,'C5'!D:D,'C5'!F:F),"Ok","Nfe:"&amp;(_xlfn.XLOOKUP(E35,'Espelho NFE'!B:B,INDIRECT(TEXT($AQ$11,"@")))/_xlfn.XLOOKUP(E35,'C5'!D:D,'C5'!G:G))*_xlfn.XLOOKUP(Planilha4!E35,'C5'!D:D,'C5'!E:E)&amp;" - C5: "&amp;_xlfn.XLOOKUP(E35,'C5'!D:D,'C5'!F:F)),"")</f>
        <v>Ok</v>
      </c>
    </row>
    <row r="36" spans="5:15" x14ac:dyDescent="0.35">
      <c r="E36" s="18" t="str">
        <f>IF('Espelho NFE'!B34="","",'Espelho NFE'!B34)</f>
        <v>NJ05-67</v>
      </c>
      <c r="F36" s="18" t="str">
        <f>IF(E36="","",IF(_xlfn.XLOOKUP(Planilha4!E36,'Espelho NFE'!B:B,'Espelho NFE'!B:B)="","Não","Sim"))</f>
        <v>Sim</v>
      </c>
      <c r="G36" s="20">
        <f>IF(F36="Sim",_xlfn.XLOOKUP(E36,'C5'!D:D,'C5'!C:C),"")</f>
        <v>262947</v>
      </c>
      <c r="H36" s="18" t="str">
        <f>IF(F36="Sim",_xlfn.XLOOKUP(G36,'C5'!C:C,'C5'!J:J),"")</f>
        <v>CHN/GARRAFA TERM.1.3L.ACO INOX.C/T</v>
      </c>
      <c r="I36" s="20" t="str" cm="1">
        <f t="array" aca="1" ref="I36" ca="1">IF($F36="Sim",IF(_xlfn.XLOOKUP($E36,'Espelho NFE'!$B:$B,INDIRECT(TEXT($AQ$6,"@")))=_xlfn.XLOOKUP(Planilha4!$E36,'C5'!$D:$D,'C5'!$P:$P),"Ok","Nfe: "&amp;_xlfn.XLOOKUP($E36,'Espelho NFE'!$B:$B,INDIRECT(TEXT($AQ$6,"@")))&amp;" - C5: "&amp;_xlfn.XLOOKUP(Planilha4!$E36,'C5'!$D:$D,'C5'!$P:$P)),"")</f>
        <v>Ok</v>
      </c>
      <c r="J36" s="20" t="str" cm="1">
        <f t="array" aca="1" ref="J36" ca="1">IF($F36="Sim",IF(_xlfn.XLOOKUP($E36,'Espelho NFE'!$B:$B,INDIRECT(TEXT($AQ$7,"@")))=_xlfn.XLOOKUP(Planilha4!$E36,'C5'!$D:$D,'C5'!$M:$M),"Ok","Nfe: "&amp;_xlfn.XLOOKUP($E36,'Espelho NFE'!$B:$B,INDIRECT(TEXT($AQ$7,"@")))&amp;" - C5: "&amp;_xlfn.XLOOKUP(Planilha4!$E36,'C5'!$D:$D,'C5'!$M:$M)),"")</f>
        <v>Ok</v>
      </c>
      <c r="K36" s="20" t="str" cm="1">
        <f t="array" aca="1" ref="K36" ca="1">IF($F36="Sim",IF(_xlfn.XLOOKUP($E36,'Espelho NFE'!$B:$B,INDIRECT(TEXT($AQ$8,"@")))=_xlfn.XLOOKUP(Planilha4!$E36,'C5'!$D:$D,'C5'!$Z:$Z),"Ok","Nfe: "&amp;_xlfn.XLOOKUP($E36,'Espelho NFE'!$B:$B,INDIRECT(TEXT($AQ$8,"@")))&amp;" - C5: "&amp;_xlfn.XLOOKUP(Planilha4!$E36,'C5'!$D:$D,'C5'!$Z:$Z)),"")</f>
        <v>Ok</v>
      </c>
      <c r="L36" s="20" t="str" cm="1">
        <f t="array" aca="1" ref="L36" ca="1">IF($F36="Sim",IF(_xlfn.XLOOKUP($E36,'Espelho NFE'!$B:$B,INDIRECT(TEXT($AQ$9,"@")))=_xlfn.XLOOKUP(Planilha4!$E36,'C5'!$D:$D,'C5'!$AA:$AA),"Ok","Nfe: "&amp;_xlfn.XLOOKUP($E36,'Espelho NFE'!$B:$B,INDIRECT(TEXT($AQ$9,"@")))&amp;" - C5: "&amp;_xlfn.XLOOKUP(Planilha4!$E36,'C5'!$D:$D,'C5'!$AA:$AA)),"")</f>
        <v>Ok</v>
      </c>
      <c r="M36" s="20" t="str" cm="1">
        <f t="array" aca="1" ref="M36" ca="1">IF($F36="Sim",IF(_xlfn.XLOOKUP($E36,'Espelho NFE'!$B:$B,INDIRECT(TEXT($AQ$10,"@")))=_xlfn.XLOOKUP(Planilha4!$E36,'C5'!$D:$D,'C5'!$AB:$AB),"Ok","Nfe: "&amp;_xlfn.XLOOKUP($E36,'Espelho NFE'!$B:$B,INDIRECT(TEXT($AQ$10,"@")))&amp;" - C5: "&amp;_xlfn.XLOOKUP(Planilha4!$E36,'C5'!$D:$D,'C5'!$AB:$AB)),"")</f>
        <v>Ok</v>
      </c>
      <c r="N36" s="18" t="str">
        <f>IF(F36="Sim",IF(_xlfn.XLOOKUP(E36,'C5'!D:D,'C5'!E:E)=1,"Uni 1","Cx "&amp;_xlfn.XLOOKUP(E36,'C5'!D:D,'C5'!E:E)),"")</f>
        <v>Cx 12</v>
      </c>
      <c r="O36" s="20" t="str" cm="1">
        <f t="array" aca="1" ref="O36" ca="1">IF(F36="Sim",IF((_xlfn.XLOOKUP(E36,'Espelho NFE'!B:B,INDIRECT(TEXT($AQ$11,"@")))/_xlfn.XLOOKUP(E36,'C5'!D:D,'C5'!G:G))*_xlfn.XLOOKUP(Planilha4!E36,'C5'!D:D,'C5'!E:E)=_xlfn.XLOOKUP(E36,'C5'!D:D,'C5'!F:F),"Ok","Nfe:"&amp;(_xlfn.XLOOKUP(E36,'Espelho NFE'!B:B,INDIRECT(TEXT($AQ$11,"@")))/_xlfn.XLOOKUP(E36,'C5'!D:D,'C5'!G:G))*_xlfn.XLOOKUP(Planilha4!E36,'C5'!D:D,'C5'!E:E)&amp;" - C5: "&amp;_xlfn.XLOOKUP(E36,'C5'!D:D,'C5'!F:F)),"")</f>
        <v>Ok</v>
      </c>
    </row>
    <row r="37" spans="5:15" x14ac:dyDescent="0.35">
      <c r="E37" s="18" t="str">
        <f>IF('Espelho NFE'!B35="","",'Espelho NFE'!B35)</f>
        <v>NJ05-68</v>
      </c>
      <c r="F37" s="18" t="str">
        <f>IF(E37="","",IF(_xlfn.XLOOKUP(Planilha4!E37,'Espelho NFE'!B:B,'Espelho NFE'!B:B)="","Não","Sim"))</f>
        <v>Sim</v>
      </c>
      <c r="G37" s="20">
        <f>IF(F37="Sim",_xlfn.XLOOKUP(E37,'C5'!D:D,'C5'!C:C),"")</f>
        <v>262992</v>
      </c>
      <c r="H37" s="18" t="str">
        <f>IF(F37="Sim",_xlfn.XLOOKUP(G37,'C5'!C:C,'C5'!J:J),"")</f>
        <v>CHN/GARRAFA TERM.1.9L.ACO INOX.C/T</v>
      </c>
      <c r="I37" s="20" t="str" cm="1">
        <f t="array" aca="1" ref="I37" ca="1">IF($F37="Sim",IF(_xlfn.XLOOKUP($E37,'Espelho NFE'!$B:$B,INDIRECT(TEXT($AQ$6,"@")))=_xlfn.XLOOKUP(Planilha4!$E37,'C5'!$D:$D,'C5'!$P:$P),"Ok","Nfe: "&amp;_xlfn.XLOOKUP($E37,'Espelho NFE'!$B:$B,INDIRECT(TEXT($AQ$6,"@")))&amp;" - C5: "&amp;_xlfn.XLOOKUP(Planilha4!$E37,'C5'!$D:$D,'C5'!$P:$P)),"")</f>
        <v>Ok</v>
      </c>
      <c r="J37" s="20" t="str" cm="1">
        <f t="array" aca="1" ref="J37" ca="1">IF($F37="Sim",IF(_xlfn.XLOOKUP($E37,'Espelho NFE'!$B:$B,INDIRECT(TEXT($AQ$7,"@")))=_xlfn.XLOOKUP(Planilha4!$E37,'C5'!$D:$D,'C5'!$M:$M),"Ok","Nfe: "&amp;_xlfn.XLOOKUP($E37,'Espelho NFE'!$B:$B,INDIRECT(TEXT($AQ$7,"@")))&amp;" - C5: "&amp;_xlfn.XLOOKUP(Planilha4!$E37,'C5'!$D:$D,'C5'!$M:$M)),"")</f>
        <v>Ok</v>
      </c>
      <c r="K37" s="20" t="str" cm="1">
        <f t="array" aca="1" ref="K37" ca="1">IF($F37="Sim",IF(_xlfn.XLOOKUP($E37,'Espelho NFE'!$B:$B,INDIRECT(TEXT($AQ$8,"@")))=_xlfn.XLOOKUP(Planilha4!$E37,'C5'!$D:$D,'C5'!$Z:$Z),"Ok","Nfe: "&amp;_xlfn.XLOOKUP($E37,'Espelho NFE'!$B:$B,INDIRECT(TEXT($AQ$8,"@")))&amp;" - C5: "&amp;_xlfn.XLOOKUP(Planilha4!$E37,'C5'!$D:$D,'C5'!$Z:$Z)),"")</f>
        <v>Ok</v>
      </c>
      <c r="L37" s="20" t="str" cm="1">
        <f t="array" aca="1" ref="L37" ca="1">IF($F37="Sim",IF(_xlfn.XLOOKUP($E37,'Espelho NFE'!$B:$B,INDIRECT(TEXT($AQ$9,"@")))=_xlfn.XLOOKUP(Planilha4!$E37,'C5'!$D:$D,'C5'!$AA:$AA),"Ok","Nfe: "&amp;_xlfn.XLOOKUP($E37,'Espelho NFE'!$B:$B,INDIRECT(TEXT($AQ$9,"@")))&amp;" - C5: "&amp;_xlfn.XLOOKUP(Planilha4!$E37,'C5'!$D:$D,'C5'!$AA:$AA)),"")</f>
        <v>Ok</v>
      </c>
      <c r="M37" s="20" t="str" cm="1">
        <f t="array" aca="1" ref="M37" ca="1">IF($F37="Sim",IF(_xlfn.XLOOKUP($E37,'Espelho NFE'!$B:$B,INDIRECT(TEXT($AQ$10,"@")))=_xlfn.XLOOKUP(Planilha4!$E37,'C5'!$D:$D,'C5'!$AB:$AB),"Ok","Nfe: "&amp;_xlfn.XLOOKUP($E37,'Espelho NFE'!$B:$B,INDIRECT(TEXT($AQ$10,"@")))&amp;" - C5: "&amp;_xlfn.XLOOKUP(Planilha4!$E37,'C5'!$D:$D,'C5'!$AB:$AB)),"")</f>
        <v>Ok</v>
      </c>
      <c r="N37" s="18" t="str">
        <f>IF(F37="Sim",IF(_xlfn.XLOOKUP(E37,'C5'!D:D,'C5'!E:E)=1,"Uni 1","Cx "&amp;_xlfn.XLOOKUP(E37,'C5'!D:D,'C5'!E:E)),"")</f>
        <v>Cx 12</v>
      </c>
      <c r="O37" s="20" t="str" cm="1">
        <f t="array" aca="1" ref="O37" ca="1">IF(F37="Sim",IF((_xlfn.XLOOKUP(E37,'Espelho NFE'!B:B,INDIRECT(TEXT($AQ$11,"@")))/_xlfn.XLOOKUP(E37,'C5'!D:D,'C5'!G:G))*_xlfn.XLOOKUP(Planilha4!E37,'C5'!D:D,'C5'!E:E)=_xlfn.XLOOKUP(E37,'C5'!D:D,'C5'!F:F),"Ok","Nfe:"&amp;(_xlfn.XLOOKUP(E37,'Espelho NFE'!B:B,INDIRECT(TEXT($AQ$11,"@")))/_xlfn.XLOOKUP(E37,'C5'!D:D,'C5'!G:G))*_xlfn.XLOOKUP(Planilha4!E37,'C5'!D:D,'C5'!E:E)&amp;" - C5: "&amp;_xlfn.XLOOKUP(E37,'C5'!D:D,'C5'!F:F)),"")</f>
        <v>Ok</v>
      </c>
    </row>
    <row r="38" spans="5:15" x14ac:dyDescent="0.35">
      <c r="E38" s="18" t="str">
        <f>IF('Espelho NFE'!B36="","",'Espelho NFE'!B36)</f>
        <v>NJ05-69</v>
      </c>
      <c r="F38" s="18" t="str">
        <f>IF(E38="","",IF(_xlfn.XLOOKUP(Planilha4!E38,'Espelho NFE'!B:B,'Espelho NFE'!B:B)="","Não","Sim"))</f>
        <v>Sim</v>
      </c>
      <c r="G38" s="20">
        <f>IF(F38="Sim",_xlfn.XLOOKUP(E38,'C5'!D:D,'C5'!C:C),"")</f>
        <v>262994</v>
      </c>
      <c r="H38" s="18" t="str">
        <f>IF(F38="Sim",_xlfn.XLOOKUP(G38,'C5'!C:C,'C5'!J:J),"")</f>
        <v>CHN/GARRAFA TERM.1.6L.ACO INOX.C/T</v>
      </c>
      <c r="I38" s="20" t="str" cm="1">
        <f t="array" aca="1" ref="I38" ca="1">IF($F38="Sim",IF(_xlfn.XLOOKUP($E38,'Espelho NFE'!$B:$B,INDIRECT(TEXT($AQ$6,"@")))=_xlfn.XLOOKUP(Planilha4!$E38,'C5'!$D:$D,'C5'!$P:$P),"Ok","Nfe: "&amp;_xlfn.XLOOKUP($E38,'Espelho NFE'!$B:$B,INDIRECT(TEXT($AQ$6,"@")))&amp;" - C5: "&amp;_xlfn.XLOOKUP(Planilha4!$E38,'C5'!$D:$D,'C5'!$P:$P)),"")</f>
        <v>Ok</v>
      </c>
      <c r="J38" s="20" t="str" cm="1">
        <f t="array" aca="1" ref="J38" ca="1">IF($F38="Sim",IF(_xlfn.XLOOKUP($E38,'Espelho NFE'!$B:$B,INDIRECT(TEXT($AQ$7,"@")))=_xlfn.XLOOKUP(Planilha4!$E38,'C5'!$D:$D,'C5'!$M:$M),"Ok","Nfe: "&amp;_xlfn.XLOOKUP($E38,'Espelho NFE'!$B:$B,INDIRECT(TEXT($AQ$7,"@")))&amp;" - C5: "&amp;_xlfn.XLOOKUP(Planilha4!$E38,'C5'!$D:$D,'C5'!$M:$M)),"")</f>
        <v>Ok</v>
      </c>
      <c r="K38" s="20" t="str" cm="1">
        <f t="array" aca="1" ref="K38" ca="1">IF($F38="Sim",IF(_xlfn.XLOOKUP($E38,'Espelho NFE'!$B:$B,INDIRECT(TEXT($AQ$8,"@")))=_xlfn.XLOOKUP(Planilha4!$E38,'C5'!$D:$D,'C5'!$Z:$Z),"Ok","Nfe: "&amp;_xlfn.XLOOKUP($E38,'Espelho NFE'!$B:$B,INDIRECT(TEXT($AQ$8,"@")))&amp;" - C5: "&amp;_xlfn.XLOOKUP(Planilha4!$E38,'C5'!$D:$D,'C5'!$Z:$Z)),"")</f>
        <v>Ok</v>
      </c>
      <c r="L38" s="20" t="str" cm="1">
        <f t="array" aca="1" ref="L38" ca="1">IF($F38="Sim",IF(_xlfn.XLOOKUP($E38,'Espelho NFE'!$B:$B,INDIRECT(TEXT($AQ$9,"@")))=_xlfn.XLOOKUP(Planilha4!$E38,'C5'!$D:$D,'C5'!$AA:$AA),"Ok","Nfe: "&amp;_xlfn.XLOOKUP($E38,'Espelho NFE'!$B:$B,INDIRECT(TEXT($AQ$9,"@")))&amp;" - C5: "&amp;_xlfn.XLOOKUP(Planilha4!$E38,'C5'!$D:$D,'C5'!$AA:$AA)),"")</f>
        <v>Ok</v>
      </c>
      <c r="M38" s="20" t="str" cm="1">
        <f t="array" aca="1" ref="M38" ca="1">IF($F38="Sim",IF(_xlfn.XLOOKUP($E38,'Espelho NFE'!$B:$B,INDIRECT(TEXT($AQ$10,"@")))=_xlfn.XLOOKUP(Planilha4!$E38,'C5'!$D:$D,'C5'!$AB:$AB),"Ok","Nfe: "&amp;_xlfn.XLOOKUP($E38,'Espelho NFE'!$B:$B,INDIRECT(TEXT($AQ$10,"@")))&amp;" - C5: "&amp;_xlfn.XLOOKUP(Planilha4!$E38,'C5'!$D:$D,'C5'!$AB:$AB)),"")</f>
        <v>Ok</v>
      </c>
      <c r="N38" s="18" t="str">
        <f>IF(F38="Sim",IF(_xlfn.XLOOKUP(E38,'C5'!D:D,'C5'!E:E)=1,"Uni 1","Cx "&amp;_xlfn.XLOOKUP(E38,'C5'!D:D,'C5'!E:E)),"")</f>
        <v>Cx 20</v>
      </c>
      <c r="O38" s="20" t="str" cm="1">
        <f t="array" aca="1" ref="O38" ca="1">IF(F38="Sim",IF((_xlfn.XLOOKUP(E38,'Espelho NFE'!B:B,INDIRECT(TEXT($AQ$11,"@")))/_xlfn.XLOOKUP(E38,'C5'!D:D,'C5'!G:G))*_xlfn.XLOOKUP(Planilha4!E38,'C5'!D:D,'C5'!E:E)=_xlfn.XLOOKUP(E38,'C5'!D:D,'C5'!F:F),"Ok","Nfe:"&amp;(_xlfn.XLOOKUP(E38,'Espelho NFE'!B:B,INDIRECT(TEXT($AQ$11,"@")))/_xlfn.XLOOKUP(E38,'C5'!D:D,'C5'!G:G))*_xlfn.XLOOKUP(Planilha4!E38,'C5'!D:D,'C5'!E:E)&amp;" - C5: "&amp;_xlfn.XLOOKUP(E38,'C5'!D:D,'C5'!F:F)),"")</f>
        <v>Ok</v>
      </c>
    </row>
    <row r="39" spans="5:15" x14ac:dyDescent="0.35">
      <c r="E39" s="18" t="str">
        <f>IF('Espelho NFE'!B37="","",'Espelho NFE'!B37)</f>
        <v>NJ18-167</v>
      </c>
      <c r="F39" s="18" t="str">
        <f>IF(E39="","",IF(_xlfn.XLOOKUP(Planilha4!E39,'Espelho NFE'!B:B,'Espelho NFE'!B:B)="","Não","Sim"))</f>
        <v>Sim</v>
      </c>
      <c r="G39" s="20">
        <f>IF(F39="Sim",_xlfn.XLOOKUP(E39,'C5'!D:D,'C5'!C:C),"")</f>
        <v>262997</v>
      </c>
      <c r="H39" s="18" t="str">
        <f>IF(F39="Sim",_xlfn.XLOOKUP(G39,'C5'!C:C,'C5'!J:J),"")</f>
        <v>CHN/CHALEIRA TERM.1L.ACO INOX.C/T</v>
      </c>
      <c r="I39" s="20" t="str" cm="1">
        <f t="array" aca="1" ref="I39" ca="1">IF($F39="Sim",IF(_xlfn.XLOOKUP($E39,'Espelho NFE'!$B:$B,INDIRECT(TEXT($AQ$6,"@")))=_xlfn.XLOOKUP(Planilha4!$E39,'C5'!$D:$D,'C5'!$P:$P),"Ok","Nfe: "&amp;_xlfn.XLOOKUP($E39,'Espelho NFE'!$B:$B,INDIRECT(TEXT($AQ$6,"@")))&amp;" - C5: "&amp;_xlfn.XLOOKUP(Planilha4!$E39,'C5'!$D:$D,'C5'!$P:$P)),"")</f>
        <v>Ok</v>
      </c>
      <c r="J39" s="20" t="str" cm="1">
        <f t="array" aca="1" ref="J39" ca="1">IF($F39="Sim",IF(_xlfn.XLOOKUP($E39,'Espelho NFE'!$B:$B,INDIRECT(TEXT($AQ$7,"@")))=_xlfn.XLOOKUP(Planilha4!$E39,'C5'!$D:$D,'C5'!$M:$M),"Ok","Nfe: "&amp;_xlfn.XLOOKUP($E39,'Espelho NFE'!$B:$B,INDIRECT(TEXT($AQ$7,"@")))&amp;" - C5: "&amp;_xlfn.XLOOKUP(Planilha4!$E39,'C5'!$D:$D,'C5'!$M:$M)),"")</f>
        <v>Ok</v>
      </c>
      <c r="K39" s="20" t="str" cm="1">
        <f t="array" aca="1" ref="K39" ca="1">IF($F39="Sim",IF(_xlfn.XLOOKUP($E39,'Espelho NFE'!$B:$B,INDIRECT(TEXT($AQ$8,"@")))=_xlfn.XLOOKUP(Planilha4!$E39,'C5'!$D:$D,'C5'!$Z:$Z),"Ok","Nfe: "&amp;_xlfn.XLOOKUP($E39,'Espelho NFE'!$B:$B,INDIRECT(TEXT($AQ$8,"@")))&amp;" - C5: "&amp;_xlfn.XLOOKUP(Planilha4!$E39,'C5'!$D:$D,'C5'!$Z:$Z)),"")</f>
        <v>Ok</v>
      </c>
      <c r="L39" s="20" t="str" cm="1">
        <f t="array" aca="1" ref="L39" ca="1">IF($F39="Sim",IF(_xlfn.XLOOKUP($E39,'Espelho NFE'!$B:$B,INDIRECT(TEXT($AQ$9,"@")))=_xlfn.XLOOKUP(Planilha4!$E39,'C5'!$D:$D,'C5'!$AA:$AA),"Ok","Nfe: "&amp;_xlfn.XLOOKUP($E39,'Espelho NFE'!$B:$B,INDIRECT(TEXT($AQ$9,"@")))&amp;" - C5: "&amp;_xlfn.XLOOKUP(Planilha4!$E39,'C5'!$D:$D,'C5'!$AA:$AA)),"")</f>
        <v>Ok</v>
      </c>
      <c r="M39" s="20" t="str" cm="1">
        <f t="array" aca="1" ref="M39" ca="1">IF($F39="Sim",IF(_xlfn.XLOOKUP($E39,'Espelho NFE'!$B:$B,INDIRECT(TEXT($AQ$10,"@")))=_xlfn.XLOOKUP(Planilha4!$E39,'C5'!$D:$D,'C5'!$AB:$AB),"Ok","Nfe: "&amp;_xlfn.XLOOKUP($E39,'Espelho NFE'!$B:$B,INDIRECT(TEXT($AQ$10,"@")))&amp;" - C5: "&amp;_xlfn.XLOOKUP(Planilha4!$E39,'C5'!$D:$D,'C5'!$AB:$AB)),"")</f>
        <v>Ok</v>
      </c>
      <c r="N39" s="18" t="str">
        <f>IF(F39="Sim",IF(_xlfn.XLOOKUP(E39,'C5'!D:D,'C5'!E:E)=1,"Uni 1","Cx "&amp;_xlfn.XLOOKUP(E39,'C5'!D:D,'C5'!E:E)),"")</f>
        <v>Cx 40</v>
      </c>
      <c r="O39" s="20" t="str" cm="1">
        <f t="array" aca="1" ref="O39" ca="1">IF(F39="Sim",IF((_xlfn.XLOOKUP(E39,'Espelho NFE'!B:B,INDIRECT(TEXT($AQ$11,"@")))/_xlfn.XLOOKUP(E39,'C5'!D:D,'C5'!G:G))*_xlfn.XLOOKUP(Planilha4!E39,'C5'!D:D,'C5'!E:E)=_xlfn.XLOOKUP(E39,'C5'!D:D,'C5'!F:F),"Ok","Nfe:"&amp;(_xlfn.XLOOKUP(E39,'Espelho NFE'!B:B,INDIRECT(TEXT($AQ$11,"@")))/_xlfn.XLOOKUP(E39,'C5'!D:D,'C5'!G:G))*_xlfn.XLOOKUP(Planilha4!E39,'C5'!D:D,'C5'!E:E)&amp;" - C5: "&amp;_xlfn.XLOOKUP(E39,'C5'!D:D,'C5'!F:F)),"")</f>
        <v>Ok</v>
      </c>
    </row>
    <row r="40" spans="5:15" x14ac:dyDescent="0.35">
      <c r="E40" s="18" t="str">
        <f>IF('Espelho NFE'!B38="","",'Espelho NFE'!B38)</f>
        <v>NJ18-168</v>
      </c>
      <c r="F40" s="18" t="str">
        <f>IF(E40="","",IF(_xlfn.XLOOKUP(Planilha4!E40,'Espelho NFE'!B:B,'Espelho NFE'!B:B)="","Não","Sim"))</f>
        <v>Sim</v>
      </c>
      <c r="G40" s="20">
        <f>IF(F40="Sim",_xlfn.XLOOKUP(E40,'C5'!D:D,'C5'!C:C),"")</f>
        <v>262999</v>
      </c>
      <c r="H40" s="18" t="str">
        <f>IF(F40="Sim",_xlfn.XLOOKUP(G40,'C5'!C:C,'C5'!J:J),"")</f>
        <v>CHN/GARRAFA TERM.580ML.ACO INOX.C/T</v>
      </c>
      <c r="I40" s="20" t="str" cm="1">
        <f t="array" aca="1" ref="I40" ca="1">IF($F40="Sim",IF(_xlfn.XLOOKUP($E40,'Espelho NFE'!$B:$B,INDIRECT(TEXT($AQ$6,"@")))=_xlfn.XLOOKUP(Planilha4!$E40,'C5'!$D:$D,'C5'!$P:$P),"Ok","Nfe: "&amp;_xlfn.XLOOKUP($E40,'Espelho NFE'!$B:$B,INDIRECT(TEXT($AQ$6,"@")))&amp;" - C5: "&amp;_xlfn.XLOOKUP(Planilha4!$E40,'C5'!$D:$D,'C5'!$P:$P)),"")</f>
        <v>Ok</v>
      </c>
      <c r="J40" s="20" t="str" cm="1">
        <f t="array" aca="1" ref="J40" ca="1">IF($F40="Sim",IF(_xlfn.XLOOKUP($E40,'Espelho NFE'!$B:$B,INDIRECT(TEXT($AQ$7,"@")))=_xlfn.XLOOKUP(Planilha4!$E40,'C5'!$D:$D,'C5'!$M:$M),"Ok","Nfe: "&amp;_xlfn.XLOOKUP($E40,'Espelho NFE'!$B:$B,INDIRECT(TEXT($AQ$7,"@")))&amp;" - C5: "&amp;_xlfn.XLOOKUP(Planilha4!$E40,'C5'!$D:$D,'C5'!$M:$M)),"")</f>
        <v>Ok</v>
      </c>
      <c r="K40" s="20" t="str" cm="1">
        <f t="array" aca="1" ref="K40" ca="1">IF($F40="Sim",IF(_xlfn.XLOOKUP($E40,'Espelho NFE'!$B:$B,INDIRECT(TEXT($AQ$8,"@")))=_xlfn.XLOOKUP(Planilha4!$E40,'C5'!$D:$D,'C5'!$Z:$Z),"Ok","Nfe: "&amp;_xlfn.XLOOKUP($E40,'Espelho NFE'!$B:$B,INDIRECT(TEXT($AQ$8,"@")))&amp;" - C5: "&amp;_xlfn.XLOOKUP(Planilha4!$E40,'C5'!$D:$D,'C5'!$Z:$Z)),"")</f>
        <v>Ok</v>
      </c>
      <c r="L40" s="20" t="str" cm="1">
        <f t="array" aca="1" ref="L40" ca="1">IF($F40="Sim",IF(_xlfn.XLOOKUP($E40,'Espelho NFE'!$B:$B,INDIRECT(TEXT($AQ$9,"@")))=_xlfn.XLOOKUP(Planilha4!$E40,'C5'!$D:$D,'C5'!$AA:$AA),"Ok","Nfe: "&amp;_xlfn.XLOOKUP($E40,'Espelho NFE'!$B:$B,INDIRECT(TEXT($AQ$9,"@")))&amp;" - C5: "&amp;_xlfn.XLOOKUP(Planilha4!$E40,'C5'!$D:$D,'C5'!$AA:$AA)),"")</f>
        <v>Ok</v>
      </c>
      <c r="M40" s="20" t="str" cm="1">
        <f t="array" aca="1" ref="M40" ca="1">IF($F40="Sim",IF(_xlfn.XLOOKUP($E40,'Espelho NFE'!$B:$B,INDIRECT(TEXT($AQ$10,"@")))=_xlfn.XLOOKUP(Planilha4!$E40,'C5'!$D:$D,'C5'!$AB:$AB),"Ok","Nfe: "&amp;_xlfn.XLOOKUP($E40,'Espelho NFE'!$B:$B,INDIRECT(TEXT($AQ$10,"@")))&amp;" - C5: "&amp;_xlfn.XLOOKUP(Planilha4!$E40,'C5'!$D:$D,'C5'!$AB:$AB)),"")</f>
        <v>Ok</v>
      </c>
      <c r="N40" s="18" t="str">
        <f>IF(F40="Sim",IF(_xlfn.XLOOKUP(E40,'C5'!D:D,'C5'!E:E)=1,"Uni 1","Cx "&amp;_xlfn.XLOOKUP(E40,'C5'!D:D,'C5'!E:E)),"")</f>
        <v>Cx 60</v>
      </c>
      <c r="O40" s="20" t="str" cm="1">
        <f t="array" aca="1" ref="O40" ca="1">IF(F40="Sim",IF((_xlfn.XLOOKUP(E40,'Espelho NFE'!B:B,INDIRECT(TEXT($AQ$11,"@")))/_xlfn.XLOOKUP(E40,'C5'!D:D,'C5'!G:G))*_xlfn.XLOOKUP(Planilha4!E40,'C5'!D:D,'C5'!E:E)=_xlfn.XLOOKUP(E40,'C5'!D:D,'C5'!F:F),"Ok","Nfe:"&amp;(_xlfn.XLOOKUP(E40,'Espelho NFE'!B:B,INDIRECT(TEXT($AQ$11,"@")))/_xlfn.XLOOKUP(E40,'C5'!D:D,'C5'!G:G))*_xlfn.XLOOKUP(Planilha4!E40,'C5'!D:D,'C5'!E:E)&amp;" - C5: "&amp;_xlfn.XLOOKUP(E40,'C5'!D:D,'C5'!F:F)),"")</f>
        <v>Nfe:22 - C5: 22,02</v>
      </c>
    </row>
    <row r="41" spans="5:15" x14ac:dyDescent="0.35">
      <c r="E41" s="18" t="str">
        <f>IF('Espelho NFE'!B39="","",'Espelho NFE'!B39)</f>
        <v>NJ24-187</v>
      </c>
      <c r="F41" s="18" t="str">
        <f>IF(E41="","",IF(_xlfn.XLOOKUP(Planilha4!E41,'Espelho NFE'!B:B,'Espelho NFE'!B:B)="","Não","Sim"))</f>
        <v>Sim</v>
      </c>
      <c r="G41" s="20">
        <f>IF(F41="Sim",_xlfn.XLOOKUP(E41,'C5'!D:D,'C5'!C:C),"")</f>
        <v>263006</v>
      </c>
      <c r="H41" s="18" t="str">
        <f>IF(F41="Sim",_xlfn.XLOOKUP(G41,'C5'!C:C,'C5'!J:J),"")</f>
        <v>CHN/GARRAFA TERM.1.1L.ACO INOX.C/T</v>
      </c>
      <c r="I41" s="20" t="str" cm="1">
        <f t="array" aca="1" ref="I41" ca="1">IF($F41="Sim",IF(_xlfn.XLOOKUP($E41,'Espelho NFE'!$B:$B,INDIRECT(TEXT($AQ$6,"@")))=_xlfn.XLOOKUP(Planilha4!$E41,'C5'!$D:$D,'C5'!$P:$P),"Ok","Nfe: "&amp;_xlfn.XLOOKUP($E41,'Espelho NFE'!$B:$B,INDIRECT(TEXT($AQ$6,"@")))&amp;" - C5: "&amp;_xlfn.XLOOKUP(Planilha4!$E41,'C5'!$D:$D,'C5'!$P:$P)),"")</f>
        <v>Ok</v>
      </c>
      <c r="J41" s="20" t="str" cm="1">
        <f t="array" aca="1" ref="J41" ca="1">IF($F41="Sim",IF(_xlfn.XLOOKUP($E41,'Espelho NFE'!$B:$B,INDIRECT(TEXT($AQ$7,"@")))=_xlfn.XLOOKUP(Planilha4!$E41,'C5'!$D:$D,'C5'!$M:$M),"Ok","Nfe: "&amp;_xlfn.XLOOKUP($E41,'Espelho NFE'!$B:$B,INDIRECT(TEXT($AQ$7,"@")))&amp;" - C5: "&amp;_xlfn.XLOOKUP(Planilha4!$E41,'C5'!$D:$D,'C5'!$M:$M)),"")</f>
        <v>Ok</v>
      </c>
      <c r="K41" s="20" t="str" cm="1">
        <f t="array" aca="1" ref="K41" ca="1">IF($F41="Sim",IF(_xlfn.XLOOKUP($E41,'Espelho NFE'!$B:$B,INDIRECT(TEXT($AQ$8,"@")))=_xlfn.XLOOKUP(Planilha4!$E41,'C5'!$D:$D,'C5'!$Z:$Z),"Ok","Nfe: "&amp;_xlfn.XLOOKUP($E41,'Espelho NFE'!$B:$B,INDIRECT(TEXT($AQ$8,"@")))&amp;" - C5: "&amp;_xlfn.XLOOKUP(Planilha4!$E41,'C5'!$D:$D,'C5'!$Z:$Z)),"")</f>
        <v>Ok</v>
      </c>
      <c r="L41" s="20" t="str" cm="1">
        <f t="array" aca="1" ref="L41" ca="1">IF($F41="Sim",IF(_xlfn.XLOOKUP($E41,'Espelho NFE'!$B:$B,INDIRECT(TEXT($AQ$9,"@")))=_xlfn.XLOOKUP(Planilha4!$E41,'C5'!$D:$D,'C5'!$AA:$AA),"Ok","Nfe: "&amp;_xlfn.XLOOKUP($E41,'Espelho NFE'!$B:$B,INDIRECT(TEXT($AQ$9,"@")))&amp;" - C5: "&amp;_xlfn.XLOOKUP(Planilha4!$E41,'C5'!$D:$D,'C5'!$AA:$AA)),"")</f>
        <v>Ok</v>
      </c>
      <c r="M41" s="20" t="str" cm="1">
        <f t="array" aca="1" ref="M41" ca="1">IF($F41="Sim",IF(_xlfn.XLOOKUP($E41,'Espelho NFE'!$B:$B,INDIRECT(TEXT($AQ$10,"@")))=_xlfn.XLOOKUP(Planilha4!$E41,'C5'!$D:$D,'C5'!$AB:$AB),"Ok","Nfe: "&amp;_xlfn.XLOOKUP($E41,'Espelho NFE'!$B:$B,INDIRECT(TEXT($AQ$10,"@")))&amp;" - C5: "&amp;_xlfn.XLOOKUP(Planilha4!$E41,'C5'!$D:$D,'C5'!$AB:$AB)),"")</f>
        <v>Ok</v>
      </c>
      <c r="N41" s="18" t="str">
        <f>IF(F41="Sim",IF(_xlfn.XLOOKUP(E41,'C5'!D:D,'C5'!E:E)=1,"Uni 1","Cx "&amp;_xlfn.XLOOKUP(E41,'C5'!D:D,'C5'!E:E)),"")</f>
        <v>Cx 40</v>
      </c>
      <c r="O41" s="20" t="str" cm="1">
        <f t="array" aca="1" ref="O41" ca="1">IF(F41="Sim",IF((_xlfn.XLOOKUP(E41,'Espelho NFE'!B:B,INDIRECT(TEXT($AQ$11,"@")))/_xlfn.XLOOKUP(E41,'C5'!D:D,'C5'!G:G))*_xlfn.XLOOKUP(Planilha4!E41,'C5'!D:D,'C5'!E:E)=_xlfn.XLOOKUP(E41,'C5'!D:D,'C5'!F:F),"Ok","Nfe:"&amp;(_xlfn.XLOOKUP(E41,'Espelho NFE'!B:B,INDIRECT(TEXT($AQ$11,"@")))/_xlfn.XLOOKUP(E41,'C5'!D:D,'C5'!G:G))*_xlfn.XLOOKUP(Planilha4!E41,'C5'!D:D,'C5'!E:E)&amp;" - C5: "&amp;_xlfn.XLOOKUP(E41,'C5'!D:D,'C5'!F:F)),"")</f>
        <v>Nfe:21,5 - C5: 21,52</v>
      </c>
    </row>
    <row r="42" spans="5:15" x14ac:dyDescent="0.35">
      <c r="E42" s="18" t="str">
        <f>IF('Espelho NFE'!B40="","",'Espelho NFE'!B40)</f>
        <v>NJ24-188</v>
      </c>
      <c r="F42" s="18" t="str">
        <f>IF(E42="","",IF(_xlfn.XLOOKUP(Planilha4!E42,'Espelho NFE'!B:B,'Espelho NFE'!B:B)="","Não","Sim"))</f>
        <v>Sim</v>
      </c>
      <c r="G42" s="20">
        <f>IF(F42="Sim",_xlfn.XLOOKUP(E42,'C5'!D:D,'C5'!C:C),"")</f>
        <v>263032</v>
      </c>
      <c r="H42" s="18" t="str">
        <f>IF(F42="Sim",_xlfn.XLOOKUP(G42,'C5'!C:C,'C5'!J:J),"")</f>
        <v>CHN/GARRAFA TERM.1L.ACO INOX.C/TP</v>
      </c>
      <c r="I42" s="20" t="str" cm="1">
        <f t="array" aca="1" ref="I42" ca="1">IF($F42="Sim",IF(_xlfn.XLOOKUP($E42,'Espelho NFE'!$B:$B,INDIRECT(TEXT($AQ$6,"@")))=_xlfn.XLOOKUP(Planilha4!$E42,'C5'!$D:$D,'C5'!$P:$P),"Ok","Nfe: "&amp;_xlfn.XLOOKUP($E42,'Espelho NFE'!$B:$B,INDIRECT(TEXT($AQ$6,"@")))&amp;" - C5: "&amp;_xlfn.XLOOKUP(Planilha4!$E42,'C5'!$D:$D,'C5'!$P:$P)),"")</f>
        <v>Ok</v>
      </c>
      <c r="J42" s="20" t="str" cm="1">
        <f t="array" aca="1" ref="J42" ca="1">IF($F42="Sim",IF(_xlfn.XLOOKUP($E42,'Espelho NFE'!$B:$B,INDIRECT(TEXT($AQ$7,"@")))=_xlfn.XLOOKUP(Planilha4!$E42,'C5'!$D:$D,'C5'!$M:$M),"Ok","Nfe: "&amp;_xlfn.XLOOKUP($E42,'Espelho NFE'!$B:$B,INDIRECT(TEXT($AQ$7,"@")))&amp;" - C5: "&amp;_xlfn.XLOOKUP(Planilha4!$E42,'C5'!$D:$D,'C5'!$M:$M)),"")</f>
        <v>Ok</v>
      </c>
      <c r="K42" s="20" t="str" cm="1">
        <f t="array" aca="1" ref="K42" ca="1">IF($F42="Sim",IF(_xlfn.XLOOKUP($E42,'Espelho NFE'!$B:$B,INDIRECT(TEXT($AQ$8,"@")))=_xlfn.XLOOKUP(Planilha4!$E42,'C5'!$D:$D,'C5'!$Z:$Z),"Ok","Nfe: "&amp;_xlfn.XLOOKUP($E42,'Espelho NFE'!$B:$B,INDIRECT(TEXT($AQ$8,"@")))&amp;" - C5: "&amp;_xlfn.XLOOKUP(Planilha4!$E42,'C5'!$D:$D,'C5'!$Z:$Z)),"")</f>
        <v>Ok</v>
      </c>
      <c r="L42" s="20" t="str" cm="1">
        <f t="array" aca="1" ref="L42" ca="1">IF($F42="Sim",IF(_xlfn.XLOOKUP($E42,'Espelho NFE'!$B:$B,INDIRECT(TEXT($AQ$9,"@")))=_xlfn.XLOOKUP(Planilha4!$E42,'C5'!$D:$D,'C5'!$AA:$AA),"Ok","Nfe: "&amp;_xlfn.XLOOKUP($E42,'Espelho NFE'!$B:$B,INDIRECT(TEXT($AQ$9,"@")))&amp;" - C5: "&amp;_xlfn.XLOOKUP(Planilha4!$E42,'C5'!$D:$D,'C5'!$AA:$AA)),"")</f>
        <v>Ok</v>
      </c>
      <c r="M42" s="20" t="str" cm="1">
        <f t="array" aca="1" ref="M42" ca="1">IF($F42="Sim",IF(_xlfn.XLOOKUP($E42,'Espelho NFE'!$B:$B,INDIRECT(TEXT($AQ$10,"@")))=_xlfn.XLOOKUP(Planilha4!$E42,'C5'!$D:$D,'C5'!$AB:$AB),"Ok","Nfe: "&amp;_xlfn.XLOOKUP($E42,'Espelho NFE'!$B:$B,INDIRECT(TEXT($AQ$10,"@")))&amp;" - C5: "&amp;_xlfn.XLOOKUP(Planilha4!$E42,'C5'!$D:$D,'C5'!$AB:$AB)),"")</f>
        <v>Ok</v>
      </c>
      <c r="N42" s="18" t="str">
        <f>IF(F42="Sim",IF(_xlfn.XLOOKUP(E42,'C5'!D:D,'C5'!E:E)=1,"Uni 1","Cx "&amp;_xlfn.XLOOKUP(E42,'C5'!D:D,'C5'!E:E)),"")</f>
        <v>Cx 40</v>
      </c>
      <c r="O42" s="20" t="str" cm="1">
        <f t="array" aca="1" ref="O42" ca="1">IF(F42="Sim",IF((_xlfn.XLOOKUP(E42,'Espelho NFE'!B:B,INDIRECT(TEXT($AQ$11,"@")))/_xlfn.XLOOKUP(E42,'C5'!D:D,'C5'!G:G))*_xlfn.XLOOKUP(Planilha4!E42,'C5'!D:D,'C5'!E:E)=_xlfn.XLOOKUP(E42,'C5'!D:D,'C5'!F:F),"Ok","Nfe:"&amp;(_xlfn.XLOOKUP(E42,'Espelho NFE'!B:B,INDIRECT(TEXT($AQ$11,"@")))/_xlfn.XLOOKUP(E42,'C5'!D:D,'C5'!G:G))*_xlfn.XLOOKUP(Planilha4!E42,'C5'!D:D,'C5'!E:E)&amp;" - C5: "&amp;_xlfn.XLOOKUP(E42,'C5'!D:D,'C5'!F:F)),"")</f>
        <v>Ok</v>
      </c>
    </row>
    <row r="43" spans="5:15" x14ac:dyDescent="0.35">
      <c r="E43" s="18" t="str">
        <f>IF('Espelho NFE'!B41="","",'Espelho NFE'!B41)</f>
        <v>NJ24-189</v>
      </c>
      <c r="F43" s="18" t="str">
        <f>IF(E43="","",IF(_xlfn.XLOOKUP(Planilha4!E43,'Espelho NFE'!B:B,'Espelho NFE'!B:B)="","Não","Sim"))</f>
        <v>Sim</v>
      </c>
      <c r="G43" s="20">
        <f>IF(F43="Sim",_xlfn.XLOOKUP(E43,'C5'!D:D,'C5'!C:C),"")</f>
        <v>263034</v>
      </c>
      <c r="H43" s="18" t="str">
        <f>IF(F43="Sim",_xlfn.XLOOKUP(G43,'C5'!C:C,'C5'!J:J),"")</f>
        <v>CHN/GARRAFA TERM.1,2L.ACO INOX. C/T</v>
      </c>
      <c r="I43" s="20" t="str" cm="1">
        <f t="array" aca="1" ref="I43" ca="1">IF($F43="Sim",IF(_xlfn.XLOOKUP($E43,'Espelho NFE'!$B:$B,INDIRECT(TEXT($AQ$6,"@")))=_xlfn.XLOOKUP(Planilha4!$E43,'C5'!$D:$D,'C5'!$P:$P),"Ok","Nfe: "&amp;_xlfn.XLOOKUP($E43,'Espelho NFE'!$B:$B,INDIRECT(TEXT($AQ$6,"@")))&amp;" - C5: "&amp;_xlfn.XLOOKUP(Planilha4!$E43,'C5'!$D:$D,'C5'!$P:$P)),"")</f>
        <v>Ok</v>
      </c>
      <c r="J43" s="20" t="str" cm="1">
        <f t="array" aca="1" ref="J43" ca="1">IF($F43="Sim",IF(_xlfn.XLOOKUP($E43,'Espelho NFE'!$B:$B,INDIRECT(TEXT($AQ$7,"@")))=_xlfn.XLOOKUP(Planilha4!$E43,'C5'!$D:$D,'C5'!$M:$M),"Ok","Nfe: "&amp;_xlfn.XLOOKUP($E43,'Espelho NFE'!$B:$B,INDIRECT(TEXT($AQ$7,"@")))&amp;" - C5: "&amp;_xlfn.XLOOKUP(Planilha4!$E43,'C5'!$D:$D,'C5'!$M:$M)),"")</f>
        <v>Ok</v>
      </c>
      <c r="K43" s="20" t="str" cm="1">
        <f t="array" aca="1" ref="K43" ca="1">IF($F43="Sim",IF(_xlfn.XLOOKUP($E43,'Espelho NFE'!$B:$B,INDIRECT(TEXT($AQ$8,"@")))=_xlfn.XLOOKUP(Planilha4!$E43,'C5'!$D:$D,'C5'!$Z:$Z),"Ok","Nfe: "&amp;_xlfn.XLOOKUP($E43,'Espelho NFE'!$B:$B,INDIRECT(TEXT($AQ$8,"@")))&amp;" - C5: "&amp;_xlfn.XLOOKUP(Planilha4!$E43,'C5'!$D:$D,'C5'!$Z:$Z)),"")</f>
        <v>Ok</v>
      </c>
      <c r="L43" s="20" t="str" cm="1">
        <f t="array" aca="1" ref="L43" ca="1">IF($F43="Sim",IF(_xlfn.XLOOKUP($E43,'Espelho NFE'!$B:$B,INDIRECT(TEXT($AQ$9,"@")))=_xlfn.XLOOKUP(Planilha4!$E43,'C5'!$D:$D,'C5'!$AA:$AA),"Ok","Nfe: "&amp;_xlfn.XLOOKUP($E43,'Espelho NFE'!$B:$B,INDIRECT(TEXT($AQ$9,"@")))&amp;" - C5: "&amp;_xlfn.XLOOKUP(Planilha4!$E43,'C5'!$D:$D,'C5'!$AA:$AA)),"")</f>
        <v>Ok</v>
      </c>
      <c r="M43" s="20" t="str" cm="1">
        <f t="array" aca="1" ref="M43" ca="1">IF($F43="Sim",IF(_xlfn.XLOOKUP($E43,'Espelho NFE'!$B:$B,INDIRECT(TEXT($AQ$10,"@")))=_xlfn.XLOOKUP(Planilha4!$E43,'C5'!$D:$D,'C5'!$AB:$AB),"Ok","Nfe: "&amp;_xlfn.XLOOKUP($E43,'Espelho NFE'!$B:$B,INDIRECT(TEXT($AQ$10,"@")))&amp;" - C5: "&amp;_xlfn.XLOOKUP(Planilha4!$E43,'C5'!$D:$D,'C5'!$AB:$AB)),"")</f>
        <v>Ok</v>
      </c>
      <c r="N43" s="18" t="str">
        <f>IF(F43="Sim",IF(_xlfn.XLOOKUP(E43,'C5'!D:D,'C5'!E:E)=1,"Uni 1","Cx "&amp;_xlfn.XLOOKUP(E43,'C5'!D:D,'C5'!E:E)),"")</f>
        <v>Cx 30</v>
      </c>
      <c r="O43" s="20" t="str" cm="1">
        <f t="array" aca="1" ref="O43" ca="1">IF(F43="Sim",IF((_xlfn.XLOOKUP(E43,'Espelho NFE'!B:B,INDIRECT(TEXT($AQ$11,"@")))/_xlfn.XLOOKUP(E43,'C5'!D:D,'C5'!G:G))*_xlfn.XLOOKUP(Planilha4!E43,'C5'!D:D,'C5'!E:E)=_xlfn.XLOOKUP(E43,'C5'!D:D,'C5'!F:F),"Ok","Nfe:"&amp;(_xlfn.XLOOKUP(E43,'Espelho NFE'!B:B,INDIRECT(TEXT($AQ$11,"@")))/_xlfn.XLOOKUP(E43,'C5'!D:D,'C5'!G:G))*_xlfn.XLOOKUP(Planilha4!E43,'C5'!D:D,'C5'!E:E)&amp;" - C5: "&amp;_xlfn.XLOOKUP(E43,'C5'!D:D,'C5'!F:F)),"")</f>
        <v>Ok</v>
      </c>
    </row>
    <row r="44" spans="5:15" x14ac:dyDescent="0.35">
      <c r="E44" s="18" t="str">
        <f>IF('Espelho NFE'!B42="","",'Espelho NFE'!B42)</f>
        <v>NJ24-190</v>
      </c>
      <c r="F44" s="18" t="str">
        <f>IF(E44="","",IF(_xlfn.XLOOKUP(Planilha4!E44,'Espelho NFE'!B:B,'Espelho NFE'!B:B)="","Não","Sim"))</f>
        <v>Sim</v>
      </c>
      <c r="G44" s="20">
        <f>IF(F44="Sim",_xlfn.XLOOKUP(E44,'C5'!D:D,'C5'!C:C),"")</f>
        <v>263035</v>
      </c>
      <c r="H44" s="18" t="str">
        <f>IF(F44="Sim",_xlfn.XLOOKUP(G44,'C5'!C:C,'C5'!J:J),"")</f>
        <v>CHN/GARRAFA TERM.1L.ACO INOX.C/TAMP</v>
      </c>
      <c r="I44" s="20" t="str" cm="1">
        <f t="array" aca="1" ref="I44" ca="1">IF($F44="Sim",IF(_xlfn.XLOOKUP($E44,'Espelho NFE'!$B:$B,INDIRECT(TEXT($AQ$6,"@")))=_xlfn.XLOOKUP(Planilha4!$E44,'C5'!$D:$D,'C5'!$P:$P),"Ok","Nfe: "&amp;_xlfn.XLOOKUP($E44,'Espelho NFE'!$B:$B,INDIRECT(TEXT($AQ$6,"@")))&amp;" - C5: "&amp;_xlfn.XLOOKUP(Planilha4!$E44,'C5'!$D:$D,'C5'!$P:$P)),"")</f>
        <v>Ok</v>
      </c>
      <c r="J44" s="20" t="str" cm="1">
        <f t="array" aca="1" ref="J44" ca="1">IF($F44="Sim",IF(_xlfn.XLOOKUP($E44,'Espelho NFE'!$B:$B,INDIRECT(TEXT($AQ$7,"@")))=_xlfn.XLOOKUP(Planilha4!$E44,'C5'!$D:$D,'C5'!$M:$M),"Ok","Nfe: "&amp;_xlfn.XLOOKUP($E44,'Espelho NFE'!$B:$B,INDIRECT(TEXT($AQ$7,"@")))&amp;" - C5: "&amp;_xlfn.XLOOKUP(Planilha4!$E44,'C5'!$D:$D,'C5'!$M:$M)),"")</f>
        <v>Ok</v>
      </c>
      <c r="K44" s="20" t="str" cm="1">
        <f t="array" aca="1" ref="K44" ca="1">IF($F44="Sim",IF(_xlfn.XLOOKUP($E44,'Espelho NFE'!$B:$B,INDIRECT(TEXT($AQ$8,"@")))=_xlfn.XLOOKUP(Planilha4!$E44,'C5'!$D:$D,'C5'!$Z:$Z),"Ok","Nfe: "&amp;_xlfn.XLOOKUP($E44,'Espelho NFE'!$B:$B,INDIRECT(TEXT($AQ$8,"@")))&amp;" - C5: "&amp;_xlfn.XLOOKUP(Planilha4!$E44,'C5'!$D:$D,'C5'!$Z:$Z)),"")</f>
        <v>Ok</v>
      </c>
      <c r="L44" s="20" t="str" cm="1">
        <f t="array" aca="1" ref="L44" ca="1">IF($F44="Sim",IF(_xlfn.XLOOKUP($E44,'Espelho NFE'!$B:$B,INDIRECT(TEXT($AQ$9,"@")))=_xlfn.XLOOKUP(Planilha4!$E44,'C5'!$D:$D,'C5'!$AA:$AA),"Ok","Nfe: "&amp;_xlfn.XLOOKUP($E44,'Espelho NFE'!$B:$B,INDIRECT(TEXT($AQ$9,"@")))&amp;" - C5: "&amp;_xlfn.XLOOKUP(Planilha4!$E44,'C5'!$D:$D,'C5'!$AA:$AA)),"")</f>
        <v>Ok</v>
      </c>
      <c r="M44" s="20" t="str" cm="1">
        <f t="array" aca="1" ref="M44" ca="1">IF($F44="Sim",IF(_xlfn.XLOOKUP($E44,'Espelho NFE'!$B:$B,INDIRECT(TEXT($AQ$10,"@")))=_xlfn.XLOOKUP(Planilha4!$E44,'C5'!$D:$D,'C5'!$AB:$AB),"Ok","Nfe: "&amp;_xlfn.XLOOKUP($E44,'Espelho NFE'!$B:$B,INDIRECT(TEXT($AQ$10,"@")))&amp;" - C5: "&amp;_xlfn.XLOOKUP(Planilha4!$E44,'C5'!$D:$D,'C5'!$AB:$AB)),"")</f>
        <v>Ok</v>
      </c>
      <c r="N44" s="18" t="str">
        <f>IF(F44="Sim",IF(_xlfn.XLOOKUP(E44,'C5'!D:D,'C5'!E:E)=1,"Uni 1","Cx "&amp;_xlfn.XLOOKUP(E44,'C5'!D:D,'C5'!E:E)),"")</f>
        <v>Cx 40</v>
      </c>
      <c r="O44" s="20" t="str" cm="1">
        <f t="array" aca="1" ref="O44" ca="1">IF(F44="Sim",IF((_xlfn.XLOOKUP(E44,'Espelho NFE'!B:B,INDIRECT(TEXT($AQ$11,"@")))/_xlfn.XLOOKUP(E44,'C5'!D:D,'C5'!G:G))*_xlfn.XLOOKUP(Planilha4!E44,'C5'!D:D,'C5'!E:E)=_xlfn.XLOOKUP(E44,'C5'!D:D,'C5'!F:F),"Ok","Nfe:"&amp;(_xlfn.XLOOKUP(E44,'Espelho NFE'!B:B,INDIRECT(TEXT($AQ$11,"@")))/_xlfn.XLOOKUP(E44,'C5'!D:D,'C5'!G:G))*_xlfn.XLOOKUP(Planilha4!E44,'C5'!D:D,'C5'!E:E)&amp;" - C5: "&amp;_xlfn.XLOOKUP(E44,'C5'!D:D,'C5'!F:F)),"")</f>
        <v>Ok</v>
      </c>
    </row>
    <row r="45" spans="5:15" x14ac:dyDescent="0.35">
      <c r="E45" s="18" t="str">
        <f>IF('Espelho NFE'!B43="","",'Espelho NFE'!B43)</f>
        <v>NJ24-191</v>
      </c>
      <c r="F45" s="18" t="str">
        <f>IF(E45="","",IF(_xlfn.XLOOKUP(Planilha4!E45,'Espelho NFE'!B:B,'Espelho NFE'!B:B)="","Não","Sim"))</f>
        <v>Sim</v>
      </c>
      <c r="G45" s="20">
        <f>IF(F45="Sim",_xlfn.XLOOKUP(E45,'C5'!D:D,'C5'!C:C),"")</f>
        <v>263036</v>
      </c>
      <c r="H45" s="18" t="str">
        <f>IF(F45="Sim",_xlfn.XLOOKUP(G45,'C5'!C:C,'C5'!J:J),"")</f>
        <v>CHN/GARRAFA TERM.900ML.ACO INOX.C/T</v>
      </c>
      <c r="I45" s="20" t="str" cm="1">
        <f t="array" aca="1" ref="I45" ca="1">IF($F45="Sim",IF(_xlfn.XLOOKUP($E45,'Espelho NFE'!$B:$B,INDIRECT(TEXT($AQ$6,"@")))=_xlfn.XLOOKUP(Planilha4!$E45,'C5'!$D:$D,'C5'!$P:$P),"Ok","Nfe: "&amp;_xlfn.XLOOKUP($E45,'Espelho NFE'!$B:$B,INDIRECT(TEXT($AQ$6,"@")))&amp;" - C5: "&amp;_xlfn.XLOOKUP(Planilha4!$E45,'C5'!$D:$D,'C5'!$P:$P)),"")</f>
        <v>Ok</v>
      </c>
      <c r="J45" s="20" t="str" cm="1">
        <f t="array" aca="1" ref="J45" ca="1">IF($F45="Sim",IF(_xlfn.XLOOKUP($E45,'Espelho NFE'!$B:$B,INDIRECT(TEXT($AQ$7,"@")))=_xlfn.XLOOKUP(Planilha4!$E45,'C5'!$D:$D,'C5'!$M:$M),"Ok","Nfe: "&amp;_xlfn.XLOOKUP($E45,'Espelho NFE'!$B:$B,INDIRECT(TEXT($AQ$7,"@")))&amp;" - C5: "&amp;_xlfn.XLOOKUP(Planilha4!$E45,'C5'!$D:$D,'C5'!$M:$M)),"")</f>
        <v>Ok</v>
      </c>
      <c r="K45" s="20" t="str" cm="1">
        <f t="array" aca="1" ref="K45" ca="1">IF($F45="Sim",IF(_xlfn.XLOOKUP($E45,'Espelho NFE'!$B:$B,INDIRECT(TEXT($AQ$8,"@")))=_xlfn.XLOOKUP(Planilha4!$E45,'C5'!$D:$D,'C5'!$Z:$Z),"Ok","Nfe: "&amp;_xlfn.XLOOKUP($E45,'Espelho NFE'!$B:$B,INDIRECT(TEXT($AQ$8,"@")))&amp;" - C5: "&amp;_xlfn.XLOOKUP(Planilha4!$E45,'C5'!$D:$D,'C5'!$Z:$Z)),"")</f>
        <v>Ok</v>
      </c>
      <c r="L45" s="20" t="str" cm="1">
        <f t="array" aca="1" ref="L45" ca="1">IF($F45="Sim",IF(_xlfn.XLOOKUP($E45,'Espelho NFE'!$B:$B,INDIRECT(TEXT($AQ$9,"@")))=_xlfn.XLOOKUP(Planilha4!$E45,'C5'!$D:$D,'C5'!$AA:$AA),"Ok","Nfe: "&amp;_xlfn.XLOOKUP($E45,'Espelho NFE'!$B:$B,INDIRECT(TEXT($AQ$9,"@")))&amp;" - C5: "&amp;_xlfn.XLOOKUP(Planilha4!$E45,'C5'!$D:$D,'C5'!$AA:$AA)),"")</f>
        <v>Ok</v>
      </c>
      <c r="M45" s="20" t="str" cm="1">
        <f t="array" aca="1" ref="M45" ca="1">IF($F45="Sim",IF(_xlfn.XLOOKUP($E45,'Espelho NFE'!$B:$B,INDIRECT(TEXT($AQ$10,"@")))=_xlfn.XLOOKUP(Planilha4!$E45,'C5'!$D:$D,'C5'!$AB:$AB),"Ok","Nfe: "&amp;_xlfn.XLOOKUP($E45,'Espelho NFE'!$B:$B,INDIRECT(TEXT($AQ$10,"@")))&amp;" - C5: "&amp;_xlfn.XLOOKUP(Planilha4!$E45,'C5'!$D:$D,'C5'!$AB:$AB)),"")</f>
        <v>Ok</v>
      </c>
      <c r="N45" s="18" t="str">
        <f>IF(F45="Sim",IF(_xlfn.XLOOKUP(E45,'C5'!D:D,'C5'!E:E)=1,"Uni 1","Cx "&amp;_xlfn.XLOOKUP(E45,'C5'!D:D,'C5'!E:E)),"")</f>
        <v>Cx 40</v>
      </c>
      <c r="O45" s="20" t="str" cm="1">
        <f t="array" aca="1" ref="O45" ca="1">IF(F45="Sim",IF((_xlfn.XLOOKUP(E45,'Espelho NFE'!B:B,INDIRECT(TEXT($AQ$11,"@")))/_xlfn.XLOOKUP(E45,'C5'!D:D,'C5'!G:G))*_xlfn.XLOOKUP(Planilha4!E45,'C5'!D:D,'C5'!E:E)=_xlfn.XLOOKUP(E45,'C5'!D:D,'C5'!F:F),"Ok","Nfe:"&amp;(_xlfn.XLOOKUP(E45,'Espelho NFE'!B:B,INDIRECT(TEXT($AQ$11,"@")))/_xlfn.XLOOKUP(E45,'C5'!D:D,'C5'!G:G))*_xlfn.XLOOKUP(Planilha4!E45,'C5'!D:D,'C5'!E:E)&amp;" - C5: "&amp;_xlfn.XLOOKUP(E45,'C5'!D:D,'C5'!F:F)),"")</f>
        <v>Ok</v>
      </c>
    </row>
    <row r="46" spans="5:15" x14ac:dyDescent="0.35">
      <c r="E46" s="18" t="str">
        <f>IF('Espelho NFE'!B44="","",'Espelho NFE'!B44)</f>
        <v>NJ24-195</v>
      </c>
      <c r="F46" s="18" t="str">
        <f>IF(E46="","",IF(_xlfn.XLOOKUP(Planilha4!E46,'Espelho NFE'!B:B,'Espelho NFE'!B:B)="","Não","Sim"))</f>
        <v>Sim</v>
      </c>
      <c r="G46" s="20">
        <f>IF(F46="Sim",_xlfn.XLOOKUP(E46,'C5'!D:D,'C5'!C:C),"")</f>
        <v>263039</v>
      </c>
      <c r="H46" s="18" t="str">
        <f>IF(F46="Sim",_xlfn.XLOOKUP(G46,'C5'!C:C,'C5'!J:J),"")</f>
        <v>CHN/GARRAFA TERM.ACO INOX.380ML.C/T</v>
      </c>
      <c r="I46" s="20" t="str" cm="1">
        <f t="array" aca="1" ref="I46" ca="1">IF($F46="Sim",IF(_xlfn.XLOOKUP($E46,'Espelho NFE'!$B:$B,INDIRECT(TEXT($AQ$6,"@")))=_xlfn.XLOOKUP(Planilha4!$E46,'C5'!$D:$D,'C5'!$P:$P),"Ok","Nfe: "&amp;_xlfn.XLOOKUP($E46,'Espelho NFE'!$B:$B,INDIRECT(TEXT($AQ$6,"@")))&amp;" - C5: "&amp;_xlfn.XLOOKUP(Planilha4!$E46,'C5'!$D:$D,'C5'!$P:$P)),"")</f>
        <v>Ok</v>
      </c>
      <c r="J46" s="20" t="str" cm="1">
        <f t="array" aca="1" ref="J46" ca="1">IF($F46="Sim",IF(_xlfn.XLOOKUP($E46,'Espelho NFE'!$B:$B,INDIRECT(TEXT($AQ$7,"@")))=_xlfn.XLOOKUP(Planilha4!$E46,'C5'!$D:$D,'C5'!$M:$M),"Ok","Nfe: "&amp;_xlfn.XLOOKUP($E46,'Espelho NFE'!$B:$B,INDIRECT(TEXT($AQ$7,"@")))&amp;" - C5: "&amp;_xlfn.XLOOKUP(Planilha4!$E46,'C5'!$D:$D,'C5'!$M:$M)),"")</f>
        <v>Ok</v>
      </c>
      <c r="K46" s="20" t="str" cm="1">
        <f t="array" aca="1" ref="K46" ca="1">IF($F46="Sim",IF(_xlfn.XLOOKUP($E46,'Espelho NFE'!$B:$B,INDIRECT(TEXT($AQ$8,"@")))=_xlfn.XLOOKUP(Planilha4!$E46,'C5'!$D:$D,'C5'!$Z:$Z),"Ok","Nfe: "&amp;_xlfn.XLOOKUP($E46,'Espelho NFE'!$B:$B,INDIRECT(TEXT($AQ$8,"@")))&amp;" - C5: "&amp;_xlfn.XLOOKUP(Planilha4!$E46,'C5'!$D:$D,'C5'!$Z:$Z)),"")</f>
        <v>Ok</v>
      </c>
      <c r="L46" s="20" t="str" cm="1">
        <f t="array" aca="1" ref="L46" ca="1">IF($F46="Sim",IF(_xlfn.XLOOKUP($E46,'Espelho NFE'!$B:$B,INDIRECT(TEXT($AQ$9,"@")))=_xlfn.XLOOKUP(Planilha4!$E46,'C5'!$D:$D,'C5'!$AA:$AA),"Ok","Nfe: "&amp;_xlfn.XLOOKUP($E46,'Espelho NFE'!$B:$B,INDIRECT(TEXT($AQ$9,"@")))&amp;" - C5: "&amp;_xlfn.XLOOKUP(Planilha4!$E46,'C5'!$D:$D,'C5'!$AA:$AA)),"")</f>
        <v>Ok</v>
      </c>
      <c r="M46" s="20" t="str" cm="1">
        <f t="array" aca="1" ref="M46" ca="1">IF($F46="Sim",IF(_xlfn.XLOOKUP($E46,'Espelho NFE'!$B:$B,INDIRECT(TEXT($AQ$10,"@")))=_xlfn.XLOOKUP(Planilha4!$E46,'C5'!$D:$D,'C5'!$AB:$AB),"Ok","Nfe: "&amp;_xlfn.XLOOKUP($E46,'Espelho NFE'!$B:$B,INDIRECT(TEXT($AQ$10,"@")))&amp;" - C5: "&amp;_xlfn.XLOOKUP(Planilha4!$E46,'C5'!$D:$D,'C5'!$AB:$AB)),"")</f>
        <v>Ok</v>
      </c>
      <c r="N46" s="18" t="str">
        <f>IF(F46="Sim",IF(_xlfn.XLOOKUP(E46,'C5'!D:D,'C5'!E:E)=1,"Uni 1","Cx "&amp;_xlfn.XLOOKUP(E46,'C5'!D:D,'C5'!E:E)),"")</f>
        <v>Cx 24</v>
      </c>
      <c r="O46" s="20" t="str" cm="1">
        <f t="array" aca="1" ref="O46" ca="1">IF(F46="Sim",IF((_xlfn.XLOOKUP(E46,'Espelho NFE'!B:B,INDIRECT(TEXT($AQ$11,"@")))/_xlfn.XLOOKUP(E46,'C5'!D:D,'C5'!G:G))*_xlfn.XLOOKUP(Planilha4!E46,'C5'!D:D,'C5'!E:E)=_xlfn.XLOOKUP(E46,'C5'!D:D,'C5'!F:F),"Ok","Nfe:"&amp;(_xlfn.XLOOKUP(E46,'Espelho NFE'!B:B,INDIRECT(TEXT($AQ$11,"@")))/_xlfn.XLOOKUP(E46,'C5'!D:D,'C5'!G:G))*_xlfn.XLOOKUP(Planilha4!E46,'C5'!D:D,'C5'!E:E)&amp;" - C5: "&amp;_xlfn.XLOOKUP(E46,'C5'!D:D,'C5'!F:F)),"")</f>
        <v>Nfe:9,2 - C5: 9,192</v>
      </c>
    </row>
    <row r="47" spans="5:15" x14ac:dyDescent="0.35">
      <c r="E47" s="18" t="str">
        <f>IF('Espelho NFE'!B45="","",'Espelho NFE'!B45)</f>
        <v>NJ22-176</v>
      </c>
      <c r="F47" s="18" t="str">
        <f>IF(E47="","",IF(_xlfn.XLOOKUP(Planilha4!E47,'Espelho NFE'!B:B,'Espelho NFE'!B:B)="","Não","Sim"))</f>
        <v>Sim</v>
      </c>
      <c r="G47" s="20">
        <f>IF(F47="Sim",_xlfn.XLOOKUP(E47,'C5'!D:D,'C5'!C:C),"")</f>
        <v>263058</v>
      </c>
      <c r="H47" s="18" t="str">
        <f>IF(F47="Sim",_xlfn.XLOOKUP(G47,'C5'!C:C,'C5'!J:J),"")</f>
        <v>CHN/MOP BORRAFA CABO METAL</v>
      </c>
      <c r="I47" s="20" t="str" cm="1">
        <f t="array" aca="1" ref="I47" ca="1">IF($F47="Sim",IF(_xlfn.XLOOKUP($E47,'Espelho NFE'!$B:$B,INDIRECT(TEXT($AQ$6,"@")))=_xlfn.XLOOKUP(Planilha4!$E47,'C5'!$D:$D,'C5'!$P:$P),"Ok","Nfe: "&amp;_xlfn.XLOOKUP($E47,'Espelho NFE'!$B:$B,INDIRECT(TEXT($AQ$6,"@")))&amp;" - C5: "&amp;_xlfn.XLOOKUP(Planilha4!$E47,'C5'!$D:$D,'C5'!$P:$P)),"")</f>
        <v>Ok</v>
      </c>
      <c r="J47" s="20" t="str" cm="1">
        <f t="array" aca="1" ref="J47" ca="1">IF($F47="Sim",IF(_xlfn.XLOOKUP($E47,'Espelho NFE'!$B:$B,INDIRECT(TEXT($AQ$7,"@")))=_xlfn.XLOOKUP(Planilha4!$E47,'C5'!$D:$D,'C5'!$M:$M),"Ok","Nfe: "&amp;_xlfn.XLOOKUP($E47,'Espelho NFE'!$B:$B,INDIRECT(TEXT($AQ$7,"@")))&amp;" - C5: "&amp;_xlfn.XLOOKUP(Planilha4!$E47,'C5'!$D:$D,'C5'!$M:$M)),"")</f>
        <v>Ok</v>
      </c>
      <c r="K47" s="20" t="str" cm="1">
        <f t="array" aca="1" ref="K47" ca="1">IF($F47="Sim",IF(_xlfn.XLOOKUP($E47,'Espelho NFE'!$B:$B,INDIRECT(TEXT($AQ$8,"@")))=_xlfn.XLOOKUP(Planilha4!$E47,'C5'!$D:$D,'C5'!$Z:$Z),"Ok","Nfe: "&amp;_xlfn.XLOOKUP($E47,'Espelho NFE'!$B:$B,INDIRECT(TEXT($AQ$8,"@")))&amp;" - C5: "&amp;_xlfn.XLOOKUP(Planilha4!$E47,'C5'!$D:$D,'C5'!$Z:$Z)),"")</f>
        <v>Ok</v>
      </c>
      <c r="L47" s="20" t="str" cm="1">
        <f t="array" aca="1" ref="L47" ca="1">IF($F47="Sim",IF(_xlfn.XLOOKUP($E47,'Espelho NFE'!$B:$B,INDIRECT(TEXT($AQ$9,"@")))=_xlfn.XLOOKUP(Planilha4!$E47,'C5'!$D:$D,'C5'!$AA:$AA),"Ok","Nfe: "&amp;_xlfn.XLOOKUP($E47,'Espelho NFE'!$B:$B,INDIRECT(TEXT($AQ$9,"@")))&amp;" - C5: "&amp;_xlfn.XLOOKUP(Planilha4!$E47,'C5'!$D:$D,'C5'!$AA:$AA)),"")</f>
        <v>Ok</v>
      </c>
      <c r="M47" s="20" t="str" cm="1">
        <f t="array" aca="1" ref="M47" ca="1">IF($F47="Sim",IF(_xlfn.XLOOKUP($E47,'Espelho NFE'!$B:$B,INDIRECT(TEXT($AQ$10,"@")))=_xlfn.XLOOKUP(Planilha4!$E47,'C5'!$D:$D,'C5'!$AB:$AB),"Ok","Nfe: "&amp;_xlfn.XLOOKUP($E47,'Espelho NFE'!$B:$B,INDIRECT(TEXT($AQ$10,"@")))&amp;" - C5: "&amp;_xlfn.XLOOKUP(Planilha4!$E47,'C5'!$D:$D,'C5'!$AB:$AB)),"")</f>
        <v>Ok</v>
      </c>
      <c r="N47" s="18" t="str">
        <f>IF(F47="Sim",IF(_xlfn.XLOOKUP(E47,'C5'!D:D,'C5'!E:E)=1,"Uni 1","Cx "&amp;_xlfn.XLOOKUP(E47,'C5'!D:D,'C5'!E:E)),"")</f>
        <v>Cx 24</v>
      </c>
      <c r="O47" s="20" t="str" cm="1">
        <f t="array" aca="1" ref="O47" ca="1">IF(F47="Sim",IF((_xlfn.XLOOKUP(E47,'Espelho NFE'!B:B,INDIRECT(TEXT($AQ$11,"@")))/_xlfn.XLOOKUP(E47,'C5'!D:D,'C5'!G:G))*_xlfn.XLOOKUP(Planilha4!E47,'C5'!D:D,'C5'!E:E)=_xlfn.XLOOKUP(E47,'C5'!D:D,'C5'!F:F),"Ok","Nfe:"&amp;(_xlfn.XLOOKUP(E47,'Espelho NFE'!B:B,INDIRECT(TEXT($AQ$11,"@")))/_xlfn.XLOOKUP(E47,'C5'!D:D,'C5'!G:G))*_xlfn.XLOOKUP(Planilha4!E47,'C5'!D:D,'C5'!E:E)&amp;" - C5: "&amp;_xlfn.XLOOKUP(E47,'C5'!D:D,'C5'!F:F)),"")</f>
        <v>Ok</v>
      </c>
    </row>
    <row r="48" spans="5:15" x14ac:dyDescent="0.35">
      <c r="E48" s="18" t="str">
        <f>IF('Espelho NFE'!B46="","",'Espelho NFE'!B46)</f>
        <v>NJ22-177</v>
      </c>
      <c r="F48" s="18" t="str">
        <f>IF(E48="","",IF(_xlfn.XLOOKUP(Planilha4!E48,'Espelho NFE'!B:B,'Espelho NFE'!B:B)="","Não","Sim"))</f>
        <v>Sim</v>
      </c>
      <c r="G48" s="20">
        <f>IF(F48="Sim",_xlfn.XLOOKUP(E48,'C5'!D:D,'C5'!C:C),"")</f>
        <v>263064</v>
      </c>
      <c r="H48" s="18" t="str">
        <f>IF(F48="Sim",_xlfn.XLOOKUP(G48,'C5'!C:C,'C5'!J:J),"")</f>
        <v>CHN/REFIL MOP BORRACHA</v>
      </c>
      <c r="I48" s="20" t="str" cm="1">
        <f t="array" aca="1" ref="I48" ca="1">IF($F48="Sim",IF(_xlfn.XLOOKUP($E48,'Espelho NFE'!$B:$B,INDIRECT(TEXT($AQ$6,"@")))=_xlfn.XLOOKUP(Planilha4!$E48,'C5'!$D:$D,'C5'!$P:$P),"Ok","Nfe: "&amp;_xlfn.XLOOKUP($E48,'Espelho NFE'!$B:$B,INDIRECT(TEXT($AQ$6,"@")))&amp;" - C5: "&amp;_xlfn.XLOOKUP(Planilha4!$E48,'C5'!$D:$D,'C5'!$P:$P)),"")</f>
        <v>Ok</v>
      </c>
      <c r="J48" s="20" t="str" cm="1">
        <f t="array" aca="1" ref="J48" ca="1">IF($F48="Sim",IF(_xlfn.XLOOKUP($E48,'Espelho NFE'!$B:$B,INDIRECT(TEXT($AQ$7,"@")))=_xlfn.XLOOKUP(Planilha4!$E48,'C5'!$D:$D,'C5'!$M:$M),"Ok","Nfe: "&amp;_xlfn.XLOOKUP($E48,'Espelho NFE'!$B:$B,INDIRECT(TEXT($AQ$7,"@")))&amp;" - C5: "&amp;_xlfn.XLOOKUP(Planilha4!$E48,'C5'!$D:$D,'C5'!$M:$M)),"")</f>
        <v>Ok</v>
      </c>
      <c r="K48" s="20" t="str" cm="1">
        <f t="array" aca="1" ref="K48" ca="1">IF($F48="Sim",IF(_xlfn.XLOOKUP($E48,'Espelho NFE'!$B:$B,INDIRECT(TEXT($AQ$8,"@")))=_xlfn.XLOOKUP(Planilha4!$E48,'C5'!$D:$D,'C5'!$Z:$Z),"Ok","Nfe: "&amp;_xlfn.XLOOKUP($E48,'Espelho NFE'!$B:$B,INDIRECT(TEXT($AQ$8,"@")))&amp;" - C5: "&amp;_xlfn.XLOOKUP(Planilha4!$E48,'C5'!$D:$D,'C5'!$Z:$Z)),"")</f>
        <v>Ok</v>
      </c>
      <c r="L48" s="20" t="str" cm="1">
        <f t="array" aca="1" ref="L48" ca="1">IF($F48="Sim",IF(_xlfn.XLOOKUP($E48,'Espelho NFE'!$B:$B,INDIRECT(TEXT($AQ$9,"@")))=_xlfn.XLOOKUP(Planilha4!$E48,'C5'!$D:$D,'C5'!$AA:$AA),"Ok","Nfe: "&amp;_xlfn.XLOOKUP($E48,'Espelho NFE'!$B:$B,INDIRECT(TEXT($AQ$9,"@")))&amp;" - C5: "&amp;_xlfn.XLOOKUP(Planilha4!$E48,'C5'!$D:$D,'C5'!$AA:$AA)),"")</f>
        <v>Ok</v>
      </c>
      <c r="M48" s="20" t="str" cm="1">
        <f t="array" aca="1" ref="M48" ca="1">IF($F48="Sim",IF(_xlfn.XLOOKUP($E48,'Espelho NFE'!$B:$B,INDIRECT(TEXT($AQ$10,"@")))=_xlfn.XLOOKUP(Planilha4!$E48,'C5'!$D:$D,'C5'!$AB:$AB),"Ok","Nfe: "&amp;_xlfn.XLOOKUP($E48,'Espelho NFE'!$B:$B,INDIRECT(TEXT($AQ$10,"@")))&amp;" - C5: "&amp;_xlfn.XLOOKUP(Planilha4!$E48,'C5'!$D:$D,'C5'!$AB:$AB)),"")</f>
        <v>Ok</v>
      </c>
      <c r="N48" s="18" t="str">
        <f>IF(F48="Sim",IF(_xlfn.XLOOKUP(E48,'C5'!D:D,'C5'!E:E)=1,"Uni 1","Cx "&amp;_xlfn.XLOOKUP(E48,'C5'!D:D,'C5'!E:E)),"")</f>
        <v>Cx 150</v>
      </c>
      <c r="O48" s="20" t="str" cm="1">
        <f t="array" aca="1" ref="O48" ca="1">IF(F48="Sim",IF((_xlfn.XLOOKUP(E48,'Espelho NFE'!B:B,INDIRECT(TEXT($AQ$11,"@")))/_xlfn.XLOOKUP(E48,'C5'!D:D,'C5'!G:G))*_xlfn.XLOOKUP(Planilha4!E48,'C5'!D:D,'C5'!E:E)=_xlfn.XLOOKUP(E48,'C5'!D:D,'C5'!F:F),"Ok","Nfe:"&amp;(_xlfn.XLOOKUP(E48,'Espelho NFE'!B:B,INDIRECT(TEXT($AQ$11,"@")))/_xlfn.XLOOKUP(E48,'C5'!D:D,'C5'!G:G))*_xlfn.XLOOKUP(Planilha4!E48,'C5'!D:D,'C5'!E:E)&amp;" - C5: "&amp;_xlfn.XLOOKUP(E48,'C5'!D:D,'C5'!F:F)),"")</f>
        <v>Nfe:41 - C5: 40,95</v>
      </c>
    </row>
    <row r="49" spans="5:15" x14ac:dyDescent="0.35">
      <c r="E49" s="18" t="str">
        <f>IF('Espelho NFE'!B47="","",'Espelho NFE'!B47)</f>
        <v/>
      </c>
      <c r="F49" s="18" t="str">
        <f>IF(E49="","",IF(_xlfn.XLOOKUP(Planilha4!E49,'Espelho NFE'!B:B,'Espelho NFE'!B:B)="","Não","Sim"))</f>
        <v/>
      </c>
      <c r="G49" s="20" t="str">
        <f>IF(F49="Sim",_xlfn.XLOOKUP(E49,'C5'!D:D,'C5'!C:C),"")</f>
        <v/>
      </c>
      <c r="H49" s="18" t="str">
        <f>IF(F49="Sim",_xlfn.XLOOKUP(G49,'C5'!C:C,'C5'!J:J),"")</f>
        <v/>
      </c>
      <c r="I49" s="20" t="str" cm="1">
        <f t="array" aca="1" ref="I49" ca="1">IF($F49="Sim",IF(_xlfn.XLOOKUP($E49,'Espelho NFE'!$B:$B,INDIRECT(TEXT($AQ$6,"@")))=_xlfn.XLOOKUP(Planilha4!$E49,'C5'!$D:$D,'C5'!$P:$P),"Ok","Nfe: "&amp;_xlfn.XLOOKUP($E49,'Espelho NFE'!$B:$B,INDIRECT(TEXT($AQ$6,"@")))&amp;" - C5: "&amp;_xlfn.XLOOKUP(Planilha4!$E49,'C5'!$D:$D,'C5'!$P:$P)),"")</f>
        <v/>
      </c>
      <c r="J49" s="20" t="str" cm="1">
        <f t="array" aca="1" ref="J49" ca="1">IF($F49="Sim",IF(_xlfn.XLOOKUP($E49,'Espelho NFE'!$B:$B,INDIRECT(TEXT($AQ$7,"@")))=_xlfn.XLOOKUP(Planilha4!$E49,'C5'!$D:$D,'C5'!$M:$M),"Ok","Nfe: "&amp;_xlfn.XLOOKUP($E49,'Espelho NFE'!$B:$B,INDIRECT(TEXT($AQ$7,"@")))&amp;" - C5: "&amp;_xlfn.XLOOKUP(Planilha4!$E49,'C5'!$D:$D,'C5'!$M:$M)),"")</f>
        <v/>
      </c>
      <c r="K49" s="20" t="str" cm="1">
        <f t="array" aca="1" ref="K49" ca="1">IF($F49="Sim",IF(_xlfn.XLOOKUP($E49,'Espelho NFE'!$B:$B,INDIRECT(TEXT($AQ$8,"@")))=_xlfn.XLOOKUP(Planilha4!$E49,'C5'!$D:$D,'C5'!$Z:$Z),"Ok","Nfe: "&amp;_xlfn.XLOOKUP($E49,'Espelho NFE'!$B:$B,INDIRECT(TEXT($AQ$8,"@")))&amp;" - C5: "&amp;_xlfn.XLOOKUP(Planilha4!$E49,'C5'!$D:$D,'C5'!$Z:$Z)),"")</f>
        <v/>
      </c>
      <c r="L49" s="20" t="str" cm="1">
        <f t="array" aca="1" ref="L49" ca="1">IF($F49="Sim",IF(_xlfn.XLOOKUP($E49,'Espelho NFE'!$B:$B,INDIRECT(TEXT($AQ$9,"@")))=_xlfn.XLOOKUP(Planilha4!$E49,'C5'!$D:$D,'C5'!$AA:$AA),"Ok","Nfe: "&amp;_xlfn.XLOOKUP($E49,'Espelho NFE'!$B:$B,INDIRECT(TEXT($AQ$9,"@")))&amp;" - C5: "&amp;_xlfn.XLOOKUP(Planilha4!$E49,'C5'!$D:$D,'C5'!$AA:$AA)),"")</f>
        <v/>
      </c>
      <c r="M49" s="20" t="str" cm="1">
        <f t="array" aca="1" ref="M49" ca="1">IF($F49="Sim",IF(_xlfn.XLOOKUP($E49,'Espelho NFE'!$B:$B,INDIRECT(TEXT($AQ$10,"@")))=_xlfn.XLOOKUP(Planilha4!$E49,'C5'!$D:$D,'C5'!$AB:$AB),"Ok","Nfe: "&amp;_xlfn.XLOOKUP($E49,'Espelho NFE'!$B:$B,INDIRECT(TEXT($AQ$10,"@")))&amp;" - C5: "&amp;_xlfn.XLOOKUP(Planilha4!$E49,'C5'!$D:$D,'C5'!$AB:$AB)),"")</f>
        <v/>
      </c>
      <c r="N49" s="18" t="str">
        <f>IF(F49="Sim",IF(_xlfn.XLOOKUP(E49,'C5'!D:D,'C5'!E:E)=1,"Uni 1","Cx "&amp;_xlfn.XLOOKUP(E49,'C5'!D:D,'C5'!E:E)),"")</f>
        <v/>
      </c>
      <c r="O49" s="20" t="str" cm="1">
        <f t="array" aca="1" ref="O49" ca="1">IF(F49="Sim",IF((_xlfn.XLOOKUP(E49,'Espelho NFE'!B:B,INDIRECT(TEXT($AQ$11,"@")))/_xlfn.XLOOKUP(E49,'C5'!D:D,'C5'!G:G))*_xlfn.XLOOKUP(Planilha4!E49,'C5'!D:D,'C5'!E:E)=_xlfn.XLOOKUP(E49,'C5'!D:D,'C5'!F:F),"Ok","Nfe:"&amp;(_xlfn.XLOOKUP(E49,'Espelho NFE'!B:B,INDIRECT(TEXT($AQ$11,"@")))/_xlfn.XLOOKUP(E49,'C5'!D:D,'C5'!G:G))*_xlfn.XLOOKUP(Planilha4!E49,'C5'!D:D,'C5'!E:E)&amp;" - C5: "&amp;_xlfn.XLOOKUP(E49,'C5'!D:D,'C5'!F:F)),"")</f>
        <v/>
      </c>
    </row>
    <row r="50" spans="5:15" x14ac:dyDescent="0.35">
      <c r="E50" s="18" t="str">
        <f>IF('Espelho NFE'!B48="","",'Espelho NFE'!B48)</f>
        <v/>
      </c>
      <c r="F50" s="18" t="str">
        <f>IF(E50="","",IF(_xlfn.XLOOKUP(Planilha4!E50,'Espelho NFE'!B:B,'Espelho NFE'!B:B)="","Não","Sim"))</f>
        <v/>
      </c>
      <c r="G50" s="20" t="str">
        <f>IF(F50="Sim",_xlfn.XLOOKUP(E50,'C5'!D:D,'C5'!C:C),"")</f>
        <v/>
      </c>
      <c r="H50" s="18" t="str">
        <f>IF(F50="Sim",_xlfn.XLOOKUP(G50,'C5'!C:C,'C5'!J:J),"")</f>
        <v/>
      </c>
      <c r="I50" s="20" t="str" cm="1">
        <f t="array" aca="1" ref="I50" ca="1">IF($F50="Sim",IF(_xlfn.XLOOKUP($E50,'Espelho NFE'!$B:$B,INDIRECT(TEXT($AQ$6,"@")))=_xlfn.XLOOKUP(Planilha4!$E50,'C5'!$D:$D,'C5'!$P:$P),"Ok","Nfe: "&amp;_xlfn.XLOOKUP($E50,'Espelho NFE'!$B:$B,INDIRECT(TEXT($AQ$6,"@")))&amp;" - C5: "&amp;_xlfn.XLOOKUP(Planilha4!$E50,'C5'!$D:$D,'C5'!$P:$P)),"")</f>
        <v/>
      </c>
      <c r="J50" s="20" t="str" cm="1">
        <f t="array" aca="1" ref="J50" ca="1">IF($F50="Sim",IF(_xlfn.XLOOKUP($E50,'Espelho NFE'!$B:$B,INDIRECT(TEXT($AQ$7,"@")))=_xlfn.XLOOKUP(Planilha4!$E50,'C5'!$D:$D,'C5'!$M:$M),"Ok","Nfe: "&amp;_xlfn.XLOOKUP($E50,'Espelho NFE'!$B:$B,INDIRECT(TEXT($AQ$7,"@")))&amp;" - C5: "&amp;_xlfn.XLOOKUP(Planilha4!$E50,'C5'!$D:$D,'C5'!$M:$M)),"")</f>
        <v/>
      </c>
      <c r="K50" s="20" t="str" cm="1">
        <f t="array" aca="1" ref="K50" ca="1">IF($F50="Sim",IF(_xlfn.XLOOKUP($E50,'Espelho NFE'!$B:$B,INDIRECT(TEXT($AQ$8,"@")))=_xlfn.XLOOKUP(Planilha4!$E50,'C5'!$D:$D,'C5'!$Z:$Z),"Ok","Nfe: "&amp;_xlfn.XLOOKUP($E50,'Espelho NFE'!$B:$B,INDIRECT(TEXT($AQ$8,"@")))&amp;" - C5: "&amp;_xlfn.XLOOKUP(Planilha4!$E50,'C5'!$D:$D,'C5'!$Z:$Z)),"")</f>
        <v/>
      </c>
      <c r="L50" s="20" t="str" cm="1">
        <f t="array" aca="1" ref="L50" ca="1">IF($F50="Sim",IF(_xlfn.XLOOKUP($E50,'Espelho NFE'!$B:$B,INDIRECT(TEXT($AQ$9,"@")))=_xlfn.XLOOKUP(Planilha4!$E50,'C5'!$D:$D,'C5'!$AA:$AA),"Ok","Nfe: "&amp;_xlfn.XLOOKUP($E50,'Espelho NFE'!$B:$B,INDIRECT(TEXT($AQ$9,"@")))&amp;" - C5: "&amp;_xlfn.XLOOKUP(Planilha4!$E50,'C5'!$D:$D,'C5'!$AA:$AA)),"")</f>
        <v/>
      </c>
      <c r="M50" s="20" t="str" cm="1">
        <f t="array" aca="1" ref="M50" ca="1">IF($F50="Sim",IF(_xlfn.XLOOKUP($E50,'Espelho NFE'!$B:$B,INDIRECT(TEXT($AQ$10,"@")))=_xlfn.XLOOKUP(Planilha4!$E50,'C5'!$D:$D,'C5'!$AB:$AB),"Ok","Nfe: "&amp;_xlfn.XLOOKUP($E50,'Espelho NFE'!$B:$B,INDIRECT(TEXT($AQ$10,"@")))&amp;" - C5: "&amp;_xlfn.XLOOKUP(Planilha4!$E50,'C5'!$D:$D,'C5'!$AB:$AB)),"")</f>
        <v/>
      </c>
      <c r="N50" s="18" t="str">
        <f>IF(F50="Sim",IF(_xlfn.XLOOKUP(E50,'C5'!D:D,'C5'!E:E)=1,"Uni 1","Cx "&amp;_xlfn.XLOOKUP(E50,'C5'!D:D,'C5'!E:E)),"")</f>
        <v/>
      </c>
      <c r="O50" s="20" t="str" cm="1">
        <f t="array" aca="1" ref="O50" ca="1">IF(F50="Sim",IF((_xlfn.XLOOKUP(E50,'Espelho NFE'!B:B,INDIRECT(TEXT($AQ$11,"@")))/_xlfn.XLOOKUP(E50,'C5'!D:D,'C5'!G:G))*_xlfn.XLOOKUP(Planilha4!E50,'C5'!D:D,'C5'!E:E)=_xlfn.XLOOKUP(E50,'C5'!D:D,'C5'!F:F),"Ok","Nfe:"&amp;(_xlfn.XLOOKUP(E50,'Espelho NFE'!B:B,INDIRECT(TEXT($AQ$11,"@")))/_xlfn.XLOOKUP(E50,'C5'!D:D,'C5'!G:G))*_xlfn.XLOOKUP(Planilha4!E50,'C5'!D:D,'C5'!E:E)&amp;" - C5: "&amp;_xlfn.XLOOKUP(E50,'C5'!D:D,'C5'!F:F)),"")</f>
        <v/>
      </c>
    </row>
    <row r="51" spans="5:15" x14ac:dyDescent="0.35">
      <c r="E51" s="18" t="str">
        <f>IF('Espelho NFE'!B49="","",'Espelho NFE'!B49)</f>
        <v/>
      </c>
      <c r="F51" s="18" t="str">
        <f>IF(E51="","",IF(_xlfn.XLOOKUP(Planilha4!E51,'Espelho NFE'!B:B,'Espelho NFE'!B:B)="","Não","Sim"))</f>
        <v/>
      </c>
      <c r="G51" s="20" t="str">
        <f>IF(F51="Sim",_xlfn.XLOOKUP(E51,'C5'!D:D,'C5'!C:C),"")</f>
        <v/>
      </c>
      <c r="H51" s="18" t="str">
        <f>IF(F51="Sim",_xlfn.XLOOKUP(G51,'C5'!C:C,'C5'!J:J),"")</f>
        <v/>
      </c>
      <c r="I51" s="20" t="str" cm="1">
        <f t="array" aca="1" ref="I51" ca="1">IF($F51="Sim",IF(_xlfn.XLOOKUP($E51,'Espelho NFE'!$B:$B,INDIRECT(TEXT($AQ$6,"@")))=_xlfn.XLOOKUP(Planilha4!$E51,'C5'!$D:$D,'C5'!$P:$P),"Ok","Nfe: "&amp;_xlfn.XLOOKUP($E51,'Espelho NFE'!$B:$B,INDIRECT(TEXT($AQ$6,"@")))&amp;" - C5: "&amp;_xlfn.XLOOKUP(Planilha4!$E51,'C5'!$D:$D,'C5'!$P:$P)),"")</f>
        <v/>
      </c>
      <c r="J51" s="20" t="str" cm="1">
        <f t="array" aca="1" ref="J51" ca="1">IF($F51="Sim",IF(_xlfn.XLOOKUP($E51,'Espelho NFE'!$B:$B,INDIRECT(TEXT($AQ$7,"@")))=_xlfn.XLOOKUP(Planilha4!$E51,'C5'!$D:$D,'C5'!$M:$M),"Ok","Nfe: "&amp;_xlfn.XLOOKUP($E51,'Espelho NFE'!$B:$B,INDIRECT(TEXT($AQ$7,"@")))&amp;" - C5: "&amp;_xlfn.XLOOKUP(Planilha4!$E51,'C5'!$D:$D,'C5'!$M:$M)),"")</f>
        <v/>
      </c>
      <c r="K51" s="20" t="str" cm="1">
        <f t="array" aca="1" ref="K51" ca="1">IF($F51="Sim",IF(_xlfn.XLOOKUP($E51,'Espelho NFE'!$B:$B,INDIRECT(TEXT($AQ$8,"@")))=_xlfn.XLOOKUP(Planilha4!$E51,'C5'!$D:$D,'C5'!$Z:$Z),"Ok","Nfe: "&amp;_xlfn.XLOOKUP($E51,'Espelho NFE'!$B:$B,INDIRECT(TEXT($AQ$8,"@")))&amp;" - C5: "&amp;_xlfn.XLOOKUP(Planilha4!$E51,'C5'!$D:$D,'C5'!$Z:$Z)),"")</f>
        <v/>
      </c>
      <c r="L51" s="20" t="str" cm="1">
        <f t="array" aca="1" ref="L51" ca="1">IF($F51="Sim",IF(_xlfn.XLOOKUP($E51,'Espelho NFE'!$B:$B,INDIRECT(TEXT($AQ$9,"@")))=_xlfn.XLOOKUP(Planilha4!$E51,'C5'!$D:$D,'C5'!$AA:$AA),"Ok","Nfe: "&amp;_xlfn.XLOOKUP($E51,'Espelho NFE'!$B:$B,INDIRECT(TEXT($AQ$9,"@")))&amp;" - C5: "&amp;_xlfn.XLOOKUP(Planilha4!$E51,'C5'!$D:$D,'C5'!$AA:$AA)),"")</f>
        <v/>
      </c>
      <c r="M51" s="20" t="str" cm="1">
        <f t="array" aca="1" ref="M51" ca="1">IF($F51="Sim",IF(_xlfn.XLOOKUP($E51,'Espelho NFE'!$B:$B,INDIRECT(TEXT($AQ$10,"@")))=_xlfn.XLOOKUP(Planilha4!$E51,'C5'!$D:$D,'C5'!$AB:$AB),"Ok","Nfe: "&amp;_xlfn.XLOOKUP($E51,'Espelho NFE'!$B:$B,INDIRECT(TEXT($AQ$10,"@")))&amp;" - C5: "&amp;_xlfn.XLOOKUP(Planilha4!$E51,'C5'!$D:$D,'C5'!$AB:$AB)),"")</f>
        <v/>
      </c>
      <c r="N51" s="18" t="str">
        <f>IF(F51="Sim",IF(_xlfn.XLOOKUP(E51,'C5'!D:D,'C5'!E:E)=1,"Uni 1","Cx "&amp;_xlfn.XLOOKUP(E51,'C5'!D:D,'C5'!E:E)),"")</f>
        <v/>
      </c>
      <c r="O51" s="20" t="str" cm="1">
        <f t="array" aca="1" ref="O51" ca="1">IF(F51="Sim",IF((_xlfn.XLOOKUP(E51,'Espelho NFE'!B:B,INDIRECT(TEXT($AQ$11,"@")))/_xlfn.XLOOKUP(E51,'C5'!D:D,'C5'!G:G))*_xlfn.XLOOKUP(Planilha4!E51,'C5'!D:D,'C5'!E:E)=_xlfn.XLOOKUP(E51,'C5'!D:D,'C5'!F:F),"Ok","Nfe:"&amp;(_xlfn.XLOOKUP(E51,'Espelho NFE'!B:B,INDIRECT(TEXT($AQ$11,"@")))/_xlfn.XLOOKUP(E51,'C5'!D:D,'C5'!G:G))*_xlfn.XLOOKUP(Planilha4!E51,'C5'!D:D,'C5'!E:E)&amp;" - C5: "&amp;_xlfn.XLOOKUP(E51,'C5'!D:D,'C5'!F:F)),"")</f>
        <v/>
      </c>
    </row>
    <row r="52" spans="5:15" x14ac:dyDescent="0.35">
      <c r="E52" s="18" t="str">
        <f>IF('Espelho NFE'!B50="","",'Espelho NFE'!B50)</f>
        <v/>
      </c>
      <c r="F52" s="18" t="str">
        <f>IF(E52="","",IF(_xlfn.XLOOKUP(Planilha4!E52,'Espelho NFE'!B:B,'Espelho NFE'!B:B)="","Não","Sim"))</f>
        <v/>
      </c>
      <c r="G52" s="20" t="str">
        <f>IF(F52="Sim",_xlfn.XLOOKUP(E52,'C5'!D:D,'C5'!C:C),"")</f>
        <v/>
      </c>
      <c r="H52" s="18" t="str">
        <f>IF(F52="Sim",_xlfn.XLOOKUP(G52,'C5'!C:C,'C5'!J:J),"")</f>
        <v/>
      </c>
      <c r="I52" s="20" t="str" cm="1">
        <f t="array" aca="1" ref="I52" ca="1">IF($F52="Sim",IF(_xlfn.XLOOKUP($E52,'Espelho NFE'!$B:$B,INDIRECT(TEXT($AQ$6,"@")))=_xlfn.XLOOKUP(Planilha4!$E52,'C5'!$D:$D,'C5'!$P:$P),"Ok","Nfe: "&amp;_xlfn.XLOOKUP($E52,'Espelho NFE'!$B:$B,INDIRECT(TEXT($AQ$6,"@")))&amp;" - C5: "&amp;_xlfn.XLOOKUP(Planilha4!$E52,'C5'!$D:$D,'C5'!$P:$P)),"")</f>
        <v/>
      </c>
      <c r="J52" s="20" t="str" cm="1">
        <f t="array" aca="1" ref="J52" ca="1">IF($F52="Sim",IF(_xlfn.XLOOKUP($E52,'Espelho NFE'!$B:$B,INDIRECT(TEXT($AQ$7,"@")))=_xlfn.XLOOKUP(Planilha4!$E52,'C5'!$D:$D,'C5'!$M:$M),"Ok","Nfe: "&amp;_xlfn.XLOOKUP($E52,'Espelho NFE'!$B:$B,INDIRECT(TEXT($AQ$7,"@")))&amp;" - C5: "&amp;_xlfn.XLOOKUP(Planilha4!$E52,'C5'!$D:$D,'C5'!$M:$M)),"")</f>
        <v/>
      </c>
      <c r="K52" s="20" t="str" cm="1">
        <f t="array" aca="1" ref="K52" ca="1">IF($F52="Sim",IF(_xlfn.XLOOKUP($E52,'Espelho NFE'!$B:$B,INDIRECT(TEXT($AQ$8,"@")))=_xlfn.XLOOKUP(Planilha4!$E52,'C5'!$D:$D,'C5'!$Z:$Z),"Ok","Nfe: "&amp;_xlfn.XLOOKUP($E52,'Espelho NFE'!$B:$B,INDIRECT(TEXT($AQ$8,"@")))&amp;" - C5: "&amp;_xlfn.XLOOKUP(Planilha4!$E52,'C5'!$D:$D,'C5'!$Z:$Z)),"")</f>
        <v/>
      </c>
      <c r="L52" s="20" t="str" cm="1">
        <f t="array" aca="1" ref="L52" ca="1">IF($F52="Sim",IF(_xlfn.XLOOKUP($E52,'Espelho NFE'!$B:$B,INDIRECT(TEXT($AQ$9,"@")))=_xlfn.XLOOKUP(Planilha4!$E52,'C5'!$D:$D,'C5'!$AA:$AA),"Ok","Nfe: "&amp;_xlfn.XLOOKUP($E52,'Espelho NFE'!$B:$B,INDIRECT(TEXT($AQ$9,"@")))&amp;" - C5: "&amp;_xlfn.XLOOKUP(Planilha4!$E52,'C5'!$D:$D,'C5'!$AA:$AA)),"")</f>
        <v/>
      </c>
      <c r="M52" s="20" t="str" cm="1">
        <f t="array" aca="1" ref="M52" ca="1">IF($F52="Sim",IF(_xlfn.XLOOKUP($E52,'Espelho NFE'!$B:$B,INDIRECT(TEXT($AQ$10,"@")))=_xlfn.XLOOKUP(Planilha4!$E52,'C5'!$D:$D,'C5'!$AB:$AB),"Ok","Nfe: "&amp;_xlfn.XLOOKUP($E52,'Espelho NFE'!$B:$B,INDIRECT(TEXT($AQ$10,"@")))&amp;" - C5: "&amp;_xlfn.XLOOKUP(Planilha4!$E52,'C5'!$D:$D,'C5'!$AB:$AB)),"")</f>
        <v/>
      </c>
      <c r="N52" s="18" t="str">
        <f>IF(F52="Sim",IF(_xlfn.XLOOKUP(E52,'C5'!D:D,'C5'!E:E)=1,"Uni 1","Cx "&amp;_xlfn.XLOOKUP(E52,'C5'!D:D,'C5'!E:E)),"")</f>
        <v/>
      </c>
      <c r="O52" s="20" t="str" cm="1">
        <f t="array" aca="1" ref="O52" ca="1">IF(F52="Sim",IF((_xlfn.XLOOKUP(E52,'Espelho NFE'!B:B,INDIRECT(TEXT($AQ$11,"@")))/_xlfn.XLOOKUP(E52,'C5'!D:D,'C5'!G:G))*_xlfn.XLOOKUP(Planilha4!E52,'C5'!D:D,'C5'!E:E)=_xlfn.XLOOKUP(E52,'C5'!D:D,'C5'!F:F),"Ok","Nfe:"&amp;(_xlfn.XLOOKUP(E52,'Espelho NFE'!B:B,INDIRECT(TEXT($AQ$11,"@")))/_xlfn.XLOOKUP(E52,'C5'!D:D,'C5'!G:G))*_xlfn.XLOOKUP(Planilha4!E52,'C5'!D:D,'C5'!E:E)&amp;" - C5: "&amp;_xlfn.XLOOKUP(E52,'C5'!D:D,'C5'!F:F)),"")</f>
        <v/>
      </c>
    </row>
    <row r="53" spans="5:15" x14ac:dyDescent="0.35">
      <c r="E53" s="18" t="str">
        <f>IF('Espelho NFE'!B51="","",'Espelho NFE'!B51)</f>
        <v/>
      </c>
      <c r="F53" s="18" t="str">
        <f>IF(E53="","",IF(_xlfn.XLOOKUP(Planilha4!E53,'Espelho NFE'!B:B,'Espelho NFE'!B:B)="","Não","Sim"))</f>
        <v/>
      </c>
      <c r="G53" s="20" t="str">
        <f>IF(F53="Sim",_xlfn.XLOOKUP(E53,'C5'!D:D,'C5'!C:C),"")</f>
        <v/>
      </c>
      <c r="H53" s="18" t="str">
        <f>IF(F53="Sim",_xlfn.XLOOKUP(G53,'C5'!C:C,'C5'!J:J),"")</f>
        <v/>
      </c>
      <c r="I53" s="20" t="str" cm="1">
        <f t="array" aca="1" ref="I53" ca="1">IF($F53="Sim",IF(_xlfn.XLOOKUP($E53,'Espelho NFE'!$B:$B,INDIRECT(TEXT($AQ$6,"@")))=_xlfn.XLOOKUP(Planilha4!$E53,'C5'!$D:$D,'C5'!$P:$P),"Ok","Nfe: "&amp;_xlfn.XLOOKUP($E53,'Espelho NFE'!$B:$B,INDIRECT(TEXT($AQ$6,"@")))&amp;" - C5: "&amp;_xlfn.XLOOKUP(Planilha4!$E53,'C5'!$D:$D,'C5'!$P:$P)),"")</f>
        <v/>
      </c>
      <c r="J53" s="20" t="str" cm="1">
        <f t="array" aca="1" ref="J53" ca="1">IF($F53="Sim",IF(_xlfn.XLOOKUP($E53,'Espelho NFE'!$B:$B,INDIRECT(TEXT($AQ$7,"@")))=_xlfn.XLOOKUP(Planilha4!$E53,'C5'!$D:$D,'C5'!$M:$M),"Ok","Nfe: "&amp;_xlfn.XLOOKUP($E53,'Espelho NFE'!$B:$B,INDIRECT(TEXT($AQ$7,"@")))&amp;" - C5: "&amp;_xlfn.XLOOKUP(Planilha4!$E53,'C5'!$D:$D,'C5'!$M:$M)),"")</f>
        <v/>
      </c>
      <c r="K53" s="20" t="str" cm="1">
        <f t="array" aca="1" ref="K53" ca="1">IF($F53="Sim",IF(_xlfn.XLOOKUP($E53,'Espelho NFE'!$B:$B,INDIRECT(TEXT($AQ$8,"@")))=_xlfn.XLOOKUP(Planilha4!$E53,'C5'!$D:$D,'C5'!$Z:$Z),"Ok","Nfe: "&amp;_xlfn.XLOOKUP($E53,'Espelho NFE'!$B:$B,INDIRECT(TEXT($AQ$8,"@")))&amp;" - C5: "&amp;_xlfn.XLOOKUP(Planilha4!$E53,'C5'!$D:$D,'C5'!$Z:$Z)),"")</f>
        <v/>
      </c>
      <c r="L53" s="20" t="str" cm="1">
        <f t="array" aca="1" ref="L53" ca="1">IF($F53="Sim",IF(_xlfn.XLOOKUP($E53,'Espelho NFE'!$B:$B,INDIRECT(TEXT($AQ$9,"@")))=_xlfn.XLOOKUP(Planilha4!$E53,'C5'!$D:$D,'C5'!$AA:$AA),"Ok","Nfe: "&amp;_xlfn.XLOOKUP($E53,'Espelho NFE'!$B:$B,INDIRECT(TEXT($AQ$9,"@")))&amp;" - C5: "&amp;_xlfn.XLOOKUP(Planilha4!$E53,'C5'!$D:$D,'C5'!$AA:$AA)),"")</f>
        <v/>
      </c>
      <c r="M53" s="20" t="str" cm="1">
        <f t="array" aca="1" ref="M53" ca="1">IF($F53="Sim",IF(_xlfn.XLOOKUP($E53,'Espelho NFE'!$B:$B,INDIRECT(TEXT($AQ$10,"@")))=_xlfn.XLOOKUP(Planilha4!$E53,'C5'!$D:$D,'C5'!$AB:$AB),"Ok","Nfe: "&amp;_xlfn.XLOOKUP($E53,'Espelho NFE'!$B:$B,INDIRECT(TEXT($AQ$10,"@")))&amp;" - C5: "&amp;_xlfn.XLOOKUP(Planilha4!$E53,'C5'!$D:$D,'C5'!$AB:$AB)),"")</f>
        <v/>
      </c>
      <c r="N53" s="18" t="str">
        <f>IF(F53="Sim",IF(_xlfn.XLOOKUP(E53,'C5'!D:D,'C5'!E:E)=1,"Uni 1","Cx "&amp;_xlfn.XLOOKUP(E53,'C5'!D:D,'C5'!E:E)),"")</f>
        <v/>
      </c>
      <c r="O53" s="20" t="str" cm="1">
        <f t="array" aca="1" ref="O53" ca="1">IF(F53="Sim",IF((_xlfn.XLOOKUP(E53,'Espelho NFE'!B:B,INDIRECT(TEXT($AQ$11,"@")))/_xlfn.XLOOKUP(E53,'C5'!D:D,'C5'!G:G))*_xlfn.XLOOKUP(Planilha4!E53,'C5'!D:D,'C5'!E:E)=_xlfn.XLOOKUP(E53,'C5'!D:D,'C5'!F:F),"Ok","Nfe:"&amp;(_xlfn.XLOOKUP(E53,'Espelho NFE'!B:B,INDIRECT(TEXT($AQ$11,"@")))/_xlfn.XLOOKUP(E53,'C5'!D:D,'C5'!G:G))*_xlfn.XLOOKUP(Planilha4!E53,'C5'!D:D,'C5'!E:E)&amp;" - C5: "&amp;_xlfn.XLOOKUP(E53,'C5'!D:D,'C5'!F:F)),"")</f>
        <v/>
      </c>
    </row>
    <row r="54" spans="5:15" x14ac:dyDescent="0.35">
      <c r="E54" s="18" t="str">
        <f>IF('Espelho NFE'!B52="","",'Espelho NFE'!B52)</f>
        <v/>
      </c>
      <c r="F54" s="18" t="str">
        <f>IF(E54="","",IF(_xlfn.XLOOKUP(Planilha4!E54,'Espelho NFE'!B:B,'Espelho NFE'!B:B)="","Não","Sim"))</f>
        <v/>
      </c>
      <c r="G54" s="20" t="str">
        <f>IF(F54="Sim",_xlfn.XLOOKUP(E54,'C5'!D:D,'C5'!C:C),"")</f>
        <v/>
      </c>
      <c r="H54" s="18" t="str">
        <f>IF(F54="Sim",_xlfn.XLOOKUP(G54,'C5'!C:C,'C5'!J:J),"")</f>
        <v/>
      </c>
      <c r="I54" s="20" t="str" cm="1">
        <f t="array" aca="1" ref="I54" ca="1">IF($F54="Sim",IF(_xlfn.XLOOKUP($E54,'Espelho NFE'!$B:$B,INDIRECT(TEXT($AQ$6,"@")))=_xlfn.XLOOKUP(Planilha4!$E54,'C5'!$D:$D,'C5'!$P:$P),"Ok","Nfe: "&amp;_xlfn.XLOOKUP($E54,'Espelho NFE'!$B:$B,INDIRECT(TEXT($AQ$6,"@")))&amp;" - C5: "&amp;_xlfn.XLOOKUP(Planilha4!$E54,'C5'!$D:$D,'C5'!$P:$P)),"")</f>
        <v/>
      </c>
      <c r="J54" s="20" t="str" cm="1">
        <f t="array" aca="1" ref="J54" ca="1">IF($F54="Sim",IF(_xlfn.XLOOKUP($E54,'Espelho NFE'!$B:$B,INDIRECT(TEXT($AQ$7,"@")))=_xlfn.XLOOKUP(Planilha4!$E54,'C5'!$D:$D,'C5'!$M:$M),"Ok","Nfe: "&amp;_xlfn.XLOOKUP($E54,'Espelho NFE'!$B:$B,INDIRECT(TEXT($AQ$7,"@")))&amp;" - C5: "&amp;_xlfn.XLOOKUP(Planilha4!$E54,'C5'!$D:$D,'C5'!$M:$M)),"")</f>
        <v/>
      </c>
      <c r="K54" s="20" t="str" cm="1">
        <f t="array" aca="1" ref="K54" ca="1">IF($F54="Sim",IF(_xlfn.XLOOKUP($E54,'Espelho NFE'!$B:$B,INDIRECT(TEXT($AQ$8,"@")))=_xlfn.XLOOKUP(Planilha4!$E54,'C5'!$D:$D,'C5'!$Z:$Z),"Ok","Nfe: "&amp;_xlfn.XLOOKUP($E54,'Espelho NFE'!$B:$B,INDIRECT(TEXT($AQ$8,"@")))&amp;" - C5: "&amp;_xlfn.XLOOKUP(Planilha4!$E54,'C5'!$D:$D,'C5'!$Z:$Z)),"")</f>
        <v/>
      </c>
      <c r="L54" s="20" t="str" cm="1">
        <f t="array" aca="1" ref="L54" ca="1">IF($F54="Sim",IF(_xlfn.XLOOKUP($E54,'Espelho NFE'!$B:$B,INDIRECT(TEXT($AQ$9,"@")))=_xlfn.XLOOKUP(Planilha4!$E54,'C5'!$D:$D,'C5'!$AA:$AA),"Ok","Nfe: "&amp;_xlfn.XLOOKUP($E54,'Espelho NFE'!$B:$B,INDIRECT(TEXT($AQ$9,"@")))&amp;" - C5: "&amp;_xlfn.XLOOKUP(Planilha4!$E54,'C5'!$D:$D,'C5'!$AA:$AA)),"")</f>
        <v/>
      </c>
      <c r="M54" s="20" t="str" cm="1">
        <f t="array" aca="1" ref="M54" ca="1">IF($F54="Sim",IF(_xlfn.XLOOKUP($E54,'Espelho NFE'!$B:$B,INDIRECT(TEXT($AQ$10,"@")))=_xlfn.XLOOKUP(Planilha4!$E54,'C5'!$D:$D,'C5'!$AB:$AB),"Ok","Nfe: "&amp;_xlfn.XLOOKUP($E54,'Espelho NFE'!$B:$B,INDIRECT(TEXT($AQ$10,"@")))&amp;" - C5: "&amp;_xlfn.XLOOKUP(Planilha4!$E54,'C5'!$D:$D,'C5'!$AB:$AB)),"")</f>
        <v/>
      </c>
      <c r="N54" s="18" t="str">
        <f>IF(F54="Sim",IF(_xlfn.XLOOKUP(E54,'C5'!D:D,'C5'!E:E)=1,"Uni 1","Cx "&amp;_xlfn.XLOOKUP(E54,'C5'!D:D,'C5'!E:E)),"")</f>
        <v/>
      </c>
      <c r="O54" s="20" t="str" cm="1">
        <f t="array" aca="1" ref="O54" ca="1">IF(F54="Sim",IF((_xlfn.XLOOKUP(E54,'Espelho NFE'!B:B,INDIRECT(TEXT($AQ$11,"@")))/_xlfn.XLOOKUP(E54,'C5'!D:D,'C5'!G:G))*_xlfn.XLOOKUP(Planilha4!E54,'C5'!D:D,'C5'!E:E)=_xlfn.XLOOKUP(E54,'C5'!D:D,'C5'!F:F),"Ok","Nfe:"&amp;(_xlfn.XLOOKUP(E54,'Espelho NFE'!B:B,INDIRECT(TEXT($AQ$11,"@")))/_xlfn.XLOOKUP(E54,'C5'!D:D,'C5'!G:G))*_xlfn.XLOOKUP(Planilha4!E54,'C5'!D:D,'C5'!E:E)&amp;" - C5: "&amp;_xlfn.XLOOKUP(E54,'C5'!D:D,'C5'!F:F)),"")</f>
        <v/>
      </c>
    </row>
    <row r="55" spans="5:15" x14ac:dyDescent="0.35">
      <c r="E55" s="18" t="str">
        <f>IF('Espelho NFE'!B53="","",'Espelho NFE'!B53)</f>
        <v/>
      </c>
      <c r="F55" s="18" t="str">
        <f>IF(E55="","",IF(_xlfn.XLOOKUP(Planilha4!E55,'Espelho NFE'!B:B,'Espelho NFE'!B:B)="","Não","Sim"))</f>
        <v/>
      </c>
      <c r="G55" s="20" t="str">
        <f>IF(F55="Sim",_xlfn.XLOOKUP(E55,'C5'!D:D,'C5'!C:C),"")</f>
        <v/>
      </c>
      <c r="H55" s="18" t="str">
        <f>IF(F55="Sim",_xlfn.XLOOKUP(G55,'C5'!C:C,'C5'!J:J),"")</f>
        <v/>
      </c>
      <c r="I55" s="20" t="str" cm="1">
        <f t="array" aca="1" ref="I55" ca="1">IF($F55="Sim",IF(_xlfn.XLOOKUP($E55,'Espelho NFE'!$B:$B,INDIRECT(TEXT($AQ$6,"@")))=_xlfn.XLOOKUP(Planilha4!$E55,'C5'!$D:$D,'C5'!$P:$P),"Ok","Nfe: "&amp;_xlfn.XLOOKUP($E55,'Espelho NFE'!$B:$B,INDIRECT(TEXT($AQ$6,"@")))&amp;" - C5: "&amp;_xlfn.XLOOKUP(Planilha4!$E55,'C5'!$D:$D,'C5'!$P:$P)),"")</f>
        <v/>
      </c>
      <c r="J55" s="20" t="str" cm="1">
        <f t="array" aca="1" ref="J55" ca="1">IF($F55="Sim",IF(_xlfn.XLOOKUP($E55,'Espelho NFE'!$B:$B,INDIRECT(TEXT($AQ$7,"@")))=_xlfn.XLOOKUP(Planilha4!$E55,'C5'!$D:$D,'C5'!$M:$M),"Ok","Nfe: "&amp;_xlfn.XLOOKUP($E55,'Espelho NFE'!$B:$B,INDIRECT(TEXT($AQ$7,"@")))&amp;" - C5: "&amp;_xlfn.XLOOKUP(Planilha4!$E55,'C5'!$D:$D,'C5'!$M:$M)),"")</f>
        <v/>
      </c>
      <c r="K55" s="20" t="str" cm="1">
        <f t="array" aca="1" ref="K55" ca="1">IF($F55="Sim",IF(_xlfn.XLOOKUP($E55,'Espelho NFE'!$B:$B,INDIRECT(TEXT($AQ$8,"@")))=_xlfn.XLOOKUP(Planilha4!$E55,'C5'!$D:$D,'C5'!$Z:$Z),"Ok","Nfe: "&amp;_xlfn.XLOOKUP($E55,'Espelho NFE'!$B:$B,INDIRECT(TEXT($AQ$8,"@")))&amp;" - C5: "&amp;_xlfn.XLOOKUP(Planilha4!$E55,'C5'!$D:$D,'C5'!$Z:$Z)),"")</f>
        <v/>
      </c>
      <c r="L55" s="20" t="str" cm="1">
        <f t="array" aca="1" ref="L55" ca="1">IF($F55="Sim",IF(_xlfn.XLOOKUP($E55,'Espelho NFE'!$B:$B,INDIRECT(TEXT($AQ$9,"@")))=_xlfn.XLOOKUP(Planilha4!$E55,'C5'!$D:$D,'C5'!$AA:$AA),"Ok","Nfe: "&amp;_xlfn.XLOOKUP($E55,'Espelho NFE'!$B:$B,INDIRECT(TEXT($AQ$9,"@")))&amp;" - C5: "&amp;_xlfn.XLOOKUP(Planilha4!$E55,'C5'!$D:$D,'C5'!$AA:$AA)),"")</f>
        <v/>
      </c>
      <c r="M55" s="20" t="str" cm="1">
        <f t="array" aca="1" ref="M55" ca="1">IF($F55="Sim",IF(_xlfn.XLOOKUP($E55,'Espelho NFE'!$B:$B,INDIRECT(TEXT($AQ$10,"@")))=_xlfn.XLOOKUP(Planilha4!$E55,'C5'!$D:$D,'C5'!$AB:$AB),"Ok","Nfe: "&amp;_xlfn.XLOOKUP($E55,'Espelho NFE'!$B:$B,INDIRECT(TEXT($AQ$10,"@")))&amp;" - C5: "&amp;_xlfn.XLOOKUP(Planilha4!$E55,'C5'!$D:$D,'C5'!$AB:$AB)),"")</f>
        <v/>
      </c>
      <c r="N55" s="18" t="str">
        <f>IF(F55="Sim",IF(_xlfn.XLOOKUP(E55,'C5'!D:D,'C5'!E:E)=1,"Uni 1","Cx "&amp;_xlfn.XLOOKUP(E55,'C5'!D:D,'C5'!E:E)),"")</f>
        <v/>
      </c>
      <c r="O55" s="20" t="str" cm="1">
        <f t="array" aca="1" ref="O55" ca="1">IF(F55="Sim",IF((_xlfn.XLOOKUP(E55,'Espelho NFE'!B:B,INDIRECT(TEXT($AQ$11,"@")))/_xlfn.XLOOKUP(E55,'C5'!D:D,'C5'!G:G))*_xlfn.XLOOKUP(Planilha4!E55,'C5'!D:D,'C5'!E:E)=_xlfn.XLOOKUP(E55,'C5'!D:D,'C5'!F:F),"Ok","Nfe:"&amp;(_xlfn.XLOOKUP(E55,'Espelho NFE'!B:B,INDIRECT(TEXT($AQ$11,"@")))/_xlfn.XLOOKUP(E55,'C5'!D:D,'C5'!G:G))*_xlfn.XLOOKUP(Planilha4!E55,'C5'!D:D,'C5'!E:E)&amp;" - C5: "&amp;_xlfn.XLOOKUP(E55,'C5'!D:D,'C5'!F:F)),"")</f>
        <v/>
      </c>
    </row>
    <row r="56" spans="5:15" x14ac:dyDescent="0.35">
      <c r="E56" s="18" t="str">
        <f>IF('Espelho NFE'!B54="","",'Espelho NFE'!B54)</f>
        <v/>
      </c>
      <c r="F56" s="18" t="str">
        <f>IF(E56="","",IF(_xlfn.XLOOKUP(Planilha4!E56,'Espelho NFE'!B:B,'Espelho NFE'!B:B)="","Não","Sim"))</f>
        <v/>
      </c>
      <c r="G56" s="20" t="str">
        <f>IF(F56="Sim",_xlfn.XLOOKUP(E56,'C5'!D:D,'C5'!C:C),"")</f>
        <v/>
      </c>
      <c r="H56" s="18" t="str">
        <f>IF(F56="Sim",_xlfn.XLOOKUP(G56,'C5'!C:C,'C5'!J:J),"")</f>
        <v/>
      </c>
      <c r="I56" s="20" t="str" cm="1">
        <f t="array" aca="1" ref="I56" ca="1">IF($F56="Sim",IF(_xlfn.XLOOKUP($E56,'Espelho NFE'!$B:$B,INDIRECT(TEXT($AQ$6,"@")))=_xlfn.XLOOKUP(Planilha4!$E56,'C5'!$D:$D,'C5'!$P:$P),"Ok","Nfe: "&amp;_xlfn.XLOOKUP($E56,'Espelho NFE'!$B:$B,INDIRECT(TEXT($AQ$6,"@")))&amp;" - C5: "&amp;_xlfn.XLOOKUP(Planilha4!$E56,'C5'!$D:$D,'C5'!$P:$P)),"")</f>
        <v/>
      </c>
      <c r="J56" s="20" t="str" cm="1">
        <f t="array" aca="1" ref="J56" ca="1">IF($F56="Sim",IF(_xlfn.XLOOKUP($E56,'Espelho NFE'!$B:$B,INDIRECT(TEXT($AQ$7,"@")))=_xlfn.XLOOKUP(Planilha4!$E56,'C5'!$D:$D,'C5'!$M:$M),"Ok","Nfe: "&amp;_xlfn.XLOOKUP($E56,'Espelho NFE'!$B:$B,INDIRECT(TEXT($AQ$7,"@")))&amp;" - C5: "&amp;_xlfn.XLOOKUP(Planilha4!$E56,'C5'!$D:$D,'C5'!$M:$M)),"")</f>
        <v/>
      </c>
      <c r="K56" s="20" t="str" cm="1">
        <f t="array" aca="1" ref="K56" ca="1">IF($F56="Sim",IF(_xlfn.XLOOKUP($E56,'Espelho NFE'!$B:$B,INDIRECT(TEXT($AQ$8,"@")))=_xlfn.XLOOKUP(Planilha4!$E56,'C5'!$D:$D,'C5'!$Z:$Z),"Ok","Nfe: "&amp;_xlfn.XLOOKUP($E56,'Espelho NFE'!$B:$B,INDIRECT(TEXT($AQ$8,"@")))&amp;" - C5: "&amp;_xlfn.XLOOKUP(Planilha4!$E56,'C5'!$D:$D,'C5'!$Z:$Z)),"")</f>
        <v/>
      </c>
      <c r="L56" s="20" t="str" cm="1">
        <f t="array" aca="1" ref="L56" ca="1">IF($F56="Sim",IF(_xlfn.XLOOKUP($E56,'Espelho NFE'!$B:$B,INDIRECT(TEXT($AQ$9,"@")))=_xlfn.XLOOKUP(Planilha4!$E56,'C5'!$D:$D,'C5'!$AA:$AA),"Ok","Nfe: "&amp;_xlfn.XLOOKUP($E56,'Espelho NFE'!$B:$B,INDIRECT(TEXT($AQ$9,"@")))&amp;" - C5: "&amp;_xlfn.XLOOKUP(Planilha4!$E56,'C5'!$D:$D,'C5'!$AA:$AA)),"")</f>
        <v/>
      </c>
      <c r="M56" s="20" t="str" cm="1">
        <f t="array" aca="1" ref="M56" ca="1">IF($F56="Sim",IF(_xlfn.XLOOKUP($E56,'Espelho NFE'!$B:$B,INDIRECT(TEXT($AQ$10,"@")))=_xlfn.XLOOKUP(Planilha4!$E56,'C5'!$D:$D,'C5'!$AB:$AB),"Ok","Nfe: "&amp;_xlfn.XLOOKUP($E56,'Espelho NFE'!$B:$B,INDIRECT(TEXT($AQ$10,"@")))&amp;" - C5: "&amp;_xlfn.XLOOKUP(Planilha4!$E56,'C5'!$D:$D,'C5'!$AB:$AB)),"")</f>
        <v/>
      </c>
      <c r="N56" s="18" t="str">
        <f>IF(F56="Sim",IF(_xlfn.XLOOKUP(E56,'C5'!D:D,'C5'!E:E)=1,"Uni 1","Cx "&amp;_xlfn.XLOOKUP(E56,'C5'!D:D,'C5'!E:E)),"")</f>
        <v/>
      </c>
      <c r="O56" s="20" t="str" cm="1">
        <f t="array" aca="1" ref="O56" ca="1">IF(F56="Sim",IF((_xlfn.XLOOKUP(E56,'Espelho NFE'!B:B,INDIRECT(TEXT($AQ$11,"@")))/_xlfn.XLOOKUP(E56,'C5'!D:D,'C5'!G:G))*_xlfn.XLOOKUP(Planilha4!E56,'C5'!D:D,'C5'!E:E)=_xlfn.XLOOKUP(E56,'C5'!D:D,'C5'!F:F),"Ok","Nfe:"&amp;(_xlfn.XLOOKUP(E56,'Espelho NFE'!B:B,INDIRECT(TEXT($AQ$11,"@")))/_xlfn.XLOOKUP(E56,'C5'!D:D,'C5'!G:G))*_xlfn.XLOOKUP(Planilha4!E56,'C5'!D:D,'C5'!E:E)&amp;" - C5: "&amp;_xlfn.XLOOKUP(E56,'C5'!D:D,'C5'!F:F)),"")</f>
        <v/>
      </c>
    </row>
    <row r="57" spans="5:15" x14ac:dyDescent="0.35">
      <c r="E57" s="18" t="str">
        <f>IF('Espelho NFE'!B55="","",'Espelho NFE'!B55)</f>
        <v/>
      </c>
      <c r="F57" s="18" t="str">
        <f>IF(E57="","",IF(_xlfn.XLOOKUP(Planilha4!E57,'Espelho NFE'!B:B,'Espelho NFE'!B:B)="","Não","Sim"))</f>
        <v/>
      </c>
      <c r="G57" s="20" t="str">
        <f>IF(F57="Sim",_xlfn.XLOOKUP(E57,'C5'!D:D,'C5'!C:C),"")</f>
        <v/>
      </c>
      <c r="H57" s="18" t="str">
        <f>IF(F57="Sim",_xlfn.XLOOKUP(G57,'C5'!C:C,'C5'!J:J),"")</f>
        <v/>
      </c>
      <c r="I57" s="20" t="str" cm="1">
        <f t="array" aca="1" ref="I57" ca="1">IF($F57="Sim",IF(_xlfn.XLOOKUP($E57,'Espelho NFE'!$B:$B,INDIRECT(TEXT($AQ$6,"@")))=_xlfn.XLOOKUP(Planilha4!$E57,'C5'!$D:$D,'C5'!$P:$P),"Ok","Nfe: "&amp;_xlfn.XLOOKUP($E57,'Espelho NFE'!$B:$B,INDIRECT(TEXT($AQ$6,"@")))&amp;" - C5: "&amp;_xlfn.XLOOKUP(Planilha4!$E57,'C5'!$D:$D,'C5'!$P:$P)),"")</f>
        <v/>
      </c>
      <c r="J57" s="20" t="str" cm="1">
        <f t="array" aca="1" ref="J57" ca="1">IF($F57="Sim",IF(_xlfn.XLOOKUP($E57,'Espelho NFE'!$B:$B,INDIRECT(TEXT($AQ$7,"@")))=_xlfn.XLOOKUP(Planilha4!$E57,'C5'!$D:$D,'C5'!$M:$M),"Ok","Nfe: "&amp;_xlfn.XLOOKUP($E57,'Espelho NFE'!$B:$B,INDIRECT(TEXT($AQ$7,"@")))&amp;" - C5: "&amp;_xlfn.XLOOKUP(Planilha4!$E57,'C5'!$D:$D,'C5'!$M:$M)),"")</f>
        <v/>
      </c>
      <c r="K57" s="20" t="str" cm="1">
        <f t="array" aca="1" ref="K57" ca="1">IF($F57="Sim",IF(_xlfn.XLOOKUP($E57,'Espelho NFE'!$B:$B,INDIRECT(TEXT($AQ$8,"@")))=_xlfn.XLOOKUP(Planilha4!$E57,'C5'!$D:$D,'C5'!$Z:$Z),"Ok","Nfe: "&amp;_xlfn.XLOOKUP($E57,'Espelho NFE'!$B:$B,INDIRECT(TEXT($AQ$8,"@")))&amp;" - C5: "&amp;_xlfn.XLOOKUP(Planilha4!$E57,'C5'!$D:$D,'C5'!$Z:$Z)),"")</f>
        <v/>
      </c>
      <c r="L57" s="20" t="str" cm="1">
        <f t="array" aca="1" ref="L57" ca="1">IF($F57="Sim",IF(_xlfn.XLOOKUP($E57,'Espelho NFE'!$B:$B,INDIRECT(TEXT($AQ$9,"@")))=_xlfn.XLOOKUP(Planilha4!$E57,'C5'!$D:$D,'C5'!$AA:$AA),"Ok","Nfe: "&amp;_xlfn.XLOOKUP($E57,'Espelho NFE'!$B:$B,INDIRECT(TEXT($AQ$9,"@")))&amp;" - C5: "&amp;_xlfn.XLOOKUP(Planilha4!$E57,'C5'!$D:$D,'C5'!$AA:$AA)),"")</f>
        <v/>
      </c>
      <c r="M57" s="20" t="str" cm="1">
        <f t="array" aca="1" ref="M57" ca="1">IF($F57="Sim",IF(_xlfn.XLOOKUP($E57,'Espelho NFE'!$B:$B,INDIRECT(TEXT($AQ$10,"@")))=_xlfn.XLOOKUP(Planilha4!$E57,'C5'!$D:$D,'C5'!$AB:$AB),"Ok","Nfe: "&amp;_xlfn.XLOOKUP($E57,'Espelho NFE'!$B:$B,INDIRECT(TEXT($AQ$10,"@")))&amp;" - C5: "&amp;_xlfn.XLOOKUP(Planilha4!$E57,'C5'!$D:$D,'C5'!$AB:$AB)),"")</f>
        <v/>
      </c>
      <c r="N57" s="18" t="str">
        <f>IF(F57="Sim",IF(_xlfn.XLOOKUP(E57,'C5'!D:D,'C5'!E:E)=1,"Uni 1","Cx "&amp;_xlfn.XLOOKUP(E57,'C5'!D:D,'C5'!E:E)),"")</f>
        <v/>
      </c>
      <c r="O57" s="20" t="str" cm="1">
        <f t="array" aca="1" ref="O57" ca="1">IF(F57="Sim",IF((_xlfn.XLOOKUP(E57,'Espelho NFE'!B:B,INDIRECT(TEXT($AQ$11,"@")))/_xlfn.XLOOKUP(E57,'C5'!D:D,'C5'!G:G))*_xlfn.XLOOKUP(Planilha4!E57,'C5'!D:D,'C5'!E:E)=_xlfn.XLOOKUP(E57,'C5'!D:D,'C5'!F:F),"Ok","Nfe:"&amp;(_xlfn.XLOOKUP(E57,'Espelho NFE'!B:B,INDIRECT(TEXT($AQ$11,"@")))/_xlfn.XLOOKUP(E57,'C5'!D:D,'C5'!G:G))*_xlfn.XLOOKUP(Planilha4!E57,'C5'!D:D,'C5'!E:E)&amp;" - C5: "&amp;_xlfn.XLOOKUP(E57,'C5'!D:D,'C5'!F:F)),"")</f>
        <v/>
      </c>
    </row>
    <row r="58" spans="5:15" x14ac:dyDescent="0.35">
      <c r="E58" s="18" t="str">
        <f>IF('Espelho NFE'!B56="","",'Espelho NFE'!B56)</f>
        <v/>
      </c>
      <c r="F58" s="18" t="str">
        <f>IF(E58="","",IF(_xlfn.XLOOKUP(Planilha4!E58,'Espelho NFE'!B:B,'Espelho NFE'!B:B)="","Não","Sim"))</f>
        <v/>
      </c>
      <c r="G58" s="20" t="str">
        <f>IF(F58="Sim",_xlfn.XLOOKUP(E58,'C5'!D:D,'C5'!C:C),"")</f>
        <v/>
      </c>
      <c r="H58" s="18" t="str">
        <f>IF(F58="Sim",_xlfn.XLOOKUP(G58,'C5'!C:C,'C5'!J:J),"")</f>
        <v/>
      </c>
      <c r="I58" s="20" t="str" cm="1">
        <f t="array" aca="1" ref="I58" ca="1">IF($F58="Sim",IF(_xlfn.XLOOKUP($E58,'Espelho NFE'!$B:$B,INDIRECT(TEXT($AQ$6,"@")))=_xlfn.XLOOKUP(Planilha4!$E58,'C5'!$D:$D,'C5'!$P:$P),"Ok","Nfe: "&amp;_xlfn.XLOOKUP($E58,'Espelho NFE'!$B:$B,INDIRECT(TEXT($AQ$6,"@")))&amp;" - C5: "&amp;_xlfn.XLOOKUP(Planilha4!$E58,'C5'!$D:$D,'C5'!$P:$P)),"")</f>
        <v/>
      </c>
      <c r="J58" s="20" t="str" cm="1">
        <f t="array" aca="1" ref="J58" ca="1">IF($F58="Sim",IF(_xlfn.XLOOKUP($E58,'Espelho NFE'!$B:$B,INDIRECT(TEXT($AQ$7,"@")))=_xlfn.XLOOKUP(Planilha4!$E58,'C5'!$D:$D,'C5'!$M:$M),"Ok","Nfe: "&amp;_xlfn.XLOOKUP($E58,'Espelho NFE'!$B:$B,INDIRECT(TEXT($AQ$7,"@")))&amp;" - C5: "&amp;_xlfn.XLOOKUP(Planilha4!$E58,'C5'!$D:$D,'C5'!$M:$M)),"")</f>
        <v/>
      </c>
      <c r="K58" s="20" t="str" cm="1">
        <f t="array" aca="1" ref="K58" ca="1">IF($F58="Sim",IF(_xlfn.XLOOKUP($E58,'Espelho NFE'!$B:$B,INDIRECT(TEXT($AQ$8,"@")))=_xlfn.XLOOKUP(Planilha4!$E58,'C5'!$D:$D,'C5'!$Z:$Z),"Ok","Nfe: "&amp;_xlfn.XLOOKUP($E58,'Espelho NFE'!$B:$B,INDIRECT(TEXT($AQ$8,"@")))&amp;" - C5: "&amp;_xlfn.XLOOKUP(Planilha4!$E58,'C5'!$D:$D,'C5'!$Z:$Z)),"")</f>
        <v/>
      </c>
      <c r="L58" s="20" t="str" cm="1">
        <f t="array" aca="1" ref="L58" ca="1">IF($F58="Sim",IF(_xlfn.XLOOKUP($E58,'Espelho NFE'!$B:$B,INDIRECT(TEXT($AQ$9,"@")))=_xlfn.XLOOKUP(Planilha4!$E58,'C5'!$D:$D,'C5'!$AA:$AA),"Ok","Nfe: "&amp;_xlfn.XLOOKUP($E58,'Espelho NFE'!$B:$B,INDIRECT(TEXT($AQ$9,"@")))&amp;" - C5: "&amp;_xlfn.XLOOKUP(Planilha4!$E58,'C5'!$D:$D,'C5'!$AA:$AA)),"")</f>
        <v/>
      </c>
      <c r="M58" s="20" t="str" cm="1">
        <f t="array" aca="1" ref="M58" ca="1">IF($F58="Sim",IF(_xlfn.XLOOKUP($E58,'Espelho NFE'!$B:$B,INDIRECT(TEXT($AQ$10,"@")))=_xlfn.XLOOKUP(Planilha4!$E58,'C5'!$D:$D,'C5'!$AB:$AB),"Ok","Nfe: "&amp;_xlfn.XLOOKUP($E58,'Espelho NFE'!$B:$B,INDIRECT(TEXT($AQ$10,"@")))&amp;" - C5: "&amp;_xlfn.XLOOKUP(Planilha4!$E58,'C5'!$D:$D,'C5'!$AB:$AB)),"")</f>
        <v/>
      </c>
      <c r="N58" s="18" t="str">
        <f>IF(F58="Sim",IF(_xlfn.XLOOKUP(E58,'C5'!D:D,'C5'!E:E)=1,"Uni 1","Cx "&amp;_xlfn.XLOOKUP(E58,'C5'!D:D,'C5'!E:E)),"")</f>
        <v/>
      </c>
      <c r="O58" s="20" t="str" cm="1">
        <f t="array" aca="1" ref="O58" ca="1">IF(F58="Sim",IF((_xlfn.XLOOKUP(E58,'Espelho NFE'!B:B,INDIRECT(TEXT($AQ$11,"@")))/_xlfn.XLOOKUP(E58,'C5'!D:D,'C5'!G:G))*_xlfn.XLOOKUP(Planilha4!E58,'C5'!D:D,'C5'!E:E)=_xlfn.XLOOKUP(E58,'C5'!D:D,'C5'!F:F),"Ok","Nfe:"&amp;(_xlfn.XLOOKUP(E58,'Espelho NFE'!B:B,INDIRECT(TEXT($AQ$11,"@")))/_xlfn.XLOOKUP(E58,'C5'!D:D,'C5'!G:G))*_xlfn.XLOOKUP(Planilha4!E58,'C5'!D:D,'C5'!E:E)&amp;" - C5: "&amp;_xlfn.XLOOKUP(E58,'C5'!D:D,'C5'!F:F)),"")</f>
        <v/>
      </c>
    </row>
    <row r="59" spans="5:15" x14ac:dyDescent="0.35">
      <c r="E59" s="18" t="str">
        <f>IF('Espelho NFE'!B57="","",'Espelho NFE'!B57)</f>
        <v/>
      </c>
      <c r="F59" s="18" t="str">
        <f>IF(E59="","",IF(_xlfn.XLOOKUP(Planilha4!E59,'Espelho NFE'!B:B,'Espelho NFE'!B:B)="","Não","Sim"))</f>
        <v/>
      </c>
      <c r="G59" s="20" t="str">
        <f>IF(F59="Sim",_xlfn.XLOOKUP(E59,'C5'!D:D,'C5'!C:C),"")</f>
        <v/>
      </c>
      <c r="H59" s="18" t="str">
        <f>IF(F59="Sim",_xlfn.XLOOKUP(G59,'C5'!C:C,'C5'!J:J),"")</f>
        <v/>
      </c>
      <c r="I59" s="20" t="str" cm="1">
        <f t="array" aca="1" ref="I59" ca="1">IF($F59="Sim",IF(_xlfn.XLOOKUP($E59,'Espelho NFE'!$B:$B,INDIRECT(TEXT($AQ$6,"@")))=_xlfn.XLOOKUP(Planilha4!$E59,'C5'!$D:$D,'C5'!$P:$P),"Ok","Nfe: "&amp;_xlfn.XLOOKUP($E59,'Espelho NFE'!$B:$B,INDIRECT(TEXT($AQ$6,"@")))&amp;" - C5: "&amp;_xlfn.XLOOKUP(Planilha4!$E59,'C5'!$D:$D,'C5'!$P:$P)),"")</f>
        <v/>
      </c>
      <c r="J59" s="20" t="str" cm="1">
        <f t="array" aca="1" ref="J59" ca="1">IF($F59="Sim",IF(_xlfn.XLOOKUP($E59,'Espelho NFE'!$B:$B,INDIRECT(TEXT($AQ$7,"@")))=_xlfn.XLOOKUP(Planilha4!$E59,'C5'!$D:$D,'C5'!$M:$M),"Ok","Nfe: "&amp;_xlfn.XLOOKUP($E59,'Espelho NFE'!$B:$B,INDIRECT(TEXT($AQ$7,"@")))&amp;" - C5: "&amp;_xlfn.XLOOKUP(Planilha4!$E59,'C5'!$D:$D,'C5'!$M:$M)),"")</f>
        <v/>
      </c>
      <c r="K59" s="20" t="str" cm="1">
        <f t="array" aca="1" ref="K59" ca="1">IF($F59="Sim",IF(_xlfn.XLOOKUP($E59,'Espelho NFE'!$B:$B,INDIRECT(TEXT($AQ$8,"@")))=_xlfn.XLOOKUP(Planilha4!$E59,'C5'!$D:$D,'C5'!$Z:$Z),"Ok","Nfe: "&amp;_xlfn.XLOOKUP($E59,'Espelho NFE'!$B:$B,INDIRECT(TEXT($AQ$8,"@")))&amp;" - C5: "&amp;_xlfn.XLOOKUP(Planilha4!$E59,'C5'!$D:$D,'C5'!$Z:$Z)),"")</f>
        <v/>
      </c>
      <c r="L59" s="20" t="str" cm="1">
        <f t="array" aca="1" ref="L59" ca="1">IF($F59="Sim",IF(_xlfn.XLOOKUP($E59,'Espelho NFE'!$B:$B,INDIRECT(TEXT($AQ$9,"@")))=_xlfn.XLOOKUP(Planilha4!$E59,'C5'!$D:$D,'C5'!$AA:$AA),"Ok","Nfe: "&amp;_xlfn.XLOOKUP($E59,'Espelho NFE'!$B:$B,INDIRECT(TEXT($AQ$9,"@")))&amp;" - C5: "&amp;_xlfn.XLOOKUP(Planilha4!$E59,'C5'!$D:$D,'C5'!$AA:$AA)),"")</f>
        <v/>
      </c>
      <c r="M59" s="20" t="str" cm="1">
        <f t="array" aca="1" ref="M59" ca="1">IF($F59="Sim",IF(_xlfn.XLOOKUP($E59,'Espelho NFE'!$B:$B,INDIRECT(TEXT($AQ$10,"@")))=_xlfn.XLOOKUP(Planilha4!$E59,'C5'!$D:$D,'C5'!$AB:$AB),"Ok","Nfe: "&amp;_xlfn.XLOOKUP($E59,'Espelho NFE'!$B:$B,INDIRECT(TEXT($AQ$10,"@")))&amp;" - C5: "&amp;_xlfn.XLOOKUP(Planilha4!$E59,'C5'!$D:$D,'C5'!$AB:$AB)),"")</f>
        <v/>
      </c>
      <c r="N59" s="18" t="str">
        <f>IF(F59="Sim",IF(_xlfn.XLOOKUP(E59,'C5'!D:D,'C5'!E:E)=1,"Uni 1","Cx "&amp;_xlfn.XLOOKUP(E59,'C5'!D:D,'C5'!E:E)),"")</f>
        <v/>
      </c>
      <c r="O59" s="20" t="str" cm="1">
        <f t="array" aca="1" ref="O59" ca="1">IF(F59="Sim",IF((_xlfn.XLOOKUP(E59,'Espelho NFE'!B:B,INDIRECT(TEXT($AQ$11,"@")))/_xlfn.XLOOKUP(E59,'C5'!D:D,'C5'!G:G))*_xlfn.XLOOKUP(Planilha4!E59,'C5'!D:D,'C5'!E:E)=_xlfn.XLOOKUP(E59,'C5'!D:D,'C5'!F:F),"Ok","Nfe:"&amp;(_xlfn.XLOOKUP(E59,'Espelho NFE'!B:B,INDIRECT(TEXT($AQ$11,"@")))/_xlfn.XLOOKUP(E59,'C5'!D:D,'C5'!G:G))*_xlfn.XLOOKUP(Planilha4!E59,'C5'!D:D,'C5'!E:E)&amp;" - C5: "&amp;_xlfn.XLOOKUP(E59,'C5'!D:D,'C5'!F:F)),"")</f>
        <v/>
      </c>
    </row>
    <row r="60" spans="5:15" x14ac:dyDescent="0.35">
      <c r="E60" s="18" t="str">
        <f>IF('Espelho NFE'!B58="","",'Espelho NFE'!B58)</f>
        <v/>
      </c>
      <c r="F60" s="18" t="str">
        <f>IF(E60="","",IF(_xlfn.XLOOKUP(Planilha4!E60,'Espelho NFE'!B:B,'Espelho NFE'!B:B)="","Não","Sim"))</f>
        <v/>
      </c>
      <c r="G60" s="20" t="str">
        <f>IF(F60="Sim",_xlfn.XLOOKUP(E60,'C5'!D:D,'C5'!C:C),"")</f>
        <v/>
      </c>
      <c r="H60" s="18" t="str">
        <f>IF(F60="Sim",_xlfn.XLOOKUP(G60,'C5'!C:C,'C5'!J:J),"")</f>
        <v/>
      </c>
      <c r="I60" s="20" t="str" cm="1">
        <f t="array" aca="1" ref="I60" ca="1">IF($F60="Sim",IF(_xlfn.XLOOKUP($E60,'Espelho NFE'!$B:$B,INDIRECT(TEXT($AQ$6,"@")))=_xlfn.XLOOKUP(Planilha4!$E60,'C5'!$D:$D,'C5'!$P:$P),"Ok","Nfe: "&amp;_xlfn.XLOOKUP($E60,'Espelho NFE'!$B:$B,INDIRECT(TEXT($AQ$6,"@")))&amp;" - C5: "&amp;_xlfn.XLOOKUP(Planilha4!$E60,'C5'!$D:$D,'C5'!$P:$P)),"")</f>
        <v/>
      </c>
      <c r="J60" s="20" t="str" cm="1">
        <f t="array" aca="1" ref="J60" ca="1">IF($F60="Sim",IF(_xlfn.XLOOKUP($E60,'Espelho NFE'!$B:$B,INDIRECT(TEXT($AQ$7,"@")))=_xlfn.XLOOKUP(Planilha4!$E60,'C5'!$D:$D,'C5'!$M:$M),"Ok","Nfe: "&amp;_xlfn.XLOOKUP($E60,'Espelho NFE'!$B:$B,INDIRECT(TEXT($AQ$7,"@")))&amp;" - C5: "&amp;_xlfn.XLOOKUP(Planilha4!$E60,'C5'!$D:$D,'C5'!$M:$M)),"")</f>
        <v/>
      </c>
      <c r="K60" s="20" t="str" cm="1">
        <f t="array" aca="1" ref="K60" ca="1">IF($F60="Sim",IF(_xlfn.XLOOKUP($E60,'Espelho NFE'!$B:$B,INDIRECT(TEXT($AQ$8,"@")))=_xlfn.XLOOKUP(Planilha4!$E60,'C5'!$D:$D,'C5'!$Z:$Z),"Ok","Nfe: "&amp;_xlfn.XLOOKUP($E60,'Espelho NFE'!$B:$B,INDIRECT(TEXT($AQ$8,"@")))&amp;" - C5: "&amp;_xlfn.XLOOKUP(Planilha4!$E60,'C5'!$D:$D,'C5'!$Z:$Z)),"")</f>
        <v/>
      </c>
      <c r="L60" s="20" t="str" cm="1">
        <f t="array" aca="1" ref="L60" ca="1">IF($F60="Sim",IF(_xlfn.XLOOKUP($E60,'Espelho NFE'!$B:$B,INDIRECT(TEXT($AQ$9,"@")))=_xlfn.XLOOKUP(Planilha4!$E60,'C5'!$D:$D,'C5'!$AA:$AA),"Ok","Nfe: "&amp;_xlfn.XLOOKUP($E60,'Espelho NFE'!$B:$B,INDIRECT(TEXT($AQ$9,"@")))&amp;" - C5: "&amp;_xlfn.XLOOKUP(Planilha4!$E60,'C5'!$D:$D,'C5'!$AA:$AA)),"")</f>
        <v/>
      </c>
      <c r="M60" s="20" t="str" cm="1">
        <f t="array" aca="1" ref="M60" ca="1">IF($F60="Sim",IF(_xlfn.XLOOKUP($E60,'Espelho NFE'!$B:$B,INDIRECT(TEXT($AQ$10,"@")))=_xlfn.XLOOKUP(Planilha4!$E60,'C5'!$D:$D,'C5'!$AB:$AB),"Ok","Nfe: "&amp;_xlfn.XLOOKUP($E60,'Espelho NFE'!$B:$B,INDIRECT(TEXT($AQ$10,"@")))&amp;" - C5: "&amp;_xlfn.XLOOKUP(Planilha4!$E60,'C5'!$D:$D,'C5'!$AB:$AB)),"")</f>
        <v/>
      </c>
      <c r="N60" s="18" t="str">
        <f>IF(F60="Sim",IF(_xlfn.XLOOKUP(E60,'C5'!D:D,'C5'!E:E)=1,"Uni 1","Cx "&amp;_xlfn.XLOOKUP(E60,'C5'!D:D,'C5'!E:E)),"")</f>
        <v/>
      </c>
      <c r="O60" s="20" t="str" cm="1">
        <f t="array" aca="1" ref="O60" ca="1">IF(F60="Sim",IF((_xlfn.XLOOKUP(E60,'Espelho NFE'!B:B,INDIRECT(TEXT($AQ$11,"@")))/_xlfn.XLOOKUP(E60,'C5'!D:D,'C5'!G:G))*_xlfn.XLOOKUP(Planilha4!E60,'C5'!D:D,'C5'!E:E)=_xlfn.XLOOKUP(E60,'C5'!D:D,'C5'!F:F),"Ok","Nfe:"&amp;(_xlfn.XLOOKUP(E60,'Espelho NFE'!B:B,INDIRECT(TEXT($AQ$11,"@")))/_xlfn.XLOOKUP(E60,'C5'!D:D,'C5'!G:G))*_xlfn.XLOOKUP(Planilha4!E60,'C5'!D:D,'C5'!E:E)&amp;" - C5: "&amp;_xlfn.XLOOKUP(E60,'C5'!D:D,'C5'!F:F)),"")</f>
        <v/>
      </c>
    </row>
    <row r="61" spans="5:15" x14ac:dyDescent="0.35">
      <c r="E61" s="18" t="str">
        <f>IF('Espelho NFE'!B59="","",'Espelho NFE'!B59)</f>
        <v/>
      </c>
      <c r="F61" s="18" t="str">
        <f>IF(E61="","",IF(_xlfn.XLOOKUP(Planilha4!E61,'Espelho NFE'!B:B,'Espelho NFE'!B:B)="","Não","Sim"))</f>
        <v/>
      </c>
      <c r="G61" s="20" t="str">
        <f>IF(F61="Sim",_xlfn.XLOOKUP(E61,'C5'!D:D,'C5'!C:C),"")</f>
        <v/>
      </c>
      <c r="H61" s="18" t="str">
        <f>IF(F61="Sim",_xlfn.XLOOKUP(G61,'C5'!C:C,'C5'!J:J),"")</f>
        <v/>
      </c>
      <c r="I61" s="20" t="str" cm="1">
        <f t="array" aca="1" ref="I61" ca="1">IF($F61="Sim",IF(_xlfn.XLOOKUP($E61,'Espelho NFE'!$B:$B,INDIRECT(TEXT($AQ$6,"@")))=_xlfn.XLOOKUP(Planilha4!$E61,'C5'!$D:$D,'C5'!$P:$P),"Ok","Nfe: "&amp;_xlfn.XLOOKUP($E61,'Espelho NFE'!$B:$B,INDIRECT(TEXT($AQ$6,"@")))&amp;" - C5: "&amp;_xlfn.XLOOKUP(Planilha4!$E61,'C5'!$D:$D,'C5'!$P:$P)),"")</f>
        <v/>
      </c>
      <c r="J61" s="20" t="str" cm="1">
        <f t="array" aca="1" ref="J61" ca="1">IF($F61="Sim",IF(_xlfn.XLOOKUP($E61,'Espelho NFE'!$B:$B,INDIRECT(TEXT($AQ$7,"@")))=_xlfn.XLOOKUP(Planilha4!$E61,'C5'!$D:$D,'C5'!$M:$M),"Ok","Nfe: "&amp;_xlfn.XLOOKUP($E61,'Espelho NFE'!$B:$B,INDIRECT(TEXT($AQ$7,"@")))&amp;" - C5: "&amp;_xlfn.XLOOKUP(Planilha4!$E61,'C5'!$D:$D,'C5'!$M:$M)),"")</f>
        <v/>
      </c>
      <c r="K61" s="20" t="str" cm="1">
        <f t="array" aca="1" ref="K61" ca="1">IF($F61="Sim",IF(_xlfn.XLOOKUP($E61,'Espelho NFE'!$B:$B,INDIRECT(TEXT($AQ$8,"@")))=_xlfn.XLOOKUP(Planilha4!$E61,'C5'!$D:$D,'C5'!$Z:$Z),"Ok","Nfe: "&amp;_xlfn.XLOOKUP($E61,'Espelho NFE'!$B:$B,INDIRECT(TEXT($AQ$8,"@")))&amp;" - C5: "&amp;_xlfn.XLOOKUP(Planilha4!$E61,'C5'!$D:$D,'C5'!$Z:$Z)),"")</f>
        <v/>
      </c>
      <c r="L61" s="20" t="str" cm="1">
        <f t="array" aca="1" ref="L61" ca="1">IF($F61="Sim",IF(_xlfn.XLOOKUP($E61,'Espelho NFE'!$B:$B,INDIRECT(TEXT($AQ$9,"@")))=_xlfn.XLOOKUP(Planilha4!$E61,'C5'!$D:$D,'C5'!$AA:$AA),"Ok","Nfe: "&amp;_xlfn.XLOOKUP($E61,'Espelho NFE'!$B:$B,INDIRECT(TEXT($AQ$9,"@")))&amp;" - C5: "&amp;_xlfn.XLOOKUP(Planilha4!$E61,'C5'!$D:$D,'C5'!$AA:$AA)),"")</f>
        <v/>
      </c>
      <c r="M61" s="20" t="str" cm="1">
        <f t="array" aca="1" ref="M61" ca="1">IF($F61="Sim",IF(_xlfn.XLOOKUP($E61,'Espelho NFE'!$B:$B,INDIRECT(TEXT($AQ$10,"@")))=_xlfn.XLOOKUP(Planilha4!$E61,'C5'!$D:$D,'C5'!$AB:$AB),"Ok","Nfe: "&amp;_xlfn.XLOOKUP($E61,'Espelho NFE'!$B:$B,INDIRECT(TEXT($AQ$10,"@")))&amp;" - C5: "&amp;_xlfn.XLOOKUP(Planilha4!$E61,'C5'!$D:$D,'C5'!$AB:$AB)),"")</f>
        <v/>
      </c>
      <c r="N61" s="18" t="str">
        <f>IF(F61="Sim",IF(_xlfn.XLOOKUP(E61,'C5'!D:D,'C5'!E:E)=1,"Uni 1","Cx "&amp;_xlfn.XLOOKUP(E61,'C5'!D:D,'C5'!E:E)),"")</f>
        <v/>
      </c>
      <c r="O61" s="20" t="str" cm="1">
        <f t="array" aca="1" ref="O61" ca="1">IF(F61="Sim",IF((_xlfn.XLOOKUP(E61,'Espelho NFE'!B:B,INDIRECT(TEXT($AQ$11,"@")))/_xlfn.XLOOKUP(E61,'C5'!D:D,'C5'!G:G))*_xlfn.XLOOKUP(Planilha4!E61,'C5'!D:D,'C5'!E:E)=_xlfn.XLOOKUP(E61,'C5'!D:D,'C5'!F:F),"Ok","Nfe:"&amp;(_xlfn.XLOOKUP(E61,'Espelho NFE'!B:B,INDIRECT(TEXT($AQ$11,"@")))/_xlfn.XLOOKUP(E61,'C5'!D:D,'C5'!G:G))*_xlfn.XLOOKUP(Planilha4!E61,'C5'!D:D,'C5'!E:E)&amp;" - C5: "&amp;_xlfn.XLOOKUP(E61,'C5'!D:D,'C5'!F:F)),"")</f>
        <v/>
      </c>
    </row>
    <row r="62" spans="5:15" x14ac:dyDescent="0.35">
      <c r="E62" s="18" t="str">
        <f>IF('Espelho NFE'!B60="","",'Espelho NFE'!B60)</f>
        <v/>
      </c>
      <c r="F62" s="18" t="str">
        <f>IF(E62="","",IF(_xlfn.XLOOKUP(Planilha4!E62,'Espelho NFE'!B:B,'Espelho NFE'!B:B)="","Não","Sim"))</f>
        <v/>
      </c>
      <c r="G62" s="20" t="str">
        <f>IF(F62="Sim",_xlfn.XLOOKUP(E62,'C5'!D:D,'C5'!C:C),"")</f>
        <v/>
      </c>
      <c r="H62" s="18" t="str">
        <f>IF(F62="Sim",_xlfn.XLOOKUP(G62,'C5'!C:C,'C5'!J:J),"")</f>
        <v/>
      </c>
      <c r="I62" s="20" t="str" cm="1">
        <f t="array" aca="1" ref="I62" ca="1">IF($F62="Sim",IF(_xlfn.XLOOKUP($E62,'Espelho NFE'!$B:$B,INDIRECT(TEXT($AQ$6,"@")))=_xlfn.XLOOKUP(Planilha4!$E62,'C5'!$D:$D,'C5'!$P:$P),"Ok","Nfe: "&amp;_xlfn.XLOOKUP($E62,'Espelho NFE'!$B:$B,INDIRECT(TEXT($AQ$6,"@")))&amp;" - C5: "&amp;_xlfn.XLOOKUP(Planilha4!$E62,'C5'!$D:$D,'C5'!$P:$P)),"")</f>
        <v/>
      </c>
      <c r="J62" s="20" t="str" cm="1">
        <f t="array" aca="1" ref="J62" ca="1">IF($F62="Sim",IF(_xlfn.XLOOKUP($E62,'Espelho NFE'!$B:$B,INDIRECT(TEXT($AQ$7,"@")))=_xlfn.XLOOKUP(Planilha4!$E62,'C5'!$D:$D,'C5'!$M:$M),"Ok","Nfe: "&amp;_xlfn.XLOOKUP($E62,'Espelho NFE'!$B:$B,INDIRECT(TEXT($AQ$7,"@")))&amp;" - C5: "&amp;_xlfn.XLOOKUP(Planilha4!$E62,'C5'!$D:$D,'C5'!$M:$M)),"")</f>
        <v/>
      </c>
      <c r="K62" s="20" t="str" cm="1">
        <f t="array" aca="1" ref="K62" ca="1">IF($F62="Sim",IF(_xlfn.XLOOKUP($E62,'Espelho NFE'!$B:$B,INDIRECT(TEXT($AQ$8,"@")))=_xlfn.XLOOKUP(Planilha4!$E62,'C5'!$D:$D,'C5'!$Z:$Z),"Ok","Nfe: "&amp;_xlfn.XLOOKUP($E62,'Espelho NFE'!$B:$B,INDIRECT(TEXT($AQ$8,"@")))&amp;" - C5: "&amp;_xlfn.XLOOKUP(Planilha4!$E62,'C5'!$D:$D,'C5'!$Z:$Z)),"")</f>
        <v/>
      </c>
      <c r="L62" s="20" t="str" cm="1">
        <f t="array" aca="1" ref="L62" ca="1">IF($F62="Sim",IF(_xlfn.XLOOKUP($E62,'Espelho NFE'!$B:$B,INDIRECT(TEXT($AQ$9,"@")))=_xlfn.XLOOKUP(Planilha4!$E62,'C5'!$D:$D,'C5'!$AA:$AA),"Ok","Nfe: "&amp;_xlfn.XLOOKUP($E62,'Espelho NFE'!$B:$B,INDIRECT(TEXT($AQ$9,"@")))&amp;" - C5: "&amp;_xlfn.XLOOKUP(Planilha4!$E62,'C5'!$D:$D,'C5'!$AA:$AA)),"")</f>
        <v/>
      </c>
      <c r="M62" s="20" t="str" cm="1">
        <f t="array" aca="1" ref="M62" ca="1">IF($F62="Sim",IF(_xlfn.XLOOKUP($E62,'Espelho NFE'!$B:$B,INDIRECT(TEXT($AQ$10,"@")))=_xlfn.XLOOKUP(Planilha4!$E62,'C5'!$D:$D,'C5'!$AB:$AB),"Ok","Nfe: "&amp;_xlfn.XLOOKUP($E62,'Espelho NFE'!$B:$B,INDIRECT(TEXT($AQ$10,"@")))&amp;" - C5: "&amp;_xlfn.XLOOKUP(Planilha4!$E62,'C5'!$D:$D,'C5'!$AB:$AB)),"")</f>
        <v/>
      </c>
      <c r="N62" s="18" t="str">
        <f>IF(F62="Sim",IF(_xlfn.XLOOKUP(E62,'C5'!D:D,'C5'!E:E)=1,"Uni 1","Cx "&amp;_xlfn.XLOOKUP(E62,'C5'!D:D,'C5'!E:E)),"")</f>
        <v/>
      </c>
      <c r="O62" s="20" t="str" cm="1">
        <f t="array" aca="1" ref="O62" ca="1">IF(F62="Sim",IF((_xlfn.XLOOKUP(E62,'Espelho NFE'!B:B,INDIRECT(TEXT($AQ$11,"@")))/_xlfn.XLOOKUP(E62,'C5'!D:D,'C5'!G:G))*_xlfn.XLOOKUP(Planilha4!E62,'C5'!D:D,'C5'!E:E)=_xlfn.XLOOKUP(E62,'C5'!D:D,'C5'!F:F),"Ok","Nfe:"&amp;(_xlfn.XLOOKUP(E62,'Espelho NFE'!B:B,INDIRECT(TEXT($AQ$11,"@")))/_xlfn.XLOOKUP(E62,'C5'!D:D,'C5'!G:G))*_xlfn.XLOOKUP(Planilha4!E62,'C5'!D:D,'C5'!E:E)&amp;" - C5: "&amp;_xlfn.XLOOKUP(E62,'C5'!D:D,'C5'!F:F)),"")</f>
        <v/>
      </c>
    </row>
    <row r="63" spans="5:15" x14ac:dyDescent="0.35">
      <c r="E63" s="18" t="str">
        <f>IF('Espelho NFE'!B61="","",'Espelho NFE'!B61)</f>
        <v/>
      </c>
      <c r="F63" s="18" t="str">
        <f>IF(E63="","",IF(_xlfn.XLOOKUP(Planilha4!E63,'Espelho NFE'!B:B,'Espelho NFE'!B:B)="","Não","Sim"))</f>
        <v/>
      </c>
      <c r="G63" s="20" t="str">
        <f>IF(F63="Sim",_xlfn.XLOOKUP(E63,'C5'!D:D,'C5'!C:C),"")</f>
        <v/>
      </c>
      <c r="H63" s="18" t="str">
        <f>IF(F63="Sim",_xlfn.XLOOKUP(G63,'C5'!C:C,'C5'!J:J),"")</f>
        <v/>
      </c>
      <c r="I63" s="20" t="str" cm="1">
        <f t="array" aca="1" ref="I63" ca="1">IF($F63="Sim",IF(_xlfn.XLOOKUP($E63,'Espelho NFE'!$B:$B,INDIRECT(TEXT($AQ$6,"@")))=_xlfn.XLOOKUP(Planilha4!$E63,'C5'!$D:$D,'C5'!$P:$P),"Ok","Nfe: "&amp;_xlfn.XLOOKUP($E63,'Espelho NFE'!$B:$B,INDIRECT(TEXT($AQ$6,"@")))&amp;" - C5: "&amp;_xlfn.XLOOKUP(Planilha4!$E63,'C5'!$D:$D,'C5'!$P:$P)),"")</f>
        <v/>
      </c>
      <c r="J63" s="20" t="str" cm="1">
        <f t="array" aca="1" ref="J63" ca="1">IF($F63="Sim",IF(_xlfn.XLOOKUP($E63,'Espelho NFE'!$B:$B,INDIRECT(TEXT($AQ$7,"@")))=_xlfn.XLOOKUP(Planilha4!$E63,'C5'!$D:$D,'C5'!$M:$M),"Ok","Nfe: "&amp;_xlfn.XLOOKUP($E63,'Espelho NFE'!$B:$B,INDIRECT(TEXT($AQ$7,"@")))&amp;" - C5: "&amp;_xlfn.XLOOKUP(Planilha4!$E63,'C5'!$D:$D,'C5'!$M:$M)),"")</f>
        <v/>
      </c>
      <c r="K63" s="20" t="str" cm="1">
        <f t="array" aca="1" ref="K63" ca="1">IF($F63="Sim",IF(_xlfn.XLOOKUP($E63,'Espelho NFE'!$B:$B,INDIRECT(TEXT($AQ$8,"@")))=_xlfn.XLOOKUP(Planilha4!$E63,'C5'!$D:$D,'C5'!$Z:$Z),"Ok","Nfe: "&amp;_xlfn.XLOOKUP($E63,'Espelho NFE'!$B:$B,INDIRECT(TEXT($AQ$8,"@")))&amp;" - C5: "&amp;_xlfn.XLOOKUP(Planilha4!$E63,'C5'!$D:$D,'C5'!$Z:$Z)),"")</f>
        <v/>
      </c>
      <c r="L63" s="20" t="str" cm="1">
        <f t="array" aca="1" ref="L63" ca="1">IF($F63="Sim",IF(_xlfn.XLOOKUP($E63,'Espelho NFE'!$B:$B,INDIRECT(TEXT($AQ$9,"@")))=_xlfn.XLOOKUP(Planilha4!$E63,'C5'!$D:$D,'C5'!$AA:$AA),"Ok","Nfe: "&amp;_xlfn.XLOOKUP($E63,'Espelho NFE'!$B:$B,INDIRECT(TEXT($AQ$9,"@")))&amp;" - C5: "&amp;_xlfn.XLOOKUP(Planilha4!$E63,'C5'!$D:$D,'C5'!$AA:$AA)),"")</f>
        <v/>
      </c>
      <c r="M63" s="20" t="str" cm="1">
        <f t="array" aca="1" ref="M63" ca="1">IF($F63="Sim",IF(_xlfn.XLOOKUP($E63,'Espelho NFE'!$B:$B,INDIRECT(TEXT($AQ$10,"@")))=_xlfn.XLOOKUP(Planilha4!$E63,'C5'!$D:$D,'C5'!$AB:$AB),"Ok","Nfe: "&amp;_xlfn.XLOOKUP($E63,'Espelho NFE'!$B:$B,INDIRECT(TEXT($AQ$10,"@")))&amp;" - C5: "&amp;_xlfn.XLOOKUP(Planilha4!$E63,'C5'!$D:$D,'C5'!$AB:$AB)),"")</f>
        <v/>
      </c>
      <c r="N63" s="18" t="str">
        <f>IF(F63="Sim",IF(_xlfn.XLOOKUP(E63,'C5'!D:D,'C5'!E:E)=1,"Uni 1","Cx "&amp;_xlfn.XLOOKUP(E63,'C5'!D:D,'C5'!E:E)),"")</f>
        <v/>
      </c>
      <c r="O63" s="20" t="str" cm="1">
        <f t="array" aca="1" ref="O63" ca="1">IF(F63="Sim",IF((_xlfn.XLOOKUP(E63,'Espelho NFE'!B:B,INDIRECT(TEXT($AQ$11,"@")))/_xlfn.XLOOKUP(E63,'C5'!D:D,'C5'!G:G))*_xlfn.XLOOKUP(Planilha4!E63,'C5'!D:D,'C5'!E:E)=_xlfn.XLOOKUP(E63,'C5'!D:D,'C5'!F:F),"Ok","Nfe:"&amp;(_xlfn.XLOOKUP(E63,'Espelho NFE'!B:B,INDIRECT(TEXT($AQ$11,"@")))/_xlfn.XLOOKUP(E63,'C5'!D:D,'C5'!G:G))*_xlfn.XLOOKUP(Planilha4!E63,'C5'!D:D,'C5'!E:E)&amp;" - C5: "&amp;_xlfn.XLOOKUP(E63,'C5'!D:D,'C5'!F:F)),"")</f>
        <v/>
      </c>
    </row>
    <row r="64" spans="5:15" x14ac:dyDescent="0.35">
      <c r="E64" s="18" t="str">
        <f>IF('Espelho NFE'!B62="","",'Espelho NFE'!B62)</f>
        <v/>
      </c>
      <c r="F64" s="18" t="str">
        <f>IF(E64="","",IF(_xlfn.XLOOKUP(Planilha4!E64,'Espelho NFE'!B:B,'Espelho NFE'!B:B)="","Não","Sim"))</f>
        <v/>
      </c>
      <c r="G64" s="20" t="str">
        <f>IF(F64="Sim",_xlfn.XLOOKUP(E64,'C5'!D:D,'C5'!C:C),"")</f>
        <v/>
      </c>
      <c r="H64" s="18" t="str">
        <f>IF(F64="Sim",_xlfn.XLOOKUP(G64,'C5'!C:C,'C5'!J:J),"")</f>
        <v/>
      </c>
      <c r="I64" s="20" t="str" cm="1">
        <f t="array" aca="1" ref="I64" ca="1">IF($F64="Sim",IF(_xlfn.XLOOKUP($E64,'Espelho NFE'!$B:$B,INDIRECT(TEXT($AQ$6,"@")))=_xlfn.XLOOKUP(Planilha4!$E64,'C5'!$D:$D,'C5'!$P:$P),"Ok","Nfe: "&amp;_xlfn.XLOOKUP($E64,'Espelho NFE'!$B:$B,INDIRECT(TEXT($AQ$6,"@")))&amp;" - C5: "&amp;_xlfn.XLOOKUP(Planilha4!$E64,'C5'!$D:$D,'C5'!$P:$P)),"")</f>
        <v/>
      </c>
      <c r="J64" s="20" t="str" cm="1">
        <f t="array" aca="1" ref="J64" ca="1">IF($F64="Sim",IF(_xlfn.XLOOKUP($E64,'Espelho NFE'!$B:$B,INDIRECT(TEXT($AQ$7,"@")))=_xlfn.XLOOKUP(Planilha4!$E64,'C5'!$D:$D,'C5'!$M:$M),"Ok","Nfe: "&amp;_xlfn.XLOOKUP($E64,'Espelho NFE'!$B:$B,INDIRECT(TEXT($AQ$7,"@")))&amp;" - C5: "&amp;_xlfn.XLOOKUP(Planilha4!$E64,'C5'!$D:$D,'C5'!$M:$M)),"")</f>
        <v/>
      </c>
      <c r="K64" s="20" t="str" cm="1">
        <f t="array" aca="1" ref="K64" ca="1">IF($F64="Sim",IF(_xlfn.XLOOKUP($E64,'Espelho NFE'!$B:$B,INDIRECT(TEXT($AQ$8,"@")))=_xlfn.XLOOKUP(Planilha4!$E64,'C5'!$D:$D,'C5'!$Z:$Z),"Ok","Nfe: "&amp;_xlfn.XLOOKUP($E64,'Espelho NFE'!$B:$B,INDIRECT(TEXT($AQ$8,"@")))&amp;" - C5: "&amp;_xlfn.XLOOKUP(Planilha4!$E64,'C5'!$D:$D,'C5'!$Z:$Z)),"")</f>
        <v/>
      </c>
      <c r="L64" s="20" t="str" cm="1">
        <f t="array" aca="1" ref="L64" ca="1">IF($F64="Sim",IF(_xlfn.XLOOKUP($E64,'Espelho NFE'!$B:$B,INDIRECT(TEXT($AQ$9,"@")))=_xlfn.XLOOKUP(Planilha4!$E64,'C5'!$D:$D,'C5'!$AA:$AA),"Ok","Nfe: "&amp;_xlfn.XLOOKUP($E64,'Espelho NFE'!$B:$B,INDIRECT(TEXT($AQ$9,"@")))&amp;" - C5: "&amp;_xlfn.XLOOKUP(Planilha4!$E64,'C5'!$D:$D,'C5'!$AA:$AA)),"")</f>
        <v/>
      </c>
      <c r="M64" s="20" t="str" cm="1">
        <f t="array" aca="1" ref="M64" ca="1">IF($F64="Sim",IF(_xlfn.XLOOKUP($E64,'Espelho NFE'!$B:$B,INDIRECT(TEXT($AQ$10,"@")))=_xlfn.XLOOKUP(Planilha4!$E64,'C5'!$D:$D,'C5'!$AB:$AB),"Ok","Nfe: "&amp;_xlfn.XLOOKUP($E64,'Espelho NFE'!$B:$B,INDIRECT(TEXT($AQ$10,"@")))&amp;" - C5: "&amp;_xlfn.XLOOKUP(Planilha4!$E64,'C5'!$D:$D,'C5'!$AB:$AB)),"")</f>
        <v/>
      </c>
      <c r="N64" s="18" t="str">
        <f>IF(F64="Sim",IF(_xlfn.XLOOKUP(E64,'C5'!D:D,'C5'!E:E)=1,"Uni 1","Cx "&amp;_xlfn.XLOOKUP(E64,'C5'!D:D,'C5'!E:E)),"")</f>
        <v/>
      </c>
      <c r="O64" s="20" t="str" cm="1">
        <f t="array" aca="1" ref="O64" ca="1">IF(F64="Sim",IF((_xlfn.XLOOKUP(E64,'Espelho NFE'!B:B,INDIRECT(TEXT($AQ$11,"@")))/_xlfn.XLOOKUP(E64,'C5'!D:D,'C5'!G:G))*_xlfn.XLOOKUP(Planilha4!E64,'C5'!D:D,'C5'!E:E)=_xlfn.XLOOKUP(E64,'C5'!D:D,'C5'!F:F),"Ok","Nfe:"&amp;(_xlfn.XLOOKUP(E64,'Espelho NFE'!B:B,INDIRECT(TEXT($AQ$11,"@")))/_xlfn.XLOOKUP(E64,'C5'!D:D,'C5'!G:G))*_xlfn.XLOOKUP(Planilha4!E64,'C5'!D:D,'C5'!E:E)&amp;" - C5: "&amp;_xlfn.XLOOKUP(E64,'C5'!D:D,'C5'!F:F)),"")</f>
        <v/>
      </c>
    </row>
    <row r="65" spans="5:15" x14ac:dyDescent="0.35">
      <c r="E65" s="18" t="str">
        <f>IF('Espelho NFE'!B63="","",'Espelho NFE'!B63)</f>
        <v/>
      </c>
      <c r="F65" s="18" t="str">
        <f>IF(E65="","",IF(_xlfn.XLOOKUP(Planilha4!E65,'Espelho NFE'!B:B,'Espelho NFE'!B:B)="","Não","Sim"))</f>
        <v/>
      </c>
      <c r="G65" s="20" t="str">
        <f>IF(F65="Sim",_xlfn.XLOOKUP(E65,'C5'!D:D,'C5'!C:C),"")</f>
        <v/>
      </c>
      <c r="H65" s="18" t="str">
        <f>IF(F65="Sim",_xlfn.XLOOKUP(G65,'C5'!C:C,'C5'!J:J),"")</f>
        <v/>
      </c>
      <c r="I65" s="20" t="str" cm="1">
        <f t="array" aca="1" ref="I65" ca="1">IF($F65="Sim",IF(_xlfn.XLOOKUP($E65,'Espelho NFE'!$B:$B,INDIRECT(TEXT($AQ$6,"@")))=_xlfn.XLOOKUP(Planilha4!$E65,'C5'!$D:$D,'C5'!$P:$P),"Ok","Nfe: "&amp;_xlfn.XLOOKUP($E65,'Espelho NFE'!$B:$B,INDIRECT(TEXT($AQ$6,"@")))&amp;" - C5: "&amp;_xlfn.XLOOKUP(Planilha4!$E65,'C5'!$D:$D,'C5'!$P:$P)),"")</f>
        <v/>
      </c>
      <c r="J65" s="20" t="str" cm="1">
        <f t="array" aca="1" ref="J65" ca="1">IF($F65="Sim",IF(_xlfn.XLOOKUP($E65,'Espelho NFE'!$B:$B,INDIRECT(TEXT($AQ$7,"@")))=_xlfn.XLOOKUP(Planilha4!$E65,'C5'!$D:$D,'C5'!$M:$M),"Ok","Nfe: "&amp;_xlfn.XLOOKUP($E65,'Espelho NFE'!$B:$B,INDIRECT(TEXT($AQ$7,"@")))&amp;" - C5: "&amp;_xlfn.XLOOKUP(Planilha4!$E65,'C5'!$D:$D,'C5'!$M:$M)),"")</f>
        <v/>
      </c>
      <c r="K65" s="20" t="str" cm="1">
        <f t="array" aca="1" ref="K65" ca="1">IF($F65="Sim",IF(_xlfn.XLOOKUP($E65,'Espelho NFE'!$B:$B,INDIRECT(TEXT($AQ$8,"@")))=_xlfn.XLOOKUP(Planilha4!$E65,'C5'!$D:$D,'C5'!$Z:$Z),"Ok","Nfe: "&amp;_xlfn.XLOOKUP($E65,'Espelho NFE'!$B:$B,INDIRECT(TEXT($AQ$8,"@")))&amp;" - C5: "&amp;_xlfn.XLOOKUP(Planilha4!$E65,'C5'!$D:$D,'C5'!$Z:$Z)),"")</f>
        <v/>
      </c>
      <c r="L65" s="20" t="str" cm="1">
        <f t="array" aca="1" ref="L65" ca="1">IF($F65="Sim",IF(_xlfn.XLOOKUP($E65,'Espelho NFE'!$B:$B,INDIRECT(TEXT($AQ$9,"@")))=_xlfn.XLOOKUP(Planilha4!$E65,'C5'!$D:$D,'C5'!$AA:$AA),"Ok","Nfe: "&amp;_xlfn.XLOOKUP($E65,'Espelho NFE'!$B:$B,INDIRECT(TEXT($AQ$9,"@")))&amp;" - C5: "&amp;_xlfn.XLOOKUP(Planilha4!$E65,'C5'!$D:$D,'C5'!$AA:$AA)),"")</f>
        <v/>
      </c>
      <c r="M65" s="20" t="str" cm="1">
        <f t="array" aca="1" ref="M65" ca="1">IF($F65="Sim",IF(_xlfn.XLOOKUP($E65,'Espelho NFE'!$B:$B,INDIRECT(TEXT($AQ$10,"@")))=_xlfn.XLOOKUP(Planilha4!$E65,'C5'!$D:$D,'C5'!$AB:$AB),"Ok","Nfe: "&amp;_xlfn.XLOOKUP($E65,'Espelho NFE'!$B:$B,INDIRECT(TEXT($AQ$10,"@")))&amp;" - C5: "&amp;_xlfn.XLOOKUP(Planilha4!$E65,'C5'!$D:$D,'C5'!$AB:$AB)),"")</f>
        <v/>
      </c>
      <c r="N65" s="18" t="str">
        <f>IF(F65="Sim",IF(_xlfn.XLOOKUP(E65,'C5'!D:D,'C5'!E:E)=1,"Uni 1","Cx "&amp;_xlfn.XLOOKUP(E65,'C5'!D:D,'C5'!E:E)),"")</f>
        <v/>
      </c>
      <c r="O65" s="20" t="str" cm="1">
        <f t="array" aca="1" ref="O65" ca="1">IF(F65="Sim",IF((_xlfn.XLOOKUP(E65,'Espelho NFE'!B:B,INDIRECT(TEXT($AQ$11,"@")))/_xlfn.XLOOKUP(E65,'C5'!D:D,'C5'!G:G))*_xlfn.XLOOKUP(Planilha4!E65,'C5'!D:D,'C5'!E:E)=_xlfn.XLOOKUP(E65,'C5'!D:D,'C5'!F:F),"Ok","Nfe:"&amp;(_xlfn.XLOOKUP(E65,'Espelho NFE'!B:B,INDIRECT(TEXT($AQ$11,"@")))/_xlfn.XLOOKUP(E65,'C5'!D:D,'C5'!G:G))*_xlfn.XLOOKUP(Planilha4!E65,'C5'!D:D,'C5'!E:E)&amp;" - C5: "&amp;_xlfn.XLOOKUP(E65,'C5'!D:D,'C5'!F:F)),"")</f>
        <v/>
      </c>
    </row>
    <row r="66" spans="5:15" x14ac:dyDescent="0.35">
      <c r="E66" s="18" t="str">
        <f>IF('Espelho NFE'!B64="","",'Espelho NFE'!B64)</f>
        <v/>
      </c>
      <c r="F66" s="18" t="str">
        <f>IF(E66="","",IF(_xlfn.XLOOKUP(Planilha4!E66,'Espelho NFE'!B:B,'Espelho NFE'!B:B)="","Não","Sim"))</f>
        <v/>
      </c>
      <c r="G66" s="20" t="str">
        <f>IF(F66="Sim",_xlfn.XLOOKUP(E66,'C5'!D:D,'C5'!C:C),"")</f>
        <v/>
      </c>
      <c r="H66" s="18" t="str">
        <f>IF(F66="Sim",_xlfn.XLOOKUP(G66,'C5'!C:C,'C5'!J:J),"")</f>
        <v/>
      </c>
      <c r="I66" s="20" t="str" cm="1">
        <f t="array" aca="1" ref="I66" ca="1">IF($F66="Sim",IF(_xlfn.XLOOKUP($E66,'Espelho NFE'!$B:$B,INDIRECT(TEXT($AQ$6,"@")))=_xlfn.XLOOKUP(Planilha4!$E66,'C5'!$D:$D,'C5'!$P:$P),"Ok","Nfe: "&amp;_xlfn.XLOOKUP($E66,'Espelho NFE'!$B:$B,INDIRECT(TEXT($AQ$6,"@")))&amp;" - C5: "&amp;_xlfn.XLOOKUP(Planilha4!$E66,'C5'!$D:$D,'C5'!$P:$P)),"")</f>
        <v/>
      </c>
      <c r="J66" s="20" t="str" cm="1">
        <f t="array" aca="1" ref="J66" ca="1">IF($F66="Sim",IF(_xlfn.XLOOKUP($E66,'Espelho NFE'!$B:$B,INDIRECT(TEXT($AQ$7,"@")))=_xlfn.XLOOKUP(Planilha4!$E66,'C5'!$D:$D,'C5'!$M:$M),"Ok","Nfe: "&amp;_xlfn.XLOOKUP($E66,'Espelho NFE'!$B:$B,INDIRECT(TEXT($AQ$7,"@")))&amp;" - C5: "&amp;_xlfn.XLOOKUP(Planilha4!$E66,'C5'!$D:$D,'C5'!$M:$M)),"")</f>
        <v/>
      </c>
      <c r="K66" s="20" t="str" cm="1">
        <f t="array" aca="1" ref="K66" ca="1">IF($F66="Sim",IF(_xlfn.XLOOKUP($E66,'Espelho NFE'!$B:$B,INDIRECT(TEXT($AQ$8,"@")))=_xlfn.XLOOKUP(Planilha4!$E66,'C5'!$D:$D,'C5'!$Z:$Z),"Ok","Nfe: "&amp;_xlfn.XLOOKUP($E66,'Espelho NFE'!$B:$B,INDIRECT(TEXT($AQ$8,"@")))&amp;" - C5: "&amp;_xlfn.XLOOKUP(Planilha4!$E66,'C5'!$D:$D,'C5'!$Z:$Z)),"")</f>
        <v/>
      </c>
      <c r="L66" s="20" t="str" cm="1">
        <f t="array" aca="1" ref="L66" ca="1">IF($F66="Sim",IF(_xlfn.XLOOKUP($E66,'Espelho NFE'!$B:$B,INDIRECT(TEXT($AQ$9,"@")))=_xlfn.XLOOKUP(Planilha4!$E66,'C5'!$D:$D,'C5'!$AA:$AA),"Ok","Nfe: "&amp;_xlfn.XLOOKUP($E66,'Espelho NFE'!$B:$B,INDIRECT(TEXT($AQ$9,"@")))&amp;" - C5: "&amp;_xlfn.XLOOKUP(Planilha4!$E66,'C5'!$D:$D,'C5'!$AA:$AA)),"")</f>
        <v/>
      </c>
      <c r="M66" s="20" t="str" cm="1">
        <f t="array" aca="1" ref="M66" ca="1">IF($F66="Sim",IF(_xlfn.XLOOKUP($E66,'Espelho NFE'!$B:$B,INDIRECT(TEXT($AQ$10,"@")))=_xlfn.XLOOKUP(Planilha4!$E66,'C5'!$D:$D,'C5'!$AB:$AB),"Ok","Nfe: "&amp;_xlfn.XLOOKUP($E66,'Espelho NFE'!$B:$B,INDIRECT(TEXT($AQ$10,"@")))&amp;" - C5: "&amp;_xlfn.XLOOKUP(Planilha4!$E66,'C5'!$D:$D,'C5'!$AB:$AB)),"")</f>
        <v/>
      </c>
      <c r="N66" s="18" t="str">
        <f>IF(F66="Sim",IF(_xlfn.XLOOKUP(E66,'C5'!D:D,'C5'!E:E)=1,"Uni 1","Cx "&amp;_xlfn.XLOOKUP(E66,'C5'!D:D,'C5'!E:E)),"")</f>
        <v/>
      </c>
      <c r="O66" s="20" t="str" cm="1">
        <f t="array" aca="1" ref="O66" ca="1">IF(F66="Sim",IF((_xlfn.XLOOKUP(E66,'Espelho NFE'!B:B,INDIRECT(TEXT($AQ$11,"@")))/_xlfn.XLOOKUP(E66,'C5'!D:D,'C5'!G:G))*_xlfn.XLOOKUP(Planilha4!E66,'C5'!D:D,'C5'!E:E)=_xlfn.XLOOKUP(E66,'C5'!D:D,'C5'!F:F),"Ok","Nfe:"&amp;(_xlfn.XLOOKUP(E66,'Espelho NFE'!B:B,INDIRECT(TEXT($AQ$11,"@")))/_xlfn.XLOOKUP(E66,'C5'!D:D,'C5'!G:G))*_xlfn.XLOOKUP(Planilha4!E66,'C5'!D:D,'C5'!E:E)&amp;" - C5: "&amp;_xlfn.XLOOKUP(E66,'C5'!D:D,'C5'!F:F)),"")</f>
        <v/>
      </c>
    </row>
    <row r="67" spans="5:15" x14ac:dyDescent="0.35">
      <c r="E67" s="18" t="str">
        <f>IF('Espelho NFE'!B65="","",'Espelho NFE'!B65)</f>
        <v/>
      </c>
      <c r="F67" s="18" t="str">
        <f>IF(E67="","",IF(_xlfn.XLOOKUP(Planilha4!E67,'Espelho NFE'!B:B,'Espelho NFE'!B:B)="","Não","Sim"))</f>
        <v/>
      </c>
      <c r="G67" s="20" t="str">
        <f>IF(F67="Sim",_xlfn.XLOOKUP(E67,'C5'!D:D,'C5'!C:C),"")</f>
        <v/>
      </c>
      <c r="H67" s="18" t="str">
        <f>IF(F67="Sim",_xlfn.XLOOKUP(G67,'C5'!C:C,'C5'!J:J),"")</f>
        <v/>
      </c>
      <c r="I67" s="20" t="str" cm="1">
        <f t="array" aca="1" ref="I67" ca="1">IF($F67="Sim",IF(_xlfn.XLOOKUP($E67,'Espelho NFE'!$B:$B,INDIRECT(TEXT($AQ$6,"@")))=_xlfn.XLOOKUP(Planilha4!$E67,'C5'!$D:$D,'C5'!$P:$P),"Ok","Nfe: "&amp;_xlfn.XLOOKUP($E67,'Espelho NFE'!$B:$B,INDIRECT(TEXT($AQ$6,"@")))&amp;" - C5: "&amp;_xlfn.XLOOKUP(Planilha4!$E67,'C5'!$D:$D,'C5'!$P:$P)),"")</f>
        <v/>
      </c>
      <c r="J67" s="20" t="str" cm="1">
        <f t="array" aca="1" ref="J67" ca="1">IF($F67="Sim",IF(_xlfn.XLOOKUP($E67,'Espelho NFE'!$B:$B,INDIRECT(TEXT($AQ$7,"@")))=_xlfn.XLOOKUP(Planilha4!$E67,'C5'!$D:$D,'C5'!$M:$M),"Ok","Nfe: "&amp;_xlfn.XLOOKUP($E67,'Espelho NFE'!$B:$B,INDIRECT(TEXT($AQ$7,"@")))&amp;" - C5: "&amp;_xlfn.XLOOKUP(Planilha4!$E67,'C5'!$D:$D,'C5'!$M:$M)),"")</f>
        <v/>
      </c>
      <c r="K67" s="20" t="str" cm="1">
        <f t="array" aca="1" ref="K67" ca="1">IF($F67="Sim",IF(_xlfn.XLOOKUP($E67,'Espelho NFE'!$B:$B,INDIRECT(TEXT($AQ$8,"@")))=_xlfn.XLOOKUP(Planilha4!$E67,'C5'!$D:$D,'C5'!$Z:$Z),"Ok","Nfe: "&amp;_xlfn.XLOOKUP($E67,'Espelho NFE'!$B:$B,INDIRECT(TEXT($AQ$8,"@")))&amp;" - C5: "&amp;_xlfn.XLOOKUP(Planilha4!$E67,'C5'!$D:$D,'C5'!$Z:$Z)),"")</f>
        <v/>
      </c>
      <c r="L67" s="20" t="str" cm="1">
        <f t="array" aca="1" ref="L67" ca="1">IF($F67="Sim",IF(_xlfn.XLOOKUP($E67,'Espelho NFE'!$B:$B,INDIRECT(TEXT($AQ$9,"@")))=_xlfn.XLOOKUP(Planilha4!$E67,'C5'!$D:$D,'C5'!$AA:$AA),"Ok","Nfe: "&amp;_xlfn.XLOOKUP($E67,'Espelho NFE'!$B:$B,INDIRECT(TEXT($AQ$9,"@")))&amp;" - C5: "&amp;_xlfn.XLOOKUP(Planilha4!$E67,'C5'!$D:$D,'C5'!$AA:$AA)),"")</f>
        <v/>
      </c>
      <c r="M67" s="20" t="str" cm="1">
        <f t="array" aca="1" ref="M67" ca="1">IF($F67="Sim",IF(_xlfn.XLOOKUP($E67,'Espelho NFE'!$B:$B,INDIRECT(TEXT($AQ$10,"@")))=_xlfn.XLOOKUP(Planilha4!$E67,'C5'!$D:$D,'C5'!$AB:$AB),"Ok","Nfe: "&amp;_xlfn.XLOOKUP($E67,'Espelho NFE'!$B:$B,INDIRECT(TEXT($AQ$10,"@")))&amp;" - C5: "&amp;_xlfn.XLOOKUP(Planilha4!$E67,'C5'!$D:$D,'C5'!$AB:$AB)),"")</f>
        <v/>
      </c>
      <c r="N67" s="18" t="str">
        <f>IF(F67="Sim",IF(_xlfn.XLOOKUP(E67,'C5'!D:D,'C5'!E:E)=1,"Uni 1","Cx "&amp;_xlfn.XLOOKUP(E67,'C5'!D:D,'C5'!E:E)),"")</f>
        <v/>
      </c>
      <c r="O67" s="20" t="str" cm="1">
        <f t="array" aca="1" ref="O67" ca="1">IF(F67="Sim",IF((_xlfn.XLOOKUP(E67,'Espelho NFE'!B:B,INDIRECT(TEXT($AQ$11,"@")))/_xlfn.XLOOKUP(E67,'C5'!D:D,'C5'!G:G))*_xlfn.XLOOKUP(Planilha4!E67,'C5'!D:D,'C5'!E:E)=_xlfn.XLOOKUP(E67,'C5'!D:D,'C5'!F:F),"Ok","Nfe:"&amp;(_xlfn.XLOOKUP(E67,'Espelho NFE'!B:B,INDIRECT(TEXT($AQ$11,"@")))/_xlfn.XLOOKUP(E67,'C5'!D:D,'C5'!G:G))*_xlfn.XLOOKUP(Planilha4!E67,'C5'!D:D,'C5'!E:E)&amp;" - C5: "&amp;_xlfn.XLOOKUP(E67,'C5'!D:D,'C5'!F:F)),"")</f>
        <v/>
      </c>
    </row>
    <row r="68" spans="5:15" x14ac:dyDescent="0.35">
      <c r="E68" s="18" t="str">
        <f>IF('Espelho NFE'!B66="","",'Espelho NFE'!B66)</f>
        <v/>
      </c>
      <c r="F68" s="18" t="str">
        <f>IF(E68="","",IF(_xlfn.XLOOKUP(Planilha4!E68,'Espelho NFE'!B:B,'Espelho NFE'!B:B)="","Não","Sim"))</f>
        <v/>
      </c>
      <c r="G68" s="20" t="str">
        <f>IF(F68="Sim",_xlfn.XLOOKUP(E68,'C5'!D:D,'C5'!C:C),"")</f>
        <v/>
      </c>
      <c r="H68" s="18" t="str">
        <f>IF(F68="Sim",_xlfn.XLOOKUP(G68,'C5'!C:C,'C5'!J:J),"")</f>
        <v/>
      </c>
      <c r="I68" s="20" t="str" cm="1">
        <f t="array" aca="1" ref="I68" ca="1">IF($F68="Sim",IF(_xlfn.XLOOKUP($E68,'Espelho NFE'!$B:$B,INDIRECT(TEXT($AQ$6,"@")))=_xlfn.XLOOKUP(Planilha4!$E68,'C5'!$D:$D,'C5'!$P:$P),"Ok","Nfe: "&amp;_xlfn.XLOOKUP($E68,'Espelho NFE'!$B:$B,INDIRECT(TEXT($AQ$6,"@")))&amp;" - C5: "&amp;_xlfn.XLOOKUP(Planilha4!$E68,'C5'!$D:$D,'C5'!$P:$P)),"")</f>
        <v/>
      </c>
      <c r="J68" s="20" t="str" cm="1">
        <f t="array" aca="1" ref="J68" ca="1">IF($F68="Sim",IF(_xlfn.XLOOKUP($E68,'Espelho NFE'!$B:$B,INDIRECT(TEXT($AQ$7,"@")))=_xlfn.XLOOKUP(Planilha4!$E68,'C5'!$D:$D,'C5'!$M:$M),"Ok","Nfe: "&amp;_xlfn.XLOOKUP($E68,'Espelho NFE'!$B:$B,INDIRECT(TEXT($AQ$7,"@")))&amp;" - C5: "&amp;_xlfn.XLOOKUP(Planilha4!$E68,'C5'!$D:$D,'C5'!$M:$M)),"")</f>
        <v/>
      </c>
      <c r="K68" s="20" t="str" cm="1">
        <f t="array" aca="1" ref="K68" ca="1">IF($F68="Sim",IF(_xlfn.XLOOKUP($E68,'Espelho NFE'!$B:$B,INDIRECT(TEXT($AQ$8,"@")))=_xlfn.XLOOKUP(Planilha4!$E68,'C5'!$D:$D,'C5'!$Z:$Z),"Ok","Nfe: "&amp;_xlfn.XLOOKUP($E68,'Espelho NFE'!$B:$B,INDIRECT(TEXT($AQ$8,"@")))&amp;" - C5: "&amp;_xlfn.XLOOKUP(Planilha4!$E68,'C5'!$D:$D,'C5'!$Z:$Z)),"")</f>
        <v/>
      </c>
      <c r="L68" s="20" t="str" cm="1">
        <f t="array" aca="1" ref="L68" ca="1">IF($F68="Sim",IF(_xlfn.XLOOKUP($E68,'Espelho NFE'!$B:$B,INDIRECT(TEXT($AQ$9,"@")))=_xlfn.XLOOKUP(Planilha4!$E68,'C5'!$D:$D,'C5'!$AA:$AA),"Ok","Nfe: "&amp;_xlfn.XLOOKUP($E68,'Espelho NFE'!$B:$B,INDIRECT(TEXT($AQ$9,"@")))&amp;" - C5: "&amp;_xlfn.XLOOKUP(Planilha4!$E68,'C5'!$D:$D,'C5'!$AA:$AA)),"")</f>
        <v/>
      </c>
      <c r="M68" s="20" t="str" cm="1">
        <f t="array" aca="1" ref="M68" ca="1">IF($F68="Sim",IF(_xlfn.XLOOKUP($E68,'Espelho NFE'!$B:$B,INDIRECT(TEXT($AQ$10,"@")))=_xlfn.XLOOKUP(Planilha4!$E68,'C5'!$D:$D,'C5'!$AB:$AB),"Ok","Nfe: "&amp;_xlfn.XLOOKUP($E68,'Espelho NFE'!$B:$B,INDIRECT(TEXT($AQ$10,"@")))&amp;" - C5: "&amp;_xlfn.XLOOKUP(Planilha4!$E68,'C5'!$D:$D,'C5'!$AB:$AB)),"")</f>
        <v/>
      </c>
      <c r="N68" s="18" t="str">
        <f>IF(F68="Sim",IF(_xlfn.XLOOKUP(E68,'C5'!D:D,'C5'!E:E)=1,"Uni 1","Cx "&amp;_xlfn.XLOOKUP(E68,'C5'!D:D,'C5'!E:E)),"")</f>
        <v/>
      </c>
      <c r="O68" s="20" t="str" cm="1">
        <f t="array" aca="1" ref="O68" ca="1">IF(F68="Sim",IF((_xlfn.XLOOKUP(E68,'Espelho NFE'!B:B,INDIRECT(TEXT($AQ$11,"@")))/_xlfn.XLOOKUP(E68,'C5'!D:D,'C5'!G:G))*_xlfn.XLOOKUP(Planilha4!E68,'C5'!D:D,'C5'!E:E)=_xlfn.XLOOKUP(E68,'C5'!D:D,'C5'!F:F),"Ok","Nfe:"&amp;(_xlfn.XLOOKUP(E68,'Espelho NFE'!B:B,INDIRECT(TEXT($AQ$11,"@")))/_xlfn.XLOOKUP(E68,'C5'!D:D,'C5'!G:G))*_xlfn.XLOOKUP(Planilha4!E68,'C5'!D:D,'C5'!E:E)&amp;" - C5: "&amp;_xlfn.XLOOKUP(E68,'C5'!D:D,'C5'!F:F)),"")</f>
        <v/>
      </c>
    </row>
    <row r="69" spans="5:15" x14ac:dyDescent="0.35">
      <c r="E69" s="18" t="str">
        <f>IF('Espelho NFE'!B67="","",'Espelho NFE'!B67)</f>
        <v/>
      </c>
      <c r="F69" s="18" t="str">
        <f>IF(E69="","",IF(_xlfn.XLOOKUP(Planilha4!E69,'Espelho NFE'!B:B,'Espelho NFE'!B:B)="","Não","Sim"))</f>
        <v/>
      </c>
      <c r="G69" s="20" t="str">
        <f>IF(F69="Sim",_xlfn.XLOOKUP(E69,'C5'!D:D,'C5'!C:C),"")</f>
        <v/>
      </c>
      <c r="H69" s="18" t="str">
        <f>IF(F69="Sim",_xlfn.XLOOKUP(G69,'C5'!C:C,'C5'!J:J),"")</f>
        <v/>
      </c>
      <c r="I69" s="20" t="str" cm="1">
        <f t="array" aca="1" ref="I69" ca="1">IF($F69="Sim",IF(_xlfn.XLOOKUP($E69,'Espelho NFE'!$B:$B,INDIRECT(TEXT($AQ$6,"@")))=_xlfn.XLOOKUP(Planilha4!$E69,'C5'!$D:$D,'C5'!$P:$P),"Ok","Nfe: "&amp;_xlfn.XLOOKUP($E69,'Espelho NFE'!$B:$B,INDIRECT(TEXT($AQ$6,"@")))&amp;" - C5: "&amp;_xlfn.XLOOKUP(Planilha4!$E69,'C5'!$D:$D,'C5'!$P:$P)),"")</f>
        <v/>
      </c>
      <c r="J69" s="20" t="str" cm="1">
        <f t="array" aca="1" ref="J69" ca="1">IF($F69="Sim",IF(_xlfn.XLOOKUP($E69,'Espelho NFE'!$B:$B,INDIRECT(TEXT($AQ$7,"@")))=_xlfn.XLOOKUP(Planilha4!$E69,'C5'!$D:$D,'C5'!$M:$M),"Ok","Nfe: "&amp;_xlfn.XLOOKUP($E69,'Espelho NFE'!$B:$B,INDIRECT(TEXT($AQ$7,"@")))&amp;" - C5: "&amp;_xlfn.XLOOKUP(Planilha4!$E69,'C5'!$D:$D,'C5'!$M:$M)),"")</f>
        <v/>
      </c>
      <c r="K69" s="20" t="str" cm="1">
        <f t="array" aca="1" ref="K69" ca="1">IF($F69="Sim",IF(_xlfn.XLOOKUP($E69,'Espelho NFE'!$B:$B,INDIRECT(TEXT($AQ$8,"@")))=_xlfn.XLOOKUP(Planilha4!$E69,'C5'!$D:$D,'C5'!$Z:$Z),"Ok","Nfe: "&amp;_xlfn.XLOOKUP($E69,'Espelho NFE'!$B:$B,INDIRECT(TEXT($AQ$8,"@")))&amp;" - C5: "&amp;_xlfn.XLOOKUP(Planilha4!$E69,'C5'!$D:$D,'C5'!$Z:$Z)),"")</f>
        <v/>
      </c>
      <c r="L69" s="20" t="str" cm="1">
        <f t="array" aca="1" ref="L69" ca="1">IF($F69="Sim",IF(_xlfn.XLOOKUP($E69,'Espelho NFE'!$B:$B,INDIRECT(TEXT($AQ$9,"@")))=_xlfn.XLOOKUP(Planilha4!$E69,'C5'!$D:$D,'C5'!$AA:$AA),"Ok","Nfe: "&amp;_xlfn.XLOOKUP($E69,'Espelho NFE'!$B:$B,INDIRECT(TEXT($AQ$9,"@")))&amp;" - C5: "&amp;_xlfn.XLOOKUP(Planilha4!$E69,'C5'!$D:$D,'C5'!$AA:$AA)),"")</f>
        <v/>
      </c>
      <c r="M69" s="20" t="str" cm="1">
        <f t="array" aca="1" ref="M69" ca="1">IF($F69="Sim",IF(_xlfn.XLOOKUP($E69,'Espelho NFE'!$B:$B,INDIRECT(TEXT($AQ$10,"@")))=_xlfn.XLOOKUP(Planilha4!$E69,'C5'!$D:$D,'C5'!$AB:$AB),"Ok","Nfe: "&amp;_xlfn.XLOOKUP($E69,'Espelho NFE'!$B:$B,INDIRECT(TEXT($AQ$10,"@")))&amp;" - C5: "&amp;_xlfn.XLOOKUP(Planilha4!$E69,'C5'!$D:$D,'C5'!$AB:$AB)),"")</f>
        <v/>
      </c>
      <c r="N69" s="18" t="str">
        <f>IF(F69="Sim",IF(_xlfn.XLOOKUP(E69,'C5'!D:D,'C5'!E:E)=1,"Uni 1","Cx "&amp;_xlfn.XLOOKUP(E69,'C5'!D:D,'C5'!E:E)),"")</f>
        <v/>
      </c>
      <c r="O69" s="20" t="str" cm="1">
        <f t="array" aca="1" ref="O69" ca="1">IF(F69="Sim",IF((_xlfn.XLOOKUP(E69,'Espelho NFE'!B:B,INDIRECT(TEXT($AQ$11,"@")))/_xlfn.XLOOKUP(E69,'C5'!D:D,'C5'!G:G))*_xlfn.XLOOKUP(Planilha4!E69,'C5'!D:D,'C5'!E:E)=_xlfn.XLOOKUP(E69,'C5'!D:D,'C5'!F:F),"Ok","Nfe:"&amp;(_xlfn.XLOOKUP(E69,'Espelho NFE'!B:B,INDIRECT(TEXT($AQ$11,"@")))/_xlfn.XLOOKUP(E69,'C5'!D:D,'C5'!G:G))*_xlfn.XLOOKUP(Planilha4!E69,'C5'!D:D,'C5'!E:E)&amp;" - C5: "&amp;_xlfn.XLOOKUP(E69,'C5'!D:D,'C5'!F:F)),"")</f>
        <v/>
      </c>
    </row>
    <row r="70" spans="5:15" x14ac:dyDescent="0.35">
      <c r="E70" s="18" t="str">
        <f>IF('Espelho NFE'!B68="","",'Espelho NFE'!B68)</f>
        <v/>
      </c>
      <c r="F70" s="18" t="str">
        <f>IF(E70="","",IF(_xlfn.XLOOKUP(Planilha4!E70,'Espelho NFE'!B:B,'Espelho NFE'!B:B)="","Não","Sim"))</f>
        <v/>
      </c>
      <c r="G70" s="20" t="str">
        <f>IF(F70="Sim",_xlfn.XLOOKUP(E70,'C5'!D:D,'C5'!C:C),"")</f>
        <v/>
      </c>
      <c r="H70" s="18" t="str">
        <f>IF(F70="Sim",_xlfn.XLOOKUP(G70,'C5'!C:C,'C5'!J:J),"")</f>
        <v/>
      </c>
      <c r="I70" s="20" t="str" cm="1">
        <f t="array" aca="1" ref="I70" ca="1">IF($F70="Sim",IF(_xlfn.XLOOKUP($E70,'Espelho NFE'!$B:$B,INDIRECT(TEXT($AQ$6,"@")))=_xlfn.XLOOKUP(Planilha4!$E70,'C5'!$D:$D,'C5'!$P:$P),"Ok","Nfe: "&amp;_xlfn.XLOOKUP($E70,'Espelho NFE'!$B:$B,INDIRECT(TEXT($AQ$6,"@")))&amp;" - C5: "&amp;_xlfn.XLOOKUP(Planilha4!$E70,'C5'!$D:$D,'C5'!$P:$P)),"")</f>
        <v/>
      </c>
      <c r="J70" s="20" t="str" cm="1">
        <f t="array" aca="1" ref="J70" ca="1">IF($F70="Sim",IF(_xlfn.XLOOKUP($E70,'Espelho NFE'!$B:$B,INDIRECT(TEXT($AQ$7,"@")))=_xlfn.XLOOKUP(Planilha4!$E70,'C5'!$D:$D,'C5'!$M:$M),"Ok","Nfe: "&amp;_xlfn.XLOOKUP($E70,'Espelho NFE'!$B:$B,INDIRECT(TEXT($AQ$7,"@")))&amp;" - C5: "&amp;_xlfn.XLOOKUP(Planilha4!$E70,'C5'!$D:$D,'C5'!$M:$M)),"")</f>
        <v/>
      </c>
      <c r="K70" s="20" t="str" cm="1">
        <f t="array" aca="1" ref="K70" ca="1">IF($F70="Sim",IF(_xlfn.XLOOKUP($E70,'Espelho NFE'!$B:$B,INDIRECT(TEXT($AQ$8,"@")))=_xlfn.XLOOKUP(Planilha4!$E70,'C5'!$D:$D,'C5'!$Z:$Z),"Ok","Nfe: "&amp;_xlfn.XLOOKUP($E70,'Espelho NFE'!$B:$B,INDIRECT(TEXT($AQ$8,"@")))&amp;" - C5: "&amp;_xlfn.XLOOKUP(Planilha4!$E70,'C5'!$D:$D,'C5'!$Z:$Z)),"")</f>
        <v/>
      </c>
      <c r="L70" s="20" t="str" cm="1">
        <f t="array" aca="1" ref="L70" ca="1">IF($F70="Sim",IF(_xlfn.XLOOKUP($E70,'Espelho NFE'!$B:$B,INDIRECT(TEXT($AQ$9,"@")))=_xlfn.XLOOKUP(Planilha4!$E70,'C5'!$D:$D,'C5'!$AA:$AA),"Ok","Nfe: "&amp;_xlfn.XLOOKUP($E70,'Espelho NFE'!$B:$B,INDIRECT(TEXT($AQ$9,"@")))&amp;" - C5: "&amp;_xlfn.XLOOKUP(Planilha4!$E70,'C5'!$D:$D,'C5'!$AA:$AA)),"")</f>
        <v/>
      </c>
      <c r="M70" s="20" t="str" cm="1">
        <f t="array" aca="1" ref="M70" ca="1">IF($F70="Sim",IF(_xlfn.XLOOKUP($E70,'Espelho NFE'!$B:$B,INDIRECT(TEXT($AQ$10,"@")))=_xlfn.XLOOKUP(Planilha4!$E70,'C5'!$D:$D,'C5'!$AB:$AB),"Ok","Nfe: "&amp;_xlfn.XLOOKUP($E70,'Espelho NFE'!$B:$B,INDIRECT(TEXT($AQ$10,"@")))&amp;" - C5: "&amp;_xlfn.XLOOKUP(Planilha4!$E70,'C5'!$D:$D,'C5'!$AB:$AB)),"")</f>
        <v/>
      </c>
      <c r="N70" s="18" t="str">
        <f>IF(F70="Sim",IF(_xlfn.XLOOKUP(E70,'C5'!D:D,'C5'!E:E)=1,"Uni 1","Cx "&amp;_xlfn.XLOOKUP(E70,'C5'!D:D,'C5'!E:E)),"")</f>
        <v/>
      </c>
      <c r="O70" s="20" t="str" cm="1">
        <f t="array" aca="1" ref="O70" ca="1">IF(F70="Sim",IF((_xlfn.XLOOKUP(E70,'Espelho NFE'!B:B,INDIRECT(TEXT($AQ$11,"@")))/_xlfn.XLOOKUP(E70,'C5'!D:D,'C5'!G:G))*_xlfn.XLOOKUP(Planilha4!E70,'C5'!D:D,'C5'!E:E)=_xlfn.XLOOKUP(E70,'C5'!D:D,'C5'!F:F),"Ok","Nfe:"&amp;(_xlfn.XLOOKUP(E70,'Espelho NFE'!B:B,INDIRECT(TEXT($AQ$11,"@")))/_xlfn.XLOOKUP(E70,'C5'!D:D,'C5'!G:G))*_xlfn.XLOOKUP(Planilha4!E70,'C5'!D:D,'C5'!E:E)&amp;" - C5: "&amp;_xlfn.XLOOKUP(E70,'C5'!D:D,'C5'!F:F)),"")</f>
        <v/>
      </c>
    </row>
    <row r="71" spans="5:15" x14ac:dyDescent="0.35">
      <c r="E71" s="18" t="str">
        <f>IF('Espelho NFE'!B69="","",'Espelho NFE'!B69)</f>
        <v/>
      </c>
      <c r="F71" s="18" t="str">
        <f>IF(E71="","",IF(_xlfn.XLOOKUP(Planilha4!E71,'Espelho NFE'!B:B,'Espelho NFE'!B:B)="","Não","Sim"))</f>
        <v/>
      </c>
      <c r="G71" s="20" t="str">
        <f>IF(F71="Sim",_xlfn.XLOOKUP(E71,'C5'!D:D,'C5'!C:C),"")</f>
        <v/>
      </c>
      <c r="H71" s="18" t="str">
        <f>IF(F71="Sim",_xlfn.XLOOKUP(G71,'C5'!C:C,'C5'!J:J),"")</f>
        <v/>
      </c>
      <c r="I71" s="20" t="str" cm="1">
        <f t="array" aca="1" ref="I71" ca="1">IF($F71="Sim",IF(_xlfn.XLOOKUP($E71,'Espelho NFE'!$B:$B,INDIRECT(TEXT($AQ$6,"@")))=_xlfn.XLOOKUP(Planilha4!$E71,'C5'!$D:$D,'C5'!$P:$P),"Ok","Nfe: "&amp;_xlfn.XLOOKUP($E71,'Espelho NFE'!$B:$B,INDIRECT(TEXT($AQ$6,"@")))&amp;" - C5: "&amp;_xlfn.XLOOKUP(Planilha4!$E71,'C5'!$D:$D,'C5'!$P:$P)),"")</f>
        <v/>
      </c>
      <c r="J71" s="20" t="str" cm="1">
        <f t="array" aca="1" ref="J71" ca="1">IF($F71="Sim",IF(_xlfn.XLOOKUP($E71,'Espelho NFE'!$B:$B,INDIRECT(TEXT($AQ$7,"@")))=_xlfn.XLOOKUP(Planilha4!$E71,'C5'!$D:$D,'C5'!$M:$M),"Ok","Nfe: "&amp;_xlfn.XLOOKUP($E71,'Espelho NFE'!$B:$B,INDIRECT(TEXT($AQ$7,"@")))&amp;" - C5: "&amp;_xlfn.XLOOKUP(Planilha4!$E71,'C5'!$D:$D,'C5'!$M:$M)),"")</f>
        <v/>
      </c>
      <c r="K71" s="20" t="str" cm="1">
        <f t="array" aca="1" ref="K71" ca="1">IF($F71="Sim",IF(_xlfn.XLOOKUP($E71,'Espelho NFE'!$B:$B,INDIRECT(TEXT($AQ$8,"@")))=_xlfn.XLOOKUP(Planilha4!$E71,'C5'!$D:$D,'C5'!$Z:$Z),"Ok","Nfe: "&amp;_xlfn.XLOOKUP($E71,'Espelho NFE'!$B:$B,INDIRECT(TEXT($AQ$8,"@")))&amp;" - C5: "&amp;_xlfn.XLOOKUP(Planilha4!$E71,'C5'!$D:$D,'C5'!$Z:$Z)),"")</f>
        <v/>
      </c>
      <c r="L71" s="20" t="str" cm="1">
        <f t="array" aca="1" ref="L71" ca="1">IF($F71="Sim",IF(_xlfn.XLOOKUP($E71,'Espelho NFE'!$B:$B,INDIRECT(TEXT($AQ$9,"@")))=_xlfn.XLOOKUP(Planilha4!$E71,'C5'!$D:$D,'C5'!$AA:$AA),"Ok","Nfe: "&amp;_xlfn.XLOOKUP($E71,'Espelho NFE'!$B:$B,INDIRECT(TEXT($AQ$9,"@")))&amp;" - C5: "&amp;_xlfn.XLOOKUP(Planilha4!$E71,'C5'!$D:$D,'C5'!$AA:$AA)),"")</f>
        <v/>
      </c>
      <c r="M71" s="20" t="str" cm="1">
        <f t="array" aca="1" ref="M71" ca="1">IF($F71="Sim",IF(_xlfn.XLOOKUP($E71,'Espelho NFE'!$B:$B,INDIRECT(TEXT($AQ$10,"@")))=_xlfn.XLOOKUP(Planilha4!$E71,'C5'!$D:$D,'C5'!$AB:$AB),"Ok","Nfe: "&amp;_xlfn.XLOOKUP($E71,'Espelho NFE'!$B:$B,INDIRECT(TEXT($AQ$10,"@")))&amp;" - C5: "&amp;_xlfn.XLOOKUP(Planilha4!$E71,'C5'!$D:$D,'C5'!$AB:$AB)),"")</f>
        <v/>
      </c>
      <c r="N71" s="18" t="str">
        <f>IF(F71="Sim",IF(_xlfn.XLOOKUP(E71,'C5'!D:D,'C5'!E:E)=1,"Uni 1","Cx "&amp;_xlfn.XLOOKUP(E71,'C5'!D:D,'C5'!E:E)),"")</f>
        <v/>
      </c>
      <c r="O71" s="20" t="str" cm="1">
        <f t="array" aca="1" ref="O71" ca="1">IF(F71="Sim",IF((_xlfn.XLOOKUP(E71,'Espelho NFE'!B:B,INDIRECT(TEXT($AQ$11,"@")))/_xlfn.XLOOKUP(E71,'C5'!D:D,'C5'!G:G))*_xlfn.XLOOKUP(Planilha4!E71,'C5'!D:D,'C5'!E:E)=_xlfn.XLOOKUP(E71,'C5'!D:D,'C5'!F:F),"Ok","Nfe:"&amp;(_xlfn.XLOOKUP(E71,'Espelho NFE'!B:B,INDIRECT(TEXT($AQ$11,"@")))/_xlfn.XLOOKUP(E71,'C5'!D:D,'C5'!G:G))*_xlfn.XLOOKUP(Planilha4!E71,'C5'!D:D,'C5'!E:E)&amp;" - C5: "&amp;_xlfn.XLOOKUP(E71,'C5'!D:D,'C5'!F:F)),"")</f>
        <v/>
      </c>
    </row>
    <row r="72" spans="5:15" x14ac:dyDescent="0.35">
      <c r="E72" s="18" t="str">
        <f>IF('Espelho NFE'!B70="","",'Espelho NFE'!B70)</f>
        <v/>
      </c>
      <c r="F72" s="18" t="str">
        <f>IF(E72="","",IF(_xlfn.XLOOKUP(Planilha4!E72,'Espelho NFE'!B:B,'Espelho NFE'!B:B)="","Não","Sim"))</f>
        <v/>
      </c>
      <c r="G72" s="20" t="str">
        <f>IF(F72="Sim",_xlfn.XLOOKUP(E72,'C5'!D:D,'C5'!C:C),"")</f>
        <v/>
      </c>
      <c r="H72" s="18" t="str">
        <f>IF(F72="Sim",_xlfn.XLOOKUP(G72,'C5'!C:C,'C5'!J:J),"")</f>
        <v/>
      </c>
      <c r="I72" s="20" t="str" cm="1">
        <f t="array" aca="1" ref="I72" ca="1">IF($F72="Sim",IF(_xlfn.XLOOKUP($E72,'Espelho NFE'!$B:$B,INDIRECT(TEXT($AQ$6,"@")))=_xlfn.XLOOKUP(Planilha4!$E72,'C5'!$D:$D,'C5'!$P:$P),"Ok","Nfe: "&amp;_xlfn.XLOOKUP($E72,'Espelho NFE'!$B:$B,INDIRECT(TEXT($AQ$6,"@")))&amp;" - C5: "&amp;_xlfn.XLOOKUP(Planilha4!$E72,'C5'!$D:$D,'C5'!$P:$P)),"")</f>
        <v/>
      </c>
      <c r="J72" s="20" t="str" cm="1">
        <f t="array" aca="1" ref="J72" ca="1">IF($F72="Sim",IF(_xlfn.XLOOKUP($E72,'Espelho NFE'!$B:$B,INDIRECT(TEXT($AQ$7,"@")))=_xlfn.XLOOKUP(Planilha4!$E72,'C5'!$D:$D,'C5'!$M:$M),"Ok","Nfe: "&amp;_xlfn.XLOOKUP($E72,'Espelho NFE'!$B:$B,INDIRECT(TEXT($AQ$7,"@")))&amp;" - C5: "&amp;_xlfn.XLOOKUP(Planilha4!$E72,'C5'!$D:$D,'C5'!$M:$M)),"")</f>
        <v/>
      </c>
      <c r="K72" s="20" t="str" cm="1">
        <f t="array" aca="1" ref="K72" ca="1">IF($F72="Sim",IF(_xlfn.XLOOKUP($E72,'Espelho NFE'!$B:$B,INDIRECT(TEXT($AQ$8,"@")))=_xlfn.XLOOKUP(Planilha4!$E72,'C5'!$D:$D,'C5'!$Z:$Z),"Ok","Nfe: "&amp;_xlfn.XLOOKUP($E72,'Espelho NFE'!$B:$B,INDIRECT(TEXT($AQ$8,"@")))&amp;" - C5: "&amp;_xlfn.XLOOKUP(Planilha4!$E72,'C5'!$D:$D,'C5'!$Z:$Z)),"")</f>
        <v/>
      </c>
      <c r="L72" s="20" t="str" cm="1">
        <f t="array" aca="1" ref="L72" ca="1">IF($F72="Sim",IF(_xlfn.XLOOKUP($E72,'Espelho NFE'!$B:$B,INDIRECT(TEXT($AQ$9,"@")))=_xlfn.XLOOKUP(Planilha4!$E72,'C5'!$D:$D,'C5'!$AA:$AA),"Ok","Nfe: "&amp;_xlfn.XLOOKUP($E72,'Espelho NFE'!$B:$B,INDIRECT(TEXT($AQ$9,"@")))&amp;" - C5: "&amp;_xlfn.XLOOKUP(Planilha4!$E72,'C5'!$D:$D,'C5'!$AA:$AA)),"")</f>
        <v/>
      </c>
      <c r="M72" s="20" t="str" cm="1">
        <f t="array" aca="1" ref="M72" ca="1">IF($F72="Sim",IF(_xlfn.XLOOKUP($E72,'Espelho NFE'!$B:$B,INDIRECT(TEXT($AQ$10,"@")))=_xlfn.XLOOKUP(Planilha4!$E72,'C5'!$D:$D,'C5'!$AB:$AB),"Ok","Nfe: "&amp;_xlfn.XLOOKUP($E72,'Espelho NFE'!$B:$B,INDIRECT(TEXT($AQ$10,"@")))&amp;" - C5: "&amp;_xlfn.XLOOKUP(Planilha4!$E72,'C5'!$D:$D,'C5'!$AB:$AB)),"")</f>
        <v/>
      </c>
      <c r="N72" s="18" t="str">
        <f>IF(F72="Sim",IF(_xlfn.XLOOKUP(E72,'C5'!D:D,'C5'!E:E)=1,"Uni 1","Cx "&amp;_xlfn.XLOOKUP(E72,'C5'!D:D,'C5'!E:E)),"")</f>
        <v/>
      </c>
      <c r="O72" s="20" t="str" cm="1">
        <f t="array" aca="1" ref="O72" ca="1">IF(F72="Sim",IF((_xlfn.XLOOKUP(E72,'Espelho NFE'!B:B,INDIRECT(TEXT($AQ$11,"@")))/_xlfn.XLOOKUP(E72,'C5'!D:D,'C5'!G:G))*_xlfn.XLOOKUP(Planilha4!E72,'C5'!D:D,'C5'!E:E)=_xlfn.XLOOKUP(E72,'C5'!D:D,'C5'!F:F),"Ok","Nfe:"&amp;(_xlfn.XLOOKUP(E72,'Espelho NFE'!B:B,INDIRECT(TEXT($AQ$11,"@")))/_xlfn.XLOOKUP(E72,'C5'!D:D,'C5'!G:G))*_xlfn.XLOOKUP(Planilha4!E72,'C5'!D:D,'C5'!E:E)&amp;" - C5: "&amp;_xlfn.XLOOKUP(E72,'C5'!D:D,'C5'!F:F)),"")</f>
        <v/>
      </c>
    </row>
    <row r="73" spans="5:15" x14ac:dyDescent="0.35">
      <c r="E73" s="18" t="str">
        <f>IF('Espelho NFE'!B71="","",'Espelho NFE'!B71)</f>
        <v/>
      </c>
      <c r="F73" s="18" t="str">
        <f>IF(E73="","",IF(_xlfn.XLOOKUP(Planilha4!E73,'Espelho NFE'!B:B,'Espelho NFE'!B:B)="","Não","Sim"))</f>
        <v/>
      </c>
      <c r="G73" s="20" t="str">
        <f>IF(F73="Sim",_xlfn.XLOOKUP(E73,'C5'!D:D,'C5'!C:C),"")</f>
        <v/>
      </c>
      <c r="H73" s="18" t="str">
        <f>IF(F73="Sim",_xlfn.XLOOKUP(G73,'C5'!C:C,'C5'!J:J),"")</f>
        <v/>
      </c>
      <c r="I73" s="20" t="str" cm="1">
        <f t="array" aca="1" ref="I73" ca="1">IF($F73="Sim",IF(_xlfn.XLOOKUP($E73,'Espelho NFE'!$B:$B,INDIRECT(TEXT($AQ$6,"@")))=_xlfn.XLOOKUP(Planilha4!$E73,'C5'!$D:$D,'C5'!$P:$P),"Ok","Nfe: "&amp;_xlfn.XLOOKUP($E73,'Espelho NFE'!$B:$B,INDIRECT(TEXT($AQ$6,"@")))&amp;" - C5: "&amp;_xlfn.XLOOKUP(Planilha4!$E73,'C5'!$D:$D,'C5'!$P:$P)),"")</f>
        <v/>
      </c>
      <c r="J73" s="20" t="str" cm="1">
        <f t="array" aca="1" ref="J73" ca="1">IF($F73="Sim",IF(_xlfn.XLOOKUP($E73,'Espelho NFE'!$B:$B,INDIRECT(TEXT($AQ$7,"@")))=_xlfn.XLOOKUP(Planilha4!$E73,'C5'!$D:$D,'C5'!$M:$M),"Ok","Nfe: "&amp;_xlfn.XLOOKUP($E73,'Espelho NFE'!$B:$B,INDIRECT(TEXT($AQ$7,"@")))&amp;" - C5: "&amp;_xlfn.XLOOKUP(Planilha4!$E73,'C5'!$D:$D,'C5'!$M:$M)),"")</f>
        <v/>
      </c>
      <c r="K73" s="20" t="str" cm="1">
        <f t="array" aca="1" ref="K73" ca="1">IF($F73="Sim",IF(_xlfn.XLOOKUP($E73,'Espelho NFE'!$B:$B,INDIRECT(TEXT($AQ$8,"@")))=_xlfn.XLOOKUP(Planilha4!$E73,'C5'!$D:$D,'C5'!$Z:$Z),"Ok","Nfe: "&amp;_xlfn.XLOOKUP($E73,'Espelho NFE'!$B:$B,INDIRECT(TEXT($AQ$8,"@")))&amp;" - C5: "&amp;_xlfn.XLOOKUP(Planilha4!$E73,'C5'!$D:$D,'C5'!$Z:$Z)),"")</f>
        <v/>
      </c>
      <c r="L73" s="20" t="str" cm="1">
        <f t="array" aca="1" ref="L73" ca="1">IF($F73="Sim",IF(_xlfn.XLOOKUP($E73,'Espelho NFE'!$B:$B,INDIRECT(TEXT($AQ$9,"@")))=_xlfn.XLOOKUP(Planilha4!$E73,'C5'!$D:$D,'C5'!$AA:$AA),"Ok","Nfe: "&amp;_xlfn.XLOOKUP($E73,'Espelho NFE'!$B:$B,INDIRECT(TEXT($AQ$9,"@")))&amp;" - C5: "&amp;_xlfn.XLOOKUP(Planilha4!$E73,'C5'!$D:$D,'C5'!$AA:$AA)),"")</f>
        <v/>
      </c>
      <c r="M73" s="20" t="str" cm="1">
        <f t="array" aca="1" ref="M73" ca="1">IF($F73="Sim",IF(_xlfn.XLOOKUP($E73,'Espelho NFE'!$B:$B,INDIRECT(TEXT($AQ$10,"@")))=_xlfn.XLOOKUP(Planilha4!$E73,'C5'!$D:$D,'C5'!$AB:$AB),"Ok","Nfe: "&amp;_xlfn.XLOOKUP($E73,'Espelho NFE'!$B:$B,INDIRECT(TEXT($AQ$10,"@")))&amp;" - C5: "&amp;_xlfn.XLOOKUP(Planilha4!$E73,'C5'!$D:$D,'C5'!$AB:$AB)),"")</f>
        <v/>
      </c>
      <c r="N73" s="18" t="str">
        <f>IF(F73="Sim",IF(_xlfn.XLOOKUP(E73,'C5'!D:D,'C5'!E:E)=1,"Uni 1","Cx "&amp;_xlfn.XLOOKUP(E73,'C5'!D:D,'C5'!E:E)),"")</f>
        <v/>
      </c>
      <c r="O73" s="20" t="str" cm="1">
        <f t="array" aca="1" ref="O73" ca="1">IF(F73="Sim",IF((_xlfn.XLOOKUP(E73,'Espelho NFE'!B:B,INDIRECT(TEXT($AQ$11,"@")))/_xlfn.XLOOKUP(E73,'C5'!D:D,'C5'!G:G))*_xlfn.XLOOKUP(Planilha4!E73,'C5'!D:D,'C5'!E:E)=_xlfn.XLOOKUP(E73,'C5'!D:D,'C5'!F:F),"Ok","Nfe:"&amp;(_xlfn.XLOOKUP(E73,'Espelho NFE'!B:B,INDIRECT(TEXT($AQ$11,"@")))/_xlfn.XLOOKUP(E73,'C5'!D:D,'C5'!G:G))*_xlfn.XLOOKUP(Planilha4!E73,'C5'!D:D,'C5'!E:E)&amp;" - C5: "&amp;_xlfn.XLOOKUP(E73,'C5'!D:D,'C5'!F:F)),"")</f>
        <v/>
      </c>
    </row>
    <row r="74" spans="5:15" x14ac:dyDescent="0.35">
      <c r="E74" s="18" t="str">
        <f>IF('Espelho NFE'!B72="","",'Espelho NFE'!B72)</f>
        <v/>
      </c>
      <c r="F74" s="18" t="str">
        <f>IF(E74="","",IF(_xlfn.XLOOKUP(Planilha4!E74,'Espelho NFE'!B:B,'Espelho NFE'!B:B)="","Não","Sim"))</f>
        <v/>
      </c>
      <c r="G74" s="20" t="str">
        <f>IF(F74="Sim",_xlfn.XLOOKUP(E74,'C5'!D:D,'C5'!C:C),"")</f>
        <v/>
      </c>
      <c r="H74" s="18" t="str">
        <f>IF(F74="Sim",_xlfn.XLOOKUP(G74,'C5'!C:C,'C5'!J:J),"")</f>
        <v/>
      </c>
      <c r="I74" s="20" t="str" cm="1">
        <f t="array" aca="1" ref="I74" ca="1">IF($F74="Sim",IF(_xlfn.XLOOKUP($E74,'Espelho NFE'!$B:$B,INDIRECT(TEXT($AQ$6,"@")))=_xlfn.XLOOKUP(Planilha4!$E74,'C5'!$D:$D,'C5'!$P:$P),"Ok","Nfe: "&amp;_xlfn.XLOOKUP($E74,'Espelho NFE'!$B:$B,INDIRECT(TEXT($AQ$6,"@")))&amp;" - C5: "&amp;_xlfn.XLOOKUP(Planilha4!$E74,'C5'!$D:$D,'C5'!$P:$P)),"")</f>
        <v/>
      </c>
      <c r="J74" s="20" t="str" cm="1">
        <f t="array" aca="1" ref="J74" ca="1">IF($F74="Sim",IF(_xlfn.XLOOKUP($E74,'Espelho NFE'!$B:$B,INDIRECT(TEXT($AQ$7,"@")))=_xlfn.XLOOKUP(Planilha4!$E74,'C5'!$D:$D,'C5'!$M:$M),"Ok","Nfe: "&amp;_xlfn.XLOOKUP($E74,'Espelho NFE'!$B:$B,INDIRECT(TEXT($AQ$7,"@")))&amp;" - C5: "&amp;_xlfn.XLOOKUP(Planilha4!$E74,'C5'!$D:$D,'C5'!$M:$M)),"")</f>
        <v/>
      </c>
      <c r="K74" s="20" t="str" cm="1">
        <f t="array" aca="1" ref="K74" ca="1">IF($F74="Sim",IF(_xlfn.XLOOKUP($E74,'Espelho NFE'!$B:$B,INDIRECT(TEXT($AQ$8,"@")))=_xlfn.XLOOKUP(Planilha4!$E74,'C5'!$D:$D,'C5'!$Z:$Z),"Ok","Nfe: "&amp;_xlfn.XLOOKUP($E74,'Espelho NFE'!$B:$B,INDIRECT(TEXT($AQ$8,"@")))&amp;" - C5: "&amp;_xlfn.XLOOKUP(Planilha4!$E74,'C5'!$D:$D,'C5'!$Z:$Z)),"")</f>
        <v/>
      </c>
      <c r="L74" s="20" t="str" cm="1">
        <f t="array" aca="1" ref="L74" ca="1">IF($F74="Sim",IF(_xlfn.XLOOKUP($E74,'Espelho NFE'!$B:$B,INDIRECT(TEXT($AQ$9,"@")))=_xlfn.XLOOKUP(Planilha4!$E74,'C5'!$D:$D,'C5'!$AA:$AA),"Ok","Nfe: "&amp;_xlfn.XLOOKUP($E74,'Espelho NFE'!$B:$B,INDIRECT(TEXT($AQ$9,"@")))&amp;" - C5: "&amp;_xlfn.XLOOKUP(Planilha4!$E74,'C5'!$D:$D,'C5'!$AA:$AA)),"")</f>
        <v/>
      </c>
      <c r="M74" s="20" t="str" cm="1">
        <f t="array" aca="1" ref="M74" ca="1">IF($F74="Sim",IF(_xlfn.XLOOKUP($E74,'Espelho NFE'!$B:$B,INDIRECT(TEXT($AQ$10,"@")))=_xlfn.XLOOKUP(Planilha4!$E74,'C5'!$D:$D,'C5'!$AB:$AB),"Ok","Nfe: "&amp;_xlfn.XLOOKUP($E74,'Espelho NFE'!$B:$B,INDIRECT(TEXT($AQ$10,"@")))&amp;" - C5: "&amp;_xlfn.XLOOKUP(Planilha4!$E74,'C5'!$D:$D,'C5'!$AB:$AB)),"")</f>
        <v/>
      </c>
      <c r="N74" s="18" t="str">
        <f>IF(F74="Sim",IF(_xlfn.XLOOKUP(E74,'C5'!D:D,'C5'!E:E)=1,"Uni 1","Cx "&amp;_xlfn.XLOOKUP(E74,'C5'!D:D,'C5'!E:E)),"")</f>
        <v/>
      </c>
      <c r="O74" s="20" t="str" cm="1">
        <f t="array" aca="1" ref="O74" ca="1">IF(F74="Sim",IF((_xlfn.XLOOKUP(E74,'Espelho NFE'!B:B,INDIRECT(TEXT($AQ$11,"@")))/_xlfn.XLOOKUP(E74,'C5'!D:D,'C5'!G:G))*_xlfn.XLOOKUP(Planilha4!E74,'C5'!D:D,'C5'!E:E)=_xlfn.XLOOKUP(E74,'C5'!D:D,'C5'!F:F),"Ok","Nfe:"&amp;(_xlfn.XLOOKUP(E74,'Espelho NFE'!B:B,INDIRECT(TEXT($AQ$11,"@")))/_xlfn.XLOOKUP(E74,'C5'!D:D,'C5'!G:G))*_xlfn.XLOOKUP(Planilha4!E74,'C5'!D:D,'C5'!E:E)&amp;" - C5: "&amp;_xlfn.XLOOKUP(E74,'C5'!D:D,'C5'!F:F)),"")</f>
        <v/>
      </c>
    </row>
    <row r="75" spans="5:15" x14ac:dyDescent="0.35">
      <c r="E75" s="18" t="str">
        <f>IF('Espelho NFE'!B73="","",'Espelho NFE'!B73)</f>
        <v/>
      </c>
      <c r="F75" s="18" t="str">
        <f>IF(E75="","",IF(_xlfn.XLOOKUP(Planilha4!E75,'Espelho NFE'!B:B,'Espelho NFE'!B:B)="","Não","Sim"))</f>
        <v/>
      </c>
      <c r="G75" s="20" t="str">
        <f>IF(F75="Sim",_xlfn.XLOOKUP(E75,'C5'!D:D,'C5'!C:C),"")</f>
        <v/>
      </c>
      <c r="H75" s="18" t="str">
        <f>IF(F75="Sim",_xlfn.XLOOKUP(G75,'C5'!C:C,'C5'!J:J),"")</f>
        <v/>
      </c>
      <c r="I75" s="20" t="str" cm="1">
        <f t="array" aca="1" ref="I75" ca="1">IF($F75="Sim",IF(_xlfn.XLOOKUP($E75,'Espelho NFE'!$B:$B,INDIRECT(TEXT($AQ$6,"@")))=_xlfn.XLOOKUP(Planilha4!$E75,'C5'!$D:$D,'C5'!$P:$P),"Ok","Nfe: "&amp;_xlfn.XLOOKUP($E75,'Espelho NFE'!$B:$B,INDIRECT(TEXT($AQ$6,"@")))&amp;" - C5: "&amp;_xlfn.XLOOKUP(Planilha4!$E75,'C5'!$D:$D,'C5'!$P:$P)),"")</f>
        <v/>
      </c>
      <c r="J75" s="20" t="str" cm="1">
        <f t="array" aca="1" ref="J75" ca="1">IF($F75="Sim",IF(_xlfn.XLOOKUP($E75,'Espelho NFE'!$B:$B,INDIRECT(TEXT($AQ$7,"@")))=_xlfn.XLOOKUP(Planilha4!$E75,'C5'!$D:$D,'C5'!$M:$M),"Ok","Nfe: "&amp;_xlfn.XLOOKUP($E75,'Espelho NFE'!$B:$B,INDIRECT(TEXT($AQ$7,"@")))&amp;" - C5: "&amp;_xlfn.XLOOKUP(Planilha4!$E75,'C5'!$D:$D,'C5'!$M:$M)),"")</f>
        <v/>
      </c>
      <c r="K75" s="20" t="str" cm="1">
        <f t="array" aca="1" ref="K75" ca="1">IF($F75="Sim",IF(_xlfn.XLOOKUP($E75,'Espelho NFE'!$B:$B,INDIRECT(TEXT($AQ$8,"@")))=_xlfn.XLOOKUP(Planilha4!$E75,'C5'!$D:$D,'C5'!$Z:$Z),"Ok","Nfe: "&amp;_xlfn.XLOOKUP($E75,'Espelho NFE'!$B:$B,INDIRECT(TEXT($AQ$8,"@")))&amp;" - C5: "&amp;_xlfn.XLOOKUP(Planilha4!$E75,'C5'!$D:$D,'C5'!$Z:$Z)),"")</f>
        <v/>
      </c>
      <c r="L75" s="20" t="str" cm="1">
        <f t="array" aca="1" ref="L75" ca="1">IF($F75="Sim",IF(_xlfn.XLOOKUP($E75,'Espelho NFE'!$B:$B,INDIRECT(TEXT($AQ$9,"@")))=_xlfn.XLOOKUP(Planilha4!$E75,'C5'!$D:$D,'C5'!$AA:$AA),"Ok","Nfe: "&amp;_xlfn.XLOOKUP($E75,'Espelho NFE'!$B:$B,INDIRECT(TEXT($AQ$9,"@")))&amp;" - C5: "&amp;_xlfn.XLOOKUP(Planilha4!$E75,'C5'!$D:$D,'C5'!$AA:$AA)),"")</f>
        <v/>
      </c>
      <c r="M75" s="20" t="str" cm="1">
        <f t="array" aca="1" ref="M75" ca="1">IF($F75="Sim",IF(_xlfn.XLOOKUP($E75,'Espelho NFE'!$B:$B,INDIRECT(TEXT($AQ$10,"@")))=_xlfn.XLOOKUP(Planilha4!$E75,'C5'!$D:$D,'C5'!$AB:$AB),"Ok","Nfe: "&amp;_xlfn.XLOOKUP($E75,'Espelho NFE'!$B:$B,INDIRECT(TEXT($AQ$10,"@")))&amp;" - C5: "&amp;_xlfn.XLOOKUP(Planilha4!$E75,'C5'!$D:$D,'C5'!$AB:$AB)),"")</f>
        <v/>
      </c>
      <c r="N75" s="18" t="str">
        <f>IF(F75="Sim",IF(_xlfn.XLOOKUP(E75,'C5'!D:D,'C5'!E:E)=1,"Uni 1","Cx "&amp;_xlfn.XLOOKUP(E75,'C5'!D:D,'C5'!E:E)),"")</f>
        <v/>
      </c>
      <c r="O75" s="20" t="str" cm="1">
        <f t="array" aca="1" ref="O75" ca="1">IF(F75="Sim",IF((_xlfn.XLOOKUP(E75,'Espelho NFE'!B:B,INDIRECT(TEXT($AQ$11,"@")))/_xlfn.XLOOKUP(E75,'C5'!D:D,'C5'!G:G))*_xlfn.XLOOKUP(Planilha4!E75,'C5'!D:D,'C5'!E:E)=_xlfn.XLOOKUP(E75,'C5'!D:D,'C5'!F:F),"Ok","Nfe:"&amp;(_xlfn.XLOOKUP(E75,'Espelho NFE'!B:B,INDIRECT(TEXT($AQ$11,"@")))/_xlfn.XLOOKUP(E75,'C5'!D:D,'C5'!G:G))*_xlfn.XLOOKUP(Planilha4!E75,'C5'!D:D,'C5'!E:E)&amp;" - C5: "&amp;_xlfn.XLOOKUP(E75,'C5'!D:D,'C5'!F:F)),"")</f>
        <v/>
      </c>
    </row>
    <row r="76" spans="5:15" x14ac:dyDescent="0.35">
      <c r="E76" s="18" t="str">
        <f>IF('Espelho NFE'!B74="","",'Espelho NFE'!B74)</f>
        <v/>
      </c>
      <c r="F76" s="18" t="str">
        <f>IF(E76="","",IF(_xlfn.XLOOKUP(Planilha4!E76,'Espelho NFE'!B:B,'Espelho NFE'!B:B)="","Não","Sim"))</f>
        <v/>
      </c>
      <c r="G76" s="20" t="str">
        <f>IF(F76="Sim",_xlfn.XLOOKUP(E76,'C5'!D:D,'C5'!C:C),"")</f>
        <v/>
      </c>
      <c r="H76" s="18" t="str">
        <f>IF(F76="Sim",_xlfn.XLOOKUP(G76,'C5'!C:C,'C5'!J:J),"")</f>
        <v/>
      </c>
      <c r="I76" s="20" t="str" cm="1">
        <f t="array" aca="1" ref="I76" ca="1">IF($F76="Sim",IF(_xlfn.XLOOKUP($E76,'Espelho NFE'!$B:$B,INDIRECT(TEXT($AQ$6,"@")))=_xlfn.XLOOKUP(Planilha4!$E76,'C5'!$D:$D,'C5'!$P:$P),"Ok","Nfe: "&amp;_xlfn.XLOOKUP($E76,'Espelho NFE'!$B:$B,INDIRECT(TEXT($AQ$6,"@")))&amp;" - C5: "&amp;_xlfn.XLOOKUP(Planilha4!$E76,'C5'!$D:$D,'C5'!$P:$P)),"")</f>
        <v/>
      </c>
      <c r="J76" s="20" t="str" cm="1">
        <f t="array" aca="1" ref="J76" ca="1">IF($F76="Sim",IF(_xlfn.XLOOKUP($E76,'Espelho NFE'!$B:$B,INDIRECT(TEXT($AQ$7,"@")))=_xlfn.XLOOKUP(Planilha4!$E76,'C5'!$D:$D,'C5'!$M:$M),"Ok","Nfe: "&amp;_xlfn.XLOOKUP($E76,'Espelho NFE'!$B:$B,INDIRECT(TEXT($AQ$7,"@")))&amp;" - C5: "&amp;_xlfn.XLOOKUP(Planilha4!$E76,'C5'!$D:$D,'C5'!$M:$M)),"")</f>
        <v/>
      </c>
      <c r="K76" s="20" t="str" cm="1">
        <f t="array" aca="1" ref="K76" ca="1">IF($F76="Sim",IF(_xlfn.XLOOKUP($E76,'Espelho NFE'!$B:$B,INDIRECT(TEXT($AQ$8,"@")))=_xlfn.XLOOKUP(Planilha4!$E76,'C5'!$D:$D,'C5'!$Z:$Z),"Ok","Nfe: "&amp;_xlfn.XLOOKUP($E76,'Espelho NFE'!$B:$B,INDIRECT(TEXT($AQ$8,"@")))&amp;" - C5: "&amp;_xlfn.XLOOKUP(Planilha4!$E76,'C5'!$D:$D,'C5'!$Z:$Z)),"")</f>
        <v/>
      </c>
      <c r="L76" s="20" t="str" cm="1">
        <f t="array" aca="1" ref="L76" ca="1">IF($F76="Sim",IF(_xlfn.XLOOKUP($E76,'Espelho NFE'!$B:$B,INDIRECT(TEXT($AQ$9,"@")))=_xlfn.XLOOKUP(Planilha4!$E76,'C5'!$D:$D,'C5'!$AA:$AA),"Ok","Nfe: "&amp;_xlfn.XLOOKUP($E76,'Espelho NFE'!$B:$B,INDIRECT(TEXT($AQ$9,"@")))&amp;" - C5: "&amp;_xlfn.XLOOKUP(Planilha4!$E76,'C5'!$D:$D,'C5'!$AA:$AA)),"")</f>
        <v/>
      </c>
      <c r="M76" s="20" t="str" cm="1">
        <f t="array" aca="1" ref="M76" ca="1">IF($F76="Sim",IF(_xlfn.XLOOKUP($E76,'Espelho NFE'!$B:$B,INDIRECT(TEXT($AQ$10,"@")))=_xlfn.XLOOKUP(Planilha4!$E76,'C5'!$D:$D,'C5'!$AB:$AB),"Ok","Nfe: "&amp;_xlfn.XLOOKUP($E76,'Espelho NFE'!$B:$B,INDIRECT(TEXT($AQ$10,"@")))&amp;" - C5: "&amp;_xlfn.XLOOKUP(Planilha4!$E76,'C5'!$D:$D,'C5'!$AB:$AB)),"")</f>
        <v/>
      </c>
      <c r="N76" s="18" t="str">
        <f>IF(F76="Sim",IF(_xlfn.XLOOKUP(E76,'C5'!D:D,'C5'!E:E)=1,"Uni 1","Cx "&amp;_xlfn.XLOOKUP(E76,'C5'!D:D,'C5'!E:E)),"")</f>
        <v/>
      </c>
      <c r="O76" s="20" t="str" cm="1">
        <f t="array" aca="1" ref="O76" ca="1">IF(F76="Sim",IF((_xlfn.XLOOKUP(E76,'Espelho NFE'!B:B,INDIRECT(TEXT($AQ$11,"@")))/_xlfn.XLOOKUP(E76,'C5'!D:D,'C5'!G:G))*_xlfn.XLOOKUP(Planilha4!E76,'C5'!D:D,'C5'!E:E)=_xlfn.XLOOKUP(E76,'C5'!D:D,'C5'!F:F),"Ok","Nfe:"&amp;(_xlfn.XLOOKUP(E76,'Espelho NFE'!B:B,INDIRECT(TEXT($AQ$11,"@")))/_xlfn.XLOOKUP(E76,'C5'!D:D,'C5'!G:G))*_xlfn.XLOOKUP(Planilha4!E76,'C5'!D:D,'C5'!E:E)&amp;" - C5: "&amp;_xlfn.XLOOKUP(E76,'C5'!D:D,'C5'!F:F)),"")</f>
        <v/>
      </c>
    </row>
    <row r="77" spans="5:15" x14ac:dyDescent="0.35">
      <c r="E77" s="18" t="str">
        <f>IF('Espelho NFE'!B75="","",'Espelho NFE'!B75)</f>
        <v/>
      </c>
      <c r="F77" s="18" t="str">
        <f>IF(E77="","",IF(_xlfn.XLOOKUP(Planilha4!E77,'Espelho NFE'!B:B,'Espelho NFE'!B:B)="","Não","Sim"))</f>
        <v/>
      </c>
      <c r="G77" s="20" t="str">
        <f>IF(F77="Sim",_xlfn.XLOOKUP(E77,'C5'!D:D,'C5'!C:C),"")</f>
        <v/>
      </c>
      <c r="H77" s="18" t="str">
        <f>IF(F77="Sim",_xlfn.XLOOKUP(G77,'C5'!C:C,'C5'!J:J),"")</f>
        <v/>
      </c>
      <c r="I77" s="20" t="str" cm="1">
        <f t="array" aca="1" ref="I77" ca="1">IF($F77="Sim",IF(_xlfn.XLOOKUP($E77,'Espelho NFE'!$B:$B,INDIRECT(TEXT($AQ$6,"@")))=_xlfn.XLOOKUP(Planilha4!$E77,'C5'!$D:$D,'C5'!$P:$P),"Ok","Nfe: "&amp;_xlfn.XLOOKUP($E77,'Espelho NFE'!$B:$B,INDIRECT(TEXT($AQ$6,"@")))&amp;" - C5: "&amp;_xlfn.XLOOKUP(Planilha4!$E77,'C5'!$D:$D,'C5'!$P:$P)),"")</f>
        <v/>
      </c>
      <c r="J77" s="20" t="str" cm="1">
        <f t="array" aca="1" ref="J77" ca="1">IF($F77="Sim",IF(_xlfn.XLOOKUP($E77,'Espelho NFE'!$B:$B,INDIRECT(TEXT($AQ$7,"@")))=_xlfn.XLOOKUP(Planilha4!$E77,'C5'!$D:$D,'C5'!$M:$M),"Ok","Nfe: "&amp;_xlfn.XLOOKUP($E77,'Espelho NFE'!$B:$B,INDIRECT(TEXT($AQ$7,"@")))&amp;" - C5: "&amp;_xlfn.XLOOKUP(Planilha4!$E77,'C5'!$D:$D,'C5'!$M:$M)),"")</f>
        <v/>
      </c>
      <c r="K77" s="20" t="str" cm="1">
        <f t="array" aca="1" ref="K77" ca="1">IF($F77="Sim",IF(_xlfn.XLOOKUP($E77,'Espelho NFE'!$B:$B,INDIRECT(TEXT($AQ$8,"@")))=_xlfn.XLOOKUP(Planilha4!$E77,'C5'!$D:$D,'C5'!$Z:$Z),"Ok","Nfe: "&amp;_xlfn.XLOOKUP($E77,'Espelho NFE'!$B:$B,INDIRECT(TEXT($AQ$8,"@")))&amp;" - C5: "&amp;_xlfn.XLOOKUP(Planilha4!$E77,'C5'!$D:$D,'C5'!$Z:$Z)),"")</f>
        <v/>
      </c>
      <c r="L77" s="20" t="str" cm="1">
        <f t="array" aca="1" ref="L77" ca="1">IF($F77="Sim",IF(_xlfn.XLOOKUP($E77,'Espelho NFE'!$B:$B,INDIRECT(TEXT($AQ$9,"@")))=_xlfn.XLOOKUP(Planilha4!$E77,'C5'!$D:$D,'C5'!$AA:$AA),"Ok","Nfe: "&amp;_xlfn.XLOOKUP($E77,'Espelho NFE'!$B:$B,INDIRECT(TEXT($AQ$9,"@")))&amp;" - C5: "&amp;_xlfn.XLOOKUP(Planilha4!$E77,'C5'!$D:$D,'C5'!$AA:$AA)),"")</f>
        <v/>
      </c>
      <c r="M77" s="20" t="str" cm="1">
        <f t="array" aca="1" ref="M77" ca="1">IF($F77="Sim",IF(_xlfn.XLOOKUP($E77,'Espelho NFE'!$B:$B,INDIRECT(TEXT($AQ$10,"@")))=_xlfn.XLOOKUP(Planilha4!$E77,'C5'!$D:$D,'C5'!$AB:$AB),"Ok","Nfe: "&amp;_xlfn.XLOOKUP($E77,'Espelho NFE'!$B:$B,INDIRECT(TEXT($AQ$10,"@")))&amp;" - C5: "&amp;_xlfn.XLOOKUP(Planilha4!$E77,'C5'!$D:$D,'C5'!$AB:$AB)),"")</f>
        <v/>
      </c>
      <c r="N77" s="18" t="str">
        <f>IF(F77="Sim",IF(_xlfn.XLOOKUP(E77,'C5'!D:D,'C5'!E:E)=1,"Uni 1","Cx "&amp;_xlfn.XLOOKUP(E77,'C5'!D:D,'C5'!E:E)),"")</f>
        <v/>
      </c>
      <c r="O77" s="20" t="str" cm="1">
        <f t="array" aca="1" ref="O77" ca="1">IF(F77="Sim",IF((_xlfn.XLOOKUP(E77,'Espelho NFE'!B:B,INDIRECT(TEXT($AQ$11,"@")))/_xlfn.XLOOKUP(E77,'C5'!D:D,'C5'!G:G))*_xlfn.XLOOKUP(Planilha4!E77,'C5'!D:D,'C5'!E:E)=_xlfn.XLOOKUP(E77,'C5'!D:D,'C5'!F:F),"Ok","Nfe:"&amp;(_xlfn.XLOOKUP(E77,'Espelho NFE'!B:B,INDIRECT(TEXT($AQ$11,"@")))/_xlfn.XLOOKUP(E77,'C5'!D:D,'C5'!G:G))*_xlfn.XLOOKUP(Planilha4!E77,'C5'!D:D,'C5'!E:E)&amp;" - C5: "&amp;_xlfn.XLOOKUP(E77,'C5'!D:D,'C5'!F:F)),"")</f>
        <v/>
      </c>
    </row>
    <row r="78" spans="5:15" x14ac:dyDescent="0.35">
      <c r="E78" s="18" t="str">
        <f>IF('Espelho NFE'!B76="","",'Espelho NFE'!B76)</f>
        <v/>
      </c>
      <c r="F78" s="18" t="str">
        <f>IF(E78="","",IF(_xlfn.XLOOKUP(Planilha4!E78,'Espelho NFE'!B:B,'Espelho NFE'!B:B)="","Não","Sim"))</f>
        <v/>
      </c>
      <c r="G78" s="20" t="str">
        <f>IF(F78="Sim",_xlfn.XLOOKUP(E78,'C5'!D:D,'C5'!C:C),"")</f>
        <v/>
      </c>
      <c r="H78" s="18" t="str">
        <f>IF(F78="Sim",_xlfn.XLOOKUP(G78,'C5'!C:C,'C5'!J:J),"")</f>
        <v/>
      </c>
      <c r="I78" s="20" t="str" cm="1">
        <f t="array" aca="1" ref="I78" ca="1">IF($F78="Sim",IF(_xlfn.XLOOKUP($E78,'Espelho NFE'!$B:$B,INDIRECT(TEXT($AQ$6,"@")))=_xlfn.XLOOKUP(Planilha4!$E78,'C5'!$D:$D,'C5'!$P:$P),"Ok","Nfe: "&amp;_xlfn.XLOOKUP($E78,'Espelho NFE'!$B:$B,INDIRECT(TEXT($AQ$6,"@")))&amp;" - C5: "&amp;_xlfn.XLOOKUP(Planilha4!$E78,'C5'!$D:$D,'C5'!$P:$P)),"")</f>
        <v/>
      </c>
      <c r="J78" s="20" t="str" cm="1">
        <f t="array" aca="1" ref="J78" ca="1">IF($F78="Sim",IF(_xlfn.XLOOKUP($E78,'Espelho NFE'!$B:$B,INDIRECT(TEXT($AQ$7,"@")))=_xlfn.XLOOKUP(Planilha4!$E78,'C5'!$D:$D,'C5'!$M:$M),"Ok","Nfe: "&amp;_xlfn.XLOOKUP($E78,'Espelho NFE'!$B:$B,INDIRECT(TEXT($AQ$7,"@")))&amp;" - C5: "&amp;_xlfn.XLOOKUP(Planilha4!$E78,'C5'!$D:$D,'C5'!$M:$M)),"")</f>
        <v/>
      </c>
      <c r="K78" s="20" t="str" cm="1">
        <f t="array" aca="1" ref="K78" ca="1">IF($F78="Sim",IF(_xlfn.XLOOKUP($E78,'Espelho NFE'!$B:$B,INDIRECT(TEXT($AQ$8,"@")))=_xlfn.XLOOKUP(Planilha4!$E78,'C5'!$D:$D,'C5'!$Z:$Z),"Ok","Nfe: "&amp;_xlfn.XLOOKUP($E78,'Espelho NFE'!$B:$B,INDIRECT(TEXT($AQ$8,"@")))&amp;" - C5: "&amp;_xlfn.XLOOKUP(Planilha4!$E78,'C5'!$D:$D,'C5'!$Z:$Z)),"")</f>
        <v/>
      </c>
      <c r="L78" s="20" t="str" cm="1">
        <f t="array" aca="1" ref="L78" ca="1">IF($F78="Sim",IF(_xlfn.XLOOKUP($E78,'Espelho NFE'!$B:$B,INDIRECT(TEXT($AQ$9,"@")))=_xlfn.XLOOKUP(Planilha4!$E78,'C5'!$D:$D,'C5'!$AA:$AA),"Ok","Nfe: "&amp;_xlfn.XLOOKUP($E78,'Espelho NFE'!$B:$B,INDIRECT(TEXT($AQ$9,"@")))&amp;" - C5: "&amp;_xlfn.XLOOKUP(Planilha4!$E78,'C5'!$D:$D,'C5'!$AA:$AA)),"")</f>
        <v/>
      </c>
      <c r="M78" s="20" t="str" cm="1">
        <f t="array" aca="1" ref="M78" ca="1">IF($F78="Sim",IF(_xlfn.XLOOKUP($E78,'Espelho NFE'!$B:$B,INDIRECT(TEXT($AQ$10,"@")))=_xlfn.XLOOKUP(Planilha4!$E78,'C5'!$D:$D,'C5'!$AB:$AB),"Ok","Nfe: "&amp;_xlfn.XLOOKUP($E78,'Espelho NFE'!$B:$B,INDIRECT(TEXT($AQ$10,"@")))&amp;" - C5: "&amp;_xlfn.XLOOKUP(Planilha4!$E78,'C5'!$D:$D,'C5'!$AB:$AB)),"")</f>
        <v/>
      </c>
      <c r="N78" s="18" t="str">
        <f>IF(F78="Sim",IF(_xlfn.XLOOKUP(E78,'C5'!D:D,'C5'!E:E)=1,"Uni 1","Cx "&amp;_xlfn.XLOOKUP(E78,'C5'!D:D,'C5'!E:E)),"")</f>
        <v/>
      </c>
      <c r="O78" s="20" t="str" cm="1">
        <f t="array" aca="1" ref="O78" ca="1">IF(F78="Sim",IF((_xlfn.XLOOKUP(E78,'Espelho NFE'!B:B,INDIRECT(TEXT($AQ$11,"@")))/_xlfn.XLOOKUP(E78,'C5'!D:D,'C5'!G:G))*_xlfn.XLOOKUP(Planilha4!E78,'C5'!D:D,'C5'!E:E)=_xlfn.XLOOKUP(E78,'C5'!D:D,'C5'!F:F),"Ok","Nfe:"&amp;(_xlfn.XLOOKUP(E78,'Espelho NFE'!B:B,INDIRECT(TEXT($AQ$11,"@")))/_xlfn.XLOOKUP(E78,'C5'!D:D,'C5'!G:G))*_xlfn.XLOOKUP(Planilha4!E78,'C5'!D:D,'C5'!E:E)&amp;" - C5: "&amp;_xlfn.XLOOKUP(E78,'C5'!D:D,'C5'!F:F)),"")</f>
        <v/>
      </c>
    </row>
    <row r="79" spans="5:15" x14ac:dyDescent="0.35">
      <c r="E79" s="18" t="str">
        <f>IF('Espelho NFE'!B77="","",'Espelho NFE'!B77)</f>
        <v/>
      </c>
      <c r="F79" s="18" t="str">
        <f>IF(E79="","",IF(_xlfn.XLOOKUP(Planilha4!E79,'Espelho NFE'!B:B,'Espelho NFE'!B:B)="","Não","Sim"))</f>
        <v/>
      </c>
      <c r="G79" s="20" t="str">
        <f>IF(F79="Sim",_xlfn.XLOOKUP(E79,'C5'!D:D,'C5'!C:C),"")</f>
        <v/>
      </c>
      <c r="H79" s="18" t="str">
        <f>IF(F79="Sim",_xlfn.XLOOKUP(G79,'C5'!C:C,'C5'!J:J),"")</f>
        <v/>
      </c>
      <c r="I79" s="20" t="str" cm="1">
        <f t="array" aca="1" ref="I79" ca="1">IF($F79="Sim",IF(_xlfn.XLOOKUP($E79,'Espelho NFE'!$B:$B,INDIRECT(TEXT($AQ$6,"@")))=_xlfn.XLOOKUP(Planilha4!$E79,'C5'!$D:$D,'C5'!$P:$P),"Ok","Nfe: "&amp;_xlfn.XLOOKUP($E79,'Espelho NFE'!$B:$B,INDIRECT(TEXT($AQ$6,"@")))&amp;" - C5: "&amp;_xlfn.XLOOKUP(Planilha4!$E79,'C5'!$D:$D,'C5'!$P:$P)),"")</f>
        <v/>
      </c>
      <c r="J79" s="20" t="str" cm="1">
        <f t="array" aca="1" ref="J79" ca="1">IF($F79="Sim",IF(_xlfn.XLOOKUP($E79,'Espelho NFE'!$B:$B,INDIRECT(TEXT($AQ$7,"@")))=_xlfn.XLOOKUP(Planilha4!$E79,'C5'!$D:$D,'C5'!$M:$M),"Ok","Nfe: "&amp;_xlfn.XLOOKUP($E79,'Espelho NFE'!$B:$B,INDIRECT(TEXT($AQ$7,"@")))&amp;" - C5: "&amp;_xlfn.XLOOKUP(Planilha4!$E79,'C5'!$D:$D,'C5'!$M:$M)),"")</f>
        <v/>
      </c>
      <c r="K79" s="20" t="str" cm="1">
        <f t="array" aca="1" ref="K79" ca="1">IF($F79="Sim",IF(_xlfn.XLOOKUP($E79,'Espelho NFE'!$B:$B,INDIRECT(TEXT($AQ$8,"@")))=_xlfn.XLOOKUP(Planilha4!$E79,'C5'!$D:$D,'C5'!$Z:$Z),"Ok","Nfe: "&amp;_xlfn.XLOOKUP($E79,'Espelho NFE'!$B:$B,INDIRECT(TEXT($AQ$8,"@")))&amp;" - C5: "&amp;_xlfn.XLOOKUP(Planilha4!$E79,'C5'!$D:$D,'C5'!$Z:$Z)),"")</f>
        <v/>
      </c>
      <c r="L79" s="20" t="str" cm="1">
        <f t="array" aca="1" ref="L79" ca="1">IF($F79="Sim",IF(_xlfn.XLOOKUP($E79,'Espelho NFE'!$B:$B,INDIRECT(TEXT($AQ$9,"@")))=_xlfn.XLOOKUP(Planilha4!$E79,'C5'!$D:$D,'C5'!$AA:$AA),"Ok","Nfe: "&amp;_xlfn.XLOOKUP($E79,'Espelho NFE'!$B:$B,INDIRECT(TEXT($AQ$9,"@")))&amp;" - C5: "&amp;_xlfn.XLOOKUP(Planilha4!$E79,'C5'!$D:$D,'C5'!$AA:$AA)),"")</f>
        <v/>
      </c>
      <c r="M79" s="20" t="str" cm="1">
        <f t="array" aca="1" ref="M79" ca="1">IF($F79="Sim",IF(_xlfn.XLOOKUP($E79,'Espelho NFE'!$B:$B,INDIRECT(TEXT($AQ$10,"@")))=_xlfn.XLOOKUP(Planilha4!$E79,'C5'!$D:$D,'C5'!$AB:$AB),"Ok","Nfe: "&amp;_xlfn.XLOOKUP($E79,'Espelho NFE'!$B:$B,INDIRECT(TEXT($AQ$10,"@")))&amp;" - C5: "&amp;_xlfn.XLOOKUP(Planilha4!$E79,'C5'!$D:$D,'C5'!$AB:$AB)),"")</f>
        <v/>
      </c>
      <c r="N79" s="18" t="str">
        <f>IF(F79="Sim",IF(_xlfn.XLOOKUP(E79,'C5'!D:D,'C5'!E:E)=1,"Uni 1","Cx "&amp;_xlfn.XLOOKUP(E79,'C5'!D:D,'C5'!E:E)),"")</f>
        <v/>
      </c>
      <c r="O79" s="20" t="str" cm="1">
        <f t="array" aca="1" ref="O79" ca="1">IF(F79="Sim",IF((_xlfn.XLOOKUP(E79,'Espelho NFE'!B:B,INDIRECT(TEXT($AQ$11,"@")))/_xlfn.XLOOKUP(E79,'C5'!D:D,'C5'!G:G))*_xlfn.XLOOKUP(Planilha4!E79,'C5'!D:D,'C5'!E:E)=_xlfn.XLOOKUP(E79,'C5'!D:D,'C5'!F:F),"Ok","Nfe:"&amp;(_xlfn.XLOOKUP(E79,'Espelho NFE'!B:B,INDIRECT(TEXT($AQ$11,"@")))/_xlfn.XLOOKUP(E79,'C5'!D:D,'C5'!G:G))*_xlfn.XLOOKUP(Planilha4!E79,'C5'!D:D,'C5'!E:E)&amp;" - C5: "&amp;_xlfn.XLOOKUP(E79,'C5'!D:D,'C5'!F:F)),"")</f>
        <v/>
      </c>
    </row>
    <row r="80" spans="5:15" x14ac:dyDescent="0.35">
      <c r="E80" s="18" t="str">
        <f>IF('Espelho NFE'!B78="","",'Espelho NFE'!B78)</f>
        <v/>
      </c>
      <c r="F80" s="18" t="str">
        <f>IF(E80="","",IF(_xlfn.XLOOKUP(Planilha4!E80,'Espelho NFE'!B:B,'Espelho NFE'!B:B)="","Não","Sim"))</f>
        <v/>
      </c>
      <c r="G80" s="20" t="str">
        <f>IF(F80="Sim",_xlfn.XLOOKUP(E80,'C5'!D:D,'C5'!C:C),"")</f>
        <v/>
      </c>
      <c r="H80" s="18" t="str">
        <f>IF(F80="Sim",_xlfn.XLOOKUP(G80,'C5'!C:C,'C5'!J:J),"")</f>
        <v/>
      </c>
      <c r="I80" s="20" t="str" cm="1">
        <f t="array" aca="1" ref="I80" ca="1">IF($F80="Sim",IF(_xlfn.XLOOKUP($E80,'Espelho NFE'!$B:$B,INDIRECT(TEXT($AQ$6,"@")))=_xlfn.XLOOKUP(Planilha4!$E80,'C5'!$D:$D,'C5'!$P:$P),"Ok","Nfe: "&amp;_xlfn.XLOOKUP($E80,'Espelho NFE'!$B:$B,INDIRECT(TEXT($AQ$6,"@")))&amp;" - C5: "&amp;_xlfn.XLOOKUP(Planilha4!$E80,'C5'!$D:$D,'C5'!$P:$P)),"")</f>
        <v/>
      </c>
      <c r="J80" s="20" t="str" cm="1">
        <f t="array" aca="1" ref="J80" ca="1">IF($F80="Sim",IF(_xlfn.XLOOKUP($E80,'Espelho NFE'!$B:$B,INDIRECT(TEXT($AQ$7,"@")))=_xlfn.XLOOKUP(Planilha4!$E80,'C5'!$D:$D,'C5'!$M:$M),"Ok","Nfe: "&amp;_xlfn.XLOOKUP($E80,'Espelho NFE'!$B:$B,INDIRECT(TEXT($AQ$7,"@")))&amp;" - C5: "&amp;_xlfn.XLOOKUP(Planilha4!$E80,'C5'!$D:$D,'C5'!$M:$M)),"")</f>
        <v/>
      </c>
      <c r="K80" s="20" t="str" cm="1">
        <f t="array" aca="1" ref="K80" ca="1">IF($F80="Sim",IF(_xlfn.XLOOKUP($E80,'Espelho NFE'!$B:$B,INDIRECT(TEXT($AQ$8,"@")))=_xlfn.XLOOKUP(Planilha4!$E80,'C5'!$D:$D,'C5'!$Z:$Z),"Ok","Nfe: "&amp;_xlfn.XLOOKUP($E80,'Espelho NFE'!$B:$B,INDIRECT(TEXT($AQ$8,"@")))&amp;" - C5: "&amp;_xlfn.XLOOKUP(Planilha4!$E80,'C5'!$D:$D,'C5'!$Z:$Z)),"")</f>
        <v/>
      </c>
      <c r="L80" s="20" t="str" cm="1">
        <f t="array" aca="1" ref="L80" ca="1">IF($F80="Sim",IF(_xlfn.XLOOKUP($E80,'Espelho NFE'!$B:$B,INDIRECT(TEXT($AQ$9,"@")))=_xlfn.XLOOKUP(Planilha4!$E80,'C5'!$D:$D,'C5'!$AA:$AA),"Ok","Nfe: "&amp;_xlfn.XLOOKUP($E80,'Espelho NFE'!$B:$B,INDIRECT(TEXT($AQ$9,"@")))&amp;" - C5: "&amp;_xlfn.XLOOKUP(Planilha4!$E80,'C5'!$D:$D,'C5'!$AA:$AA)),"")</f>
        <v/>
      </c>
      <c r="M80" s="20" t="str" cm="1">
        <f t="array" aca="1" ref="M80" ca="1">IF($F80="Sim",IF(_xlfn.XLOOKUP($E80,'Espelho NFE'!$B:$B,INDIRECT(TEXT($AQ$10,"@")))=_xlfn.XLOOKUP(Planilha4!$E80,'C5'!$D:$D,'C5'!$AB:$AB),"Ok","Nfe: "&amp;_xlfn.XLOOKUP($E80,'Espelho NFE'!$B:$B,INDIRECT(TEXT($AQ$10,"@")))&amp;" - C5: "&amp;_xlfn.XLOOKUP(Planilha4!$E80,'C5'!$D:$D,'C5'!$AB:$AB)),"")</f>
        <v/>
      </c>
      <c r="N80" s="18" t="str">
        <f>IF(F80="Sim",IF(_xlfn.XLOOKUP(E80,'C5'!D:D,'C5'!E:E)=1,"Uni 1","Cx "&amp;_xlfn.XLOOKUP(E80,'C5'!D:D,'C5'!E:E)),"")</f>
        <v/>
      </c>
      <c r="O80" s="20" t="str" cm="1">
        <f t="array" aca="1" ref="O80" ca="1">IF(F80="Sim",IF((_xlfn.XLOOKUP(E80,'Espelho NFE'!B:B,INDIRECT(TEXT($AQ$11,"@")))/_xlfn.XLOOKUP(E80,'C5'!D:D,'C5'!G:G))*_xlfn.XLOOKUP(Planilha4!E80,'C5'!D:D,'C5'!E:E)=_xlfn.XLOOKUP(E80,'C5'!D:D,'C5'!F:F),"Ok","Nfe:"&amp;(_xlfn.XLOOKUP(E80,'Espelho NFE'!B:B,INDIRECT(TEXT($AQ$11,"@")))/_xlfn.XLOOKUP(E80,'C5'!D:D,'C5'!G:G))*_xlfn.XLOOKUP(Planilha4!E80,'C5'!D:D,'C5'!E:E)&amp;" - C5: "&amp;_xlfn.XLOOKUP(E80,'C5'!D:D,'C5'!F:F)),"")</f>
        <v/>
      </c>
    </row>
    <row r="81" spans="5:15" x14ac:dyDescent="0.35">
      <c r="E81" s="18" t="str">
        <f>IF('Espelho NFE'!B79="","",'Espelho NFE'!B79)</f>
        <v/>
      </c>
      <c r="F81" s="18" t="str">
        <f>IF(E81="","",IF(_xlfn.XLOOKUP(Planilha4!E81,'Espelho NFE'!B:B,'Espelho NFE'!B:B)="","Não","Sim"))</f>
        <v/>
      </c>
      <c r="G81" s="20" t="str">
        <f>IF(F81="Sim",_xlfn.XLOOKUP(E81,'C5'!D:D,'C5'!C:C),"")</f>
        <v/>
      </c>
      <c r="H81" s="18" t="str">
        <f>IF(F81="Sim",_xlfn.XLOOKUP(G81,'C5'!C:C,'C5'!J:J),"")</f>
        <v/>
      </c>
      <c r="I81" s="20" t="str" cm="1">
        <f t="array" aca="1" ref="I81" ca="1">IF($F81="Sim",IF(_xlfn.XLOOKUP($E81,'Espelho NFE'!$B:$B,INDIRECT(TEXT($AQ$6,"@")))=_xlfn.XLOOKUP(Planilha4!$E81,'C5'!$D:$D,'C5'!$P:$P),"Ok","Nfe: "&amp;_xlfn.XLOOKUP($E81,'Espelho NFE'!$B:$B,INDIRECT(TEXT($AQ$6,"@")))&amp;" - C5: "&amp;_xlfn.XLOOKUP(Planilha4!$E81,'C5'!$D:$D,'C5'!$P:$P)),"")</f>
        <v/>
      </c>
      <c r="J81" s="20" t="str" cm="1">
        <f t="array" aca="1" ref="J81" ca="1">IF($F81="Sim",IF(_xlfn.XLOOKUP($E81,'Espelho NFE'!$B:$B,INDIRECT(TEXT($AQ$7,"@")))=_xlfn.XLOOKUP(Planilha4!$E81,'C5'!$D:$D,'C5'!$M:$M),"Ok","Nfe: "&amp;_xlfn.XLOOKUP($E81,'Espelho NFE'!$B:$B,INDIRECT(TEXT($AQ$7,"@")))&amp;" - C5: "&amp;_xlfn.XLOOKUP(Planilha4!$E81,'C5'!$D:$D,'C5'!$M:$M)),"")</f>
        <v/>
      </c>
      <c r="K81" s="20" t="str" cm="1">
        <f t="array" aca="1" ref="K81" ca="1">IF($F81="Sim",IF(_xlfn.XLOOKUP($E81,'Espelho NFE'!$B:$B,INDIRECT(TEXT($AQ$8,"@")))=_xlfn.XLOOKUP(Planilha4!$E81,'C5'!$D:$D,'C5'!$Z:$Z),"Ok","Nfe: "&amp;_xlfn.XLOOKUP($E81,'Espelho NFE'!$B:$B,INDIRECT(TEXT($AQ$8,"@")))&amp;" - C5: "&amp;_xlfn.XLOOKUP(Planilha4!$E81,'C5'!$D:$D,'C5'!$Z:$Z)),"")</f>
        <v/>
      </c>
      <c r="L81" s="20" t="str" cm="1">
        <f t="array" aca="1" ref="L81" ca="1">IF($F81="Sim",IF(_xlfn.XLOOKUP($E81,'Espelho NFE'!$B:$B,INDIRECT(TEXT($AQ$9,"@")))=_xlfn.XLOOKUP(Planilha4!$E81,'C5'!$D:$D,'C5'!$AA:$AA),"Ok","Nfe: "&amp;_xlfn.XLOOKUP($E81,'Espelho NFE'!$B:$B,INDIRECT(TEXT($AQ$9,"@")))&amp;" - C5: "&amp;_xlfn.XLOOKUP(Planilha4!$E81,'C5'!$D:$D,'C5'!$AA:$AA)),"")</f>
        <v/>
      </c>
      <c r="M81" s="20" t="str" cm="1">
        <f t="array" aca="1" ref="M81" ca="1">IF($F81="Sim",IF(_xlfn.XLOOKUP($E81,'Espelho NFE'!$B:$B,INDIRECT(TEXT($AQ$10,"@")))=_xlfn.XLOOKUP(Planilha4!$E81,'C5'!$D:$D,'C5'!$AB:$AB),"Ok","Nfe: "&amp;_xlfn.XLOOKUP($E81,'Espelho NFE'!$B:$B,INDIRECT(TEXT($AQ$10,"@")))&amp;" - C5: "&amp;_xlfn.XLOOKUP(Planilha4!$E81,'C5'!$D:$D,'C5'!$AB:$AB)),"")</f>
        <v/>
      </c>
      <c r="N81" s="18" t="str">
        <f>IF(F81="Sim",IF(_xlfn.XLOOKUP(E81,'C5'!D:D,'C5'!E:E)=1,"Uni 1","Cx "&amp;_xlfn.XLOOKUP(E81,'C5'!D:D,'C5'!E:E)),"")</f>
        <v/>
      </c>
      <c r="O81" s="20" t="str" cm="1">
        <f t="array" aca="1" ref="O81" ca="1">IF(F81="Sim",IF((_xlfn.XLOOKUP(E81,'Espelho NFE'!B:B,INDIRECT(TEXT($AQ$11,"@")))/_xlfn.XLOOKUP(E81,'C5'!D:D,'C5'!G:G))*_xlfn.XLOOKUP(Planilha4!E81,'C5'!D:D,'C5'!E:E)=_xlfn.XLOOKUP(E81,'C5'!D:D,'C5'!F:F),"Ok","Nfe:"&amp;(_xlfn.XLOOKUP(E81,'Espelho NFE'!B:B,INDIRECT(TEXT($AQ$11,"@")))/_xlfn.XLOOKUP(E81,'C5'!D:D,'C5'!G:G))*_xlfn.XLOOKUP(Planilha4!E81,'C5'!D:D,'C5'!E:E)&amp;" - C5: "&amp;_xlfn.XLOOKUP(E81,'C5'!D:D,'C5'!F:F)),"")</f>
        <v/>
      </c>
    </row>
    <row r="82" spans="5:15" x14ac:dyDescent="0.35">
      <c r="E82" s="18" t="str">
        <f>IF('Espelho NFE'!B80="","",'Espelho NFE'!B80)</f>
        <v/>
      </c>
      <c r="F82" s="18" t="str">
        <f>IF(E82="","",IF(_xlfn.XLOOKUP(Planilha4!E82,'Espelho NFE'!B:B,'Espelho NFE'!B:B)="","Não","Sim"))</f>
        <v/>
      </c>
      <c r="G82" s="20" t="str">
        <f>IF(F82="Sim",_xlfn.XLOOKUP(E82,'C5'!D:D,'C5'!C:C),"")</f>
        <v/>
      </c>
      <c r="H82" s="18" t="str">
        <f>IF(F82="Sim",_xlfn.XLOOKUP(G82,'C5'!C:C,'C5'!J:J),"")</f>
        <v/>
      </c>
      <c r="I82" s="20" t="str" cm="1">
        <f t="array" aca="1" ref="I82" ca="1">IF($F82="Sim",IF(_xlfn.XLOOKUP($E82,'Espelho NFE'!$B:$B,INDIRECT(TEXT($AQ$6,"@")))=_xlfn.XLOOKUP(Planilha4!$E82,'C5'!$D:$D,'C5'!$P:$P),"Ok","Nfe: "&amp;_xlfn.XLOOKUP($E82,'Espelho NFE'!$B:$B,INDIRECT(TEXT($AQ$6,"@")))&amp;" - C5: "&amp;_xlfn.XLOOKUP(Planilha4!$E82,'C5'!$D:$D,'C5'!$P:$P)),"")</f>
        <v/>
      </c>
      <c r="J82" s="20" t="str" cm="1">
        <f t="array" aca="1" ref="J82" ca="1">IF($F82="Sim",IF(_xlfn.XLOOKUP($E82,'Espelho NFE'!$B:$B,INDIRECT(TEXT($AQ$7,"@")))=_xlfn.XLOOKUP(Planilha4!$E82,'C5'!$D:$D,'C5'!$M:$M),"Ok","Nfe: "&amp;_xlfn.XLOOKUP($E82,'Espelho NFE'!$B:$B,INDIRECT(TEXT($AQ$7,"@")))&amp;" - C5: "&amp;_xlfn.XLOOKUP(Planilha4!$E82,'C5'!$D:$D,'C5'!$M:$M)),"")</f>
        <v/>
      </c>
      <c r="K82" s="20" t="str" cm="1">
        <f t="array" aca="1" ref="K82" ca="1">IF($F82="Sim",IF(_xlfn.XLOOKUP($E82,'Espelho NFE'!$B:$B,INDIRECT(TEXT($AQ$8,"@")))=_xlfn.XLOOKUP(Planilha4!$E82,'C5'!$D:$D,'C5'!$Z:$Z),"Ok","Nfe: "&amp;_xlfn.XLOOKUP($E82,'Espelho NFE'!$B:$B,INDIRECT(TEXT($AQ$8,"@")))&amp;" - C5: "&amp;_xlfn.XLOOKUP(Planilha4!$E82,'C5'!$D:$D,'C5'!$Z:$Z)),"")</f>
        <v/>
      </c>
      <c r="L82" s="20" t="str" cm="1">
        <f t="array" aca="1" ref="L82" ca="1">IF($F82="Sim",IF(_xlfn.XLOOKUP($E82,'Espelho NFE'!$B:$B,INDIRECT(TEXT($AQ$9,"@")))=_xlfn.XLOOKUP(Planilha4!$E82,'C5'!$D:$D,'C5'!$AA:$AA),"Ok","Nfe: "&amp;_xlfn.XLOOKUP($E82,'Espelho NFE'!$B:$B,INDIRECT(TEXT($AQ$9,"@")))&amp;" - C5: "&amp;_xlfn.XLOOKUP(Planilha4!$E82,'C5'!$D:$D,'C5'!$AA:$AA)),"")</f>
        <v/>
      </c>
      <c r="M82" s="20" t="str" cm="1">
        <f t="array" aca="1" ref="M82" ca="1">IF($F82="Sim",IF(_xlfn.XLOOKUP($E82,'Espelho NFE'!$B:$B,INDIRECT(TEXT($AQ$10,"@")))=_xlfn.XLOOKUP(Planilha4!$E82,'C5'!$D:$D,'C5'!$AB:$AB),"Ok","Nfe: "&amp;_xlfn.XLOOKUP($E82,'Espelho NFE'!$B:$B,INDIRECT(TEXT($AQ$10,"@")))&amp;" - C5: "&amp;_xlfn.XLOOKUP(Planilha4!$E82,'C5'!$D:$D,'C5'!$AB:$AB)),"")</f>
        <v/>
      </c>
      <c r="N82" s="18" t="str">
        <f>IF(F82="Sim",IF(_xlfn.XLOOKUP(E82,'C5'!D:D,'C5'!E:E)=1,"Uni 1","Cx "&amp;_xlfn.XLOOKUP(E82,'C5'!D:D,'C5'!E:E)),"")</f>
        <v/>
      </c>
      <c r="O82" s="20" t="str" cm="1">
        <f t="array" aca="1" ref="O82" ca="1">IF(F82="Sim",IF((_xlfn.XLOOKUP(E82,'Espelho NFE'!B:B,INDIRECT(TEXT($AQ$11,"@")))/_xlfn.XLOOKUP(E82,'C5'!D:D,'C5'!G:G))*_xlfn.XLOOKUP(Planilha4!E82,'C5'!D:D,'C5'!E:E)=_xlfn.XLOOKUP(E82,'C5'!D:D,'C5'!F:F),"Ok","Nfe:"&amp;(_xlfn.XLOOKUP(E82,'Espelho NFE'!B:B,INDIRECT(TEXT($AQ$11,"@")))/_xlfn.XLOOKUP(E82,'C5'!D:D,'C5'!G:G))*_xlfn.XLOOKUP(Planilha4!E82,'C5'!D:D,'C5'!E:E)&amp;" - C5: "&amp;_xlfn.XLOOKUP(E82,'C5'!D:D,'C5'!F:F)),"")</f>
        <v/>
      </c>
    </row>
    <row r="83" spans="5:15" x14ac:dyDescent="0.35">
      <c r="E83" s="18" t="str">
        <f>IF('Espelho NFE'!B81="","",'Espelho NFE'!B81)</f>
        <v/>
      </c>
      <c r="F83" s="18" t="str">
        <f>IF(E83="","",IF(_xlfn.XLOOKUP(Planilha4!E83,'Espelho NFE'!B:B,'Espelho NFE'!B:B)="","Não","Sim"))</f>
        <v/>
      </c>
      <c r="G83" s="20" t="str">
        <f>IF(F83="Sim",_xlfn.XLOOKUP(E83,'C5'!D:D,'C5'!C:C),"")</f>
        <v/>
      </c>
      <c r="H83" s="18" t="str">
        <f>IF(F83="Sim",_xlfn.XLOOKUP(G83,'C5'!C:C,'C5'!J:J),"")</f>
        <v/>
      </c>
      <c r="I83" s="20" t="str" cm="1">
        <f t="array" aca="1" ref="I83" ca="1">IF($F83="Sim",IF(_xlfn.XLOOKUP($E83,'Espelho NFE'!$B:$B,INDIRECT(TEXT($AQ$6,"@")))=_xlfn.XLOOKUP(Planilha4!$E83,'C5'!$D:$D,'C5'!$P:$P),"Ok","Nfe: "&amp;_xlfn.XLOOKUP($E83,'Espelho NFE'!$B:$B,INDIRECT(TEXT($AQ$6,"@")))&amp;" - C5: "&amp;_xlfn.XLOOKUP(Planilha4!$E83,'C5'!$D:$D,'C5'!$P:$P)),"")</f>
        <v/>
      </c>
      <c r="J83" s="20" t="str" cm="1">
        <f t="array" aca="1" ref="J83" ca="1">IF($F83="Sim",IF(_xlfn.XLOOKUP($E83,'Espelho NFE'!$B:$B,INDIRECT(TEXT($AQ$7,"@")))=_xlfn.XLOOKUP(Planilha4!$E83,'C5'!$D:$D,'C5'!$M:$M),"Ok","Nfe: "&amp;_xlfn.XLOOKUP($E83,'Espelho NFE'!$B:$B,INDIRECT(TEXT($AQ$7,"@")))&amp;" - C5: "&amp;_xlfn.XLOOKUP(Planilha4!$E83,'C5'!$D:$D,'C5'!$M:$M)),"")</f>
        <v/>
      </c>
      <c r="K83" s="20" t="str" cm="1">
        <f t="array" aca="1" ref="K83" ca="1">IF($F83="Sim",IF(_xlfn.XLOOKUP($E83,'Espelho NFE'!$B:$B,INDIRECT(TEXT($AQ$8,"@")))=_xlfn.XLOOKUP(Planilha4!$E83,'C5'!$D:$D,'C5'!$Z:$Z),"Ok","Nfe: "&amp;_xlfn.XLOOKUP($E83,'Espelho NFE'!$B:$B,INDIRECT(TEXT($AQ$8,"@")))&amp;" - C5: "&amp;_xlfn.XLOOKUP(Planilha4!$E83,'C5'!$D:$D,'C5'!$Z:$Z)),"")</f>
        <v/>
      </c>
      <c r="L83" s="20" t="str" cm="1">
        <f t="array" aca="1" ref="L83" ca="1">IF($F83="Sim",IF(_xlfn.XLOOKUP($E83,'Espelho NFE'!$B:$B,INDIRECT(TEXT($AQ$9,"@")))=_xlfn.XLOOKUP(Planilha4!$E83,'C5'!$D:$D,'C5'!$AA:$AA),"Ok","Nfe: "&amp;_xlfn.XLOOKUP($E83,'Espelho NFE'!$B:$B,INDIRECT(TEXT($AQ$9,"@")))&amp;" - C5: "&amp;_xlfn.XLOOKUP(Planilha4!$E83,'C5'!$D:$D,'C5'!$AA:$AA)),"")</f>
        <v/>
      </c>
      <c r="M83" s="20" t="str" cm="1">
        <f t="array" aca="1" ref="M83" ca="1">IF($F83="Sim",IF(_xlfn.XLOOKUP($E83,'Espelho NFE'!$B:$B,INDIRECT(TEXT($AQ$10,"@")))=_xlfn.XLOOKUP(Planilha4!$E83,'C5'!$D:$D,'C5'!$AB:$AB),"Ok","Nfe: "&amp;_xlfn.XLOOKUP($E83,'Espelho NFE'!$B:$B,INDIRECT(TEXT($AQ$10,"@")))&amp;" - C5: "&amp;_xlfn.XLOOKUP(Planilha4!$E83,'C5'!$D:$D,'C5'!$AB:$AB)),"")</f>
        <v/>
      </c>
      <c r="N83" s="18" t="str">
        <f>IF(F83="Sim",IF(_xlfn.XLOOKUP(E83,'C5'!D:D,'C5'!E:E)=1,"Uni 1","Cx "&amp;_xlfn.XLOOKUP(E83,'C5'!D:D,'C5'!E:E)),"")</f>
        <v/>
      </c>
      <c r="O83" s="20" t="str" cm="1">
        <f t="array" aca="1" ref="O83" ca="1">IF(F83="Sim",IF((_xlfn.XLOOKUP(E83,'Espelho NFE'!B:B,INDIRECT(TEXT($AQ$11,"@")))/_xlfn.XLOOKUP(E83,'C5'!D:D,'C5'!G:G))*_xlfn.XLOOKUP(Planilha4!E83,'C5'!D:D,'C5'!E:E)=_xlfn.XLOOKUP(E83,'C5'!D:D,'C5'!F:F),"Ok","Nfe:"&amp;(_xlfn.XLOOKUP(E83,'Espelho NFE'!B:B,INDIRECT(TEXT($AQ$11,"@")))/_xlfn.XLOOKUP(E83,'C5'!D:D,'C5'!G:G))*_xlfn.XLOOKUP(Planilha4!E83,'C5'!D:D,'C5'!E:E)&amp;" - C5: "&amp;_xlfn.XLOOKUP(E83,'C5'!D:D,'C5'!F:F)),"")</f>
        <v/>
      </c>
    </row>
    <row r="84" spans="5:15" x14ac:dyDescent="0.35">
      <c r="E84" s="18" t="str">
        <f>IF('Espelho NFE'!B82="","",'Espelho NFE'!B82)</f>
        <v/>
      </c>
      <c r="F84" s="18" t="str">
        <f>IF(E84="","",IF(_xlfn.XLOOKUP(Planilha4!E84,'Espelho NFE'!B:B,'Espelho NFE'!B:B)="","Não","Sim"))</f>
        <v/>
      </c>
      <c r="G84" s="20" t="str">
        <f>IF(F84="Sim",_xlfn.XLOOKUP(E84,'C5'!D:D,'C5'!C:C),"")</f>
        <v/>
      </c>
      <c r="H84" s="18" t="str">
        <f>IF(F84="Sim",_xlfn.XLOOKUP(G84,'C5'!C:C,'C5'!J:J),"")</f>
        <v/>
      </c>
      <c r="I84" s="20" t="str" cm="1">
        <f t="array" aca="1" ref="I84" ca="1">IF($F84="Sim",IF(_xlfn.XLOOKUP($E84,'Espelho NFE'!$B:$B,INDIRECT(TEXT($AQ$6,"@")))=_xlfn.XLOOKUP(Planilha4!$E84,'C5'!$D:$D,'C5'!$P:$P),"Ok","Nfe: "&amp;_xlfn.XLOOKUP($E84,'Espelho NFE'!$B:$B,INDIRECT(TEXT($AQ$6,"@")))&amp;" - C5: "&amp;_xlfn.XLOOKUP(Planilha4!$E84,'C5'!$D:$D,'C5'!$P:$P)),"")</f>
        <v/>
      </c>
      <c r="J84" s="20" t="str" cm="1">
        <f t="array" aca="1" ref="J84" ca="1">IF($F84="Sim",IF(_xlfn.XLOOKUP($E84,'Espelho NFE'!$B:$B,INDIRECT(TEXT($AQ$7,"@")))=_xlfn.XLOOKUP(Planilha4!$E84,'C5'!$D:$D,'C5'!$M:$M),"Ok","Nfe: "&amp;_xlfn.XLOOKUP($E84,'Espelho NFE'!$B:$B,INDIRECT(TEXT($AQ$7,"@")))&amp;" - C5: "&amp;_xlfn.XLOOKUP(Planilha4!$E84,'C5'!$D:$D,'C5'!$M:$M)),"")</f>
        <v/>
      </c>
      <c r="K84" s="20" t="str" cm="1">
        <f t="array" aca="1" ref="K84" ca="1">IF($F84="Sim",IF(_xlfn.XLOOKUP($E84,'Espelho NFE'!$B:$B,INDIRECT(TEXT($AQ$8,"@")))=_xlfn.XLOOKUP(Planilha4!$E84,'C5'!$D:$D,'C5'!$Z:$Z),"Ok","Nfe: "&amp;_xlfn.XLOOKUP($E84,'Espelho NFE'!$B:$B,INDIRECT(TEXT($AQ$8,"@")))&amp;" - C5: "&amp;_xlfn.XLOOKUP(Planilha4!$E84,'C5'!$D:$D,'C5'!$Z:$Z)),"")</f>
        <v/>
      </c>
      <c r="L84" s="20" t="str" cm="1">
        <f t="array" aca="1" ref="L84" ca="1">IF($F84="Sim",IF(_xlfn.XLOOKUP($E84,'Espelho NFE'!$B:$B,INDIRECT(TEXT($AQ$9,"@")))=_xlfn.XLOOKUP(Planilha4!$E84,'C5'!$D:$D,'C5'!$AA:$AA),"Ok","Nfe: "&amp;_xlfn.XLOOKUP($E84,'Espelho NFE'!$B:$B,INDIRECT(TEXT($AQ$9,"@")))&amp;" - C5: "&amp;_xlfn.XLOOKUP(Planilha4!$E84,'C5'!$D:$D,'C5'!$AA:$AA)),"")</f>
        <v/>
      </c>
      <c r="M84" s="20" t="str" cm="1">
        <f t="array" aca="1" ref="M84" ca="1">IF($F84="Sim",IF(_xlfn.XLOOKUP($E84,'Espelho NFE'!$B:$B,INDIRECT(TEXT($AQ$10,"@")))=_xlfn.XLOOKUP(Planilha4!$E84,'C5'!$D:$D,'C5'!$AB:$AB),"Ok","Nfe: "&amp;_xlfn.XLOOKUP($E84,'Espelho NFE'!$B:$B,INDIRECT(TEXT($AQ$10,"@")))&amp;" - C5: "&amp;_xlfn.XLOOKUP(Planilha4!$E84,'C5'!$D:$D,'C5'!$AB:$AB)),"")</f>
        <v/>
      </c>
      <c r="N84" s="18" t="str">
        <f>IF(F84="Sim",IF(_xlfn.XLOOKUP(E84,'C5'!D:D,'C5'!E:E)=1,"Uni 1","Cx "&amp;_xlfn.XLOOKUP(E84,'C5'!D:D,'C5'!E:E)),"")</f>
        <v/>
      </c>
      <c r="O84" s="20" t="str" cm="1">
        <f t="array" aca="1" ref="O84" ca="1">IF(F84="Sim",IF((_xlfn.XLOOKUP(E84,'Espelho NFE'!B:B,INDIRECT(TEXT($AQ$11,"@")))/_xlfn.XLOOKUP(E84,'C5'!D:D,'C5'!G:G))*_xlfn.XLOOKUP(Planilha4!E84,'C5'!D:D,'C5'!E:E)=_xlfn.XLOOKUP(E84,'C5'!D:D,'C5'!F:F),"Ok","Nfe:"&amp;(_xlfn.XLOOKUP(E84,'Espelho NFE'!B:B,INDIRECT(TEXT($AQ$11,"@")))/_xlfn.XLOOKUP(E84,'C5'!D:D,'C5'!G:G))*_xlfn.XLOOKUP(Planilha4!E84,'C5'!D:D,'C5'!E:E)&amp;" - C5: "&amp;_xlfn.XLOOKUP(E84,'C5'!D:D,'C5'!F:F)),"")</f>
        <v/>
      </c>
    </row>
    <row r="85" spans="5:15" x14ac:dyDescent="0.35">
      <c r="E85" s="18" t="str">
        <f>IF('Espelho NFE'!B83="","",'Espelho NFE'!B83)</f>
        <v/>
      </c>
      <c r="F85" s="18" t="str">
        <f>IF(E85="","",IF(_xlfn.XLOOKUP(Planilha4!E85,'Espelho NFE'!B:B,'Espelho NFE'!B:B)="","Não","Sim"))</f>
        <v/>
      </c>
      <c r="G85" s="20" t="str">
        <f>IF(F85="Sim",_xlfn.XLOOKUP(E85,'C5'!D:D,'C5'!C:C),"")</f>
        <v/>
      </c>
      <c r="H85" s="18" t="str">
        <f>IF(F85="Sim",_xlfn.XLOOKUP(G85,'C5'!C:C,'C5'!J:J),"")</f>
        <v/>
      </c>
      <c r="I85" s="20" t="str" cm="1">
        <f t="array" aca="1" ref="I85" ca="1">IF($F85="Sim",IF(_xlfn.XLOOKUP($E85,'Espelho NFE'!$B:$B,INDIRECT(TEXT($AQ$6,"@")))=_xlfn.XLOOKUP(Planilha4!$E85,'C5'!$D:$D,'C5'!$P:$P),"Ok","Nfe: "&amp;_xlfn.XLOOKUP($E85,'Espelho NFE'!$B:$B,INDIRECT(TEXT($AQ$6,"@")))&amp;" - C5: "&amp;_xlfn.XLOOKUP(Planilha4!$E85,'C5'!$D:$D,'C5'!$P:$P)),"")</f>
        <v/>
      </c>
      <c r="J85" s="20" t="str" cm="1">
        <f t="array" aca="1" ref="J85" ca="1">IF($F85="Sim",IF(_xlfn.XLOOKUP($E85,'Espelho NFE'!$B:$B,INDIRECT(TEXT($AQ$7,"@")))=_xlfn.XLOOKUP(Planilha4!$E85,'C5'!$D:$D,'C5'!$M:$M),"Ok","Nfe: "&amp;_xlfn.XLOOKUP($E85,'Espelho NFE'!$B:$B,INDIRECT(TEXT($AQ$7,"@")))&amp;" - C5: "&amp;_xlfn.XLOOKUP(Planilha4!$E85,'C5'!$D:$D,'C5'!$M:$M)),"")</f>
        <v/>
      </c>
      <c r="K85" s="20" t="str" cm="1">
        <f t="array" aca="1" ref="K85" ca="1">IF($F85="Sim",IF(_xlfn.XLOOKUP($E85,'Espelho NFE'!$B:$B,INDIRECT(TEXT($AQ$8,"@")))=_xlfn.XLOOKUP(Planilha4!$E85,'C5'!$D:$D,'C5'!$Z:$Z),"Ok","Nfe: "&amp;_xlfn.XLOOKUP($E85,'Espelho NFE'!$B:$B,INDIRECT(TEXT($AQ$8,"@")))&amp;" - C5: "&amp;_xlfn.XLOOKUP(Planilha4!$E85,'C5'!$D:$D,'C5'!$Z:$Z)),"")</f>
        <v/>
      </c>
      <c r="L85" s="20" t="str" cm="1">
        <f t="array" aca="1" ref="L85" ca="1">IF($F85="Sim",IF(_xlfn.XLOOKUP($E85,'Espelho NFE'!$B:$B,INDIRECT(TEXT($AQ$9,"@")))=_xlfn.XLOOKUP(Planilha4!$E85,'C5'!$D:$D,'C5'!$AA:$AA),"Ok","Nfe: "&amp;_xlfn.XLOOKUP($E85,'Espelho NFE'!$B:$B,INDIRECT(TEXT($AQ$9,"@")))&amp;" - C5: "&amp;_xlfn.XLOOKUP(Planilha4!$E85,'C5'!$D:$D,'C5'!$AA:$AA)),"")</f>
        <v/>
      </c>
      <c r="M85" s="20" t="str" cm="1">
        <f t="array" aca="1" ref="M85" ca="1">IF($F85="Sim",IF(_xlfn.XLOOKUP($E85,'Espelho NFE'!$B:$B,INDIRECT(TEXT($AQ$10,"@")))=_xlfn.XLOOKUP(Planilha4!$E85,'C5'!$D:$D,'C5'!$AB:$AB),"Ok","Nfe: "&amp;_xlfn.XLOOKUP($E85,'Espelho NFE'!$B:$B,INDIRECT(TEXT($AQ$10,"@")))&amp;" - C5: "&amp;_xlfn.XLOOKUP(Planilha4!$E85,'C5'!$D:$D,'C5'!$AB:$AB)),"")</f>
        <v/>
      </c>
      <c r="N85" s="18" t="str">
        <f>IF(F85="Sim",IF(_xlfn.XLOOKUP(E85,'C5'!D:D,'C5'!E:E)=1,"Uni 1","Cx "&amp;_xlfn.XLOOKUP(E85,'C5'!D:D,'C5'!E:E)),"")</f>
        <v/>
      </c>
      <c r="O85" s="20" t="str" cm="1">
        <f t="array" aca="1" ref="O85" ca="1">IF(F85="Sim",IF((_xlfn.XLOOKUP(E85,'Espelho NFE'!B:B,INDIRECT(TEXT($AQ$11,"@")))/_xlfn.XLOOKUP(E85,'C5'!D:D,'C5'!G:G))*_xlfn.XLOOKUP(Planilha4!E85,'C5'!D:D,'C5'!E:E)=_xlfn.XLOOKUP(E85,'C5'!D:D,'C5'!F:F),"Ok","Nfe:"&amp;(_xlfn.XLOOKUP(E85,'Espelho NFE'!B:B,INDIRECT(TEXT($AQ$11,"@")))/_xlfn.XLOOKUP(E85,'C5'!D:D,'C5'!G:G))*_xlfn.XLOOKUP(Planilha4!E85,'C5'!D:D,'C5'!E:E)&amp;" - C5: "&amp;_xlfn.XLOOKUP(E85,'C5'!D:D,'C5'!F:F)),"")</f>
        <v/>
      </c>
    </row>
    <row r="86" spans="5:15" x14ac:dyDescent="0.35">
      <c r="E86" s="18" t="str">
        <f>IF('Espelho NFE'!B84="","",'Espelho NFE'!B84)</f>
        <v/>
      </c>
      <c r="F86" s="18" t="str">
        <f>IF(E86="","",IF(_xlfn.XLOOKUP(Planilha4!E86,'Espelho NFE'!B:B,'Espelho NFE'!B:B)="","Não","Sim"))</f>
        <v/>
      </c>
      <c r="G86" s="20" t="str">
        <f>IF(F86="Sim",_xlfn.XLOOKUP(E86,'C5'!D:D,'C5'!C:C),"")</f>
        <v/>
      </c>
      <c r="H86" s="18" t="str">
        <f>IF(F86="Sim",_xlfn.XLOOKUP(G86,'C5'!C:C,'C5'!J:J),"")</f>
        <v/>
      </c>
      <c r="I86" s="20" t="str" cm="1">
        <f t="array" aca="1" ref="I86" ca="1">IF($F86="Sim",IF(_xlfn.XLOOKUP($E86,'Espelho NFE'!$B:$B,INDIRECT(TEXT($AQ$6,"@")))=_xlfn.XLOOKUP(Planilha4!$E86,'C5'!$D:$D,'C5'!$P:$P),"Ok","Nfe: "&amp;_xlfn.XLOOKUP($E86,'Espelho NFE'!$B:$B,INDIRECT(TEXT($AQ$6,"@")))&amp;" - C5: "&amp;_xlfn.XLOOKUP(Planilha4!$E86,'C5'!$D:$D,'C5'!$P:$P)),"")</f>
        <v/>
      </c>
      <c r="J86" s="20" t="str" cm="1">
        <f t="array" aca="1" ref="J86" ca="1">IF($F86="Sim",IF(_xlfn.XLOOKUP($E86,'Espelho NFE'!$B:$B,INDIRECT(TEXT($AQ$7,"@")))=_xlfn.XLOOKUP(Planilha4!$E86,'C5'!$D:$D,'C5'!$M:$M),"Ok","Nfe: "&amp;_xlfn.XLOOKUP($E86,'Espelho NFE'!$B:$B,INDIRECT(TEXT($AQ$7,"@")))&amp;" - C5: "&amp;_xlfn.XLOOKUP(Planilha4!$E86,'C5'!$D:$D,'C5'!$M:$M)),"")</f>
        <v/>
      </c>
      <c r="K86" s="20" t="str" cm="1">
        <f t="array" aca="1" ref="K86" ca="1">IF($F86="Sim",IF(_xlfn.XLOOKUP($E86,'Espelho NFE'!$B:$B,INDIRECT(TEXT($AQ$8,"@")))=_xlfn.XLOOKUP(Planilha4!$E86,'C5'!$D:$D,'C5'!$Z:$Z),"Ok","Nfe: "&amp;_xlfn.XLOOKUP($E86,'Espelho NFE'!$B:$B,INDIRECT(TEXT($AQ$8,"@")))&amp;" - C5: "&amp;_xlfn.XLOOKUP(Planilha4!$E86,'C5'!$D:$D,'C5'!$Z:$Z)),"")</f>
        <v/>
      </c>
      <c r="L86" s="20" t="str" cm="1">
        <f t="array" aca="1" ref="L86" ca="1">IF($F86="Sim",IF(_xlfn.XLOOKUP($E86,'Espelho NFE'!$B:$B,INDIRECT(TEXT($AQ$9,"@")))=_xlfn.XLOOKUP(Planilha4!$E86,'C5'!$D:$D,'C5'!$AA:$AA),"Ok","Nfe: "&amp;_xlfn.XLOOKUP($E86,'Espelho NFE'!$B:$B,INDIRECT(TEXT($AQ$9,"@")))&amp;" - C5: "&amp;_xlfn.XLOOKUP(Planilha4!$E86,'C5'!$D:$D,'C5'!$AA:$AA)),"")</f>
        <v/>
      </c>
      <c r="M86" s="20" t="str" cm="1">
        <f t="array" aca="1" ref="M86" ca="1">IF($F86="Sim",IF(_xlfn.XLOOKUP($E86,'Espelho NFE'!$B:$B,INDIRECT(TEXT($AQ$10,"@")))=_xlfn.XLOOKUP(Planilha4!$E86,'C5'!$D:$D,'C5'!$AB:$AB),"Ok","Nfe: "&amp;_xlfn.XLOOKUP($E86,'Espelho NFE'!$B:$B,INDIRECT(TEXT($AQ$10,"@")))&amp;" - C5: "&amp;_xlfn.XLOOKUP(Planilha4!$E86,'C5'!$D:$D,'C5'!$AB:$AB)),"")</f>
        <v/>
      </c>
      <c r="N86" s="18" t="str">
        <f>IF(F86="Sim",IF(_xlfn.XLOOKUP(E86,'C5'!D:D,'C5'!E:E)=1,"Uni 1","Cx "&amp;_xlfn.XLOOKUP(E86,'C5'!D:D,'C5'!E:E)),"")</f>
        <v/>
      </c>
      <c r="O86" s="20" t="str" cm="1">
        <f t="array" aca="1" ref="O86" ca="1">IF(F86="Sim",IF((_xlfn.XLOOKUP(E86,'Espelho NFE'!B:B,INDIRECT(TEXT($AQ$11,"@")))/_xlfn.XLOOKUP(E86,'C5'!D:D,'C5'!G:G))*_xlfn.XLOOKUP(Planilha4!E86,'C5'!D:D,'C5'!E:E)=_xlfn.XLOOKUP(E86,'C5'!D:D,'C5'!F:F),"Ok","Nfe:"&amp;(_xlfn.XLOOKUP(E86,'Espelho NFE'!B:B,INDIRECT(TEXT($AQ$11,"@")))/_xlfn.XLOOKUP(E86,'C5'!D:D,'C5'!G:G))*_xlfn.XLOOKUP(Planilha4!E86,'C5'!D:D,'C5'!E:E)&amp;" - C5: "&amp;_xlfn.XLOOKUP(E86,'C5'!D:D,'C5'!F:F)),"")</f>
        <v/>
      </c>
    </row>
    <row r="87" spans="5:15" x14ac:dyDescent="0.35">
      <c r="E87" s="18" t="str">
        <f>IF('Espelho NFE'!B85="","",'Espelho NFE'!B85)</f>
        <v/>
      </c>
      <c r="F87" s="18" t="str">
        <f>IF(E87="","",IF(_xlfn.XLOOKUP(Planilha4!E87,'Espelho NFE'!B:B,'Espelho NFE'!B:B)="","Não","Sim"))</f>
        <v/>
      </c>
      <c r="G87" s="20" t="str">
        <f>IF(F87="Sim",_xlfn.XLOOKUP(E87,'C5'!D:D,'C5'!C:C),"")</f>
        <v/>
      </c>
      <c r="H87" s="18" t="str">
        <f>IF(F87="Sim",_xlfn.XLOOKUP(G87,'C5'!C:C,'C5'!J:J),"")</f>
        <v/>
      </c>
      <c r="I87" s="20" t="str" cm="1">
        <f t="array" aca="1" ref="I87" ca="1">IF($F87="Sim",IF(_xlfn.XLOOKUP($E87,'Espelho NFE'!$B:$B,INDIRECT(TEXT($AQ$6,"@")))=_xlfn.XLOOKUP(Planilha4!$E87,'C5'!$D:$D,'C5'!$P:$P),"Ok","Nfe: "&amp;_xlfn.XLOOKUP($E87,'Espelho NFE'!$B:$B,INDIRECT(TEXT($AQ$6,"@")))&amp;" - C5: "&amp;_xlfn.XLOOKUP(Planilha4!$E87,'C5'!$D:$D,'C5'!$P:$P)),"")</f>
        <v/>
      </c>
      <c r="J87" s="20" t="str" cm="1">
        <f t="array" aca="1" ref="J87" ca="1">IF($F87="Sim",IF(_xlfn.XLOOKUP($E87,'Espelho NFE'!$B:$B,INDIRECT(TEXT($AQ$7,"@")))=_xlfn.XLOOKUP(Planilha4!$E87,'C5'!$D:$D,'C5'!$M:$M),"Ok","Nfe: "&amp;_xlfn.XLOOKUP($E87,'Espelho NFE'!$B:$B,INDIRECT(TEXT($AQ$7,"@")))&amp;" - C5: "&amp;_xlfn.XLOOKUP(Planilha4!$E87,'C5'!$D:$D,'C5'!$M:$M)),"")</f>
        <v/>
      </c>
      <c r="K87" s="20" t="str" cm="1">
        <f t="array" aca="1" ref="K87" ca="1">IF($F87="Sim",IF(_xlfn.XLOOKUP($E87,'Espelho NFE'!$B:$B,INDIRECT(TEXT($AQ$8,"@")))=_xlfn.XLOOKUP(Planilha4!$E87,'C5'!$D:$D,'C5'!$Z:$Z),"Ok","Nfe: "&amp;_xlfn.XLOOKUP($E87,'Espelho NFE'!$B:$B,INDIRECT(TEXT($AQ$8,"@")))&amp;" - C5: "&amp;_xlfn.XLOOKUP(Planilha4!$E87,'C5'!$D:$D,'C5'!$Z:$Z)),"")</f>
        <v/>
      </c>
      <c r="L87" s="20" t="str" cm="1">
        <f t="array" aca="1" ref="L87" ca="1">IF($F87="Sim",IF(_xlfn.XLOOKUP($E87,'Espelho NFE'!$B:$B,INDIRECT(TEXT($AQ$9,"@")))=_xlfn.XLOOKUP(Planilha4!$E87,'C5'!$D:$D,'C5'!$AA:$AA),"Ok","Nfe: "&amp;_xlfn.XLOOKUP($E87,'Espelho NFE'!$B:$B,INDIRECT(TEXT($AQ$9,"@")))&amp;" - C5: "&amp;_xlfn.XLOOKUP(Planilha4!$E87,'C5'!$D:$D,'C5'!$AA:$AA)),"")</f>
        <v/>
      </c>
      <c r="M87" s="20" t="str" cm="1">
        <f t="array" aca="1" ref="M87" ca="1">IF($F87="Sim",IF(_xlfn.XLOOKUP($E87,'Espelho NFE'!$B:$B,INDIRECT(TEXT($AQ$10,"@")))=_xlfn.XLOOKUP(Planilha4!$E87,'C5'!$D:$D,'C5'!$AB:$AB),"Ok","Nfe: "&amp;_xlfn.XLOOKUP($E87,'Espelho NFE'!$B:$B,INDIRECT(TEXT($AQ$10,"@")))&amp;" - C5: "&amp;_xlfn.XLOOKUP(Planilha4!$E87,'C5'!$D:$D,'C5'!$AB:$AB)),"")</f>
        <v/>
      </c>
      <c r="N87" s="18" t="str">
        <f>IF(F87="Sim",IF(_xlfn.XLOOKUP(E87,'C5'!D:D,'C5'!E:E)=1,"Uni 1","Cx "&amp;_xlfn.XLOOKUP(E87,'C5'!D:D,'C5'!E:E)),"")</f>
        <v/>
      </c>
      <c r="O87" s="20" t="str" cm="1">
        <f t="array" aca="1" ref="O87" ca="1">IF(F87="Sim",IF((_xlfn.XLOOKUP(E87,'Espelho NFE'!B:B,INDIRECT(TEXT($AQ$11,"@")))/_xlfn.XLOOKUP(E87,'C5'!D:D,'C5'!G:G))*_xlfn.XLOOKUP(Planilha4!E87,'C5'!D:D,'C5'!E:E)=_xlfn.XLOOKUP(E87,'C5'!D:D,'C5'!F:F),"Ok","Nfe:"&amp;(_xlfn.XLOOKUP(E87,'Espelho NFE'!B:B,INDIRECT(TEXT($AQ$11,"@")))/_xlfn.XLOOKUP(E87,'C5'!D:D,'C5'!G:G))*_xlfn.XLOOKUP(Planilha4!E87,'C5'!D:D,'C5'!E:E)&amp;" - C5: "&amp;_xlfn.XLOOKUP(E87,'C5'!D:D,'C5'!F:F)),"")</f>
        <v/>
      </c>
    </row>
    <row r="88" spans="5:15" x14ac:dyDescent="0.35">
      <c r="E88" s="18" t="str">
        <f>IF('Espelho NFE'!B86="","",'Espelho NFE'!B86)</f>
        <v/>
      </c>
      <c r="F88" s="18" t="str">
        <f>IF(E88="","",IF(_xlfn.XLOOKUP(Planilha4!E88,'Espelho NFE'!B:B,'Espelho NFE'!B:B)="","Não","Sim"))</f>
        <v/>
      </c>
      <c r="G88" s="20" t="str">
        <f>IF(F88="Sim",_xlfn.XLOOKUP(E88,'C5'!D:D,'C5'!C:C),"")</f>
        <v/>
      </c>
      <c r="H88" s="18" t="str">
        <f>IF(F88="Sim",_xlfn.XLOOKUP(G88,'C5'!C:C,'C5'!J:J),"")</f>
        <v/>
      </c>
      <c r="I88" s="20" t="str" cm="1">
        <f t="array" aca="1" ref="I88" ca="1">IF($F88="Sim",IF(_xlfn.XLOOKUP($E88,'Espelho NFE'!$B:$B,INDIRECT(TEXT($AQ$6,"@")))=_xlfn.XLOOKUP(Planilha4!$E88,'C5'!$D:$D,'C5'!$P:$P),"Ok","Nfe: "&amp;_xlfn.XLOOKUP($E88,'Espelho NFE'!$B:$B,INDIRECT(TEXT($AQ$6,"@")))&amp;" - C5: "&amp;_xlfn.XLOOKUP(Planilha4!$E88,'C5'!$D:$D,'C5'!$P:$P)),"")</f>
        <v/>
      </c>
      <c r="J88" s="20" t="str" cm="1">
        <f t="array" aca="1" ref="J88" ca="1">IF($F88="Sim",IF(_xlfn.XLOOKUP($E88,'Espelho NFE'!$B:$B,INDIRECT(TEXT($AQ$7,"@")))=_xlfn.XLOOKUP(Planilha4!$E88,'C5'!$D:$D,'C5'!$M:$M),"Ok","Nfe: "&amp;_xlfn.XLOOKUP($E88,'Espelho NFE'!$B:$B,INDIRECT(TEXT($AQ$7,"@")))&amp;" - C5: "&amp;_xlfn.XLOOKUP(Planilha4!$E88,'C5'!$D:$D,'C5'!$M:$M)),"")</f>
        <v/>
      </c>
      <c r="K88" s="20" t="str" cm="1">
        <f t="array" aca="1" ref="K88" ca="1">IF($F88="Sim",IF(_xlfn.XLOOKUP($E88,'Espelho NFE'!$B:$B,INDIRECT(TEXT($AQ$8,"@")))=_xlfn.XLOOKUP(Planilha4!$E88,'C5'!$D:$D,'C5'!$Z:$Z),"Ok","Nfe: "&amp;_xlfn.XLOOKUP($E88,'Espelho NFE'!$B:$B,INDIRECT(TEXT($AQ$8,"@")))&amp;" - C5: "&amp;_xlfn.XLOOKUP(Planilha4!$E88,'C5'!$D:$D,'C5'!$Z:$Z)),"")</f>
        <v/>
      </c>
      <c r="L88" s="20" t="str" cm="1">
        <f t="array" aca="1" ref="L88" ca="1">IF($F88="Sim",IF(_xlfn.XLOOKUP($E88,'Espelho NFE'!$B:$B,INDIRECT(TEXT($AQ$9,"@")))=_xlfn.XLOOKUP(Planilha4!$E88,'C5'!$D:$D,'C5'!$AA:$AA),"Ok","Nfe: "&amp;_xlfn.XLOOKUP($E88,'Espelho NFE'!$B:$B,INDIRECT(TEXT($AQ$9,"@")))&amp;" - C5: "&amp;_xlfn.XLOOKUP(Planilha4!$E88,'C5'!$D:$D,'C5'!$AA:$AA)),"")</f>
        <v/>
      </c>
      <c r="M88" s="20" t="str" cm="1">
        <f t="array" aca="1" ref="M88" ca="1">IF($F88="Sim",IF(_xlfn.XLOOKUP($E88,'Espelho NFE'!$B:$B,INDIRECT(TEXT($AQ$10,"@")))=_xlfn.XLOOKUP(Planilha4!$E88,'C5'!$D:$D,'C5'!$AB:$AB),"Ok","Nfe: "&amp;_xlfn.XLOOKUP($E88,'Espelho NFE'!$B:$B,INDIRECT(TEXT($AQ$10,"@")))&amp;" - C5: "&amp;_xlfn.XLOOKUP(Planilha4!$E88,'C5'!$D:$D,'C5'!$AB:$AB)),"")</f>
        <v/>
      </c>
      <c r="N88" s="18" t="str">
        <f>IF(F88="Sim",IF(_xlfn.XLOOKUP(E88,'C5'!D:D,'C5'!E:E)=1,"Uni 1","Cx "&amp;_xlfn.XLOOKUP(E88,'C5'!D:D,'C5'!E:E)),"")</f>
        <v/>
      </c>
      <c r="O88" s="20" t="str" cm="1">
        <f t="array" aca="1" ref="O88" ca="1">IF(F88="Sim",IF((_xlfn.XLOOKUP(E88,'Espelho NFE'!B:B,INDIRECT(TEXT($AQ$11,"@")))/_xlfn.XLOOKUP(E88,'C5'!D:D,'C5'!G:G))*_xlfn.XLOOKUP(Planilha4!E88,'C5'!D:D,'C5'!E:E)=_xlfn.XLOOKUP(E88,'C5'!D:D,'C5'!F:F),"Ok","Nfe:"&amp;(_xlfn.XLOOKUP(E88,'Espelho NFE'!B:B,INDIRECT(TEXT($AQ$11,"@")))/_xlfn.XLOOKUP(E88,'C5'!D:D,'C5'!G:G))*_xlfn.XLOOKUP(Planilha4!E88,'C5'!D:D,'C5'!E:E)&amp;" - C5: "&amp;_xlfn.XLOOKUP(E88,'C5'!D:D,'C5'!F:F)),"")</f>
        <v/>
      </c>
    </row>
    <row r="89" spans="5:15" x14ac:dyDescent="0.35">
      <c r="E89" s="18" t="str">
        <f>IF('Espelho NFE'!B87="","",'Espelho NFE'!B87)</f>
        <v/>
      </c>
      <c r="F89" s="18" t="str">
        <f>IF(E89="","",IF(_xlfn.XLOOKUP(Planilha4!E89,'Espelho NFE'!B:B,'Espelho NFE'!B:B)="","Não","Sim"))</f>
        <v/>
      </c>
      <c r="G89" s="20" t="str">
        <f>IF(F89="Sim",_xlfn.XLOOKUP(E89,'C5'!D:D,'C5'!C:C),"")</f>
        <v/>
      </c>
      <c r="H89" s="18" t="str">
        <f>IF(F89="Sim",_xlfn.XLOOKUP(G89,'C5'!C:C,'C5'!J:J),"")</f>
        <v/>
      </c>
      <c r="I89" s="20" t="str" cm="1">
        <f t="array" aca="1" ref="I89" ca="1">IF($F89="Sim",IF(_xlfn.XLOOKUP($E89,'Espelho NFE'!$B:$B,INDIRECT(TEXT($AQ$6,"@")))=_xlfn.XLOOKUP(Planilha4!$E89,'C5'!$D:$D,'C5'!$P:$P),"Ok","Nfe: "&amp;_xlfn.XLOOKUP($E89,'Espelho NFE'!$B:$B,INDIRECT(TEXT($AQ$6,"@")))&amp;" - C5: "&amp;_xlfn.XLOOKUP(Planilha4!$E89,'C5'!$D:$D,'C5'!$P:$P)),"")</f>
        <v/>
      </c>
      <c r="J89" s="20" t="str" cm="1">
        <f t="array" aca="1" ref="J89" ca="1">IF($F89="Sim",IF(_xlfn.XLOOKUP($E89,'Espelho NFE'!$B:$B,INDIRECT(TEXT($AQ$7,"@")))=_xlfn.XLOOKUP(Planilha4!$E89,'C5'!$D:$D,'C5'!$M:$M),"Ok","Nfe: "&amp;_xlfn.XLOOKUP($E89,'Espelho NFE'!$B:$B,INDIRECT(TEXT($AQ$7,"@")))&amp;" - C5: "&amp;_xlfn.XLOOKUP(Planilha4!$E89,'C5'!$D:$D,'C5'!$M:$M)),"")</f>
        <v/>
      </c>
      <c r="K89" s="20" t="str" cm="1">
        <f t="array" aca="1" ref="K89" ca="1">IF($F89="Sim",IF(_xlfn.XLOOKUP($E89,'Espelho NFE'!$B:$B,INDIRECT(TEXT($AQ$8,"@")))=_xlfn.XLOOKUP(Planilha4!$E89,'C5'!$D:$D,'C5'!$Z:$Z),"Ok","Nfe: "&amp;_xlfn.XLOOKUP($E89,'Espelho NFE'!$B:$B,INDIRECT(TEXT($AQ$8,"@")))&amp;" - C5: "&amp;_xlfn.XLOOKUP(Planilha4!$E89,'C5'!$D:$D,'C5'!$Z:$Z)),"")</f>
        <v/>
      </c>
      <c r="L89" s="20" t="str" cm="1">
        <f t="array" aca="1" ref="L89" ca="1">IF($F89="Sim",IF(_xlfn.XLOOKUP($E89,'Espelho NFE'!$B:$B,INDIRECT(TEXT($AQ$9,"@")))=_xlfn.XLOOKUP(Planilha4!$E89,'C5'!$D:$D,'C5'!$AA:$AA),"Ok","Nfe: "&amp;_xlfn.XLOOKUP($E89,'Espelho NFE'!$B:$B,INDIRECT(TEXT($AQ$9,"@")))&amp;" - C5: "&amp;_xlfn.XLOOKUP(Planilha4!$E89,'C5'!$D:$D,'C5'!$AA:$AA)),"")</f>
        <v/>
      </c>
      <c r="M89" s="20" t="str" cm="1">
        <f t="array" aca="1" ref="M89" ca="1">IF($F89="Sim",IF(_xlfn.XLOOKUP($E89,'Espelho NFE'!$B:$B,INDIRECT(TEXT($AQ$10,"@")))=_xlfn.XLOOKUP(Planilha4!$E89,'C5'!$D:$D,'C5'!$AB:$AB),"Ok","Nfe: "&amp;_xlfn.XLOOKUP($E89,'Espelho NFE'!$B:$B,INDIRECT(TEXT($AQ$10,"@")))&amp;" - C5: "&amp;_xlfn.XLOOKUP(Planilha4!$E89,'C5'!$D:$D,'C5'!$AB:$AB)),"")</f>
        <v/>
      </c>
      <c r="N89" s="18" t="str">
        <f>IF(F89="Sim",IF(_xlfn.XLOOKUP(E89,'C5'!D:D,'C5'!E:E)=1,"Uni 1","Cx "&amp;_xlfn.XLOOKUP(E89,'C5'!D:D,'C5'!E:E)),"")</f>
        <v/>
      </c>
      <c r="O89" s="20" t="str" cm="1">
        <f t="array" aca="1" ref="O89" ca="1">IF(F89="Sim",IF((_xlfn.XLOOKUP(E89,'Espelho NFE'!B:B,INDIRECT(TEXT($AQ$11,"@")))/_xlfn.XLOOKUP(E89,'C5'!D:D,'C5'!G:G))*_xlfn.XLOOKUP(Planilha4!E89,'C5'!D:D,'C5'!E:E)=_xlfn.XLOOKUP(E89,'C5'!D:D,'C5'!F:F),"Ok","Nfe:"&amp;(_xlfn.XLOOKUP(E89,'Espelho NFE'!B:B,INDIRECT(TEXT($AQ$11,"@")))/_xlfn.XLOOKUP(E89,'C5'!D:D,'C5'!G:G))*_xlfn.XLOOKUP(Planilha4!E89,'C5'!D:D,'C5'!E:E)&amp;" - C5: "&amp;_xlfn.XLOOKUP(E89,'C5'!D:D,'C5'!F:F)),"")</f>
        <v/>
      </c>
    </row>
    <row r="90" spans="5:15" x14ac:dyDescent="0.35">
      <c r="E90" s="18" t="str">
        <f>IF('Espelho NFE'!B88="","",'Espelho NFE'!B88)</f>
        <v/>
      </c>
      <c r="F90" s="18" t="str">
        <f>IF(E90="","",IF(_xlfn.XLOOKUP(Planilha4!E90,'Espelho NFE'!B:B,'Espelho NFE'!B:B)="","Não","Sim"))</f>
        <v/>
      </c>
      <c r="G90" s="20" t="str">
        <f>IF(F90="Sim",_xlfn.XLOOKUP(E90,'C5'!D:D,'C5'!C:C),"")</f>
        <v/>
      </c>
      <c r="H90" s="18" t="str">
        <f>IF(F90="Sim",_xlfn.XLOOKUP(G90,'C5'!C:C,'C5'!J:J),"")</f>
        <v/>
      </c>
      <c r="I90" s="20" t="str" cm="1">
        <f t="array" aca="1" ref="I90" ca="1">IF($F90="Sim",IF(_xlfn.XLOOKUP($E90,'Espelho NFE'!$B:$B,INDIRECT(TEXT($AQ$6,"@")))=_xlfn.XLOOKUP(Planilha4!$E90,'C5'!$D:$D,'C5'!$P:$P),"Ok","Nfe: "&amp;_xlfn.XLOOKUP($E90,'Espelho NFE'!$B:$B,INDIRECT(TEXT($AQ$6,"@")))&amp;" - C5: "&amp;_xlfn.XLOOKUP(Planilha4!$E90,'C5'!$D:$D,'C5'!$P:$P)),"")</f>
        <v/>
      </c>
      <c r="J90" s="20" t="str" cm="1">
        <f t="array" aca="1" ref="J90" ca="1">IF($F90="Sim",IF(_xlfn.XLOOKUP($E90,'Espelho NFE'!$B:$B,INDIRECT(TEXT($AQ$7,"@")))=_xlfn.XLOOKUP(Planilha4!$E90,'C5'!$D:$D,'C5'!$M:$M),"Ok","Nfe: "&amp;_xlfn.XLOOKUP($E90,'Espelho NFE'!$B:$B,INDIRECT(TEXT($AQ$7,"@")))&amp;" - C5: "&amp;_xlfn.XLOOKUP(Planilha4!$E90,'C5'!$D:$D,'C5'!$M:$M)),"")</f>
        <v/>
      </c>
      <c r="K90" s="20" t="str" cm="1">
        <f t="array" aca="1" ref="K90" ca="1">IF($F90="Sim",IF(_xlfn.XLOOKUP($E90,'Espelho NFE'!$B:$B,INDIRECT(TEXT($AQ$8,"@")))=_xlfn.XLOOKUP(Planilha4!$E90,'C5'!$D:$D,'C5'!$Z:$Z),"Ok","Nfe: "&amp;_xlfn.XLOOKUP($E90,'Espelho NFE'!$B:$B,INDIRECT(TEXT($AQ$8,"@")))&amp;" - C5: "&amp;_xlfn.XLOOKUP(Planilha4!$E90,'C5'!$D:$D,'C5'!$Z:$Z)),"")</f>
        <v/>
      </c>
      <c r="L90" s="20" t="str" cm="1">
        <f t="array" aca="1" ref="L90" ca="1">IF($F90="Sim",IF(_xlfn.XLOOKUP($E90,'Espelho NFE'!$B:$B,INDIRECT(TEXT($AQ$9,"@")))=_xlfn.XLOOKUP(Planilha4!$E90,'C5'!$D:$D,'C5'!$AA:$AA),"Ok","Nfe: "&amp;_xlfn.XLOOKUP($E90,'Espelho NFE'!$B:$B,INDIRECT(TEXT($AQ$9,"@")))&amp;" - C5: "&amp;_xlfn.XLOOKUP(Planilha4!$E90,'C5'!$D:$D,'C5'!$AA:$AA)),"")</f>
        <v/>
      </c>
      <c r="M90" s="20" t="str" cm="1">
        <f t="array" aca="1" ref="M90" ca="1">IF($F90="Sim",IF(_xlfn.XLOOKUP($E90,'Espelho NFE'!$B:$B,INDIRECT(TEXT($AQ$10,"@")))=_xlfn.XLOOKUP(Planilha4!$E90,'C5'!$D:$D,'C5'!$AB:$AB),"Ok","Nfe: "&amp;_xlfn.XLOOKUP($E90,'Espelho NFE'!$B:$B,INDIRECT(TEXT($AQ$10,"@")))&amp;" - C5: "&amp;_xlfn.XLOOKUP(Planilha4!$E90,'C5'!$D:$D,'C5'!$AB:$AB)),"")</f>
        <v/>
      </c>
      <c r="N90" s="18" t="str">
        <f>IF(F90="Sim",IF(_xlfn.XLOOKUP(E90,'C5'!D:D,'C5'!E:E)=1,"Uni 1","Cx "&amp;_xlfn.XLOOKUP(E90,'C5'!D:D,'C5'!E:E)),"")</f>
        <v/>
      </c>
      <c r="O90" s="20" t="str" cm="1">
        <f t="array" aca="1" ref="O90" ca="1">IF(F90="Sim",IF((_xlfn.XLOOKUP(E90,'Espelho NFE'!B:B,INDIRECT(TEXT($AQ$11,"@")))/_xlfn.XLOOKUP(E90,'C5'!D:D,'C5'!G:G))*_xlfn.XLOOKUP(Planilha4!E90,'C5'!D:D,'C5'!E:E)=_xlfn.XLOOKUP(E90,'C5'!D:D,'C5'!F:F),"Ok","Nfe:"&amp;(_xlfn.XLOOKUP(E90,'Espelho NFE'!B:B,INDIRECT(TEXT($AQ$11,"@")))/_xlfn.XLOOKUP(E90,'C5'!D:D,'C5'!G:G))*_xlfn.XLOOKUP(Planilha4!E90,'C5'!D:D,'C5'!E:E)&amp;" - C5: "&amp;_xlfn.XLOOKUP(E90,'C5'!D:D,'C5'!F:F)),"")</f>
        <v/>
      </c>
    </row>
    <row r="91" spans="5:15" x14ac:dyDescent="0.35">
      <c r="E91" s="18" t="str">
        <f>IF('Espelho NFE'!B89="","",'Espelho NFE'!B89)</f>
        <v/>
      </c>
      <c r="F91" s="18" t="str">
        <f>IF(E91="","",IF(_xlfn.XLOOKUP(Planilha4!E91,'Espelho NFE'!B:B,'Espelho NFE'!B:B)="","Não","Sim"))</f>
        <v/>
      </c>
      <c r="G91" s="20" t="str">
        <f>IF(F91="Sim",_xlfn.XLOOKUP(E91,'C5'!D:D,'C5'!C:C),"")</f>
        <v/>
      </c>
      <c r="H91" s="18" t="str">
        <f>IF(F91="Sim",_xlfn.XLOOKUP(G91,'C5'!C:C,'C5'!J:J),"")</f>
        <v/>
      </c>
      <c r="I91" s="20" t="str" cm="1">
        <f t="array" aca="1" ref="I91" ca="1">IF($F91="Sim",IF(_xlfn.XLOOKUP($E91,'Espelho NFE'!$B:$B,INDIRECT(TEXT($AQ$6,"@")))=_xlfn.XLOOKUP(Planilha4!$E91,'C5'!$D:$D,'C5'!$P:$P),"Ok","Nfe: "&amp;_xlfn.XLOOKUP($E91,'Espelho NFE'!$B:$B,INDIRECT(TEXT($AQ$6,"@")))&amp;" - C5: "&amp;_xlfn.XLOOKUP(Planilha4!$E91,'C5'!$D:$D,'C5'!$P:$P)),"")</f>
        <v/>
      </c>
      <c r="J91" s="20" t="str" cm="1">
        <f t="array" aca="1" ref="J91" ca="1">IF($F91="Sim",IF(_xlfn.XLOOKUP($E91,'Espelho NFE'!$B:$B,INDIRECT(TEXT($AQ$7,"@")))=_xlfn.XLOOKUP(Planilha4!$E91,'C5'!$D:$D,'C5'!$M:$M),"Ok","Nfe: "&amp;_xlfn.XLOOKUP($E91,'Espelho NFE'!$B:$B,INDIRECT(TEXT($AQ$7,"@")))&amp;" - C5: "&amp;_xlfn.XLOOKUP(Planilha4!$E91,'C5'!$D:$D,'C5'!$M:$M)),"")</f>
        <v/>
      </c>
      <c r="K91" s="20" t="str" cm="1">
        <f t="array" aca="1" ref="K91" ca="1">IF($F91="Sim",IF(_xlfn.XLOOKUP($E91,'Espelho NFE'!$B:$B,INDIRECT(TEXT($AQ$8,"@")))=_xlfn.XLOOKUP(Planilha4!$E91,'C5'!$D:$D,'C5'!$Z:$Z),"Ok","Nfe: "&amp;_xlfn.XLOOKUP($E91,'Espelho NFE'!$B:$B,INDIRECT(TEXT($AQ$8,"@")))&amp;" - C5: "&amp;_xlfn.XLOOKUP(Planilha4!$E91,'C5'!$D:$D,'C5'!$Z:$Z)),"")</f>
        <v/>
      </c>
      <c r="L91" s="20" t="str" cm="1">
        <f t="array" aca="1" ref="L91" ca="1">IF($F91="Sim",IF(_xlfn.XLOOKUP($E91,'Espelho NFE'!$B:$B,INDIRECT(TEXT($AQ$9,"@")))=_xlfn.XLOOKUP(Planilha4!$E91,'C5'!$D:$D,'C5'!$AA:$AA),"Ok","Nfe: "&amp;_xlfn.XLOOKUP($E91,'Espelho NFE'!$B:$B,INDIRECT(TEXT($AQ$9,"@")))&amp;" - C5: "&amp;_xlfn.XLOOKUP(Planilha4!$E91,'C5'!$D:$D,'C5'!$AA:$AA)),"")</f>
        <v/>
      </c>
      <c r="M91" s="20" t="str" cm="1">
        <f t="array" aca="1" ref="M91" ca="1">IF($F91="Sim",IF(_xlfn.XLOOKUP($E91,'Espelho NFE'!$B:$B,INDIRECT(TEXT($AQ$10,"@")))=_xlfn.XLOOKUP(Planilha4!$E91,'C5'!$D:$D,'C5'!$AB:$AB),"Ok","Nfe: "&amp;_xlfn.XLOOKUP($E91,'Espelho NFE'!$B:$B,INDIRECT(TEXT($AQ$10,"@")))&amp;" - C5: "&amp;_xlfn.XLOOKUP(Planilha4!$E91,'C5'!$D:$D,'C5'!$AB:$AB)),"")</f>
        <v/>
      </c>
      <c r="N91" s="18" t="str">
        <f>IF(F91="Sim",IF(_xlfn.XLOOKUP(E91,'C5'!D:D,'C5'!E:E)=1,"Uni 1","Cx "&amp;_xlfn.XLOOKUP(E91,'C5'!D:D,'C5'!E:E)),"")</f>
        <v/>
      </c>
      <c r="O91" s="20" t="str" cm="1">
        <f t="array" aca="1" ref="O91" ca="1">IF(F91="Sim",IF((_xlfn.XLOOKUP(E91,'Espelho NFE'!B:B,INDIRECT(TEXT($AQ$11,"@")))/_xlfn.XLOOKUP(E91,'C5'!D:D,'C5'!G:G))*_xlfn.XLOOKUP(Planilha4!E91,'C5'!D:D,'C5'!E:E)=_xlfn.XLOOKUP(E91,'C5'!D:D,'C5'!F:F),"Ok","Nfe:"&amp;(_xlfn.XLOOKUP(E91,'Espelho NFE'!B:B,INDIRECT(TEXT($AQ$11,"@")))/_xlfn.XLOOKUP(E91,'C5'!D:D,'C5'!G:G))*_xlfn.XLOOKUP(Planilha4!E91,'C5'!D:D,'C5'!E:E)&amp;" - C5: "&amp;_xlfn.XLOOKUP(E91,'C5'!D:D,'C5'!F:F)),"")</f>
        <v/>
      </c>
    </row>
    <row r="92" spans="5:15" x14ac:dyDescent="0.35">
      <c r="E92" s="18" t="str">
        <f>IF('Espelho NFE'!B90="","",'Espelho NFE'!B90)</f>
        <v/>
      </c>
      <c r="F92" s="18" t="str">
        <f>IF(E92="","",IF(_xlfn.XLOOKUP(Planilha4!E92,'Espelho NFE'!B:B,'Espelho NFE'!B:B)="","Não","Sim"))</f>
        <v/>
      </c>
      <c r="G92" s="20" t="str">
        <f>IF(F92="Sim",_xlfn.XLOOKUP(E92,'C5'!D:D,'C5'!C:C),"")</f>
        <v/>
      </c>
      <c r="H92" s="18" t="str">
        <f>IF(F92="Sim",_xlfn.XLOOKUP(G92,'C5'!C:C,'C5'!J:J),"")</f>
        <v/>
      </c>
      <c r="I92" s="20" t="str" cm="1">
        <f t="array" aca="1" ref="I92" ca="1">IF($F92="Sim",IF(_xlfn.XLOOKUP($E92,'Espelho NFE'!$B:$B,INDIRECT(TEXT($AQ$6,"@")))=_xlfn.XLOOKUP(Planilha4!$E92,'C5'!$D:$D,'C5'!$P:$P),"Ok","Nfe: "&amp;_xlfn.XLOOKUP($E92,'Espelho NFE'!$B:$B,INDIRECT(TEXT($AQ$6,"@")))&amp;" - C5: "&amp;_xlfn.XLOOKUP(Planilha4!$E92,'C5'!$D:$D,'C5'!$P:$P)),"")</f>
        <v/>
      </c>
      <c r="J92" s="20" t="str" cm="1">
        <f t="array" aca="1" ref="J92" ca="1">IF($F92="Sim",IF(_xlfn.XLOOKUP($E92,'Espelho NFE'!$B:$B,INDIRECT(TEXT($AQ$7,"@")))=_xlfn.XLOOKUP(Planilha4!$E92,'C5'!$D:$D,'C5'!$M:$M),"Ok","Nfe: "&amp;_xlfn.XLOOKUP($E92,'Espelho NFE'!$B:$B,INDIRECT(TEXT($AQ$7,"@")))&amp;" - C5: "&amp;_xlfn.XLOOKUP(Planilha4!$E92,'C5'!$D:$D,'C5'!$M:$M)),"")</f>
        <v/>
      </c>
      <c r="K92" s="20" t="str" cm="1">
        <f t="array" aca="1" ref="K92" ca="1">IF($F92="Sim",IF(_xlfn.XLOOKUP($E92,'Espelho NFE'!$B:$B,INDIRECT(TEXT($AQ$8,"@")))=_xlfn.XLOOKUP(Planilha4!$E92,'C5'!$D:$D,'C5'!$Z:$Z),"Ok","Nfe: "&amp;_xlfn.XLOOKUP($E92,'Espelho NFE'!$B:$B,INDIRECT(TEXT($AQ$8,"@")))&amp;" - C5: "&amp;_xlfn.XLOOKUP(Planilha4!$E92,'C5'!$D:$D,'C5'!$Z:$Z)),"")</f>
        <v/>
      </c>
      <c r="L92" s="20" t="str" cm="1">
        <f t="array" aca="1" ref="L92" ca="1">IF($F92="Sim",IF(_xlfn.XLOOKUP($E92,'Espelho NFE'!$B:$B,INDIRECT(TEXT($AQ$9,"@")))=_xlfn.XLOOKUP(Planilha4!$E92,'C5'!$D:$D,'C5'!$AA:$AA),"Ok","Nfe: "&amp;_xlfn.XLOOKUP($E92,'Espelho NFE'!$B:$B,INDIRECT(TEXT($AQ$9,"@")))&amp;" - C5: "&amp;_xlfn.XLOOKUP(Planilha4!$E92,'C5'!$D:$D,'C5'!$AA:$AA)),"")</f>
        <v/>
      </c>
      <c r="M92" s="20" t="str" cm="1">
        <f t="array" aca="1" ref="M92" ca="1">IF($F92="Sim",IF(_xlfn.XLOOKUP($E92,'Espelho NFE'!$B:$B,INDIRECT(TEXT($AQ$10,"@")))=_xlfn.XLOOKUP(Planilha4!$E92,'C5'!$D:$D,'C5'!$AB:$AB),"Ok","Nfe: "&amp;_xlfn.XLOOKUP($E92,'Espelho NFE'!$B:$B,INDIRECT(TEXT($AQ$10,"@")))&amp;" - C5: "&amp;_xlfn.XLOOKUP(Planilha4!$E92,'C5'!$D:$D,'C5'!$AB:$AB)),"")</f>
        <v/>
      </c>
      <c r="N92" s="18" t="str">
        <f>IF(F92="Sim",IF(_xlfn.XLOOKUP(E92,'C5'!D:D,'C5'!E:E)=1,"Uni 1","Cx "&amp;_xlfn.XLOOKUP(E92,'C5'!D:D,'C5'!E:E)),"")</f>
        <v/>
      </c>
      <c r="O92" s="20" t="str" cm="1">
        <f t="array" aca="1" ref="O92" ca="1">IF(F92="Sim",IF((_xlfn.XLOOKUP(E92,'Espelho NFE'!B:B,INDIRECT(TEXT($AQ$11,"@")))/_xlfn.XLOOKUP(E92,'C5'!D:D,'C5'!G:G))*_xlfn.XLOOKUP(Planilha4!E92,'C5'!D:D,'C5'!E:E)=_xlfn.XLOOKUP(E92,'C5'!D:D,'C5'!F:F),"Ok","Nfe:"&amp;(_xlfn.XLOOKUP(E92,'Espelho NFE'!B:B,INDIRECT(TEXT($AQ$11,"@")))/_xlfn.XLOOKUP(E92,'C5'!D:D,'C5'!G:G))*_xlfn.XLOOKUP(Planilha4!E92,'C5'!D:D,'C5'!E:E)&amp;" - C5: "&amp;_xlfn.XLOOKUP(E92,'C5'!D:D,'C5'!F:F)),"")</f>
        <v/>
      </c>
    </row>
    <row r="93" spans="5:15" x14ac:dyDescent="0.35">
      <c r="E93" s="18" t="str">
        <f>IF('Espelho NFE'!B91="","",'Espelho NFE'!B91)</f>
        <v/>
      </c>
      <c r="F93" s="18" t="str">
        <f>IF(E93="","",IF(_xlfn.XLOOKUP(Planilha4!E93,'Espelho NFE'!B:B,'Espelho NFE'!B:B)="","Não","Sim"))</f>
        <v/>
      </c>
      <c r="G93" s="20" t="str">
        <f>IF(F93="Sim",_xlfn.XLOOKUP(E93,'C5'!D:D,'C5'!C:C),"")</f>
        <v/>
      </c>
      <c r="H93" s="18" t="str">
        <f>IF(F93="Sim",_xlfn.XLOOKUP(G93,'C5'!C:C,'C5'!J:J),"")</f>
        <v/>
      </c>
      <c r="I93" s="20" t="str" cm="1">
        <f t="array" aca="1" ref="I93" ca="1">IF($F93="Sim",IF(_xlfn.XLOOKUP($E93,'Espelho NFE'!$B:$B,INDIRECT(TEXT($AQ$6,"@")))=_xlfn.XLOOKUP(Planilha4!$E93,'C5'!$D:$D,'C5'!$P:$P),"Ok","Nfe: "&amp;_xlfn.XLOOKUP($E93,'Espelho NFE'!$B:$B,INDIRECT(TEXT($AQ$6,"@")))&amp;" - C5: "&amp;_xlfn.XLOOKUP(Planilha4!$E93,'C5'!$D:$D,'C5'!$P:$P)),"")</f>
        <v/>
      </c>
      <c r="J93" s="20" t="str" cm="1">
        <f t="array" aca="1" ref="J93" ca="1">IF($F93="Sim",IF(_xlfn.XLOOKUP($E93,'Espelho NFE'!$B:$B,INDIRECT(TEXT($AQ$7,"@")))=_xlfn.XLOOKUP(Planilha4!$E93,'C5'!$D:$D,'C5'!$M:$M),"Ok","Nfe: "&amp;_xlfn.XLOOKUP($E93,'Espelho NFE'!$B:$B,INDIRECT(TEXT($AQ$7,"@")))&amp;" - C5: "&amp;_xlfn.XLOOKUP(Planilha4!$E93,'C5'!$D:$D,'C5'!$M:$M)),"")</f>
        <v/>
      </c>
      <c r="K93" s="20" t="str" cm="1">
        <f t="array" aca="1" ref="K93" ca="1">IF($F93="Sim",IF(_xlfn.XLOOKUP($E93,'Espelho NFE'!$B:$B,INDIRECT(TEXT($AQ$8,"@")))=_xlfn.XLOOKUP(Planilha4!$E93,'C5'!$D:$D,'C5'!$Z:$Z),"Ok","Nfe: "&amp;_xlfn.XLOOKUP($E93,'Espelho NFE'!$B:$B,INDIRECT(TEXT($AQ$8,"@")))&amp;" - C5: "&amp;_xlfn.XLOOKUP(Planilha4!$E93,'C5'!$D:$D,'C5'!$Z:$Z)),"")</f>
        <v/>
      </c>
      <c r="L93" s="20" t="str" cm="1">
        <f t="array" aca="1" ref="L93" ca="1">IF($F93="Sim",IF(_xlfn.XLOOKUP($E93,'Espelho NFE'!$B:$B,INDIRECT(TEXT($AQ$9,"@")))=_xlfn.XLOOKUP(Planilha4!$E93,'C5'!$D:$D,'C5'!$AA:$AA),"Ok","Nfe: "&amp;_xlfn.XLOOKUP($E93,'Espelho NFE'!$B:$B,INDIRECT(TEXT($AQ$9,"@")))&amp;" - C5: "&amp;_xlfn.XLOOKUP(Planilha4!$E93,'C5'!$D:$D,'C5'!$AA:$AA)),"")</f>
        <v/>
      </c>
      <c r="M93" s="20" t="str" cm="1">
        <f t="array" aca="1" ref="M93" ca="1">IF($F93="Sim",IF(_xlfn.XLOOKUP($E93,'Espelho NFE'!$B:$B,INDIRECT(TEXT($AQ$10,"@")))=_xlfn.XLOOKUP(Planilha4!$E93,'C5'!$D:$D,'C5'!$AB:$AB),"Ok","Nfe: "&amp;_xlfn.XLOOKUP($E93,'Espelho NFE'!$B:$B,INDIRECT(TEXT($AQ$10,"@")))&amp;" - C5: "&amp;_xlfn.XLOOKUP(Planilha4!$E93,'C5'!$D:$D,'C5'!$AB:$AB)),"")</f>
        <v/>
      </c>
      <c r="N93" s="18" t="str">
        <f>IF(F93="Sim",IF(_xlfn.XLOOKUP(E93,'C5'!D:D,'C5'!E:E)=1,"Uni 1","Cx "&amp;_xlfn.XLOOKUP(E93,'C5'!D:D,'C5'!E:E)),"")</f>
        <v/>
      </c>
      <c r="O93" s="20" t="str" cm="1">
        <f t="array" aca="1" ref="O93" ca="1">IF(F93="Sim",IF((_xlfn.XLOOKUP(E93,'Espelho NFE'!B:B,INDIRECT(TEXT($AQ$11,"@")))/_xlfn.XLOOKUP(E93,'C5'!D:D,'C5'!G:G))*_xlfn.XLOOKUP(Planilha4!E93,'C5'!D:D,'C5'!E:E)=_xlfn.XLOOKUP(E93,'C5'!D:D,'C5'!F:F),"Ok","Nfe:"&amp;(_xlfn.XLOOKUP(E93,'Espelho NFE'!B:B,INDIRECT(TEXT($AQ$11,"@")))/_xlfn.XLOOKUP(E93,'C5'!D:D,'C5'!G:G))*_xlfn.XLOOKUP(Planilha4!E93,'C5'!D:D,'C5'!E:E)&amp;" - C5: "&amp;_xlfn.XLOOKUP(E93,'C5'!D:D,'C5'!F:F)),"")</f>
        <v/>
      </c>
    </row>
    <row r="94" spans="5:15" x14ac:dyDescent="0.35">
      <c r="E94" s="18" t="str">
        <f>IF('Espelho NFE'!B92="","",'Espelho NFE'!B92)</f>
        <v/>
      </c>
      <c r="F94" s="18" t="str">
        <f>IF(E94="","",IF(_xlfn.XLOOKUP(Planilha4!E94,'Espelho NFE'!B:B,'Espelho NFE'!B:B)="","Não","Sim"))</f>
        <v/>
      </c>
      <c r="G94" s="20" t="str">
        <f>IF(F94="Sim",_xlfn.XLOOKUP(E94,'C5'!D:D,'C5'!C:C),"")</f>
        <v/>
      </c>
      <c r="H94" s="18" t="str">
        <f>IF(F94="Sim",_xlfn.XLOOKUP(G94,'C5'!C:C,'C5'!J:J),"")</f>
        <v/>
      </c>
      <c r="I94" s="20" t="str" cm="1">
        <f t="array" aca="1" ref="I94" ca="1">IF($F94="Sim",IF(_xlfn.XLOOKUP($E94,'Espelho NFE'!$B:$B,INDIRECT(TEXT($AQ$6,"@")))=_xlfn.XLOOKUP(Planilha4!$E94,'C5'!$D:$D,'C5'!$P:$P),"Ok","Nfe: "&amp;_xlfn.XLOOKUP($E94,'Espelho NFE'!$B:$B,INDIRECT(TEXT($AQ$6,"@")))&amp;" - C5: "&amp;_xlfn.XLOOKUP(Planilha4!$E94,'C5'!$D:$D,'C5'!$P:$P)),"")</f>
        <v/>
      </c>
      <c r="J94" s="20" t="str" cm="1">
        <f t="array" aca="1" ref="J94" ca="1">IF($F94="Sim",IF(_xlfn.XLOOKUP($E94,'Espelho NFE'!$B:$B,INDIRECT(TEXT($AQ$7,"@")))=_xlfn.XLOOKUP(Planilha4!$E94,'C5'!$D:$D,'C5'!$M:$M),"Ok","Nfe: "&amp;_xlfn.XLOOKUP($E94,'Espelho NFE'!$B:$B,INDIRECT(TEXT($AQ$7,"@")))&amp;" - C5: "&amp;_xlfn.XLOOKUP(Planilha4!$E94,'C5'!$D:$D,'C5'!$M:$M)),"")</f>
        <v/>
      </c>
      <c r="K94" s="20" t="str" cm="1">
        <f t="array" aca="1" ref="K94" ca="1">IF($F94="Sim",IF(_xlfn.XLOOKUP($E94,'Espelho NFE'!$B:$B,INDIRECT(TEXT($AQ$8,"@")))=_xlfn.XLOOKUP(Planilha4!$E94,'C5'!$D:$D,'C5'!$Z:$Z),"Ok","Nfe: "&amp;_xlfn.XLOOKUP($E94,'Espelho NFE'!$B:$B,INDIRECT(TEXT($AQ$8,"@")))&amp;" - C5: "&amp;_xlfn.XLOOKUP(Planilha4!$E94,'C5'!$D:$D,'C5'!$Z:$Z)),"")</f>
        <v/>
      </c>
      <c r="L94" s="20" t="str" cm="1">
        <f t="array" aca="1" ref="L94" ca="1">IF($F94="Sim",IF(_xlfn.XLOOKUP($E94,'Espelho NFE'!$B:$B,INDIRECT(TEXT($AQ$9,"@")))=_xlfn.XLOOKUP(Planilha4!$E94,'C5'!$D:$D,'C5'!$AA:$AA),"Ok","Nfe: "&amp;_xlfn.XLOOKUP($E94,'Espelho NFE'!$B:$B,INDIRECT(TEXT($AQ$9,"@")))&amp;" - C5: "&amp;_xlfn.XLOOKUP(Planilha4!$E94,'C5'!$D:$D,'C5'!$AA:$AA)),"")</f>
        <v/>
      </c>
      <c r="M94" s="20" t="str" cm="1">
        <f t="array" aca="1" ref="M94" ca="1">IF($F94="Sim",IF(_xlfn.XLOOKUP($E94,'Espelho NFE'!$B:$B,INDIRECT(TEXT($AQ$10,"@")))=_xlfn.XLOOKUP(Planilha4!$E94,'C5'!$D:$D,'C5'!$AB:$AB),"Ok","Nfe: "&amp;_xlfn.XLOOKUP($E94,'Espelho NFE'!$B:$B,INDIRECT(TEXT($AQ$10,"@")))&amp;" - C5: "&amp;_xlfn.XLOOKUP(Planilha4!$E94,'C5'!$D:$D,'C5'!$AB:$AB)),"")</f>
        <v/>
      </c>
      <c r="N94" s="18" t="str">
        <f>IF(F94="Sim",IF(_xlfn.XLOOKUP(E94,'C5'!D:D,'C5'!E:E)=1,"Uni 1","Cx "&amp;_xlfn.XLOOKUP(E94,'C5'!D:D,'C5'!E:E)),"")</f>
        <v/>
      </c>
      <c r="O94" s="20" t="str" cm="1">
        <f t="array" aca="1" ref="O94" ca="1">IF(F94="Sim",IF((_xlfn.XLOOKUP(E94,'Espelho NFE'!B:B,INDIRECT(TEXT($AQ$11,"@")))/_xlfn.XLOOKUP(E94,'C5'!D:D,'C5'!G:G))*_xlfn.XLOOKUP(Planilha4!E94,'C5'!D:D,'C5'!E:E)=_xlfn.XLOOKUP(E94,'C5'!D:D,'C5'!F:F),"Ok","Nfe:"&amp;(_xlfn.XLOOKUP(E94,'Espelho NFE'!B:B,INDIRECT(TEXT($AQ$11,"@")))/_xlfn.XLOOKUP(E94,'C5'!D:D,'C5'!G:G))*_xlfn.XLOOKUP(Planilha4!E94,'C5'!D:D,'C5'!E:E)&amp;" - C5: "&amp;_xlfn.XLOOKUP(E94,'C5'!D:D,'C5'!F:F)),"")</f>
        <v/>
      </c>
    </row>
    <row r="95" spans="5:15" x14ac:dyDescent="0.35">
      <c r="E95" s="18" t="str">
        <f>IF('Espelho NFE'!B93="","",'Espelho NFE'!B93)</f>
        <v/>
      </c>
      <c r="F95" s="18" t="str">
        <f>IF(E95="","",IF(_xlfn.XLOOKUP(Planilha4!E95,'Espelho NFE'!B:B,'Espelho NFE'!B:B)="","Não","Sim"))</f>
        <v/>
      </c>
      <c r="G95" s="20" t="str">
        <f>IF(F95="Sim",_xlfn.XLOOKUP(E95,'C5'!D:D,'C5'!C:C),"")</f>
        <v/>
      </c>
      <c r="H95" s="18" t="str">
        <f>IF(F95="Sim",_xlfn.XLOOKUP(G95,'C5'!C:C,'C5'!J:J),"")</f>
        <v/>
      </c>
      <c r="I95" s="20" t="str" cm="1">
        <f t="array" aca="1" ref="I95" ca="1">IF($F95="Sim",IF(_xlfn.XLOOKUP($E95,'Espelho NFE'!$B:$B,INDIRECT(TEXT($AQ$6,"@")))=_xlfn.XLOOKUP(Planilha4!$E95,'C5'!$D:$D,'C5'!$P:$P),"Ok","Nfe: "&amp;_xlfn.XLOOKUP($E95,'Espelho NFE'!$B:$B,INDIRECT(TEXT($AQ$6,"@")))&amp;" - C5: "&amp;_xlfn.XLOOKUP(Planilha4!$E95,'C5'!$D:$D,'C5'!$P:$P)),"")</f>
        <v/>
      </c>
      <c r="J95" s="20" t="str" cm="1">
        <f t="array" aca="1" ref="J95" ca="1">IF($F95="Sim",IF(_xlfn.XLOOKUP($E95,'Espelho NFE'!$B:$B,INDIRECT(TEXT($AQ$7,"@")))=_xlfn.XLOOKUP(Planilha4!$E95,'C5'!$D:$D,'C5'!$M:$M),"Ok","Nfe: "&amp;_xlfn.XLOOKUP($E95,'Espelho NFE'!$B:$B,INDIRECT(TEXT($AQ$7,"@")))&amp;" - C5: "&amp;_xlfn.XLOOKUP(Planilha4!$E95,'C5'!$D:$D,'C5'!$M:$M)),"")</f>
        <v/>
      </c>
      <c r="K95" s="20" t="str" cm="1">
        <f t="array" aca="1" ref="K95" ca="1">IF($F95="Sim",IF(_xlfn.XLOOKUP($E95,'Espelho NFE'!$B:$B,INDIRECT(TEXT($AQ$8,"@")))=_xlfn.XLOOKUP(Planilha4!$E95,'C5'!$D:$D,'C5'!$Z:$Z),"Ok","Nfe: "&amp;_xlfn.XLOOKUP($E95,'Espelho NFE'!$B:$B,INDIRECT(TEXT($AQ$8,"@")))&amp;" - C5: "&amp;_xlfn.XLOOKUP(Planilha4!$E95,'C5'!$D:$D,'C5'!$Z:$Z)),"")</f>
        <v/>
      </c>
      <c r="L95" s="20" t="str" cm="1">
        <f t="array" aca="1" ref="L95" ca="1">IF($F95="Sim",IF(_xlfn.XLOOKUP($E95,'Espelho NFE'!$B:$B,INDIRECT(TEXT($AQ$9,"@")))=_xlfn.XLOOKUP(Planilha4!$E95,'C5'!$D:$D,'C5'!$AA:$AA),"Ok","Nfe: "&amp;_xlfn.XLOOKUP($E95,'Espelho NFE'!$B:$B,INDIRECT(TEXT($AQ$9,"@")))&amp;" - C5: "&amp;_xlfn.XLOOKUP(Planilha4!$E95,'C5'!$D:$D,'C5'!$AA:$AA)),"")</f>
        <v/>
      </c>
      <c r="M95" s="20" t="str" cm="1">
        <f t="array" aca="1" ref="M95" ca="1">IF($F95="Sim",IF(_xlfn.XLOOKUP($E95,'Espelho NFE'!$B:$B,INDIRECT(TEXT($AQ$10,"@")))=_xlfn.XLOOKUP(Planilha4!$E95,'C5'!$D:$D,'C5'!$AB:$AB),"Ok","Nfe: "&amp;_xlfn.XLOOKUP($E95,'Espelho NFE'!$B:$B,INDIRECT(TEXT($AQ$10,"@")))&amp;" - C5: "&amp;_xlfn.XLOOKUP(Planilha4!$E95,'C5'!$D:$D,'C5'!$AB:$AB)),"")</f>
        <v/>
      </c>
      <c r="N95" s="18" t="str">
        <f>IF(F95="Sim",IF(_xlfn.XLOOKUP(E95,'C5'!D:D,'C5'!E:E)=1,"Uni 1","Cx "&amp;_xlfn.XLOOKUP(E95,'C5'!D:D,'C5'!E:E)),"")</f>
        <v/>
      </c>
      <c r="O95" s="20" t="str" cm="1">
        <f t="array" aca="1" ref="O95" ca="1">IF(F95="Sim",IF((_xlfn.XLOOKUP(E95,'Espelho NFE'!B:B,INDIRECT(TEXT($AQ$11,"@")))/_xlfn.XLOOKUP(E95,'C5'!D:D,'C5'!G:G))*_xlfn.XLOOKUP(Planilha4!E95,'C5'!D:D,'C5'!E:E)=_xlfn.XLOOKUP(E95,'C5'!D:D,'C5'!F:F),"Ok","Nfe:"&amp;(_xlfn.XLOOKUP(E95,'Espelho NFE'!B:B,INDIRECT(TEXT($AQ$11,"@")))/_xlfn.XLOOKUP(E95,'C5'!D:D,'C5'!G:G))*_xlfn.XLOOKUP(Planilha4!E95,'C5'!D:D,'C5'!E:E)&amp;" - C5: "&amp;_xlfn.XLOOKUP(E95,'C5'!D:D,'C5'!F:F)),"")</f>
        <v/>
      </c>
    </row>
    <row r="96" spans="5:15" x14ac:dyDescent="0.35">
      <c r="E96" s="18" t="str">
        <f>IF('Espelho NFE'!B94="","",'Espelho NFE'!B94)</f>
        <v/>
      </c>
      <c r="F96" s="18" t="str">
        <f>IF(E96="","",IF(_xlfn.XLOOKUP(Planilha4!E96,'Espelho NFE'!B:B,'Espelho NFE'!B:B)="","Não","Sim"))</f>
        <v/>
      </c>
      <c r="G96" s="20" t="str">
        <f>IF(F96="Sim",_xlfn.XLOOKUP(E96,'C5'!D:D,'C5'!C:C),"")</f>
        <v/>
      </c>
      <c r="H96" s="18" t="str">
        <f>IF(F96="Sim",_xlfn.XLOOKUP(G96,'C5'!C:C,'C5'!J:J),"")</f>
        <v/>
      </c>
      <c r="I96" s="20" t="str" cm="1">
        <f t="array" aca="1" ref="I96" ca="1">IF($F96="Sim",IF(_xlfn.XLOOKUP($E96,'Espelho NFE'!$B:$B,INDIRECT(TEXT($AQ$6,"@")))=_xlfn.XLOOKUP(Planilha4!$E96,'C5'!$D:$D,'C5'!$P:$P),"Ok","Nfe: "&amp;_xlfn.XLOOKUP($E96,'Espelho NFE'!$B:$B,INDIRECT(TEXT($AQ$6,"@")))&amp;" - C5: "&amp;_xlfn.XLOOKUP(Planilha4!$E96,'C5'!$D:$D,'C5'!$P:$P)),"")</f>
        <v/>
      </c>
      <c r="J96" s="20" t="str" cm="1">
        <f t="array" aca="1" ref="J96" ca="1">IF($F96="Sim",IF(_xlfn.XLOOKUP($E96,'Espelho NFE'!$B:$B,INDIRECT(TEXT($AQ$7,"@")))=_xlfn.XLOOKUP(Planilha4!$E96,'C5'!$D:$D,'C5'!$M:$M),"Ok","Nfe: "&amp;_xlfn.XLOOKUP($E96,'Espelho NFE'!$B:$B,INDIRECT(TEXT($AQ$7,"@")))&amp;" - C5: "&amp;_xlfn.XLOOKUP(Planilha4!$E96,'C5'!$D:$D,'C5'!$M:$M)),"")</f>
        <v/>
      </c>
      <c r="K96" s="20" t="str" cm="1">
        <f t="array" aca="1" ref="K96" ca="1">IF($F96="Sim",IF(_xlfn.XLOOKUP($E96,'Espelho NFE'!$B:$B,INDIRECT(TEXT($AQ$8,"@")))=_xlfn.XLOOKUP(Planilha4!$E96,'C5'!$D:$D,'C5'!$Z:$Z),"Ok","Nfe: "&amp;_xlfn.XLOOKUP($E96,'Espelho NFE'!$B:$B,INDIRECT(TEXT($AQ$8,"@")))&amp;" - C5: "&amp;_xlfn.XLOOKUP(Planilha4!$E96,'C5'!$D:$D,'C5'!$Z:$Z)),"")</f>
        <v/>
      </c>
      <c r="L96" s="20" t="str" cm="1">
        <f t="array" aca="1" ref="L96" ca="1">IF($F96="Sim",IF(_xlfn.XLOOKUP($E96,'Espelho NFE'!$B:$B,INDIRECT(TEXT($AQ$9,"@")))=_xlfn.XLOOKUP(Planilha4!$E96,'C5'!$D:$D,'C5'!$AA:$AA),"Ok","Nfe: "&amp;_xlfn.XLOOKUP($E96,'Espelho NFE'!$B:$B,INDIRECT(TEXT($AQ$9,"@")))&amp;" - C5: "&amp;_xlfn.XLOOKUP(Planilha4!$E96,'C5'!$D:$D,'C5'!$AA:$AA)),"")</f>
        <v/>
      </c>
      <c r="M96" s="20" t="str" cm="1">
        <f t="array" aca="1" ref="M96" ca="1">IF($F96="Sim",IF(_xlfn.XLOOKUP($E96,'Espelho NFE'!$B:$B,INDIRECT(TEXT($AQ$10,"@")))=_xlfn.XLOOKUP(Planilha4!$E96,'C5'!$D:$D,'C5'!$AB:$AB),"Ok","Nfe: "&amp;_xlfn.XLOOKUP($E96,'Espelho NFE'!$B:$B,INDIRECT(TEXT($AQ$10,"@")))&amp;" - C5: "&amp;_xlfn.XLOOKUP(Planilha4!$E96,'C5'!$D:$D,'C5'!$AB:$AB)),"")</f>
        <v/>
      </c>
      <c r="N96" s="18" t="str">
        <f>IF(F96="Sim",IF(_xlfn.XLOOKUP(E96,'C5'!D:D,'C5'!E:E)=1,"Uni 1","Cx "&amp;_xlfn.XLOOKUP(E96,'C5'!D:D,'C5'!E:E)),"")</f>
        <v/>
      </c>
      <c r="O96" s="20" t="str" cm="1">
        <f t="array" aca="1" ref="O96" ca="1">IF(F96="Sim",IF((_xlfn.XLOOKUP(E96,'Espelho NFE'!B:B,INDIRECT(TEXT($AQ$11,"@")))/_xlfn.XLOOKUP(E96,'C5'!D:D,'C5'!G:G))*_xlfn.XLOOKUP(Planilha4!E96,'C5'!D:D,'C5'!E:E)=_xlfn.XLOOKUP(E96,'C5'!D:D,'C5'!F:F),"Ok","Nfe:"&amp;(_xlfn.XLOOKUP(E96,'Espelho NFE'!B:B,INDIRECT(TEXT($AQ$11,"@")))/_xlfn.XLOOKUP(E96,'C5'!D:D,'C5'!G:G))*_xlfn.XLOOKUP(Planilha4!E96,'C5'!D:D,'C5'!E:E)&amp;" - C5: "&amp;_xlfn.XLOOKUP(E96,'C5'!D:D,'C5'!F:F)),"")</f>
        <v/>
      </c>
    </row>
    <row r="97" spans="5:15" x14ac:dyDescent="0.35">
      <c r="E97" s="18" t="str">
        <f>IF('Espelho NFE'!B95="","",'Espelho NFE'!B95)</f>
        <v/>
      </c>
      <c r="F97" s="18" t="str">
        <f>IF(E97="","",IF(_xlfn.XLOOKUP(Planilha4!E97,'Espelho NFE'!B:B,'Espelho NFE'!B:B)="","Não","Sim"))</f>
        <v/>
      </c>
      <c r="G97" s="20" t="str">
        <f>IF(F97="Sim",_xlfn.XLOOKUP(E97,'C5'!D:D,'C5'!C:C),"")</f>
        <v/>
      </c>
      <c r="H97" s="18" t="str">
        <f>IF(F97="Sim",_xlfn.XLOOKUP(G97,'C5'!C:C,'C5'!J:J),"")</f>
        <v/>
      </c>
      <c r="I97" s="20" t="str" cm="1">
        <f t="array" aca="1" ref="I97" ca="1">IF($F97="Sim",IF(_xlfn.XLOOKUP($E97,'Espelho NFE'!$B:$B,INDIRECT(TEXT($AQ$6,"@")))=_xlfn.XLOOKUP(Planilha4!$E97,'C5'!$D:$D,'C5'!$P:$P),"Ok","Nfe: "&amp;_xlfn.XLOOKUP($E97,'Espelho NFE'!$B:$B,INDIRECT(TEXT($AQ$6,"@")))&amp;" - C5: "&amp;_xlfn.XLOOKUP(Planilha4!$E97,'C5'!$D:$D,'C5'!$P:$P)),"")</f>
        <v/>
      </c>
      <c r="J97" s="20" t="str" cm="1">
        <f t="array" aca="1" ref="J97" ca="1">IF($F97="Sim",IF(_xlfn.XLOOKUP($E97,'Espelho NFE'!$B:$B,INDIRECT(TEXT($AQ$7,"@")))=_xlfn.XLOOKUP(Planilha4!$E97,'C5'!$D:$D,'C5'!$M:$M),"Ok","Nfe: "&amp;_xlfn.XLOOKUP($E97,'Espelho NFE'!$B:$B,INDIRECT(TEXT($AQ$7,"@")))&amp;" - C5: "&amp;_xlfn.XLOOKUP(Planilha4!$E97,'C5'!$D:$D,'C5'!$M:$M)),"")</f>
        <v/>
      </c>
      <c r="K97" s="20" t="str" cm="1">
        <f t="array" aca="1" ref="K97" ca="1">IF($F97="Sim",IF(_xlfn.XLOOKUP($E97,'Espelho NFE'!$B:$B,INDIRECT(TEXT($AQ$8,"@")))=_xlfn.XLOOKUP(Planilha4!$E97,'C5'!$D:$D,'C5'!$Z:$Z),"Ok","Nfe: "&amp;_xlfn.XLOOKUP($E97,'Espelho NFE'!$B:$B,INDIRECT(TEXT($AQ$8,"@")))&amp;" - C5: "&amp;_xlfn.XLOOKUP(Planilha4!$E97,'C5'!$D:$D,'C5'!$Z:$Z)),"")</f>
        <v/>
      </c>
      <c r="L97" s="20" t="str" cm="1">
        <f t="array" aca="1" ref="L97" ca="1">IF($F97="Sim",IF(_xlfn.XLOOKUP($E97,'Espelho NFE'!$B:$B,INDIRECT(TEXT($AQ$9,"@")))=_xlfn.XLOOKUP(Planilha4!$E97,'C5'!$D:$D,'C5'!$AA:$AA),"Ok","Nfe: "&amp;_xlfn.XLOOKUP($E97,'Espelho NFE'!$B:$B,INDIRECT(TEXT($AQ$9,"@")))&amp;" - C5: "&amp;_xlfn.XLOOKUP(Planilha4!$E97,'C5'!$D:$D,'C5'!$AA:$AA)),"")</f>
        <v/>
      </c>
      <c r="M97" s="20" t="str" cm="1">
        <f t="array" aca="1" ref="M97" ca="1">IF($F97="Sim",IF(_xlfn.XLOOKUP($E97,'Espelho NFE'!$B:$B,INDIRECT(TEXT($AQ$10,"@")))=_xlfn.XLOOKUP(Planilha4!$E97,'C5'!$D:$D,'C5'!$AB:$AB),"Ok","Nfe: "&amp;_xlfn.XLOOKUP($E97,'Espelho NFE'!$B:$B,INDIRECT(TEXT($AQ$10,"@")))&amp;" - C5: "&amp;_xlfn.XLOOKUP(Planilha4!$E97,'C5'!$D:$D,'C5'!$AB:$AB)),"")</f>
        <v/>
      </c>
      <c r="N97" s="18" t="str">
        <f>IF(F97="Sim",IF(_xlfn.XLOOKUP(E97,'C5'!D:D,'C5'!E:E)=1,"Uni 1","Cx "&amp;_xlfn.XLOOKUP(E97,'C5'!D:D,'C5'!E:E)),"")</f>
        <v/>
      </c>
      <c r="O97" s="20" t="str" cm="1">
        <f t="array" aca="1" ref="O97" ca="1">IF(F97="Sim",IF((_xlfn.XLOOKUP(E97,'Espelho NFE'!B:B,INDIRECT(TEXT($AQ$11,"@")))/_xlfn.XLOOKUP(E97,'C5'!D:D,'C5'!G:G))*_xlfn.XLOOKUP(Planilha4!E97,'C5'!D:D,'C5'!E:E)=_xlfn.XLOOKUP(E97,'C5'!D:D,'C5'!F:F),"Ok","Nfe:"&amp;(_xlfn.XLOOKUP(E97,'Espelho NFE'!B:B,INDIRECT(TEXT($AQ$11,"@")))/_xlfn.XLOOKUP(E97,'C5'!D:D,'C5'!G:G))*_xlfn.XLOOKUP(Planilha4!E97,'C5'!D:D,'C5'!E:E)&amp;" - C5: "&amp;_xlfn.XLOOKUP(E97,'C5'!D:D,'C5'!F:F)),"")</f>
        <v/>
      </c>
    </row>
    <row r="98" spans="5:15" x14ac:dyDescent="0.35">
      <c r="E98" s="18" t="str">
        <f>IF('Espelho NFE'!B96="","",'Espelho NFE'!B96)</f>
        <v/>
      </c>
      <c r="F98" s="18" t="str">
        <f>IF(E98="","",IF(_xlfn.XLOOKUP(Planilha4!E98,'Espelho NFE'!B:B,'Espelho NFE'!B:B)="","Não","Sim"))</f>
        <v/>
      </c>
      <c r="G98" s="20" t="str">
        <f>IF(F98="Sim",_xlfn.XLOOKUP(E98,'C5'!D:D,'C5'!C:C),"")</f>
        <v/>
      </c>
      <c r="H98" s="18" t="str">
        <f>IF(F98="Sim",_xlfn.XLOOKUP(G98,'C5'!C:C,'C5'!J:J),"")</f>
        <v/>
      </c>
      <c r="I98" s="20" t="str" cm="1">
        <f t="array" aca="1" ref="I98" ca="1">IF($F98="Sim",IF(_xlfn.XLOOKUP($E98,'Espelho NFE'!$B:$B,INDIRECT(TEXT($AQ$6,"@")))=_xlfn.XLOOKUP(Planilha4!$E98,'C5'!$D:$D,'C5'!$P:$P),"Ok","Nfe: "&amp;_xlfn.XLOOKUP($E98,'Espelho NFE'!$B:$B,INDIRECT(TEXT($AQ$6,"@")))&amp;" - C5: "&amp;_xlfn.XLOOKUP(Planilha4!$E98,'C5'!$D:$D,'C5'!$P:$P)),"")</f>
        <v/>
      </c>
      <c r="J98" s="20" t="str" cm="1">
        <f t="array" aca="1" ref="J98" ca="1">IF($F98="Sim",IF(_xlfn.XLOOKUP($E98,'Espelho NFE'!$B:$B,INDIRECT(TEXT($AQ$7,"@")))=_xlfn.XLOOKUP(Planilha4!$E98,'C5'!$D:$D,'C5'!$M:$M),"Ok","Nfe: "&amp;_xlfn.XLOOKUP($E98,'Espelho NFE'!$B:$B,INDIRECT(TEXT($AQ$7,"@")))&amp;" - C5: "&amp;_xlfn.XLOOKUP(Planilha4!$E98,'C5'!$D:$D,'C5'!$M:$M)),"")</f>
        <v/>
      </c>
      <c r="K98" s="20" t="str" cm="1">
        <f t="array" aca="1" ref="K98" ca="1">IF($F98="Sim",IF(_xlfn.XLOOKUP($E98,'Espelho NFE'!$B:$B,INDIRECT(TEXT($AQ$8,"@")))=_xlfn.XLOOKUP(Planilha4!$E98,'C5'!$D:$D,'C5'!$Z:$Z),"Ok","Nfe: "&amp;_xlfn.XLOOKUP($E98,'Espelho NFE'!$B:$B,INDIRECT(TEXT($AQ$8,"@")))&amp;" - C5: "&amp;_xlfn.XLOOKUP(Planilha4!$E98,'C5'!$D:$D,'C5'!$Z:$Z)),"")</f>
        <v/>
      </c>
      <c r="L98" s="20" t="str" cm="1">
        <f t="array" aca="1" ref="L98" ca="1">IF($F98="Sim",IF(_xlfn.XLOOKUP($E98,'Espelho NFE'!$B:$B,INDIRECT(TEXT($AQ$9,"@")))=_xlfn.XLOOKUP(Planilha4!$E98,'C5'!$D:$D,'C5'!$AA:$AA),"Ok","Nfe: "&amp;_xlfn.XLOOKUP($E98,'Espelho NFE'!$B:$B,INDIRECT(TEXT($AQ$9,"@")))&amp;" - C5: "&amp;_xlfn.XLOOKUP(Planilha4!$E98,'C5'!$D:$D,'C5'!$AA:$AA)),"")</f>
        <v/>
      </c>
      <c r="M98" s="20" t="str" cm="1">
        <f t="array" aca="1" ref="M98" ca="1">IF($F98="Sim",IF(_xlfn.XLOOKUP($E98,'Espelho NFE'!$B:$B,INDIRECT(TEXT($AQ$10,"@")))=_xlfn.XLOOKUP(Planilha4!$E98,'C5'!$D:$D,'C5'!$AB:$AB),"Ok","Nfe: "&amp;_xlfn.XLOOKUP($E98,'Espelho NFE'!$B:$B,INDIRECT(TEXT($AQ$10,"@")))&amp;" - C5: "&amp;_xlfn.XLOOKUP(Planilha4!$E98,'C5'!$D:$D,'C5'!$AB:$AB)),"")</f>
        <v/>
      </c>
      <c r="N98" s="18" t="str">
        <f>IF(F98="Sim",IF(_xlfn.XLOOKUP(E98,'C5'!D:D,'C5'!E:E)=1,"Uni 1","Cx "&amp;_xlfn.XLOOKUP(E98,'C5'!D:D,'C5'!E:E)),"")</f>
        <v/>
      </c>
      <c r="O98" s="20" t="str" cm="1">
        <f t="array" aca="1" ref="O98" ca="1">IF(F98="Sim",IF((_xlfn.XLOOKUP(E98,'Espelho NFE'!B:B,INDIRECT(TEXT($AQ$11,"@")))/_xlfn.XLOOKUP(E98,'C5'!D:D,'C5'!G:G))*_xlfn.XLOOKUP(Planilha4!E98,'C5'!D:D,'C5'!E:E)=_xlfn.XLOOKUP(E98,'C5'!D:D,'C5'!F:F),"Ok","Nfe:"&amp;(_xlfn.XLOOKUP(E98,'Espelho NFE'!B:B,INDIRECT(TEXT($AQ$11,"@")))/_xlfn.XLOOKUP(E98,'C5'!D:D,'C5'!G:G))*_xlfn.XLOOKUP(Planilha4!E98,'C5'!D:D,'C5'!E:E)&amp;" - C5: "&amp;_xlfn.XLOOKUP(E98,'C5'!D:D,'C5'!F:F)),"")</f>
        <v/>
      </c>
    </row>
    <row r="99" spans="5:15" x14ac:dyDescent="0.35">
      <c r="E99" s="18" t="str">
        <f>IF('Espelho NFE'!B97="","",'Espelho NFE'!B97)</f>
        <v/>
      </c>
      <c r="F99" s="18" t="str">
        <f>IF(E99="","",IF(_xlfn.XLOOKUP(Planilha4!E99,'Espelho NFE'!B:B,'Espelho NFE'!B:B)="","Não","Sim"))</f>
        <v/>
      </c>
      <c r="G99" s="20" t="str">
        <f>IF(F99="Sim",_xlfn.XLOOKUP(E99,'C5'!D:D,'C5'!C:C),"")</f>
        <v/>
      </c>
      <c r="H99" s="18" t="str">
        <f>IF(F99="Sim",_xlfn.XLOOKUP(G99,'C5'!C:C,'C5'!J:J),"")</f>
        <v/>
      </c>
      <c r="I99" s="20" t="str" cm="1">
        <f t="array" aca="1" ref="I99" ca="1">IF($F99="Sim",IF(_xlfn.XLOOKUP($E99,'Espelho NFE'!$B:$B,INDIRECT(TEXT($AQ$6,"@")))=_xlfn.XLOOKUP(Planilha4!$E99,'C5'!$D:$D,'C5'!$P:$P),"Ok","Nfe: "&amp;_xlfn.XLOOKUP($E99,'Espelho NFE'!$B:$B,INDIRECT(TEXT($AQ$6,"@")))&amp;" - C5: "&amp;_xlfn.XLOOKUP(Planilha4!$E99,'C5'!$D:$D,'C5'!$P:$P)),"")</f>
        <v/>
      </c>
      <c r="J99" s="20" t="str" cm="1">
        <f t="array" aca="1" ref="J99" ca="1">IF($F99="Sim",IF(_xlfn.XLOOKUP($E99,'Espelho NFE'!$B:$B,INDIRECT(TEXT($AQ$7,"@")))=_xlfn.XLOOKUP(Planilha4!$E99,'C5'!$D:$D,'C5'!$M:$M),"Ok","Nfe: "&amp;_xlfn.XLOOKUP($E99,'Espelho NFE'!$B:$B,INDIRECT(TEXT($AQ$7,"@")))&amp;" - C5: "&amp;_xlfn.XLOOKUP(Planilha4!$E99,'C5'!$D:$D,'C5'!$M:$M)),"")</f>
        <v/>
      </c>
      <c r="K99" s="20" t="str" cm="1">
        <f t="array" aca="1" ref="K99" ca="1">IF($F99="Sim",IF(_xlfn.XLOOKUP($E99,'Espelho NFE'!$B:$B,INDIRECT(TEXT($AQ$8,"@")))=_xlfn.XLOOKUP(Planilha4!$E99,'C5'!$D:$D,'C5'!$Z:$Z),"Ok","Nfe: "&amp;_xlfn.XLOOKUP($E99,'Espelho NFE'!$B:$B,INDIRECT(TEXT($AQ$8,"@")))&amp;" - C5: "&amp;_xlfn.XLOOKUP(Planilha4!$E99,'C5'!$D:$D,'C5'!$Z:$Z)),"")</f>
        <v/>
      </c>
      <c r="L99" s="20" t="str" cm="1">
        <f t="array" aca="1" ref="L99" ca="1">IF($F99="Sim",IF(_xlfn.XLOOKUP($E99,'Espelho NFE'!$B:$B,INDIRECT(TEXT($AQ$9,"@")))=_xlfn.XLOOKUP(Planilha4!$E99,'C5'!$D:$D,'C5'!$AA:$AA),"Ok","Nfe: "&amp;_xlfn.XLOOKUP($E99,'Espelho NFE'!$B:$B,INDIRECT(TEXT($AQ$9,"@")))&amp;" - C5: "&amp;_xlfn.XLOOKUP(Planilha4!$E99,'C5'!$D:$D,'C5'!$AA:$AA)),"")</f>
        <v/>
      </c>
      <c r="M99" s="20" t="str" cm="1">
        <f t="array" aca="1" ref="M99" ca="1">IF($F99="Sim",IF(_xlfn.XLOOKUP($E99,'Espelho NFE'!$B:$B,INDIRECT(TEXT($AQ$10,"@")))=_xlfn.XLOOKUP(Planilha4!$E99,'C5'!$D:$D,'C5'!$AB:$AB),"Ok","Nfe: "&amp;_xlfn.XLOOKUP($E99,'Espelho NFE'!$B:$B,INDIRECT(TEXT($AQ$10,"@")))&amp;" - C5: "&amp;_xlfn.XLOOKUP(Planilha4!$E99,'C5'!$D:$D,'C5'!$AB:$AB)),"")</f>
        <v/>
      </c>
      <c r="N99" s="18" t="str">
        <f>IF(F99="Sim",IF(_xlfn.XLOOKUP(E99,'C5'!D:D,'C5'!E:E)=1,"Uni 1","Cx "&amp;_xlfn.XLOOKUP(E99,'C5'!D:D,'C5'!E:E)),"")</f>
        <v/>
      </c>
      <c r="O99" s="20" t="str" cm="1">
        <f t="array" aca="1" ref="O99" ca="1">IF(F99="Sim",IF((_xlfn.XLOOKUP(E99,'Espelho NFE'!B:B,INDIRECT(TEXT($AQ$11,"@")))/_xlfn.XLOOKUP(E99,'C5'!D:D,'C5'!G:G))*_xlfn.XLOOKUP(Planilha4!E99,'C5'!D:D,'C5'!E:E)=_xlfn.XLOOKUP(E99,'C5'!D:D,'C5'!F:F),"Ok","Nfe:"&amp;(_xlfn.XLOOKUP(E99,'Espelho NFE'!B:B,INDIRECT(TEXT($AQ$11,"@")))/_xlfn.XLOOKUP(E99,'C5'!D:D,'C5'!G:G))*_xlfn.XLOOKUP(Planilha4!E99,'C5'!D:D,'C5'!E:E)&amp;" - C5: "&amp;_xlfn.XLOOKUP(E99,'C5'!D:D,'C5'!F:F)),"")</f>
        <v/>
      </c>
    </row>
    <row r="100" spans="5:15" x14ac:dyDescent="0.35">
      <c r="E100" s="18" t="str">
        <f>IF('Espelho NFE'!B98="","",'Espelho NFE'!B98)</f>
        <v/>
      </c>
      <c r="F100" s="18" t="str">
        <f>IF(E100="","",IF(_xlfn.XLOOKUP(Planilha4!E100,'Espelho NFE'!B:B,'Espelho NFE'!B:B)="","Não","Sim"))</f>
        <v/>
      </c>
      <c r="G100" s="20" t="str">
        <f>IF(F100="Sim",_xlfn.XLOOKUP(E100,'C5'!D:D,'C5'!C:C),"")</f>
        <v/>
      </c>
      <c r="H100" s="18" t="str">
        <f>IF(F100="Sim",_xlfn.XLOOKUP(G100,'C5'!C:C,'C5'!J:J),"")</f>
        <v/>
      </c>
      <c r="I100" s="20" t="str" cm="1">
        <f t="array" aca="1" ref="I100" ca="1">IF($F100="Sim",IF(_xlfn.XLOOKUP($E100,'Espelho NFE'!$B:$B,INDIRECT(TEXT($AQ$6,"@")))=_xlfn.XLOOKUP(Planilha4!$E100,'C5'!$D:$D,'C5'!$P:$P),"Ok","Nfe: "&amp;_xlfn.XLOOKUP($E100,'Espelho NFE'!$B:$B,INDIRECT(TEXT($AQ$6,"@")))&amp;" - C5: "&amp;_xlfn.XLOOKUP(Planilha4!$E100,'C5'!$D:$D,'C5'!$P:$P)),"")</f>
        <v/>
      </c>
      <c r="J100" s="20" t="str" cm="1">
        <f t="array" aca="1" ref="J100" ca="1">IF($F100="Sim",IF(_xlfn.XLOOKUP($E100,'Espelho NFE'!$B:$B,INDIRECT(TEXT($AQ$7,"@")))=_xlfn.XLOOKUP(Planilha4!$E100,'C5'!$D:$D,'C5'!$M:$M),"Ok","Nfe: "&amp;_xlfn.XLOOKUP($E100,'Espelho NFE'!$B:$B,INDIRECT(TEXT($AQ$7,"@")))&amp;" - C5: "&amp;_xlfn.XLOOKUP(Planilha4!$E100,'C5'!$D:$D,'C5'!$M:$M)),"")</f>
        <v/>
      </c>
      <c r="K100" s="20" t="str" cm="1">
        <f t="array" aca="1" ref="K100" ca="1">IF($F100="Sim",IF(_xlfn.XLOOKUP($E100,'Espelho NFE'!$B:$B,INDIRECT(TEXT($AQ$8,"@")))=_xlfn.XLOOKUP(Planilha4!$E100,'C5'!$D:$D,'C5'!$Z:$Z),"Ok","Nfe: "&amp;_xlfn.XLOOKUP($E100,'Espelho NFE'!$B:$B,INDIRECT(TEXT($AQ$8,"@")))&amp;" - C5: "&amp;_xlfn.XLOOKUP(Planilha4!$E100,'C5'!$D:$D,'C5'!$Z:$Z)),"")</f>
        <v/>
      </c>
      <c r="L100" s="20" t="str" cm="1">
        <f t="array" aca="1" ref="L100" ca="1">IF($F100="Sim",IF(_xlfn.XLOOKUP($E100,'Espelho NFE'!$B:$B,INDIRECT(TEXT($AQ$9,"@")))=_xlfn.XLOOKUP(Planilha4!$E100,'C5'!$D:$D,'C5'!$AA:$AA),"Ok","Nfe: "&amp;_xlfn.XLOOKUP($E100,'Espelho NFE'!$B:$B,INDIRECT(TEXT($AQ$9,"@")))&amp;" - C5: "&amp;_xlfn.XLOOKUP(Planilha4!$E100,'C5'!$D:$D,'C5'!$AA:$AA)),"")</f>
        <v/>
      </c>
      <c r="M100" s="20" t="str" cm="1">
        <f t="array" aca="1" ref="M100" ca="1">IF($F100="Sim",IF(_xlfn.XLOOKUP($E100,'Espelho NFE'!$B:$B,INDIRECT(TEXT($AQ$10,"@")))=_xlfn.XLOOKUP(Planilha4!$E100,'C5'!$D:$D,'C5'!$AB:$AB),"Ok","Nfe: "&amp;_xlfn.XLOOKUP($E100,'Espelho NFE'!$B:$B,INDIRECT(TEXT($AQ$10,"@")))&amp;" - C5: "&amp;_xlfn.XLOOKUP(Planilha4!$E100,'C5'!$D:$D,'C5'!$AB:$AB)),"")</f>
        <v/>
      </c>
      <c r="N100" s="18" t="str">
        <f>IF(F100="Sim",IF(_xlfn.XLOOKUP(E100,'C5'!D:D,'C5'!E:E)=1,"Uni 1","Cx "&amp;_xlfn.XLOOKUP(E100,'C5'!D:D,'C5'!E:E)),"")</f>
        <v/>
      </c>
      <c r="O100" s="20" t="str" cm="1">
        <f t="array" aca="1" ref="O100" ca="1">IF(F100="Sim",IF((_xlfn.XLOOKUP(E100,'Espelho NFE'!B:B,INDIRECT(TEXT($AQ$11,"@")))/_xlfn.XLOOKUP(E100,'C5'!D:D,'C5'!G:G))*_xlfn.XLOOKUP(Planilha4!E100,'C5'!D:D,'C5'!E:E)=_xlfn.XLOOKUP(E100,'C5'!D:D,'C5'!F:F),"Ok","Nfe:"&amp;(_xlfn.XLOOKUP(E100,'Espelho NFE'!B:B,INDIRECT(TEXT($AQ$11,"@")))/_xlfn.XLOOKUP(E100,'C5'!D:D,'C5'!G:G))*_xlfn.XLOOKUP(Planilha4!E100,'C5'!D:D,'C5'!E:E)&amp;" - C5: "&amp;_xlfn.XLOOKUP(E100,'C5'!D:D,'C5'!F:F)),"")</f>
        <v/>
      </c>
    </row>
    <row r="101" spans="5:15" x14ac:dyDescent="0.35">
      <c r="E101" s="18" t="str">
        <f>IF('Espelho NFE'!B99="","",'Espelho NFE'!B99)</f>
        <v/>
      </c>
      <c r="F101" s="18" t="str">
        <f>IF(E101="","",IF(_xlfn.XLOOKUP(Planilha4!E101,'Espelho NFE'!B:B,'Espelho NFE'!B:B)="","Não","Sim"))</f>
        <v/>
      </c>
      <c r="G101" s="20" t="str">
        <f>IF(F101="Sim",_xlfn.XLOOKUP(E101,'C5'!D:D,'C5'!C:C),"")</f>
        <v/>
      </c>
      <c r="H101" s="18" t="str">
        <f>IF(F101="Sim",_xlfn.XLOOKUP(G101,'C5'!C:C,'C5'!J:J),"")</f>
        <v/>
      </c>
      <c r="I101" s="20" t="str" cm="1">
        <f t="array" aca="1" ref="I101" ca="1">IF($F101="Sim",IF(_xlfn.XLOOKUP($E101,'Espelho NFE'!$B:$B,INDIRECT(TEXT($AQ$6,"@")))=_xlfn.XLOOKUP(Planilha4!$E101,'C5'!$D:$D,'C5'!$P:$P),"Ok","Nfe: "&amp;_xlfn.XLOOKUP($E101,'Espelho NFE'!$B:$B,INDIRECT(TEXT($AQ$6,"@")))&amp;" - C5: "&amp;_xlfn.XLOOKUP(Planilha4!$E101,'C5'!$D:$D,'C5'!$P:$P)),"")</f>
        <v/>
      </c>
      <c r="J101" s="20" t="str" cm="1">
        <f t="array" aca="1" ref="J101" ca="1">IF($F101="Sim",IF(_xlfn.XLOOKUP($E101,'Espelho NFE'!$B:$B,INDIRECT(TEXT($AQ$7,"@")))=_xlfn.XLOOKUP(Planilha4!$E101,'C5'!$D:$D,'C5'!$M:$M),"Ok","Nfe: "&amp;_xlfn.XLOOKUP($E101,'Espelho NFE'!$B:$B,INDIRECT(TEXT($AQ$7,"@")))&amp;" - C5: "&amp;_xlfn.XLOOKUP(Planilha4!$E101,'C5'!$D:$D,'C5'!$M:$M)),"")</f>
        <v/>
      </c>
      <c r="K101" s="20" t="str" cm="1">
        <f t="array" aca="1" ref="K101" ca="1">IF($F101="Sim",IF(_xlfn.XLOOKUP($E101,'Espelho NFE'!$B:$B,INDIRECT(TEXT($AQ$8,"@")))=_xlfn.XLOOKUP(Planilha4!$E101,'C5'!$D:$D,'C5'!$Z:$Z),"Ok","Nfe: "&amp;_xlfn.XLOOKUP($E101,'Espelho NFE'!$B:$B,INDIRECT(TEXT($AQ$8,"@")))&amp;" - C5: "&amp;_xlfn.XLOOKUP(Planilha4!$E101,'C5'!$D:$D,'C5'!$Z:$Z)),"")</f>
        <v/>
      </c>
      <c r="L101" s="20" t="str" cm="1">
        <f t="array" aca="1" ref="L101" ca="1">IF($F101="Sim",IF(_xlfn.XLOOKUP($E101,'Espelho NFE'!$B:$B,INDIRECT(TEXT($AQ$9,"@")))=_xlfn.XLOOKUP(Planilha4!$E101,'C5'!$D:$D,'C5'!$AA:$AA),"Ok","Nfe: "&amp;_xlfn.XLOOKUP($E101,'Espelho NFE'!$B:$B,INDIRECT(TEXT($AQ$9,"@")))&amp;" - C5: "&amp;_xlfn.XLOOKUP(Planilha4!$E101,'C5'!$D:$D,'C5'!$AA:$AA)),"")</f>
        <v/>
      </c>
      <c r="M101" s="20" t="str" cm="1">
        <f t="array" aca="1" ref="M101" ca="1">IF($F101="Sim",IF(_xlfn.XLOOKUP($E101,'Espelho NFE'!$B:$B,INDIRECT(TEXT($AQ$10,"@")))=_xlfn.XLOOKUP(Planilha4!$E101,'C5'!$D:$D,'C5'!$AB:$AB),"Ok","Nfe: "&amp;_xlfn.XLOOKUP($E101,'Espelho NFE'!$B:$B,INDIRECT(TEXT($AQ$10,"@")))&amp;" - C5: "&amp;_xlfn.XLOOKUP(Planilha4!$E101,'C5'!$D:$D,'C5'!$AB:$AB)),"")</f>
        <v/>
      </c>
      <c r="N101" s="18" t="str">
        <f>IF(F101="Sim",IF(_xlfn.XLOOKUP(E101,'C5'!D:D,'C5'!E:E)=1,"Uni 1","Cx "&amp;_xlfn.XLOOKUP(E101,'C5'!D:D,'C5'!E:E)),"")</f>
        <v/>
      </c>
      <c r="O101" s="20" t="str" cm="1">
        <f t="array" aca="1" ref="O101" ca="1">IF(F101="Sim",IF((_xlfn.XLOOKUP(E101,'Espelho NFE'!B:B,INDIRECT(TEXT($AQ$11,"@")))/_xlfn.XLOOKUP(E101,'C5'!D:D,'C5'!G:G))*_xlfn.XLOOKUP(Planilha4!E101,'C5'!D:D,'C5'!E:E)=_xlfn.XLOOKUP(E101,'C5'!D:D,'C5'!F:F),"Ok","Nfe:"&amp;(_xlfn.XLOOKUP(E101,'Espelho NFE'!B:B,INDIRECT(TEXT($AQ$11,"@")))/_xlfn.XLOOKUP(E101,'C5'!D:D,'C5'!G:G))*_xlfn.XLOOKUP(Planilha4!E101,'C5'!D:D,'C5'!E:E)&amp;" - C5: "&amp;_xlfn.XLOOKUP(E101,'C5'!D:D,'C5'!F:F)),"")</f>
        <v/>
      </c>
    </row>
    <row r="102" spans="5:15" x14ac:dyDescent="0.35">
      <c r="E102" s="18" t="str">
        <f>IF('Espelho NFE'!B100="","",'Espelho NFE'!B100)</f>
        <v/>
      </c>
      <c r="F102" s="18" t="str">
        <f>IF(E102="","",IF(_xlfn.XLOOKUP(Planilha4!E102,'Espelho NFE'!B:B,'Espelho NFE'!B:B)="","Não","Sim"))</f>
        <v/>
      </c>
      <c r="G102" s="20" t="str">
        <f>IF(F102="Sim",_xlfn.XLOOKUP(E102,'C5'!D:D,'C5'!C:C),"")</f>
        <v/>
      </c>
      <c r="H102" s="18" t="str">
        <f>IF(F102="Sim",_xlfn.XLOOKUP(G102,'C5'!C:C,'C5'!J:J),"")</f>
        <v/>
      </c>
      <c r="I102" s="20" t="str" cm="1">
        <f t="array" aca="1" ref="I102" ca="1">IF($F102="Sim",IF(_xlfn.XLOOKUP($E102,'Espelho NFE'!$B:$B,INDIRECT(TEXT($AQ$6,"@")))=_xlfn.XLOOKUP(Planilha4!$E102,'C5'!$D:$D,'C5'!$P:$P),"Ok","Nfe: "&amp;_xlfn.XLOOKUP($E102,'Espelho NFE'!$B:$B,INDIRECT(TEXT($AQ$6,"@")))&amp;" - C5: "&amp;_xlfn.XLOOKUP(Planilha4!$E102,'C5'!$D:$D,'C5'!$P:$P)),"")</f>
        <v/>
      </c>
      <c r="J102" s="20" t="str" cm="1">
        <f t="array" aca="1" ref="J102" ca="1">IF($F102="Sim",IF(_xlfn.XLOOKUP($E102,'Espelho NFE'!$B:$B,INDIRECT(TEXT($AQ$7,"@")))=_xlfn.XLOOKUP(Planilha4!$E102,'C5'!$D:$D,'C5'!$M:$M),"Ok","Nfe: "&amp;_xlfn.XLOOKUP($E102,'Espelho NFE'!$B:$B,INDIRECT(TEXT($AQ$7,"@")))&amp;" - C5: "&amp;_xlfn.XLOOKUP(Planilha4!$E102,'C5'!$D:$D,'C5'!$M:$M)),"")</f>
        <v/>
      </c>
      <c r="K102" s="20" t="str" cm="1">
        <f t="array" aca="1" ref="K102" ca="1">IF($F102="Sim",IF(_xlfn.XLOOKUP($E102,'Espelho NFE'!$B:$B,INDIRECT(TEXT($AQ$8,"@")))=_xlfn.XLOOKUP(Planilha4!$E102,'C5'!$D:$D,'C5'!$Z:$Z),"Ok","Nfe: "&amp;_xlfn.XLOOKUP($E102,'Espelho NFE'!$B:$B,INDIRECT(TEXT($AQ$8,"@")))&amp;" - C5: "&amp;_xlfn.XLOOKUP(Planilha4!$E102,'C5'!$D:$D,'C5'!$Z:$Z)),"")</f>
        <v/>
      </c>
      <c r="L102" s="20" t="str" cm="1">
        <f t="array" aca="1" ref="L102" ca="1">IF($F102="Sim",IF(_xlfn.XLOOKUP($E102,'Espelho NFE'!$B:$B,INDIRECT(TEXT($AQ$9,"@")))=_xlfn.XLOOKUP(Planilha4!$E102,'C5'!$D:$D,'C5'!$AA:$AA),"Ok","Nfe: "&amp;_xlfn.XLOOKUP($E102,'Espelho NFE'!$B:$B,INDIRECT(TEXT($AQ$9,"@")))&amp;" - C5: "&amp;_xlfn.XLOOKUP(Planilha4!$E102,'C5'!$D:$D,'C5'!$AA:$AA)),"")</f>
        <v/>
      </c>
      <c r="M102" s="20" t="str" cm="1">
        <f t="array" aca="1" ref="M102" ca="1">IF($F102="Sim",IF(_xlfn.XLOOKUP($E102,'Espelho NFE'!$B:$B,INDIRECT(TEXT($AQ$10,"@")))=_xlfn.XLOOKUP(Planilha4!$E102,'C5'!$D:$D,'C5'!$AB:$AB),"Ok","Nfe: "&amp;_xlfn.XLOOKUP($E102,'Espelho NFE'!$B:$B,INDIRECT(TEXT($AQ$10,"@")))&amp;" - C5: "&amp;_xlfn.XLOOKUP(Planilha4!$E102,'C5'!$D:$D,'C5'!$AB:$AB)),"")</f>
        <v/>
      </c>
      <c r="N102" s="18" t="str">
        <f>IF(F102="Sim",IF(_xlfn.XLOOKUP(E102,'C5'!D:D,'C5'!E:E)=1,"Uni 1","Cx "&amp;_xlfn.XLOOKUP(E102,'C5'!D:D,'C5'!E:E)),"")</f>
        <v/>
      </c>
      <c r="O102" s="20" t="str" cm="1">
        <f t="array" aca="1" ref="O102" ca="1">IF(F102="Sim",IF((_xlfn.XLOOKUP(E102,'Espelho NFE'!B:B,INDIRECT(TEXT($AQ$11,"@")))/_xlfn.XLOOKUP(E102,'C5'!D:D,'C5'!G:G))*_xlfn.XLOOKUP(Planilha4!E102,'C5'!D:D,'C5'!E:E)=_xlfn.XLOOKUP(E102,'C5'!D:D,'C5'!F:F),"Ok","Nfe:"&amp;(_xlfn.XLOOKUP(E102,'Espelho NFE'!B:B,INDIRECT(TEXT($AQ$11,"@")))/_xlfn.XLOOKUP(E102,'C5'!D:D,'C5'!G:G))*_xlfn.XLOOKUP(Planilha4!E102,'C5'!D:D,'C5'!E:E)&amp;" - C5: "&amp;_xlfn.XLOOKUP(E102,'C5'!D:D,'C5'!F:F)),"")</f>
        <v/>
      </c>
    </row>
    <row r="103" spans="5:15" x14ac:dyDescent="0.35">
      <c r="E103" s="18" t="str">
        <f>IF('Espelho NFE'!B101="","",'Espelho NFE'!B101)</f>
        <v/>
      </c>
      <c r="F103" s="18" t="str">
        <f>IF(E103="","",IF(_xlfn.XLOOKUP(Planilha4!E103,'Espelho NFE'!B:B,'Espelho NFE'!B:B)="","Não","Sim"))</f>
        <v/>
      </c>
      <c r="G103" s="20" t="str">
        <f>IF(F103="Sim",_xlfn.XLOOKUP(E103,'C5'!D:D,'C5'!C:C),"")</f>
        <v/>
      </c>
      <c r="H103" s="18" t="str">
        <f>IF(F103="Sim",_xlfn.XLOOKUP(G103,'C5'!C:C,'C5'!J:J),"")</f>
        <v/>
      </c>
      <c r="I103" s="20" t="str" cm="1">
        <f t="array" aca="1" ref="I103" ca="1">IF($F103="Sim",IF(_xlfn.XLOOKUP($E103,'Espelho NFE'!$B:$B,INDIRECT(TEXT($AQ$6,"@")))=_xlfn.XLOOKUP(Planilha4!$E103,'C5'!$D:$D,'C5'!$P:$P),"Ok","Nfe: "&amp;_xlfn.XLOOKUP($E103,'Espelho NFE'!$B:$B,INDIRECT(TEXT($AQ$6,"@")))&amp;" - C5: "&amp;_xlfn.XLOOKUP(Planilha4!$E103,'C5'!$D:$D,'C5'!$P:$P)),"")</f>
        <v/>
      </c>
      <c r="J103" s="20" t="str" cm="1">
        <f t="array" aca="1" ref="J103" ca="1">IF($F103="Sim",IF(_xlfn.XLOOKUP($E103,'Espelho NFE'!$B:$B,INDIRECT(TEXT($AQ$7,"@")))=_xlfn.XLOOKUP(Planilha4!$E103,'C5'!$D:$D,'C5'!$M:$M),"Ok","Nfe: "&amp;_xlfn.XLOOKUP($E103,'Espelho NFE'!$B:$B,INDIRECT(TEXT($AQ$7,"@")))&amp;" - C5: "&amp;_xlfn.XLOOKUP(Planilha4!$E103,'C5'!$D:$D,'C5'!$M:$M)),"")</f>
        <v/>
      </c>
      <c r="K103" s="20" t="str" cm="1">
        <f t="array" aca="1" ref="K103" ca="1">IF($F103="Sim",IF(_xlfn.XLOOKUP($E103,'Espelho NFE'!$B:$B,INDIRECT(TEXT($AQ$8,"@")))=_xlfn.XLOOKUP(Planilha4!$E103,'C5'!$D:$D,'C5'!$Z:$Z),"Ok","Nfe: "&amp;_xlfn.XLOOKUP($E103,'Espelho NFE'!$B:$B,INDIRECT(TEXT($AQ$8,"@")))&amp;" - C5: "&amp;_xlfn.XLOOKUP(Planilha4!$E103,'C5'!$D:$D,'C5'!$Z:$Z)),"")</f>
        <v/>
      </c>
      <c r="L103" s="20" t="str" cm="1">
        <f t="array" aca="1" ref="L103" ca="1">IF($F103="Sim",IF(_xlfn.XLOOKUP($E103,'Espelho NFE'!$B:$B,INDIRECT(TEXT($AQ$9,"@")))=_xlfn.XLOOKUP(Planilha4!$E103,'C5'!$D:$D,'C5'!$AA:$AA),"Ok","Nfe: "&amp;_xlfn.XLOOKUP($E103,'Espelho NFE'!$B:$B,INDIRECT(TEXT($AQ$9,"@")))&amp;" - C5: "&amp;_xlfn.XLOOKUP(Planilha4!$E103,'C5'!$D:$D,'C5'!$AA:$AA)),"")</f>
        <v/>
      </c>
      <c r="M103" s="20" t="str" cm="1">
        <f t="array" aca="1" ref="M103" ca="1">IF($F103="Sim",IF(_xlfn.XLOOKUP($E103,'Espelho NFE'!$B:$B,INDIRECT(TEXT($AQ$10,"@")))=_xlfn.XLOOKUP(Planilha4!$E103,'C5'!$D:$D,'C5'!$AB:$AB),"Ok","Nfe: "&amp;_xlfn.XLOOKUP($E103,'Espelho NFE'!$B:$B,INDIRECT(TEXT($AQ$10,"@")))&amp;" - C5: "&amp;_xlfn.XLOOKUP(Planilha4!$E103,'C5'!$D:$D,'C5'!$AB:$AB)),"")</f>
        <v/>
      </c>
      <c r="N103" s="18" t="str">
        <f>IF(F103="Sim",IF(_xlfn.XLOOKUP(E103,'C5'!D:D,'C5'!E:E)=1,"Uni 1","Cx "&amp;_xlfn.XLOOKUP(E103,'C5'!D:D,'C5'!E:E)),"")</f>
        <v/>
      </c>
      <c r="O103" s="20" t="str" cm="1">
        <f t="array" aca="1" ref="O103" ca="1">IF(F103="Sim",IF((_xlfn.XLOOKUP(E103,'Espelho NFE'!B:B,INDIRECT(TEXT($AQ$11,"@")))/_xlfn.XLOOKUP(E103,'C5'!D:D,'C5'!G:G))*_xlfn.XLOOKUP(Planilha4!E103,'C5'!D:D,'C5'!E:E)=_xlfn.XLOOKUP(E103,'C5'!D:D,'C5'!F:F),"Ok","Nfe:"&amp;(_xlfn.XLOOKUP(E103,'Espelho NFE'!B:B,INDIRECT(TEXT($AQ$11,"@")))/_xlfn.XLOOKUP(E103,'C5'!D:D,'C5'!G:G))*_xlfn.XLOOKUP(Planilha4!E103,'C5'!D:D,'C5'!E:E)&amp;" - C5: "&amp;_xlfn.XLOOKUP(E103,'C5'!D:D,'C5'!F:F)),"")</f>
        <v/>
      </c>
    </row>
    <row r="104" spans="5:15" x14ac:dyDescent="0.35">
      <c r="E104" s="18" t="str">
        <f>IF('Espelho NFE'!B102="","",'Espelho NFE'!B102)</f>
        <v/>
      </c>
      <c r="F104" s="18" t="str">
        <f>IF(E104="","",IF(_xlfn.XLOOKUP(Planilha4!E104,'Espelho NFE'!B:B,'Espelho NFE'!B:B)="","Não","Sim"))</f>
        <v/>
      </c>
      <c r="G104" s="20" t="str">
        <f>IF(F104="Sim",_xlfn.XLOOKUP(E104,'C5'!D:D,'C5'!C:C),"")</f>
        <v/>
      </c>
      <c r="H104" s="18" t="str">
        <f>IF(F104="Sim",_xlfn.XLOOKUP(G104,'C5'!C:C,'C5'!J:J),"")</f>
        <v/>
      </c>
      <c r="I104" s="20" t="str" cm="1">
        <f t="array" aca="1" ref="I104" ca="1">IF($F104="Sim",IF(_xlfn.XLOOKUP($E104,'Espelho NFE'!$B:$B,INDIRECT(TEXT($AQ$6,"@")))=_xlfn.XLOOKUP(Planilha4!$E104,'C5'!$D:$D,'C5'!$P:$P),"Ok","Nfe: "&amp;_xlfn.XLOOKUP($E104,'Espelho NFE'!$B:$B,INDIRECT(TEXT($AQ$6,"@")))&amp;" - C5: "&amp;_xlfn.XLOOKUP(Planilha4!$E104,'C5'!$D:$D,'C5'!$P:$P)),"")</f>
        <v/>
      </c>
      <c r="J104" s="20" t="str" cm="1">
        <f t="array" aca="1" ref="J104" ca="1">IF($F104="Sim",IF(_xlfn.XLOOKUP($E104,'Espelho NFE'!$B:$B,INDIRECT(TEXT($AQ$7,"@")))=_xlfn.XLOOKUP(Planilha4!$E104,'C5'!$D:$D,'C5'!$M:$M),"Ok","Nfe: "&amp;_xlfn.XLOOKUP($E104,'Espelho NFE'!$B:$B,INDIRECT(TEXT($AQ$7,"@")))&amp;" - C5: "&amp;_xlfn.XLOOKUP(Planilha4!$E104,'C5'!$D:$D,'C5'!$M:$M)),"")</f>
        <v/>
      </c>
      <c r="K104" s="20" t="str" cm="1">
        <f t="array" aca="1" ref="K104" ca="1">IF($F104="Sim",IF(_xlfn.XLOOKUP($E104,'Espelho NFE'!$B:$B,INDIRECT(TEXT($AQ$8,"@")))=_xlfn.XLOOKUP(Planilha4!$E104,'C5'!$D:$D,'C5'!$Z:$Z),"Ok","Nfe: "&amp;_xlfn.XLOOKUP($E104,'Espelho NFE'!$B:$B,INDIRECT(TEXT($AQ$8,"@")))&amp;" - C5: "&amp;_xlfn.XLOOKUP(Planilha4!$E104,'C5'!$D:$D,'C5'!$Z:$Z)),"")</f>
        <v/>
      </c>
      <c r="L104" s="20" t="str" cm="1">
        <f t="array" aca="1" ref="L104" ca="1">IF($F104="Sim",IF(_xlfn.XLOOKUP($E104,'Espelho NFE'!$B:$B,INDIRECT(TEXT($AQ$9,"@")))=_xlfn.XLOOKUP(Planilha4!$E104,'C5'!$D:$D,'C5'!$AA:$AA),"Ok","Nfe: "&amp;_xlfn.XLOOKUP($E104,'Espelho NFE'!$B:$B,INDIRECT(TEXT($AQ$9,"@")))&amp;" - C5: "&amp;_xlfn.XLOOKUP(Planilha4!$E104,'C5'!$D:$D,'C5'!$AA:$AA)),"")</f>
        <v/>
      </c>
      <c r="M104" s="20" t="str" cm="1">
        <f t="array" aca="1" ref="M104" ca="1">IF($F104="Sim",IF(_xlfn.XLOOKUP($E104,'Espelho NFE'!$B:$B,INDIRECT(TEXT($AQ$10,"@")))=_xlfn.XLOOKUP(Planilha4!$E104,'C5'!$D:$D,'C5'!$AB:$AB),"Ok","Nfe: "&amp;_xlfn.XLOOKUP($E104,'Espelho NFE'!$B:$B,INDIRECT(TEXT($AQ$10,"@")))&amp;" - C5: "&amp;_xlfn.XLOOKUP(Planilha4!$E104,'C5'!$D:$D,'C5'!$AB:$AB)),"")</f>
        <v/>
      </c>
      <c r="N104" s="18" t="str">
        <f>IF(F104="Sim",IF(_xlfn.XLOOKUP(E104,'C5'!D:D,'C5'!E:E)=1,"Uni 1","Cx "&amp;_xlfn.XLOOKUP(E104,'C5'!D:D,'C5'!E:E)),"")</f>
        <v/>
      </c>
      <c r="O104" s="20" t="str" cm="1">
        <f t="array" aca="1" ref="O104" ca="1">IF(F104="Sim",IF((_xlfn.XLOOKUP(E104,'Espelho NFE'!B:B,INDIRECT(TEXT($AQ$11,"@")))/_xlfn.XLOOKUP(E104,'C5'!D:D,'C5'!G:G))*_xlfn.XLOOKUP(Planilha4!E104,'C5'!D:D,'C5'!E:E)=_xlfn.XLOOKUP(E104,'C5'!D:D,'C5'!F:F),"Ok","Nfe:"&amp;(_xlfn.XLOOKUP(E104,'Espelho NFE'!B:B,INDIRECT(TEXT($AQ$11,"@")))/_xlfn.XLOOKUP(E104,'C5'!D:D,'C5'!G:G))*_xlfn.XLOOKUP(Planilha4!E104,'C5'!D:D,'C5'!E:E)&amp;" - C5: "&amp;_xlfn.XLOOKUP(E104,'C5'!D:D,'C5'!F:F)),"")</f>
        <v/>
      </c>
    </row>
    <row r="105" spans="5:15" x14ac:dyDescent="0.35">
      <c r="E105" s="18" t="str">
        <f>IF('Espelho NFE'!B103="","",'Espelho NFE'!B103)</f>
        <v/>
      </c>
      <c r="F105" s="18" t="str">
        <f>IF(E105="","",IF(_xlfn.XLOOKUP(Planilha4!E105,'Espelho NFE'!B:B,'Espelho NFE'!B:B)="","Não","Sim"))</f>
        <v/>
      </c>
      <c r="G105" s="20" t="str">
        <f>IF(F105="Sim",_xlfn.XLOOKUP(E105,'C5'!D:D,'C5'!C:C),"")</f>
        <v/>
      </c>
      <c r="H105" s="18" t="str">
        <f>IF(F105="Sim",_xlfn.XLOOKUP(G105,'C5'!C:C,'C5'!J:J),"")</f>
        <v/>
      </c>
      <c r="I105" s="20" t="str" cm="1">
        <f t="array" aca="1" ref="I105" ca="1">IF($F105="Sim",IF(_xlfn.XLOOKUP($E105,'Espelho NFE'!$B:$B,INDIRECT(TEXT($AQ$6,"@")))=_xlfn.XLOOKUP(Planilha4!$E105,'C5'!$D:$D,'C5'!$P:$P),"Ok","Nfe: "&amp;_xlfn.XLOOKUP($E105,'Espelho NFE'!$B:$B,INDIRECT(TEXT($AQ$6,"@")))&amp;" - C5: "&amp;_xlfn.XLOOKUP(Planilha4!$E105,'C5'!$D:$D,'C5'!$P:$P)),"")</f>
        <v/>
      </c>
      <c r="J105" s="20" t="str" cm="1">
        <f t="array" aca="1" ref="J105" ca="1">IF($F105="Sim",IF(_xlfn.XLOOKUP($E105,'Espelho NFE'!$B:$B,INDIRECT(TEXT($AQ$7,"@")))=_xlfn.XLOOKUP(Planilha4!$E105,'C5'!$D:$D,'C5'!$M:$M),"Ok","Nfe: "&amp;_xlfn.XLOOKUP($E105,'Espelho NFE'!$B:$B,INDIRECT(TEXT($AQ$7,"@")))&amp;" - C5: "&amp;_xlfn.XLOOKUP(Planilha4!$E105,'C5'!$D:$D,'C5'!$M:$M)),"")</f>
        <v/>
      </c>
      <c r="K105" s="20" t="str" cm="1">
        <f t="array" aca="1" ref="K105" ca="1">IF($F105="Sim",IF(_xlfn.XLOOKUP($E105,'Espelho NFE'!$B:$B,INDIRECT(TEXT($AQ$8,"@")))=_xlfn.XLOOKUP(Planilha4!$E105,'C5'!$D:$D,'C5'!$Z:$Z),"Ok","Nfe: "&amp;_xlfn.XLOOKUP($E105,'Espelho NFE'!$B:$B,INDIRECT(TEXT($AQ$8,"@")))&amp;" - C5: "&amp;_xlfn.XLOOKUP(Planilha4!$E105,'C5'!$D:$D,'C5'!$Z:$Z)),"")</f>
        <v/>
      </c>
      <c r="L105" s="20" t="str" cm="1">
        <f t="array" aca="1" ref="L105" ca="1">IF($F105="Sim",IF(_xlfn.XLOOKUP($E105,'Espelho NFE'!$B:$B,INDIRECT(TEXT($AQ$9,"@")))=_xlfn.XLOOKUP(Planilha4!$E105,'C5'!$D:$D,'C5'!$AA:$AA),"Ok","Nfe: "&amp;_xlfn.XLOOKUP($E105,'Espelho NFE'!$B:$B,INDIRECT(TEXT($AQ$9,"@")))&amp;" - C5: "&amp;_xlfn.XLOOKUP(Planilha4!$E105,'C5'!$D:$D,'C5'!$AA:$AA)),"")</f>
        <v/>
      </c>
      <c r="M105" s="20" t="str" cm="1">
        <f t="array" aca="1" ref="M105" ca="1">IF($F105="Sim",IF(_xlfn.XLOOKUP($E105,'Espelho NFE'!$B:$B,INDIRECT(TEXT($AQ$10,"@")))=_xlfn.XLOOKUP(Planilha4!$E105,'C5'!$D:$D,'C5'!$AB:$AB),"Ok","Nfe: "&amp;_xlfn.XLOOKUP($E105,'Espelho NFE'!$B:$B,INDIRECT(TEXT($AQ$10,"@")))&amp;" - C5: "&amp;_xlfn.XLOOKUP(Planilha4!$E105,'C5'!$D:$D,'C5'!$AB:$AB)),"")</f>
        <v/>
      </c>
      <c r="N105" s="18" t="str">
        <f>IF(F105="Sim",IF(_xlfn.XLOOKUP(E105,'C5'!D:D,'C5'!E:E)=1,"Uni 1","Cx "&amp;_xlfn.XLOOKUP(E105,'C5'!D:D,'C5'!E:E)),"")</f>
        <v/>
      </c>
      <c r="O105" s="20" t="str" cm="1">
        <f t="array" aca="1" ref="O105" ca="1">IF(F105="Sim",IF((_xlfn.XLOOKUP(E105,'Espelho NFE'!B:B,INDIRECT(TEXT($AQ$11,"@")))/_xlfn.XLOOKUP(E105,'C5'!D:D,'C5'!G:G))*_xlfn.XLOOKUP(Planilha4!E105,'C5'!D:D,'C5'!E:E)=_xlfn.XLOOKUP(E105,'C5'!D:D,'C5'!F:F),"Ok","Nfe:"&amp;(_xlfn.XLOOKUP(E105,'Espelho NFE'!B:B,INDIRECT(TEXT($AQ$11,"@")))/_xlfn.XLOOKUP(E105,'C5'!D:D,'C5'!G:G))*_xlfn.XLOOKUP(Planilha4!E105,'C5'!D:D,'C5'!E:E)&amp;" - C5: "&amp;_xlfn.XLOOKUP(E105,'C5'!D:D,'C5'!F:F)),"")</f>
        <v/>
      </c>
    </row>
    <row r="106" spans="5:15" x14ac:dyDescent="0.35">
      <c r="E106" s="18" t="str">
        <f>IF('Espelho NFE'!B104="","",'Espelho NFE'!B104)</f>
        <v/>
      </c>
      <c r="F106" s="18" t="str">
        <f>IF(E106="","",IF(_xlfn.XLOOKUP(Planilha4!E106,'Espelho NFE'!B:B,'Espelho NFE'!B:B)="","Não","Sim"))</f>
        <v/>
      </c>
      <c r="G106" s="20" t="str">
        <f>IF(F106="Sim",_xlfn.XLOOKUP(E106,'C5'!D:D,'C5'!C:C),"")</f>
        <v/>
      </c>
      <c r="H106" s="18" t="str">
        <f>IF(F106="Sim",_xlfn.XLOOKUP(G106,'C5'!C:C,'C5'!J:J),"")</f>
        <v/>
      </c>
      <c r="I106" s="20" t="str" cm="1">
        <f t="array" aca="1" ref="I106" ca="1">IF($F106="Sim",IF(_xlfn.XLOOKUP($E106,'Espelho NFE'!$B:$B,INDIRECT(TEXT($AQ$6,"@")))=_xlfn.XLOOKUP(Planilha4!$E106,'C5'!$D:$D,'C5'!$P:$P),"Ok","Nfe: "&amp;_xlfn.XLOOKUP($E106,'Espelho NFE'!$B:$B,INDIRECT(TEXT($AQ$6,"@")))&amp;" - C5: "&amp;_xlfn.XLOOKUP(Planilha4!$E106,'C5'!$D:$D,'C5'!$P:$P)),"")</f>
        <v/>
      </c>
      <c r="J106" s="20" t="str" cm="1">
        <f t="array" aca="1" ref="J106" ca="1">IF($F106="Sim",IF(_xlfn.XLOOKUP($E106,'Espelho NFE'!$B:$B,INDIRECT(TEXT($AQ$7,"@")))=_xlfn.XLOOKUP(Planilha4!$E106,'C5'!$D:$D,'C5'!$M:$M),"Ok","Nfe: "&amp;_xlfn.XLOOKUP($E106,'Espelho NFE'!$B:$B,INDIRECT(TEXT($AQ$7,"@")))&amp;" - C5: "&amp;_xlfn.XLOOKUP(Planilha4!$E106,'C5'!$D:$D,'C5'!$M:$M)),"")</f>
        <v/>
      </c>
      <c r="K106" s="20" t="str" cm="1">
        <f t="array" aca="1" ref="K106" ca="1">IF($F106="Sim",IF(_xlfn.XLOOKUP($E106,'Espelho NFE'!$B:$B,INDIRECT(TEXT($AQ$8,"@")))=_xlfn.XLOOKUP(Planilha4!$E106,'C5'!$D:$D,'C5'!$Z:$Z),"Ok","Nfe: "&amp;_xlfn.XLOOKUP($E106,'Espelho NFE'!$B:$B,INDIRECT(TEXT($AQ$8,"@")))&amp;" - C5: "&amp;_xlfn.XLOOKUP(Planilha4!$E106,'C5'!$D:$D,'C5'!$Z:$Z)),"")</f>
        <v/>
      </c>
      <c r="L106" s="20" t="str" cm="1">
        <f t="array" aca="1" ref="L106" ca="1">IF($F106="Sim",IF(_xlfn.XLOOKUP($E106,'Espelho NFE'!$B:$B,INDIRECT(TEXT($AQ$9,"@")))=_xlfn.XLOOKUP(Planilha4!$E106,'C5'!$D:$D,'C5'!$AA:$AA),"Ok","Nfe: "&amp;_xlfn.XLOOKUP($E106,'Espelho NFE'!$B:$B,INDIRECT(TEXT($AQ$9,"@")))&amp;" - C5: "&amp;_xlfn.XLOOKUP(Planilha4!$E106,'C5'!$D:$D,'C5'!$AA:$AA)),"")</f>
        <v/>
      </c>
      <c r="M106" s="20" t="str" cm="1">
        <f t="array" aca="1" ref="M106" ca="1">IF($F106="Sim",IF(_xlfn.XLOOKUP($E106,'Espelho NFE'!$B:$B,INDIRECT(TEXT($AQ$10,"@")))=_xlfn.XLOOKUP(Planilha4!$E106,'C5'!$D:$D,'C5'!$AB:$AB),"Ok","Nfe: "&amp;_xlfn.XLOOKUP($E106,'Espelho NFE'!$B:$B,INDIRECT(TEXT($AQ$10,"@")))&amp;" - C5: "&amp;_xlfn.XLOOKUP(Planilha4!$E106,'C5'!$D:$D,'C5'!$AB:$AB)),"")</f>
        <v/>
      </c>
      <c r="N106" s="18" t="str">
        <f>IF(F106="Sim",IF(_xlfn.XLOOKUP(E106,'C5'!D:D,'C5'!E:E)=1,"Uni 1","Cx "&amp;_xlfn.XLOOKUP(E106,'C5'!D:D,'C5'!E:E)),"")</f>
        <v/>
      </c>
      <c r="O106" s="20" t="str" cm="1">
        <f t="array" aca="1" ref="O106" ca="1">IF(F106="Sim",IF((_xlfn.XLOOKUP(E106,'Espelho NFE'!B:B,INDIRECT(TEXT($AQ$11,"@")))/_xlfn.XLOOKUP(E106,'C5'!D:D,'C5'!G:G))*_xlfn.XLOOKUP(Planilha4!E106,'C5'!D:D,'C5'!E:E)=_xlfn.XLOOKUP(E106,'C5'!D:D,'C5'!F:F),"Ok","Nfe:"&amp;(_xlfn.XLOOKUP(E106,'Espelho NFE'!B:B,INDIRECT(TEXT($AQ$11,"@")))/_xlfn.XLOOKUP(E106,'C5'!D:D,'C5'!G:G))*_xlfn.XLOOKUP(Planilha4!E106,'C5'!D:D,'C5'!E:E)&amp;" - C5: "&amp;_xlfn.XLOOKUP(E106,'C5'!D:D,'C5'!F:F)),"")</f>
        <v/>
      </c>
    </row>
    <row r="107" spans="5:15" x14ac:dyDescent="0.35">
      <c r="E107" s="18" t="str">
        <f>IF('Espelho NFE'!B105="","",'Espelho NFE'!B105)</f>
        <v/>
      </c>
      <c r="F107" s="18" t="str">
        <f>IF(E107="","",IF(_xlfn.XLOOKUP(Planilha4!E107,'Espelho NFE'!B:B,'Espelho NFE'!B:B)="","Não","Sim"))</f>
        <v/>
      </c>
      <c r="G107" s="20" t="str">
        <f>IF(F107="Sim",_xlfn.XLOOKUP(E107,'C5'!D:D,'C5'!C:C),"")</f>
        <v/>
      </c>
      <c r="H107" s="18" t="str">
        <f>IF(F107="Sim",_xlfn.XLOOKUP(G107,'C5'!C:C,'C5'!J:J),"")</f>
        <v/>
      </c>
      <c r="I107" s="20" t="str" cm="1">
        <f t="array" aca="1" ref="I107" ca="1">IF($F107="Sim",IF(_xlfn.XLOOKUP($E107,'Espelho NFE'!$B:$B,INDIRECT(TEXT($AQ$6,"@")))=_xlfn.XLOOKUP(Planilha4!$E107,'C5'!$D:$D,'C5'!$P:$P),"Ok","Nfe: "&amp;_xlfn.XLOOKUP($E107,'Espelho NFE'!$B:$B,INDIRECT(TEXT($AQ$6,"@")))&amp;" - C5: "&amp;_xlfn.XLOOKUP(Planilha4!$E107,'C5'!$D:$D,'C5'!$P:$P)),"")</f>
        <v/>
      </c>
      <c r="J107" s="20" t="str" cm="1">
        <f t="array" aca="1" ref="J107" ca="1">IF($F107="Sim",IF(_xlfn.XLOOKUP($E107,'Espelho NFE'!$B:$B,INDIRECT(TEXT($AQ$7,"@")))=_xlfn.XLOOKUP(Planilha4!$E107,'C5'!$D:$D,'C5'!$M:$M),"Ok","Nfe: "&amp;_xlfn.XLOOKUP($E107,'Espelho NFE'!$B:$B,INDIRECT(TEXT($AQ$7,"@")))&amp;" - C5: "&amp;_xlfn.XLOOKUP(Planilha4!$E107,'C5'!$D:$D,'C5'!$M:$M)),"")</f>
        <v/>
      </c>
      <c r="K107" s="20" t="str" cm="1">
        <f t="array" aca="1" ref="K107" ca="1">IF($F107="Sim",IF(_xlfn.XLOOKUP($E107,'Espelho NFE'!$B:$B,INDIRECT(TEXT($AQ$8,"@")))=_xlfn.XLOOKUP(Planilha4!$E107,'C5'!$D:$D,'C5'!$Z:$Z),"Ok","Nfe: "&amp;_xlfn.XLOOKUP($E107,'Espelho NFE'!$B:$B,INDIRECT(TEXT($AQ$8,"@")))&amp;" - C5: "&amp;_xlfn.XLOOKUP(Planilha4!$E107,'C5'!$D:$D,'C5'!$Z:$Z)),"")</f>
        <v/>
      </c>
      <c r="L107" s="20" t="str" cm="1">
        <f t="array" aca="1" ref="L107" ca="1">IF($F107="Sim",IF(_xlfn.XLOOKUP($E107,'Espelho NFE'!$B:$B,INDIRECT(TEXT($AQ$9,"@")))=_xlfn.XLOOKUP(Planilha4!$E107,'C5'!$D:$D,'C5'!$AA:$AA),"Ok","Nfe: "&amp;_xlfn.XLOOKUP($E107,'Espelho NFE'!$B:$B,INDIRECT(TEXT($AQ$9,"@")))&amp;" - C5: "&amp;_xlfn.XLOOKUP(Planilha4!$E107,'C5'!$D:$D,'C5'!$AA:$AA)),"")</f>
        <v/>
      </c>
      <c r="M107" s="20" t="str" cm="1">
        <f t="array" aca="1" ref="M107" ca="1">IF($F107="Sim",IF(_xlfn.XLOOKUP($E107,'Espelho NFE'!$B:$B,INDIRECT(TEXT($AQ$10,"@")))=_xlfn.XLOOKUP(Planilha4!$E107,'C5'!$D:$D,'C5'!$AB:$AB),"Ok","Nfe: "&amp;_xlfn.XLOOKUP($E107,'Espelho NFE'!$B:$B,INDIRECT(TEXT($AQ$10,"@")))&amp;" - C5: "&amp;_xlfn.XLOOKUP(Planilha4!$E107,'C5'!$D:$D,'C5'!$AB:$AB)),"")</f>
        <v/>
      </c>
      <c r="N107" s="18" t="str">
        <f>IF(F107="Sim",IF(_xlfn.XLOOKUP(E107,'C5'!D:D,'C5'!E:E)=1,"Uni 1","Cx "&amp;_xlfn.XLOOKUP(E107,'C5'!D:D,'C5'!E:E)),"")</f>
        <v/>
      </c>
      <c r="O107" s="20" t="str" cm="1">
        <f t="array" aca="1" ref="O107" ca="1">IF(F107="Sim",IF((_xlfn.XLOOKUP(E107,'Espelho NFE'!B:B,INDIRECT(TEXT($AQ$11,"@")))/_xlfn.XLOOKUP(E107,'C5'!D:D,'C5'!G:G))*_xlfn.XLOOKUP(Planilha4!E107,'C5'!D:D,'C5'!E:E)=_xlfn.XLOOKUP(E107,'C5'!D:D,'C5'!F:F),"Ok","Nfe:"&amp;(_xlfn.XLOOKUP(E107,'Espelho NFE'!B:B,INDIRECT(TEXT($AQ$11,"@")))/_xlfn.XLOOKUP(E107,'C5'!D:D,'C5'!G:G))*_xlfn.XLOOKUP(Planilha4!E107,'C5'!D:D,'C5'!E:E)&amp;" - C5: "&amp;_xlfn.XLOOKUP(E107,'C5'!D:D,'C5'!F:F)),"")</f>
        <v/>
      </c>
    </row>
    <row r="108" spans="5:15" x14ac:dyDescent="0.35">
      <c r="E108" s="18" t="str">
        <f>IF('Espelho NFE'!B106="","",'Espelho NFE'!B106)</f>
        <v/>
      </c>
      <c r="F108" s="18" t="str">
        <f>IF(E108="","",IF(_xlfn.XLOOKUP(Planilha4!E108,'Espelho NFE'!B:B,'Espelho NFE'!B:B)="","Não","Sim"))</f>
        <v/>
      </c>
      <c r="G108" s="20" t="str">
        <f>IF(F108="Sim",_xlfn.XLOOKUP(E108,'C5'!D:D,'C5'!C:C),"")</f>
        <v/>
      </c>
      <c r="H108" s="18" t="str">
        <f>IF(F108="Sim",_xlfn.XLOOKUP(G108,'C5'!C:C,'C5'!J:J),"")</f>
        <v/>
      </c>
      <c r="I108" s="20" t="str" cm="1">
        <f t="array" aca="1" ref="I108" ca="1">IF($F108="Sim",IF(_xlfn.XLOOKUP($E108,'Espelho NFE'!$B:$B,INDIRECT(TEXT($AQ$6,"@")))=_xlfn.XLOOKUP(Planilha4!$E108,'C5'!$D:$D,'C5'!$P:$P),"Ok","Nfe: "&amp;_xlfn.XLOOKUP($E108,'Espelho NFE'!$B:$B,INDIRECT(TEXT($AQ$6,"@")))&amp;" - C5: "&amp;_xlfn.XLOOKUP(Planilha4!$E108,'C5'!$D:$D,'C5'!$P:$P)),"")</f>
        <v/>
      </c>
      <c r="J108" s="20" t="str" cm="1">
        <f t="array" aca="1" ref="J108" ca="1">IF($F108="Sim",IF(_xlfn.XLOOKUP($E108,'Espelho NFE'!$B:$B,INDIRECT(TEXT($AQ$7,"@")))=_xlfn.XLOOKUP(Planilha4!$E108,'C5'!$D:$D,'C5'!$M:$M),"Ok","Nfe: "&amp;_xlfn.XLOOKUP($E108,'Espelho NFE'!$B:$B,INDIRECT(TEXT($AQ$7,"@")))&amp;" - C5: "&amp;_xlfn.XLOOKUP(Planilha4!$E108,'C5'!$D:$D,'C5'!$M:$M)),"")</f>
        <v/>
      </c>
      <c r="K108" s="20" t="str" cm="1">
        <f t="array" aca="1" ref="K108" ca="1">IF($F108="Sim",IF(_xlfn.XLOOKUP($E108,'Espelho NFE'!$B:$B,INDIRECT(TEXT($AQ$8,"@")))=_xlfn.XLOOKUP(Planilha4!$E108,'C5'!$D:$D,'C5'!$Z:$Z),"Ok","Nfe: "&amp;_xlfn.XLOOKUP($E108,'Espelho NFE'!$B:$B,INDIRECT(TEXT($AQ$8,"@")))&amp;" - C5: "&amp;_xlfn.XLOOKUP(Planilha4!$E108,'C5'!$D:$D,'C5'!$Z:$Z)),"")</f>
        <v/>
      </c>
      <c r="L108" s="20" t="str" cm="1">
        <f t="array" aca="1" ref="L108" ca="1">IF($F108="Sim",IF(_xlfn.XLOOKUP($E108,'Espelho NFE'!$B:$B,INDIRECT(TEXT($AQ$9,"@")))=_xlfn.XLOOKUP(Planilha4!$E108,'C5'!$D:$D,'C5'!$AA:$AA),"Ok","Nfe: "&amp;_xlfn.XLOOKUP($E108,'Espelho NFE'!$B:$B,INDIRECT(TEXT($AQ$9,"@")))&amp;" - C5: "&amp;_xlfn.XLOOKUP(Planilha4!$E108,'C5'!$D:$D,'C5'!$AA:$AA)),"")</f>
        <v/>
      </c>
      <c r="M108" s="20" t="str" cm="1">
        <f t="array" aca="1" ref="M108" ca="1">IF($F108="Sim",IF(_xlfn.XLOOKUP($E108,'Espelho NFE'!$B:$B,INDIRECT(TEXT($AQ$10,"@")))=_xlfn.XLOOKUP(Planilha4!$E108,'C5'!$D:$D,'C5'!$AB:$AB),"Ok","Nfe: "&amp;_xlfn.XLOOKUP($E108,'Espelho NFE'!$B:$B,INDIRECT(TEXT($AQ$10,"@")))&amp;" - C5: "&amp;_xlfn.XLOOKUP(Planilha4!$E108,'C5'!$D:$D,'C5'!$AB:$AB)),"")</f>
        <v/>
      </c>
      <c r="N108" s="18" t="str">
        <f>IF(F108="Sim",IF(_xlfn.XLOOKUP(E108,'C5'!D:D,'C5'!E:E)=1,"Uni 1","Cx "&amp;_xlfn.XLOOKUP(E108,'C5'!D:D,'C5'!E:E)),"")</f>
        <v/>
      </c>
      <c r="O108" s="20" t="str" cm="1">
        <f t="array" aca="1" ref="O108" ca="1">IF(F108="Sim",IF((_xlfn.XLOOKUP(E108,'Espelho NFE'!B:B,INDIRECT(TEXT($AQ$11,"@")))/_xlfn.XLOOKUP(E108,'C5'!D:D,'C5'!G:G))*_xlfn.XLOOKUP(Planilha4!E108,'C5'!D:D,'C5'!E:E)=_xlfn.XLOOKUP(E108,'C5'!D:D,'C5'!F:F),"Ok","Nfe:"&amp;(_xlfn.XLOOKUP(E108,'Espelho NFE'!B:B,INDIRECT(TEXT($AQ$11,"@")))/_xlfn.XLOOKUP(E108,'C5'!D:D,'C5'!G:G))*_xlfn.XLOOKUP(Planilha4!E108,'C5'!D:D,'C5'!E:E)&amp;" - C5: "&amp;_xlfn.XLOOKUP(E108,'C5'!D:D,'C5'!F:F)),"")</f>
        <v/>
      </c>
    </row>
    <row r="109" spans="5:15" x14ac:dyDescent="0.35">
      <c r="E109" s="18" t="str">
        <f>IF('Espelho NFE'!B107="","",'Espelho NFE'!B107)</f>
        <v/>
      </c>
      <c r="F109" s="18" t="str">
        <f>IF(E109="","",IF(_xlfn.XLOOKUP(Planilha4!E109,'Espelho NFE'!B:B,'Espelho NFE'!B:B)="","Não","Sim"))</f>
        <v/>
      </c>
      <c r="G109" s="20" t="str">
        <f>IF(F109="Sim",_xlfn.XLOOKUP(E109,'C5'!D:D,'C5'!C:C),"")</f>
        <v/>
      </c>
      <c r="H109" s="18" t="str">
        <f>IF(F109="Sim",_xlfn.XLOOKUP(G109,'C5'!C:C,'C5'!J:J),"")</f>
        <v/>
      </c>
      <c r="I109" s="20" t="str" cm="1">
        <f t="array" aca="1" ref="I109" ca="1">IF($F109="Sim",IF(_xlfn.XLOOKUP($E109,'Espelho NFE'!$B:$B,INDIRECT(TEXT($AQ$6,"@")))=_xlfn.XLOOKUP(Planilha4!$E109,'C5'!$D:$D,'C5'!$P:$P),"Ok","Nfe: "&amp;_xlfn.XLOOKUP($E109,'Espelho NFE'!$B:$B,INDIRECT(TEXT($AQ$6,"@")))&amp;" - C5: "&amp;_xlfn.XLOOKUP(Planilha4!$E109,'C5'!$D:$D,'C5'!$P:$P)),"")</f>
        <v/>
      </c>
      <c r="J109" s="20" t="str" cm="1">
        <f t="array" aca="1" ref="J109" ca="1">IF($F109="Sim",IF(_xlfn.XLOOKUP($E109,'Espelho NFE'!$B:$B,INDIRECT(TEXT($AQ$7,"@")))=_xlfn.XLOOKUP(Planilha4!$E109,'C5'!$D:$D,'C5'!$M:$M),"Ok","Nfe: "&amp;_xlfn.XLOOKUP($E109,'Espelho NFE'!$B:$B,INDIRECT(TEXT($AQ$7,"@")))&amp;" - C5: "&amp;_xlfn.XLOOKUP(Planilha4!$E109,'C5'!$D:$D,'C5'!$M:$M)),"")</f>
        <v/>
      </c>
      <c r="K109" s="20" t="str" cm="1">
        <f t="array" aca="1" ref="K109" ca="1">IF($F109="Sim",IF(_xlfn.XLOOKUP($E109,'Espelho NFE'!$B:$B,INDIRECT(TEXT($AQ$8,"@")))=_xlfn.XLOOKUP(Planilha4!$E109,'C5'!$D:$D,'C5'!$Z:$Z),"Ok","Nfe: "&amp;_xlfn.XLOOKUP($E109,'Espelho NFE'!$B:$B,INDIRECT(TEXT($AQ$8,"@")))&amp;" - C5: "&amp;_xlfn.XLOOKUP(Planilha4!$E109,'C5'!$D:$D,'C5'!$Z:$Z)),"")</f>
        <v/>
      </c>
      <c r="L109" s="20" t="str" cm="1">
        <f t="array" aca="1" ref="L109" ca="1">IF($F109="Sim",IF(_xlfn.XLOOKUP($E109,'Espelho NFE'!$B:$B,INDIRECT(TEXT($AQ$9,"@")))=_xlfn.XLOOKUP(Planilha4!$E109,'C5'!$D:$D,'C5'!$AA:$AA),"Ok","Nfe: "&amp;_xlfn.XLOOKUP($E109,'Espelho NFE'!$B:$B,INDIRECT(TEXT($AQ$9,"@")))&amp;" - C5: "&amp;_xlfn.XLOOKUP(Planilha4!$E109,'C5'!$D:$D,'C5'!$AA:$AA)),"")</f>
        <v/>
      </c>
      <c r="M109" s="20" t="str" cm="1">
        <f t="array" aca="1" ref="M109" ca="1">IF($F109="Sim",IF(_xlfn.XLOOKUP($E109,'Espelho NFE'!$B:$B,INDIRECT(TEXT($AQ$10,"@")))=_xlfn.XLOOKUP(Planilha4!$E109,'C5'!$D:$D,'C5'!$AB:$AB),"Ok","Nfe: "&amp;_xlfn.XLOOKUP($E109,'Espelho NFE'!$B:$B,INDIRECT(TEXT($AQ$10,"@")))&amp;" - C5: "&amp;_xlfn.XLOOKUP(Planilha4!$E109,'C5'!$D:$D,'C5'!$AB:$AB)),"")</f>
        <v/>
      </c>
      <c r="N109" s="18" t="str">
        <f>IF(F109="Sim",IF(_xlfn.XLOOKUP(E109,'C5'!D:D,'C5'!E:E)=1,"Uni 1","Cx "&amp;_xlfn.XLOOKUP(E109,'C5'!D:D,'C5'!E:E)),"")</f>
        <v/>
      </c>
      <c r="O109" s="20" t="str" cm="1">
        <f t="array" aca="1" ref="O109" ca="1">IF(F109="Sim",IF((_xlfn.XLOOKUP(E109,'Espelho NFE'!B:B,INDIRECT(TEXT($AQ$11,"@")))/_xlfn.XLOOKUP(E109,'C5'!D:D,'C5'!G:G))*_xlfn.XLOOKUP(Planilha4!E109,'C5'!D:D,'C5'!E:E)=_xlfn.XLOOKUP(E109,'C5'!D:D,'C5'!F:F),"Ok","Nfe:"&amp;(_xlfn.XLOOKUP(E109,'Espelho NFE'!B:B,INDIRECT(TEXT($AQ$11,"@")))/_xlfn.XLOOKUP(E109,'C5'!D:D,'C5'!G:G))*_xlfn.XLOOKUP(Planilha4!E109,'C5'!D:D,'C5'!E:E)&amp;" - C5: "&amp;_xlfn.XLOOKUP(E109,'C5'!D:D,'C5'!F:F)),"")</f>
        <v/>
      </c>
    </row>
    <row r="110" spans="5:15" x14ac:dyDescent="0.35">
      <c r="E110" s="18" t="str">
        <f>IF('Espelho NFE'!B108="","",'Espelho NFE'!B108)</f>
        <v/>
      </c>
      <c r="F110" s="18" t="str">
        <f>IF(E110="","",IF(_xlfn.XLOOKUP(Planilha4!E110,'Espelho NFE'!B:B,'Espelho NFE'!B:B)="","Não","Sim"))</f>
        <v/>
      </c>
      <c r="G110" s="20" t="str">
        <f>IF(F110="Sim",_xlfn.XLOOKUP(E110,'C5'!D:D,'C5'!C:C),"")</f>
        <v/>
      </c>
      <c r="H110" s="18" t="str">
        <f>IF(F110="Sim",_xlfn.XLOOKUP(G110,'C5'!C:C,'C5'!J:J),"")</f>
        <v/>
      </c>
      <c r="I110" s="20" t="str" cm="1">
        <f t="array" aca="1" ref="I110" ca="1">IF($F110="Sim",IF(_xlfn.XLOOKUP($E110,'Espelho NFE'!$B:$B,INDIRECT(TEXT($AQ$6,"@")))=_xlfn.XLOOKUP(Planilha4!$E110,'C5'!$D:$D,'C5'!$P:$P),"Ok","Nfe: "&amp;_xlfn.XLOOKUP($E110,'Espelho NFE'!$B:$B,INDIRECT(TEXT($AQ$6,"@")))&amp;" - C5: "&amp;_xlfn.XLOOKUP(Planilha4!$E110,'C5'!$D:$D,'C5'!$P:$P)),"")</f>
        <v/>
      </c>
      <c r="J110" s="20" t="str" cm="1">
        <f t="array" aca="1" ref="J110" ca="1">IF($F110="Sim",IF(_xlfn.XLOOKUP($E110,'Espelho NFE'!$B:$B,INDIRECT(TEXT($AQ$7,"@")))=_xlfn.XLOOKUP(Planilha4!$E110,'C5'!$D:$D,'C5'!$M:$M),"Ok","Nfe: "&amp;_xlfn.XLOOKUP($E110,'Espelho NFE'!$B:$B,INDIRECT(TEXT($AQ$7,"@")))&amp;" - C5: "&amp;_xlfn.XLOOKUP(Planilha4!$E110,'C5'!$D:$D,'C5'!$M:$M)),"")</f>
        <v/>
      </c>
      <c r="K110" s="20" t="str" cm="1">
        <f t="array" aca="1" ref="K110" ca="1">IF($F110="Sim",IF(_xlfn.XLOOKUP($E110,'Espelho NFE'!$B:$B,INDIRECT(TEXT($AQ$8,"@")))=_xlfn.XLOOKUP(Planilha4!$E110,'C5'!$D:$D,'C5'!$Z:$Z),"Ok","Nfe: "&amp;_xlfn.XLOOKUP($E110,'Espelho NFE'!$B:$B,INDIRECT(TEXT($AQ$8,"@")))&amp;" - C5: "&amp;_xlfn.XLOOKUP(Planilha4!$E110,'C5'!$D:$D,'C5'!$Z:$Z)),"")</f>
        <v/>
      </c>
      <c r="L110" s="20" t="str" cm="1">
        <f t="array" aca="1" ref="L110" ca="1">IF($F110="Sim",IF(_xlfn.XLOOKUP($E110,'Espelho NFE'!$B:$B,INDIRECT(TEXT($AQ$9,"@")))=_xlfn.XLOOKUP(Planilha4!$E110,'C5'!$D:$D,'C5'!$AA:$AA),"Ok","Nfe: "&amp;_xlfn.XLOOKUP($E110,'Espelho NFE'!$B:$B,INDIRECT(TEXT($AQ$9,"@")))&amp;" - C5: "&amp;_xlfn.XLOOKUP(Planilha4!$E110,'C5'!$D:$D,'C5'!$AA:$AA)),"")</f>
        <v/>
      </c>
      <c r="M110" s="20" t="str" cm="1">
        <f t="array" aca="1" ref="M110" ca="1">IF($F110="Sim",IF(_xlfn.XLOOKUP($E110,'Espelho NFE'!$B:$B,INDIRECT(TEXT($AQ$10,"@")))=_xlfn.XLOOKUP(Planilha4!$E110,'C5'!$D:$D,'C5'!$AB:$AB),"Ok","Nfe: "&amp;_xlfn.XLOOKUP($E110,'Espelho NFE'!$B:$B,INDIRECT(TEXT($AQ$10,"@")))&amp;" - C5: "&amp;_xlfn.XLOOKUP(Planilha4!$E110,'C5'!$D:$D,'C5'!$AB:$AB)),"")</f>
        <v/>
      </c>
      <c r="N110" s="18" t="str">
        <f>IF(F110="Sim",IF(_xlfn.XLOOKUP(E110,'C5'!D:D,'C5'!E:E)=1,"Uni 1","Cx "&amp;_xlfn.XLOOKUP(E110,'C5'!D:D,'C5'!E:E)),"")</f>
        <v/>
      </c>
      <c r="O110" s="20" t="str" cm="1">
        <f t="array" aca="1" ref="O110" ca="1">IF(F110="Sim",IF((_xlfn.XLOOKUP(E110,'Espelho NFE'!B:B,INDIRECT(TEXT($AQ$11,"@")))/_xlfn.XLOOKUP(E110,'C5'!D:D,'C5'!G:G))*_xlfn.XLOOKUP(Planilha4!E110,'C5'!D:D,'C5'!E:E)=_xlfn.XLOOKUP(E110,'C5'!D:D,'C5'!F:F),"Ok","Nfe:"&amp;(_xlfn.XLOOKUP(E110,'Espelho NFE'!B:B,INDIRECT(TEXT($AQ$11,"@")))/_xlfn.XLOOKUP(E110,'C5'!D:D,'C5'!G:G))*_xlfn.XLOOKUP(Planilha4!E110,'C5'!D:D,'C5'!E:E)&amp;" - C5: "&amp;_xlfn.XLOOKUP(E110,'C5'!D:D,'C5'!F:F)),"")</f>
        <v/>
      </c>
    </row>
    <row r="111" spans="5:15" x14ac:dyDescent="0.35">
      <c r="E111" s="18" t="str">
        <f>IF('Espelho NFE'!B109="","",'Espelho NFE'!B109)</f>
        <v/>
      </c>
      <c r="F111" s="18" t="str">
        <f>IF(E111="","",IF(_xlfn.XLOOKUP(Planilha4!E111,'Espelho NFE'!B:B,'Espelho NFE'!B:B)="","Não","Sim"))</f>
        <v/>
      </c>
      <c r="G111" s="20" t="str">
        <f>IF(F111="Sim",_xlfn.XLOOKUP(E111,'C5'!D:D,'C5'!C:C),"")</f>
        <v/>
      </c>
      <c r="H111" s="18" t="str">
        <f>IF(F111="Sim",_xlfn.XLOOKUP(G111,'C5'!C:C,'C5'!J:J),"")</f>
        <v/>
      </c>
      <c r="I111" s="20" t="str" cm="1">
        <f t="array" aca="1" ref="I111" ca="1">IF($F111="Sim",IF(_xlfn.XLOOKUP($E111,'Espelho NFE'!$B:$B,INDIRECT(TEXT($AQ$6,"@")))=_xlfn.XLOOKUP(Planilha4!$E111,'C5'!$D:$D,'C5'!$P:$P),"Ok","Nfe: "&amp;_xlfn.XLOOKUP($E111,'Espelho NFE'!$B:$B,INDIRECT(TEXT($AQ$6,"@")))&amp;" - C5: "&amp;_xlfn.XLOOKUP(Planilha4!$E111,'C5'!$D:$D,'C5'!$P:$P)),"")</f>
        <v/>
      </c>
      <c r="J111" s="20" t="str" cm="1">
        <f t="array" aca="1" ref="J111" ca="1">IF($F111="Sim",IF(_xlfn.XLOOKUP($E111,'Espelho NFE'!$B:$B,INDIRECT(TEXT($AQ$7,"@")))=_xlfn.XLOOKUP(Planilha4!$E111,'C5'!$D:$D,'C5'!$M:$M),"Ok","Nfe: "&amp;_xlfn.XLOOKUP($E111,'Espelho NFE'!$B:$B,INDIRECT(TEXT($AQ$7,"@")))&amp;" - C5: "&amp;_xlfn.XLOOKUP(Planilha4!$E111,'C5'!$D:$D,'C5'!$M:$M)),"")</f>
        <v/>
      </c>
      <c r="K111" s="20" t="str" cm="1">
        <f t="array" aca="1" ref="K111" ca="1">IF($F111="Sim",IF(_xlfn.XLOOKUP($E111,'Espelho NFE'!$B:$B,INDIRECT(TEXT($AQ$8,"@")))=_xlfn.XLOOKUP(Planilha4!$E111,'C5'!$D:$D,'C5'!$Z:$Z),"Ok","Nfe: "&amp;_xlfn.XLOOKUP($E111,'Espelho NFE'!$B:$B,INDIRECT(TEXT($AQ$8,"@")))&amp;" - C5: "&amp;_xlfn.XLOOKUP(Planilha4!$E111,'C5'!$D:$D,'C5'!$Z:$Z)),"")</f>
        <v/>
      </c>
      <c r="L111" s="20" t="str" cm="1">
        <f t="array" aca="1" ref="L111" ca="1">IF($F111="Sim",IF(_xlfn.XLOOKUP($E111,'Espelho NFE'!$B:$B,INDIRECT(TEXT($AQ$9,"@")))=_xlfn.XLOOKUP(Planilha4!$E111,'C5'!$D:$D,'C5'!$AA:$AA),"Ok","Nfe: "&amp;_xlfn.XLOOKUP($E111,'Espelho NFE'!$B:$B,INDIRECT(TEXT($AQ$9,"@")))&amp;" - C5: "&amp;_xlfn.XLOOKUP(Planilha4!$E111,'C5'!$D:$D,'C5'!$AA:$AA)),"")</f>
        <v/>
      </c>
      <c r="M111" s="20" t="str" cm="1">
        <f t="array" aca="1" ref="M111" ca="1">IF($F111="Sim",IF(_xlfn.XLOOKUP($E111,'Espelho NFE'!$B:$B,INDIRECT(TEXT($AQ$10,"@")))=_xlfn.XLOOKUP(Planilha4!$E111,'C5'!$D:$D,'C5'!$AB:$AB),"Ok","Nfe: "&amp;_xlfn.XLOOKUP($E111,'Espelho NFE'!$B:$B,INDIRECT(TEXT($AQ$10,"@")))&amp;" - C5: "&amp;_xlfn.XLOOKUP(Planilha4!$E111,'C5'!$D:$D,'C5'!$AB:$AB)),"")</f>
        <v/>
      </c>
      <c r="N111" s="18" t="str">
        <f>IF(F111="Sim",IF(_xlfn.XLOOKUP(E111,'C5'!D:D,'C5'!E:E)=1,"Uni 1","Cx "&amp;_xlfn.XLOOKUP(E111,'C5'!D:D,'C5'!E:E)),"")</f>
        <v/>
      </c>
      <c r="O111" s="20" t="str" cm="1">
        <f t="array" aca="1" ref="O111" ca="1">IF(F111="Sim",IF((_xlfn.XLOOKUP(E111,'Espelho NFE'!B:B,INDIRECT(TEXT($AQ$11,"@")))/_xlfn.XLOOKUP(E111,'C5'!D:D,'C5'!G:G))*_xlfn.XLOOKUP(Planilha4!E111,'C5'!D:D,'C5'!E:E)=_xlfn.XLOOKUP(E111,'C5'!D:D,'C5'!F:F),"Ok","Nfe:"&amp;(_xlfn.XLOOKUP(E111,'Espelho NFE'!B:B,INDIRECT(TEXT($AQ$11,"@")))/_xlfn.XLOOKUP(E111,'C5'!D:D,'C5'!G:G))*_xlfn.XLOOKUP(Planilha4!E111,'C5'!D:D,'C5'!E:E)&amp;" - C5: "&amp;_xlfn.XLOOKUP(E111,'C5'!D:D,'C5'!F:F)),"")</f>
        <v/>
      </c>
    </row>
    <row r="112" spans="5:15" x14ac:dyDescent="0.35">
      <c r="E112" s="18" t="str">
        <f>IF('Espelho NFE'!B110="","",'Espelho NFE'!B110)</f>
        <v/>
      </c>
      <c r="F112" s="18" t="str">
        <f>IF(E112="","",IF(_xlfn.XLOOKUP(Planilha4!E112,'Espelho NFE'!B:B,'Espelho NFE'!B:B)="","Não","Sim"))</f>
        <v/>
      </c>
      <c r="G112" s="20" t="str">
        <f>IF(F112="Sim",_xlfn.XLOOKUP(E112,'C5'!D:D,'C5'!C:C),"")</f>
        <v/>
      </c>
      <c r="H112" s="18" t="str">
        <f>IF(F112="Sim",_xlfn.XLOOKUP(G112,'C5'!C:C,'C5'!J:J),"")</f>
        <v/>
      </c>
      <c r="I112" s="20" t="str" cm="1">
        <f t="array" aca="1" ref="I112" ca="1">IF($F112="Sim",IF(_xlfn.XLOOKUP($E112,'Espelho NFE'!$B:$B,INDIRECT(TEXT($AQ$6,"@")))=_xlfn.XLOOKUP(Planilha4!$E112,'C5'!$D:$D,'C5'!$P:$P),"Ok","Nfe: "&amp;_xlfn.XLOOKUP($E112,'Espelho NFE'!$B:$B,INDIRECT(TEXT($AQ$6,"@")))&amp;" - C5: "&amp;_xlfn.XLOOKUP(Planilha4!$E112,'C5'!$D:$D,'C5'!$P:$P)),"")</f>
        <v/>
      </c>
      <c r="J112" s="20" t="str" cm="1">
        <f t="array" aca="1" ref="J112" ca="1">IF($F112="Sim",IF(_xlfn.XLOOKUP($E112,'Espelho NFE'!$B:$B,INDIRECT(TEXT($AQ$7,"@")))=_xlfn.XLOOKUP(Planilha4!$E112,'C5'!$D:$D,'C5'!$M:$M),"Ok","Nfe: "&amp;_xlfn.XLOOKUP($E112,'Espelho NFE'!$B:$B,INDIRECT(TEXT($AQ$7,"@")))&amp;" - C5: "&amp;_xlfn.XLOOKUP(Planilha4!$E112,'C5'!$D:$D,'C5'!$M:$M)),"")</f>
        <v/>
      </c>
      <c r="K112" s="20" t="str" cm="1">
        <f t="array" aca="1" ref="K112" ca="1">IF($F112="Sim",IF(_xlfn.XLOOKUP($E112,'Espelho NFE'!$B:$B,INDIRECT(TEXT($AQ$8,"@")))=_xlfn.XLOOKUP(Planilha4!$E112,'C5'!$D:$D,'C5'!$Z:$Z),"Ok","Nfe: "&amp;_xlfn.XLOOKUP($E112,'Espelho NFE'!$B:$B,INDIRECT(TEXT($AQ$8,"@")))&amp;" - C5: "&amp;_xlfn.XLOOKUP(Planilha4!$E112,'C5'!$D:$D,'C5'!$Z:$Z)),"")</f>
        <v/>
      </c>
      <c r="L112" s="20" t="str" cm="1">
        <f t="array" aca="1" ref="L112" ca="1">IF($F112="Sim",IF(_xlfn.XLOOKUP($E112,'Espelho NFE'!$B:$B,INDIRECT(TEXT($AQ$9,"@")))=_xlfn.XLOOKUP(Planilha4!$E112,'C5'!$D:$D,'C5'!$AA:$AA),"Ok","Nfe: "&amp;_xlfn.XLOOKUP($E112,'Espelho NFE'!$B:$B,INDIRECT(TEXT($AQ$9,"@")))&amp;" - C5: "&amp;_xlfn.XLOOKUP(Planilha4!$E112,'C5'!$D:$D,'C5'!$AA:$AA)),"")</f>
        <v/>
      </c>
      <c r="M112" s="20" t="str" cm="1">
        <f t="array" aca="1" ref="M112" ca="1">IF($F112="Sim",IF(_xlfn.XLOOKUP($E112,'Espelho NFE'!$B:$B,INDIRECT(TEXT($AQ$10,"@")))=_xlfn.XLOOKUP(Planilha4!$E112,'C5'!$D:$D,'C5'!$AB:$AB),"Ok","Nfe: "&amp;_xlfn.XLOOKUP($E112,'Espelho NFE'!$B:$B,INDIRECT(TEXT($AQ$10,"@")))&amp;" - C5: "&amp;_xlfn.XLOOKUP(Planilha4!$E112,'C5'!$D:$D,'C5'!$AB:$AB)),"")</f>
        <v/>
      </c>
      <c r="N112" s="18" t="str">
        <f>IF(F112="Sim",IF(_xlfn.XLOOKUP(E112,'C5'!D:D,'C5'!E:E)=1,"Uni 1","Cx "&amp;_xlfn.XLOOKUP(E112,'C5'!D:D,'C5'!E:E)),"")</f>
        <v/>
      </c>
      <c r="O112" s="20" t="str" cm="1">
        <f t="array" aca="1" ref="O112" ca="1">IF(F112="Sim",IF((_xlfn.XLOOKUP(E112,'Espelho NFE'!B:B,INDIRECT(TEXT($AQ$11,"@")))/_xlfn.XLOOKUP(E112,'C5'!D:D,'C5'!G:G))*_xlfn.XLOOKUP(Planilha4!E112,'C5'!D:D,'C5'!E:E)=_xlfn.XLOOKUP(E112,'C5'!D:D,'C5'!F:F),"Ok","Nfe:"&amp;(_xlfn.XLOOKUP(E112,'Espelho NFE'!B:B,INDIRECT(TEXT($AQ$11,"@")))/_xlfn.XLOOKUP(E112,'C5'!D:D,'C5'!G:G))*_xlfn.XLOOKUP(Planilha4!E112,'C5'!D:D,'C5'!E:E)&amp;" - C5: "&amp;_xlfn.XLOOKUP(E112,'C5'!D:D,'C5'!F:F)),"")</f>
        <v/>
      </c>
    </row>
    <row r="113" spans="5:15" x14ac:dyDescent="0.35">
      <c r="E113" s="18" t="str">
        <f>IF('Espelho NFE'!B111="","",'Espelho NFE'!B111)</f>
        <v/>
      </c>
      <c r="F113" s="18" t="str">
        <f>IF(E113="","",IF(_xlfn.XLOOKUP(Planilha4!E113,'Espelho NFE'!B:B,'Espelho NFE'!B:B)="","Não","Sim"))</f>
        <v/>
      </c>
      <c r="G113" s="20" t="str">
        <f>IF(F113="Sim",_xlfn.XLOOKUP(E113,'C5'!D:D,'C5'!C:C),"")</f>
        <v/>
      </c>
      <c r="H113" s="18" t="str">
        <f>IF(F113="Sim",_xlfn.XLOOKUP(G113,'C5'!C:C,'C5'!J:J),"")</f>
        <v/>
      </c>
      <c r="I113" s="20" t="str" cm="1">
        <f t="array" aca="1" ref="I113" ca="1">IF($F113="Sim",IF(_xlfn.XLOOKUP($E113,'Espelho NFE'!$B:$B,INDIRECT(TEXT($AQ$6,"@")))=_xlfn.XLOOKUP(Planilha4!$E113,'C5'!$D:$D,'C5'!$P:$P),"Ok","Nfe: "&amp;_xlfn.XLOOKUP($E113,'Espelho NFE'!$B:$B,INDIRECT(TEXT($AQ$6,"@")))&amp;" - C5: "&amp;_xlfn.XLOOKUP(Planilha4!$E113,'C5'!$D:$D,'C5'!$P:$P)),"")</f>
        <v/>
      </c>
      <c r="J113" s="20" t="str" cm="1">
        <f t="array" aca="1" ref="J113" ca="1">IF($F113="Sim",IF(_xlfn.XLOOKUP($E113,'Espelho NFE'!$B:$B,INDIRECT(TEXT($AQ$7,"@")))=_xlfn.XLOOKUP(Planilha4!$E113,'C5'!$D:$D,'C5'!$M:$M),"Ok","Nfe: "&amp;_xlfn.XLOOKUP($E113,'Espelho NFE'!$B:$B,INDIRECT(TEXT($AQ$7,"@")))&amp;" - C5: "&amp;_xlfn.XLOOKUP(Planilha4!$E113,'C5'!$D:$D,'C5'!$M:$M)),"")</f>
        <v/>
      </c>
      <c r="K113" s="20" t="str" cm="1">
        <f t="array" aca="1" ref="K113" ca="1">IF($F113="Sim",IF(_xlfn.XLOOKUP($E113,'Espelho NFE'!$B:$B,INDIRECT(TEXT($AQ$8,"@")))=_xlfn.XLOOKUP(Planilha4!$E113,'C5'!$D:$D,'C5'!$Z:$Z),"Ok","Nfe: "&amp;_xlfn.XLOOKUP($E113,'Espelho NFE'!$B:$B,INDIRECT(TEXT($AQ$8,"@")))&amp;" - C5: "&amp;_xlfn.XLOOKUP(Planilha4!$E113,'C5'!$D:$D,'C5'!$Z:$Z)),"")</f>
        <v/>
      </c>
      <c r="L113" s="20" t="str" cm="1">
        <f t="array" aca="1" ref="L113" ca="1">IF($F113="Sim",IF(_xlfn.XLOOKUP($E113,'Espelho NFE'!$B:$B,INDIRECT(TEXT($AQ$9,"@")))=_xlfn.XLOOKUP(Planilha4!$E113,'C5'!$D:$D,'C5'!$AA:$AA),"Ok","Nfe: "&amp;_xlfn.XLOOKUP($E113,'Espelho NFE'!$B:$B,INDIRECT(TEXT($AQ$9,"@")))&amp;" - C5: "&amp;_xlfn.XLOOKUP(Planilha4!$E113,'C5'!$D:$D,'C5'!$AA:$AA)),"")</f>
        <v/>
      </c>
      <c r="M113" s="20" t="str" cm="1">
        <f t="array" aca="1" ref="M113" ca="1">IF($F113="Sim",IF(_xlfn.XLOOKUP($E113,'Espelho NFE'!$B:$B,INDIRECT(TEXT($AQ$10,"@")))=_xlfn.XLOOKUP(Planilha4!$E113,'C5'!$D:$D,'C5'!$AB:$AB),"Ok","Nfe: "&amp;_xlfn.XLOOKUP($E113,'Espelho NFE'!$B:$B,INDIRECT(TEXT($AQ$10,"@")))&amp;" - C5: "&amp;_xlfn.XLOOKUP(Planilha4!$E113,'C5'!$D:$D,'C5'!$AB:$AB)),"")</f>
        <v/>
      </c>
      <c r="N113" s="18" t="str">
        <f>IF(F113="Sim",IF(_xlfn.XLOOKUP(E113,'C5'!D:D,'C5'!E:E)=1,"Uni 1","Cx "&amp;_xlfn.XLOOKUP(E113,'C5'!D:D,'C5'!E:E)),"")</f>
        <v/>
      </c>
      <c r="O113" s="20" t="str" cm="1">
        <f t="array" aca="1" ref="O113" ca="1">IF(F113="Sim",IF((_xlfn.XLOOKUP(E113,'Espelho NFE'!B:B,INDIRECT(TEXT($AQ$11,"@")))/_xlfn.XLOOKUP(E113,'C5'!D:D,'C5'!G:G))*_xlfn.XLOOKUP(Planilha4!E113,'C5'!D:D,'C5'!E:E)=_xlfn.XLOOKUP(E113,'C5'!D:D,'C5'!F:F),"Ok","Nfe:"&amp;(_xlfn.XLOOKUP(E113,'Espelho NFE'!B:B,INDIRECT(TEXT($AQ$11,"@")))/_xlfn.XLOOKUP(E113,'C5'!D:D,'C5'!G:G))*_xlfn.XLOOKUP(Planilha4!E113,'C5'!D:D,'C5'!E:E)&amp;" - C5: "&amp;_xlfn.XLOOKUP(E113,'C5'!D:D,'C5'!F:F)),"")</f>
        <v/>
      </c>
    </row>
    <row r="114" spans="5:15" x14ac:dyDescent="0.35">
      <c r="E114" s="18" t="str">
        <f>IF('Espelho NFE'!B112="","",'Espelho NFE'!B112)</f>
        <v/>
      </c>
      <c r="F114" s="18" t="str">
        <f>IF(E114="","",IF(_xlfn.XLOOKUP(Planilha4!E114,'Espelho NFE'!B:B,'Espelho NFE'!B:B)="","Não","Sim"))</f>
        <v/>
      </c>
      <c r="G114" s="20" t="str">
        <f>IF(F114="Sim",_xlfn.XLOOKUP(E114,'C5'!D:D,'C5'!C:C),"")</f>
        <v/>
      </c>
      <c r="H114" s="18" t="str">
        <f>IF(F114="Sim",_xlfn.XLOOKUP(G114,'C5'!C:C,'C5'!J:J),"")</f>
        <v/>
      </c>
      <c r="I114" s="20" t="str" cm="1">
        <f t="array" aca="1" ref="I114" ca="1">IF($F114="Sim",IF(_xlfn.XLOOKUP($E114,'Espelho NFE'!$B:$B,INDIRECT(TEXT($AQ$6,"@")))=_xlfn.XLOOKUP(Planilha4!$E114,'C5'!$D:$D,'C5'!$P:$P),"Ok","Nfe: "&amp;_xlfn.XLOOKUP($E114,'Espelho NFE'!$B:$B,INDIRECT(TEXT($AQ$6,"@")))&amp;" - C5: "&amp;_xlfn.XLOOKUP(Planilha4!$E114,'C5'!$D:$D,'C5'!$P:$P)),"")</f>
        <v/>
      </c>
      <c r="J114" s="20" t="str" cm="1">
        <f t="array" aca="1" ref="J114" ca="1">IF($F114="Sim",IF(_xlfn.XLOOKUP($E114,'Espelho NFE'!$B:$B,INDIRECT(TEXT($AQ$7,"@")))=_xlfn.XLOOKUP(Planilha4!$E114,'C5'!$D:$D,'C5'!$M:$M),"Ok","Nfe: "&amp;_xlfn.XLOOKUP($E114,'Espelho NFE'!$B:$B,INDIRECT(TEXT($AQ$7,"@")))&amp;" - C5: "&amp;_xlfn.XLOOKUP(Planilha4!$E114,'C5'!$D:$D,'C5'!$M:$M)),"")</f>
        <v/>
      </c>
      <c r="K114" s="20" t="str" cm="1">
        <f t="array" aca="1" ref="K114" ca="1">IF($F114="Sim",IF(_xlfn.XLOOKUP($E114,'Espelho NFE'!$B:$B,INDIRECT(TEXT($AQ$8,"@")))=_xlfn.XLOOKUP(Planilha4!$E114,'C5'!$D:$D,'C5'!$Z:$Z),"Ok","Nfe: "&amp;_xlfn.XLOOKUP($E114,'Espelho NFE'!$B:$B,INDIRECT(TEXT($AQ$8,"@")))&amp;" - C5: "&amp;_xlfn.XLOOKUP(Planilha4!$E114,'C5'!$D:$D,'C5'!$Z:$Z)),"")</f>
        <v/>
      </c>
      <c r="L114" s="20" t="str" cm="1">
        <f t="array" aca="1" ref="L114" ca="1">IF($F114="Sim",IF(_xlfn.XLOOKUP($E114,'Espelho NFE'!$B:$B,INDIRECT(TEXT($AQ$9,"@")))=_xlfn.XLOOKUP(Planilha4!$E114,'C5'!$D:$D,'C5'!$AA:$AA),"Ok","Nfe: "&amp;_xlfn.XLOOKUP($E114,'Espelho NFE'!$B:$B,INDIRECT(TEXT($AQ$9,"@")))&amp;" - C5: "&amp;_xlfn.XLOOKUP(Planilha4!$E114,'C5'!$D:$D,'C5'!$AA:$AA)),"")</f>
        <v/>
      </c>
      <c r="M114" s="20" t="str" cm="1">
        <f t="array" aca="1" ref="M114" ca="1">IF($F114="Sim",IF(_xlfn.XLOOKUP($E114,'Espelho NFE'!$B:$B,INDIRECT(TEXT($AQ$10,"@")))=_xlfn.XLOOKUP(Planilha4!$E114,'C5'!$D:$D,'C5'!$AB:$AB),"Ok","Nfe: "&amp;_xlfn.XLOOKUP($E114,'Espelho NFE'!$B:$B,INDIRECT(TEXT($AQ$10,"@")))&amp;" - C5: "&amp;_xlfn.XLOOKUP(Planilha4!$E114,'C5'!$D:$D,'C5'!$AB:$AB)),"")</f>
        <v/>
      </c>
      <c r="N114" s="18" t="str">
        <f>IF(F114="Sim",IF(_xlfn.XLOOKUP(E114,'C5'!D:D,'C5'!E:E)=1,"Uni 1","Cx "&amp;_xlfn.XLOOKUP(E114,'C5'!D:D,'C5'!E:E)),"")</f>
        <v/>
      </c>
      <c r="O114" s="20" t="str" cm="1">
        <f t="array" aca="1" ref="O114" ca="1">IF(F114="Sim",IF((_xlfn.XLOOKUP(E114,'Espelho NFE'!B:B,INDIRECT(TEXT($AQ$11,"@")))/_xlfn.XLOOKUP(E114,'C5'!D:D,'C5'!G:G))*_xlfn.XLOOKUP(Planilha4!E114,'C5'!D:D,'C5'!E:E)=_xlfn.XLOOKUP(E114,'C5'!D:D,'C5'!F:F),"Ok","Nfe:"&amp;(_xlfn.XLOOKUP(E114,'Espelho NFE'!B:B,INDIRECT(TEXT($AQ$11,"@")))/_xlfn.XLOOKUP(E114,'C5'!D:D,'C5'!G:G))*_xlfn.XLOOKUP(Planilha4!E114,'C5'!D:D,'C5'!E:E)&amp;" - C5: "&amp;_xlfn.XLOOKUP(E114,'C5'!D:D,'C5'!F:F)),"")</f>
        <v/>
      </c>
    </row>
    <row r="115" spans="5:15" x14ac:dyDescent="0.35">
      <c r="E115" s="18" t="str">
        <f>IF('Espelho NFE'!B113="","",'Espelho NFE'!B113)</f>
        <v/>
      </c>
      <c r="F115" s="18" t="str">
        <f>IF(E115="","",IF(_xlfn.XLOOKUP(Planilha4!E115,'Espelho NFE'!B:B,'Espelho NFE'!B:B)="","Não","Sim"))</f>
        <v/>
      </c>
      <c r="G115" s="20" t="str">
        <f>IF(F115="Sim",_xlfn.XLOOKUP(E115,'C5'!D:D,'C5'!C:C),"")</f>
        <v/>
      </c>
      <c r="H115" s="18" t="str">
        <f>IF(F115="Sim",_xlfn.XLOOKUP(G115,'C5'!C:C,'C5'!J:J),"")</f>
        <v/>
      </c>
      <c r="I115" s="20" t="str" cm="1">
        <f t="array" aca="1" ref="I115" ca="1">IF($F115="Sim",IF(_xlfn.XLOOKUP($E115,'Espelho NFE'!$B:$B,INDIRECT(TEXT($AQ$6,"@")))=_xlfn.XLOOKUP(Planilha4!$E115,'C5'!$D:$D,'C5'!$P:$P),"Ok","Nfe: "&amp;_xlfn.XLOOKUP($E115,'Espelho NFE'!$B:$B,INDIRECT(TEXT($AQ$6,"@")))&amp;" - C5: "&amp;_xlfn.XLOOKUP(Planilha4!$E115,'C5'!$D:$D,'C5'!$P:$P)),"")</f>
        <v/>
      </c>
      <c r="J115" s="20" t="str" cm="1">
        <f t="array" aca="1" ref="J115" ca="1">IF($F115="Sim",IF(_xlfn.XLOOKUP($E115,'Espelho NFE'!$B:$B,INDIRECT(TEXT($AQ$7,"@")))=_xlfn.XLOOKUP(Planilha4!$E115,'C5'!$D:$D,'C5'!$M:$M),"Ok","Nfe: "&amp;_xlfn.XLOOKUP($E115,'Espelho NFE'!$B:$B,INDIRECT(TEXT($AQ$7,"@")))&amp;" - C5: "&amp;_xlfn.XLOOKUP(Planilha4!$E115,'C5'!$D:$D,'C5'!$M:$M)),"")</f>
        <v/>
      </c>
      <c r="K115" s="20" t="str" cm="1">
        <f t="array" aca="1" ref="K115" ca="1">IF($F115="Sim",IF(_xlfn.XLOOKUP($E115,'Espelho NFE'!$B:$B,INDIRECT(TEXT($AQ$8,"@")))=_xlfn.XLOOKUP(Planilha4!$E115,'C5'!$D:$D,'C5'!$Z:$Z),"Ok","Nfe: "&amp;_xlfn.XLOOKUP($E115,'Espelho NFE'!$B:$B,INDIRECT(TEXT($AQ$8,"@")))&amp;" - C5: "&amp;_xlfn.XLOOKUP(Planilha4!$E115,'C5'!$D:$D,'C5'!$Z:$Z)),"")</f>
        <v/>
      </c>
      <c r="L115" s="20" t="str" cm="1">
        <f t="array" aca="1" ref="L115" ca="1">IF($F115="Sim",IF(_xlfn.XLOOKUP($E115,'Espelho NFE'!$B:$B,INDIRECT(TEXT($AQ$9,"@")))=_xlfn.XLOOKUP(Planilha4!$E115,'C5'!$D:$D,'C5'!$AA:$AA),"Ok","Nfe: "&amp;_xlfn.XLOOKUP($E115,'Espelho NFE'!$B:$B,INDIRECT(TEXT($AQ$9,"@")))&amp;" - C5: "&amp;_xlfn.XLOOKUP(Planilha4!$E115,'C5'!$D:$D,'C5'!$AA:$AA)),"")</f>
        <v/>
      </c>
      <c r="M115" s="20" t="str" cm="1">
        <f t="array" aca="1" ref="M115" ca="1">IF($F115="Sim",IF(_xlfn.XLOOKUP($E115,'Espelho NFE'!$B:$B,INDIRECT(TEXT($AQ$10,"@")))=_xlfn.XLOOKUP(Planilha4!$E115,'C5'!$D:$D,'C5'!$AB:$AB),"Ok","Nfe: "&amp;_xlfn.XLOOKUP($E115,'Espelho NFE'!$B:$B,INDIRECT(TEXT($AQ$10,"@")))&amp;" - C5: "&amp;_xlfn.XLOOKUP(Planilha4!$E115,'C5'!$D:$D,'C5'!$AB:$AB)),"")</f>
        <v/>
      </c>
      <c r="N115" s="18" t="str">
        <f>IF(F115="Sim",IF(_xlfn.XLOOKUP(E115,'C5'!D:D,'C5'!E:E)=1,"Uni 1","Cx "&amp;_xlfn.XLOOKUP(E115,'C5'!D:D,'C5'!E:E)),"")</f>
        <v/>
      </c>
      <c r="O115" s="20" t="str" cm="1">
        <f t="array" aca="1" ref="O115" ca="1">IF(F115="Sim",IF((_xlfn.XLOOKUP(E115,'Espelho NFE'!B:B,INDIRECT(TEXT($AQ$11,"@")))/_xlfn.XLOOKUP(E115,'C5'!D:D,'C5'!G:G))*_xlfn.XLOOKUP(Planilha4!E115,'C5'!D:D,'C5'!E:E)=_xlfn.XLOOKUP(E115,'C5'!D:D,'C5'!F:F),"Ok","Nfe:"&amp;(_xlfn.XLOOKUP(E115,'Espelho NFE'!B:B,INDIRECT(TEXT($AQ$11,"@")))/_xlfn.XLOOKUP(E115,'C5'!D:D,'C5'!G:G))*_xlfn.XLOOKUP(Planilha4!E115,'C5'!D:D,'C5'!E:E)&amp;" - C5: "&amp;_xlfn.XLOOKUP(E115,'C5'!D:D,'C5'!F:F)),"")</f>
        <v/>
      </c>
    </row>
    <row r="116" spans="5:15" x14ac:dyDescent="0.35">
      <c r="E116" s="18" t="str">
        <f>IF('Espelho NFE'!B114="","",'Espelho NFE'!B114)</f>
        <v/>
      </c>
      <c r="F116" s="18" t="str">
        <f>IF(E116="","",IF(_xlfn.XLOOKUP(Planilha4!E116,'Espelho NFE'!B:B,'Espelho NFE'!B:B)="","Não","Sim"))</f>
        <v/>
      </c>
      <c r="G116" s="20" t="str">
        <f>IF(F116="Sim",_xlfn.XLOOKUP(E116,'C5'!D:D,'C5'!C:C),"")</f>
        <v/>
      </c>
      <c r="H116" s="18" t="str">
        <f>IF(F116="Sim",_xlfn.XLOOKUP(G116,'C5'!C:C,'C5'!J:J),"")</f>
        <v/>
      </c>
      <c r="I116" s="20" t="str" cm="1">
        <f t="array" aca="1" ref="I116" ca="1">IF($F116="Sim",IF(_xlfn.XLOOKUP($E116,'Espelho NFE'!$B:$B,INDIRECT(TEXT($AQ$6,"@")))=_xlfn.XLOOKUP(Planilha4!$E116,'C5'!$D:$D,'C5'!$P:$P),"Ok","Nfe: "&amp;_xlfn.XLOOKUP($E116,'Espelho NFE'!$B:$B,INDIRECT(TEXT($AQ$6,"@")))&amp;" - C5: "&amp;_xlfn.XLOOKUP(Planilha4!$E116,'C5'!$D:$D,'C5'!$P:$P)),"")</f>
        <v/>
      </c>
      <c r="J116" s="20" t="str" cm="1">
        <f t="array" aca="1" ref="J116" ca="1">IF($F116="Sim",IF(_xlfn.XLOOKUP($E116,'Espelho NFE'!$B:$B,INDIRECT(TEXT($AQ$7,"@")))=_xlfn.XLOOKUP(Planilha4!$E116,'C5'!$D:$D,'C5'!$M:$M),"Ok","Nfe: "&amp;_xlfn.XLOOKUP($E116,'Espelho NFE'!$B:$B,INDIRECT(TEXT($AQ$7,"@")))&amp;" - C5: "&amp;_xlfn.XLOOKUP(Planilha4!$E116,'C5'!$D:$D,'C5'!$M:$M)),"")</f>
        <v/>
      </c>
      <c r="K116" s="20" t="str" cm="1">
        <f t="array" aca="1" ref="K116" ca="1">IF($F116="Sim",IF(_xlfn.XLOOKUP($E116,'Espelho NFE'!$B:$B,INDIRECT(TEXT($AQ$8,"@")))=_xlfn.XLOOKUP(Planilha4!$E116,'C5'!$D:$D,'C5'!$Z:$Z),"Ok","Nfe: "&amp;_xlfn.XLOOKUP($E116,'Espelho NFE'!$B:$B,INDIRECT(TEXT($AQ$8,"@")))&amp;" - C5: "&amp;_xlfn.XLOOKUP(Planilha4!$E116,'C5'!$D:$D,'C5'!$Z:$Z)),"")</f>
        <v/>
      </c>
      <c r="L116" s="20" t="str" cm="1">
        <f t="array" aca="1" ref="L116" ca="1">IF($F116="Sim",IF(_xlfn.XLOOKUP($E116,'Espelho NFE'!$B:$B,INDIRECT(TEXT($AQ$9,"@")))=_xlfn.XLOOKUP(Planilha4!$E116,'C5'!$D:$D,'C5'!$AA:$AA),"Ok","Nfe: "&amp;_xlfn.XLOOKUP($E116,'Espelho NFE'!$B:$B,INDIRECT(TEXT($AQ$9,"@")))&amp;" - C5: "&amp;_xlfn.XLOOKUP(Planilha4!$E116,'C5'!$D:$D,'C5'!$AA:$AA)),"")</f>
        <v/>
      </c>
      <c r="M116" s="20" t="str" cm="1">
        <f t="array" aca="1" ref="M116" ca="1">IF($F116="Sim",IF(_xlfn.XLOOKUP($E116,'Espelho NFE'!$B:$B,INDIRECT(TEXT($AQ$10,"@")))=_xlfn.XLOOKUP(Planilha4!$E116,'C5'!$D:$D,'C5'!$AB:$AB),"Ok","Nfe: "&amp;_xlfn.XLOOKUP($E116,'Espelho NFE'!$B:$B,INDIRECT(TEXT($AQ$10,"@")))&amp;" - C5: "&amp;_xlfn.XLOOKUP(Planilha4!$E116,'C5'!$D:$D,'C5'!$AB:$AB)),"")</f>
        <v/>
      </c>
      <c r="N116" s="18" t="str">
        <f>IF(F116="Sim",IF(_xlfn.XLOOKUP(E116,'C5'!D:D,'C5'!E:E)=1,"Uni 1","Cx "&amp;_xlfn.XLOOKUP(E116,'C5'!D:D,'C5'!E:E)),"")</f>
        <v/>
      </c>
      <c r="O116" s="20" t="str" cm="1">
        <f t="array" aca="1" ref="O116" ca="1">IF(F116="Sim",IF((_xlfn.XLOOKUP(E116,'Espelho NFE'!B:B,INDIRECT(TEXT($AQ$11,"@")))/_xlfn.XLOOKUP(E116,'C5'!D:D,'C5'!G:G))*_xlfn.XLOOKUP(Planilha4!E116,'C5'!D:D,'C5'!E:E)=_xlfn.XLOOKUP(E116,'C5'!D:D,'C5'!F:F),"Ok","Nfe:"&amp;(_xlfn.XLOOKUP(E116,'Espelho NFE'!B:B,INDIRECT(TEXT($AQ$11,"@")))/_xlfn.XLOOKUP(E116,'C5'!D:D,'C5'!G:G))*_xlfn.XLOOKUP(Planilha4!E116,'C5'!D:D,'C5'!E:E)&amp;" - C5: "&amp;_xlfn.XLOOKUP(E116,'C5'!D:D,'C5'!F:F)),"")</f>
        <v/>
      </c>
    </row>
    <row r="117" spans="5:15" x14ac:dyDescent="0.35">
      <c r="E117" s="18" t="str">
        <f>IF('Espelho NFE'!B115="","",'Espelho NFE'!B115)</f>
        <v/>
      </c>
      <c r="F117" s="18" t="str">
        <f>IF(E117="","",IF(_xlfn.XLOOKUP(Planilha4!E117,'Espelho NFE'!B:B,'Espelho NFE'!B:B)="","Não","Sim"))</f>
        <v/>
      </c>
      <c r="G117" s="20" t="str">
        <f>IF(F117="Sim",_xlfn.XLOOKUP(E117,'C5'!D:D,'C5'!C:C),"")</f>
        <v/>
      </c>
      <c r="H117" s="18" t="str">
        <f>IF(F117="Sim",_xlfn.XLOOKUP(G117,'C5'!C:C,'C5'!J:J),"")</f>
        <v/>
      </c>
      <c r="I117" s="20" t="str" cm="1">
        <f t="array" aca="1" ref="I117" ca="1">IF($F117="Sim",IF(_xlfn.XLOOKUP($E117,'Espelho NFE'!$B:$B,INDIRECT(TEXT($AQ$6,"@")))=_xlfn.XLOOKUP(Planilha4!$E117,'C5'!$D:$D,'C5'!$P:$P),"Ok","Nfe: "&amp;_xlfn.XLOOKUP($E117,'Espelho NFE'!$B:$B,INDIRECT(TEXT($AQ$6,"@")))&amp;" - C5: "&amp;_xlfn.XLOOKUP(Planilha4!$E117,'C5'!$D:$D,'C5'!$P:$P)),"")</f>
        <v/>
      </c>
      <c r="J117" s="20" t="str" cm="1">
        <f t="array" aca="1" ref="J117" ca="1">IF($F117="Sim",IF(_xlfn.XLOOKUP($E117,'Espelho NFE'!$B:$B,INDIRECT(TEXT($AQ$7,"@")))=_xlfn.XLOOKUP(Planilha4!$E117,'C5'!$D:$D,'C5'!$M:$M),"Ok","Nfe: "&amp;_xlfn.XLOOKUP($E117,'Espelho NFE'!$B:$B,INDIRECT(TEXT($AQ$7,"@")))&amp;" - C5: "&amp;_xlfn.XLOOKUP(Planilha4!$E117,'C5'!$D:$D,'C5'!$M:$M)),"")</f>
        <v/>
      </c>
      <c r="K117" s="20" t="str" cm="1">
        <f t="array" aca="1" ref="K117" ca="1">IF($F117="Sim",IF(_xlfn.XLOOKUP($E117,'Espelho NFE'!$B:$B,INDIRECT(TEXT($AQ$8,"@")))=_xlfn.XLOOKUP(Planilha4!$E117,'C5'!$D:$D,'C5'!$Z:$Z),"Ok","Nfe: "&amp;_xlfn.XLOOKUP($E117,'Espelho NFE'!$B:$B,INDIRECT(TEXT($AQ$8,"@")))&amp;" - C5: "&amp;_xlfn.XLOOKUP(Planilha4!$E117,'C5'!$D:$D,'C5'!$Z:$Z)),"")</f>
        <v/>
      </c>
      <c r="L117" s="20" t="str" cm="1">
        <f t="array" aca="1" ref="L117" ca="1">IF($F117="Sim",IF(_xlfn.XLOOKUP($E117,'Espelho NFE'!$B:$B,INDIRECT(TEXT($AQ$9,"@")))=_xlfn.XLOOKUP(Planilha4!$E117,'C5'!$D:$D,'C5'!$AA:$AA),"Ok","Nfe: "&amp;_xlfn.XLOOKUP($E117,'Espelho NFE'!$B:$B,INDIRECT(TEXT($AQ$9,"@")))&amp;" - C5: "&amp;_xlfn.XLOOKUP(Planilha4!$E117,'C5'!$D:$D,'C5'!$AA:$AA)),"")</f>
        <v/>
      </c>
      <c r="M117" s="20" t="str" cm="1">
        <f t="array" aca="1" ref="M117" ca="1">IF($F117="Sim",IF(_xlfn.XLOOKUP($E117,'Espelho NFE'!$B:$B,INDIRECT(TEXT($AQ$10,"@")))=_xlfn.XLOOKUP(Planilha4!$E117,'C5'!$D:$D,'C5'!$AB:$AB),"Ok","Nfe: "&amp;_xlfn.XLOOKUP($E117,'Espelho NFE'!$B:$B,INDIRECT(TEXT($AQ$10,"@")))&amp;" - C5: "&amp;_xlfn.XLOOKUP(Planilha4!$E117,'C5'!$D:$D,'C5'!$AB:$AB)),"")</f>
        <v/>
      </c>
      <c r="N117" s="18" t="str">
        <f>IF(F117="Sim",IF(_xlfn.XLOOKUP(E117,'C5'!D:D,'C5'!E:E)=1,"Uni 1","Cx "&amp;_xlfn.XLOOKUP(E117,'C5'!D:D,'C5'!E:E)),"")</f>
        <v/>
      </c>
      <c r="O117" s="20" t="str" cm="1">
        <f t="array" aca="1" ref="O117" ca="1">IF(F117="Sim",IF((_xlfn.XLOOKUP(E117,'Espelho NFE'!B:B,INDIRECT(TEXT($AQ$11,"@")))/_xlfn.XLOOKUP(E117,'C5'!D:D,'C5'!G:G))*_xlfn.XLOOKUP(Planilha4!E117,'C5'!D:D,'C5'!E:E)=_xlfn.XLOOKUP(E117,'C5'!D:D,'C5'!F:F),"Ok","Nfe:"&amp;(_xlfn.XLOOKUP(E117,'Espelho NFE'!B:B,INDIRECT(TEXT($AQ$11,"@")))/_xlfn.XLOOKUP(E117,'C5'!D:D,'C5'!G:G))*_xlfn.XLOOKUP(Planilha4!E117,'C5'!D:D,'C5'!E:E)&amp;" - C5: "&amp;_xlfn.XLOOKUP(E117,'C5'!D:D,'C5'!F:F)),"")</f>
        <v/>
      </c>
    </row>
    <row r="118" spans="5:15" x14ac:dyDescent="0.35">
      <c r="E118" s="18" t="str">
        <f>IF('Espelho NFE'!B116="","",'Espelho NFE'!B116)</f>
        <v/>
      </c>
      <c r="F118" s="18" t="str">
        <f>IF(E118="","",IF(_xlfn.XLOOKUP(Planilha4!E118,'Espelho NFE'!B:B,'Espelho NFE'!B:B)="","Não","Sim"))</f>
        <v/>
      </c>
      <c r="G118" s="20" t="str">
        <f>IF(F118="Sim",_xlfn.XLOOKUP(E118,'C5'!D:D,'C5'!C:C),"")</f>
        <v/>
      </c>
      <c r="H118" s="18" t="str">
        <f>IF(F118="Sim",_xlfn.XLOOKUP(G118,'C5'!C:C,'C5'!J:J),"")</f>
        <v/>
      </c>
      <c r="I118" s="20" t="str" cm="1">
        <f t="array" aca="1" ref="I118" ca="1">IF($F118="Sim",IF(_xlfn.XLOOKUP($E118,'Espelho NFE'!$B:$B,INDIRECT(TEXT($AQ$6,"@")))=_xlfn.XLOOKUP(Planilha4!$E118,'C5'!$D:$D,'C5'!$P:$P),"Ok","Nfe: "&amp;_xlfn.XLOOKUP($E118,'Espelho NFE'!$B:$B,INDIRECT(TEXT($AQ$6,"@")))&amp;" - C5: "&amp;_xlfn.XLOOKUP(Planilha4!$E118,'C5'!$D:$D,'C5'!$P:$P)),"")</f>
        <v/>
      </c>
      <c r="J118" s="20" t="str" cm="1">
        <f t="array" aca="1" ref="J118" ca="1">IF($F118="Sim",IF(_xlfn.XLOOKUP($E118,'Espelho NFE'!$B:$B,INDIRECT(TEXT($AQ$7,"@")))=_xlfn.XLOOKUP(Planilha4!$E118,'C5'!$D:$D,'C5'!$M:$M),"Ok","Nfe: "&amp;_xlfn.XLOOKUP($E118,'Espelho NFE'!$B:$B,INDIRECT(TEXT($AQ$7,"@")))&amp;" - C5: "&amp;_xlfn.XLOOKUP(Planilha4!$E118,'C5'!$D:$D,'C5'!$M:$M)),"")</f>
        <v/>
      </c>
      <c r="K118" s="20" t="str" cm="1">
        <f t="array" aca="1" ref="K118" ca="1">IF($F118="Sim",IF(_xlfn.XLOOKUP($E118,'Espelho NFE'!$B:$B,INDIRECT(TEXT($AQ$8,"@")))=_xlfn.XLOOKUP(Planilha4!$E118,'C5'!$D:$D,'C5'!$Z:$Z),"Ok","Nfe: "&amp;_xlfn.XLOOKUP($E118,'Espelho NFE'!$B:$B,INDIRECT(TEXT($AQ$8,"@")))&amp;" - C5: "&amp;_xlfn.XLOOKUP(Planilha4!$E118,'C5'!$D:$D,'C5'!$Z:$Z)),"")</f>
        <v/>
      </c>
      <c r="L118" s="20" t="str" cm="1">
        <f t="array" aca="1" ref="L118" ca="1">IF($F118="Sim",IF(_xlfn.XLOOKUP($E118,'Espelho NFE'!$B:$B,INDIRECT(TEXT($AQ$9,"@")))=_xlfn.XLOOKUP(Planilha4!$E118,'C5'!$D:$D,'C5'!$AA:$AA),"Ok","Nfe: "&amp;_xlfn.XLOOKUP($E118,'Espelho NFE'!$B:$B,INDIRECT(TEXT($AQ$9,"@")))&amp;" - C5: "&amp;_xlfn.XLOOKUP(Planilha4!$E118,'C5'!$D:$D,'C5'!$AA:$AA)),"")</f>
        <v/>
      </c>
      <c r="M118" s="20" t="str" cm="1">
        <f t="array" aca="1" ref="M118" ca="1">IF($F118="Sim",IF(_xlfn.XLOOKUP($E118,'Espelho NFE'!$B:$B,INDIRECT(TEXT($AQ$10,"@")))=_xlfn.XLOOKUP(Planilha4!$E118,'C5'!$D:$D,'C5'!$AB:$AB),"Ok","Nfe: "&amp;_xlfn.XLOOKUP($E118,'Espelho NFE'!$B:$B,INDIRECT(TEXT($AQ$10,"@")))&amp;" - C5: "&amp;_xlfn.XLOOKUP(Planilha4!$E118,'C5'!$D:$D,'C5'!$AB:$AB)),"")</f>
        <v/>
      </c>
      <c r="N118" s="18" t="str">
        <f>IF(F118="Sim",IF(_xlfn.XLOOKUP(E118,'C5'!D:D,'C5'!E:E)=1,"Uni 1","Cx "&amp;_xlfn.XLOOKUP(E118,'C5'!D:D,'C5'!E:E)),"")</f>
        <v/>
      </c>
      <c r="O118" s="20" t="str" cm="1">
        <f t="array" aca="1" ref="O118" ca="1">IF(F118="Sim",IF((_xlfn.XLOOKUP(E118,'Espelho NFE'!B:B,INDIRECT(TEXT($AQ$11,"@")))/_xlfn.XLOOKUP(E118,'C5'!D:D,'C5'!G:G))*_xlfn.XLOOKUP(Planilha4!E118,'C5'!D:D,'C5'!E:E)=_xlfn.XLOOKUP(E118,'C5'!D:D,'C5'!F:F),"Ok","Nfe:"&amp;(_xlfn.XLOOKUP(E118,'Espelho NFE'!B:B,INDIRECT(TEXT($AQ$11,"@")))/_xlfn.XLOOKUP(E118,'C5'!D:D,'C5'!G:G))*_xlfn.XLOOKUP(Planilha4!E118,'C5'!D:D,'C5'!E:E)&amp;" - C5: "&amp;_xlfn.XLOOKUP(E118,'C5'!D:D,'C5'!F:F)),"")</f>
        <v/>
      </c>
    </row>
    <row r="119" spans="5:15" x14ac:dyDescent="0.35">
      <c r="E119" s="18" t="str">
        <f>IF('Espelho NFE'!B117="","",'Espelho NFE'!B117)</f>
        <v/>
      </c>
      <c r="F119" s="18" t="str">
        <f>IF(E119="","",IF(_xlfn.XLOOKUP(Planilha4!E119,'Espelho NFE'!B:B,'Espelho NFE'!B:B)="","Não","Sim"))</f>
        <v/>
      </c>
      <c r="G119" s="20" t="str">
        <f>IF(F119="Sim",_xlfn.XLOOKUP(E119,'C5'!D:D,'C5'!C:C),"")</f>
        <v/>
      </c>
      <c r="H119" s="18" t="str">
        <f>IF(F119="Sim",_xlfn.XLOOKUP(G119,'C5'!C:C,'C5'!J:J),"")</f>
        <v/>
      </c>
      <c r="I119" s="20" t="str" cm="1">
        <f t="array" aca="1" ref="I119" ca="1">IF($F119="Sim",IF(_xlfn.XLOOKUP($E119,'Espelho NFE'!$B:$B,INDIRECT(TEXT($AQ$6,"@")))=_xlfn.XLOOKUP(Planilha4!$E119,'C5'!$D:$D,'C5'!$P:$P),"Ok","Nfe: "&amp;_xlfn.XLOOKUP($E119,'Espelho NFE'!$B:$B,INDIRECT(TEXT($AQ$6,"@")))&amp;" - C5: "&amp;_xlfn.XLOOKUP(Planilha4!$E119,'C5'!$D:$D,'C5'!$P:$P)),"")</f>
        <v/>
      </c>
      <c r="J119" s="20" t="str" cm="1">
        <f t="array" aca="1" ref="J119" ca="1">IF($F119="Sim",IF(_xlfn.XLOOKUP($E119,'Espelho NFE'!$B:$B,INDIRECT(TEXT($AQ$7,"@")))=_xlfn.XLOOKUP(Planilha4!$E119,'C5'!$D:$D,'C5'!$M:$M),"Ok","Nfe: "&amp;_xlfn.XLOOKUP($E119,'Espelho NFE'!$B:$B,INDIRECT(TEXT($AQ$7,"@")))&amp;" - C5: "&amp;_xlfn.XLOOKUP(Planilha4!$E119,'C5'!$D:$D,'C5'!$M:$M)),"")</f>
        <v/>
      </c>
      <c r="K119" s="20" t="str" cm="1">
        <f t="array" aca="1" ref="K119" ca="1">IF($F119="Sim",IF(_xlfn.XLOOKUP($E119,'Espelho NFE'!$B:$B,INDIRECT(TEXT($AQ$8,"@")))=_xlfn.XLOOKUP(Planilha4!$E119,'C5'!$D:$D,'C5'!$Z:$Z),"Ok","Nfe: "&amp;_xlfn.XLOOKUP($E119,'Espelho NFE'!$B:$B,INDIRECT(TEXT($AQ$8,"@")))&amp;" - C5: "&amp;_xlfn.XLOOKUP(Planilha4!$E119,'C5'!$D:$D,'C5'!$Z:$Z)),"")</f>
        <v/>
      </c>
      <c r="L119" s="20" t="str" cm="1">
        <f t="array" aca="1" ref="L119" ca="1">IF($F119="Sim",IF(_xlfn.XLOOKUP($E119,'Espelho NFE'!$B:$B,INDIRECT(TEXT($AQ$9,"@")))=_xlfn.XLOOKUP(Planilha4!$E119,'C5'!$D:$D,'C5'!$AA:$AA),"Ok","Nfe: "&amp;_xlfn.XLOOKUP($E119,'Espelho NFE'!$B:$B,INDIRECT(TEXT($AQ$9,"@")))&amp;" - C5: "&amp;_xlfn.XLOOKUP(Planilha4!$E119,'C5'!$D:$D,'C5'!$AA:$AA)),"")</f>
        <v/>
      </c>
      <c r="M119" s="20" t="str" cm="1">
        <f t="array" aca="1" ref="M119" ca="1">IF($F119="Sim",IF(_xlfn.XLOOKUP($E119,'Espelho NFE'!$B:$B,INDIRECT(TEXT($AQ$10,"@")))=_xlfn.XLOOKUP(Planilha4!$E119,'C5'!$D:$D,'C5'!$AB:$AB),"Ok","Nfe: "&amp;_xlfn.XLOOKUP($E119,'Espelho NFE'!$B:$B,INDIRECT(TEXT($AQ$10,"@")))&amp;" - C5: "&amp;_xlfn.XLOOKUP(Planilha4!$E119,'C5'!$D:$D,'C5'!$AB:$AB)),"")</f>
        <v/>
      </c>
      <c r="N119" s="18" t="str">
        <f>IF(F119="Sim",IF(_xlfn.XLOOKUP(E119,'C5'!D:D,'C5'!E:E)=1,"Uni 1","Cx "&amp;_xlfn.XLOOKUP(E119,'C5'!D:D,'C5'!E:E)),"")</f>
        <v/>
      </c>
      <c r="O119" s="20" t="str" cm="1">
        <f t="array" aca="1" ref="O119" ca="1">IF(F119="Sim",IF((_xlfn.XLOOKUP(E119,'Espelho NFE'!B:B,INDIRECT(TEXT($AQ$11,"@")))/_xlfn.XLOOKUP(E119,'C5'!D:D,'C5'!G:G))*_xlfn.XLOOKUP(Planilha4!E119,'C5'!D:D,'C5'!E:E)=_xlfn.XLOOKUP(E119,'C5'!D:D,'C5'!F:F),"Ok","Nfe:"&amp;(_xlfn.XLOOKUP(E119,'Espelho NFE'!B:B,INDIRECT(TEXT($AQ$11,"@")))/_xlfn.XLOOKUP(E119,'C5'!D:D,'C5'!G:G))*_xlfn.XLOOKUP(Planilha4!E119,'C5'!D:D,'C5'!E:E)&amp;" - C5: "&amp;_xlfn.XLOOKUP(E119,'C5'!D:D,'C5'!F:F)),"")</f>
        <v/>
      </c>
    </row>
    <row r="120" spans="5:15" x14ac:dyDescent="0.35">
      <c r="E120" s="18" t="str">
        <f>IF('Espelho NFE'!B118="","",'Espelho NFE'!B118)</f>
        <v/>
      </c>
      <c r="F120" s="18" t="str">
        <f>IF(E120="","",IF(_xlfn.XLOOKUP(Planilha4!E120,'Espelho NFE'!B:B,'Espelho NFE'!B:B)="","Não","Sim"))</f>
        <v/>
      </c>
      <c r="G120" s="20" t="str">
        <f>IF(F120="Sim",_xlfn.XLOOKUP(E120,'C5'!D:D,'C5'!C:C),"")</f>
        <v/>
      </c>
      <c r="H120" s="18" t="str">
        <f>IF(F120="Sim",_xlfn.XLOOKUP(G120,'C5'!C:C,'C5'!J:J),"")</f>
        <v/>
      </c>
      <c r="I120" s="20" t="str" cm="1">
        <f t="array" aca="1" ref="I120" ca="1">IF($F120="Sim",IF(_xlfn.XLOOKUP($E120,'Espelho NFE'!$B:$B,INDIRECT(TEXT($AQ$6,"@")))=_xlfn.XLOOKUP(Planilha4!$E120,'C5'!$D:$D,'C5'!$P:$P),"Ok","Nfe: "&amp;_xlfn.XLOOKUP($E120,'Espelho NFE'!$B:$B,INDIRECT(TEXT($AQ$6,"@")))&amp;" - C5: "&amp;_xlfn.XLOOKUP(Planilha4!$E120,'C5'!$D:$D,'C5'!$P:$P)),"")</f>
        <v/>
      </c>
      <c r="J120" s="20" t="str" cm="1">
        <f t="array" aca="1" ref="J120" ca="1">IF($F120="Sim",IF(_xlfn.XLOOKUP($E120,'Espelho NFE'!$B:$B,INDIRECT(TEXT($AQ$7,"@")))=_xlfn.XLOOKUP(Planilha4!$E120,'C5'!$D:$D,'C5'!$M:$M),"Ok","Nfe: "&amp;_xlfn.XLOOKUP($E120,'Espelho NFE'!$B:$B,INDIRECT(TEXT($AQ$7,"@")))&amp;" - C5: "&amp;_xlfn.XLOOKUP(Planilha4!$E120,'C5'!$D:$D,'C5'!$M:$M)),"")</f>
        <v/>
      </c>
      <c r="K120" s="20" t="str" cm="1">
        <f t="array" aca="1" ref="K120" ca="1">IF($F120="Sim",IF(_xlfn.XLOOKUP($E120,'Espelho NFE'!$B:$B,INDIRECT(TEXT($AQ$8,"@")))=_xlfn.XLOOKUP(Planilha4!$E120,'C5'!$D:$D,'C5'!$Z:$Z),"Ok","Nfe: "&amp;_xlfn.XLOOKUP($E120,'Espelho NFE'!$B:$B,INDIRECT(TEXT($AQ$8,"@")))&amp;" - C5: "&amp;_xlfn.XLOOKUP(Planilha4!$E120,'C5'!$D:$D,'C5'!$Z:$Z)),"")</f>
        <v/>
      </c>
      <c r="L120" s="20" t="str" cm="1">
        <f t="array" aca="1" ref="L120" ca="1">IF($F120="Sim",IF(_xlfn.XLOOKUP($E120,'Espelho NFE'!$B:$B,INDIRECT(TEXT($AQ$9,"@")))=_xlfn.XLOOKUP(Planilha4!$E120,'C5'!$D:$D,'C5'!$AA:$AA),"Ok","Nfe: "&amp;_xlfn.XLOOKUP($E120,'Espelho NFE'!$B:$B,INDIRECT(TEXT($AQ$9,"@")))&amp;" - C5: "&amp;_xlfn.XLOOKUP(Planilha4!$E120,'C5'!$D:$D,'C5'!$AA:$AA)),"")</f>
        <v/>
      </c>
      <c r="M120" s="20" t="str" cm="1">
        <f t="array" aca="1" ref="M120" ca="1">IF($F120="Sim",IF(_xlfn.XLOOKUP($E120,'Espelho NFE'!$B:$B,INDIRECT(TEXT($AQ$10,"@")))=_xlfn.XLOOKUP(Planilha4!$E120,'C5'!$D:$D,'C5'!$AB:$AB),"Ok","Nfe: "&amp;_xlfn.XLOOKUP($E120,'Espelho NFE'!$B:$B,INDIRECT(TEXT($AQ$10,"@")))&amp;" - C5: "&amp;_xlfn.XLOOKUP(Planilha4!$E120,'C5'!$D:$D,'C5'!$AB:$AB)),"")</f>
        <v/>
      </c>
      <c r="N120" s="18" t="str">
        <f>IF(F120="Sim",IF(_xlfn.XLOOKUP(E120,'C5'!D:D,'C5'!E:E)=1,"Uni 1","Cx "&amp;_xlfn.XLOOKUP(E120,'C5'!D:D,'C5'!E:E)),"")</f>
        <v/>
      </c>
      <c r="O120" s="20" t="str" cm="1">
        <f t="array" aca="1" ref="O120" ca="1">IF(F120="Sim",IF((_xlfn.XLOOKUP(E120,'Espelho NFE'!B:B,INDIRECT(TEXT($AQ$11,"@")))/_xlfn.XLOOKUP(E120,'C5'!D:D,'C5'!G:G))*_xlfn.XLOOKUP(Planilha4!E120,'C5'!D:D,'C5'!E:E)=_xlfn.XLOOKUP(E120,'C5'!D:D,'C5'!F:F),"Ok","Nfe:"&amp;(_xlfn.XLOOKUP(E120,'Espelho NFE'!B:B,INDIRECT(TEXT($AQ$11,"@")))/_xlfn.XLOOKUP(E120,'C5'!D:D,'C5'!G:G))*_xlfn.XLOOKUP(Planilha4!E120,'C5'!D:D,'C5'!E:E)&amp;" - C5: "&amp;_xlfn.XLOOKUP(E120,'C5'!D:D,'C5'!F:F)),"")</f>
        <v/>
      </c>
    </row>
    <row r="121" spans="5:15" x14ac:dyDescent="0.35">
      <c r="E121" s="18" t="str">
        <f>IF('Espelho NFE'!B119="","",'Espelho NFE'!B119)</f>
        <v/>
      </c>
      <c r="F121" s="18" t="str">
        <f>IF(E121="","",IF(_xlfn.XLOOKUP(Planilha4!E121,'Espelho NFE'!B:B,'Espelho NFE'!B:B)="","Não","Sim"))</f>
        <v/>
      </c>
      <c r="G121" s="20" t="str">
        <f>IF(F121="Sim",_xlfn.XLOOKUP(E121,'C5'!D:D,'C5'!C:C),"")</f>
        <v/>
      </c>
      <c r="H121" s="18" t="str">
        <f>IF(F121="Sim",_xlfn.XLOOKUP(G121,'C5'!C:C,'C5'!J:J),"")</f>
        <v/>
      </c>
      <c r="I121" s="20" t="str" cm="1">
        <f t="array" aca="1" ref="I121" ca="1">IF($F121="Sim",IF(_xlfn.XLOOKUP($E121,'Espelho NFE'!$B:$B,INDIRECT(TEXT($AQ$6,"@")))=_xlfn.XLOOKUP(Planilha4!$E121,'C5'!$D:$D,'C5'!$P:$P),"Ok","Nfe: "&amp;_xlfn.XLOOKUP($E121,'Espelho NFE'!$B:$B,INDIRECT(TEXT($AQ$6,"@")))&amp;" - C5: "&amp;_xlfn.XLOOKUP(Planilha4!$E121,'C5'!$D:$D,'C5'!$P:$P)),"")</f>
        <v/>
      </c>
      <c r="J121" s="20" t="str" cm="1">
        <f t="array" aca="1" ref="J121" ca="1">IF($F121="Sim",IF(_xlfn.XLOOKUP($E121,'Espelho NFE'!$B:$B,INDIRECT(TEXT($AQ$7,"@")))=_xlfn.XLOOKUP(Planilha4!$E121,'C5'!$D:$D,'C5'!$M:$M),"Ok","Nfe: "&amp;_xlfn.XLOOKUP($E121,'Espelho NFE'!$B:$B,INDIRECT(TEXT($AQ$7,"@")))&amp;" - C5: "&amp;_xlfn.XLOOKUP(Planilha4!$E121,'C5'!$D:$D,'C5'!$M:$M)),"")</f>
        <v/>
      </c>
      <c r="K121" s="20" t="str" cm="1">
        <f t="array" aca="1" ref="K121" ca="1">IF($F121="Sim",IF(_xlfn.XLOOKUP($E121,'Espelho NFE'!$B:$B,INDIRECT(TEXT($AQ$8,"@")))=_xlfn.XLOOKUP(Planilha4!$E121,'C5'!$D:$D,'C5'!$Z:$Z),"Ok","Nfe: "&amp;_xlfn.XLOOKUP($E121,'Espelho NFE'!$B:$B,INDIRECT(TEXT($AQ$8,"@")))&amp;" - C5: "&amp;_xlfn.XLOOKUP(Planilha4!$E121,'C5'!$D:$D,'C5'!$Z:$Z)),"")</f>
        <v/>
      </c>
      <c r="L121" s="20" t="str" cm="1">
        <f t="array" aca="1" ref="L121" ca="1">IF($F121="Sim",IF(_xlfn.XLOOKUP($E121,'Espelho NFE'!$B:$B,INDIRECT(TEXT($AQ$9,"@")))=_xlfn.XLOOKUP(Planilha4!$E121,'C5'!$D:$D,'C5'!$AA:$AA),"Ok","Nfe: "&amp;_xlfn.XLOOKUP($E121,'Espelho NFE'!$B:$B,INDIRECT(TEXT($AQ$9,"@")))&amp;" - C5: "&amp;_xlfn.XLOOKUP(Planilha4!$E121,'C5'!$D:$D,'C5'!$AA:$AA)),"")</f>
        <v/>
      </c>
      <c r="M121" s="20" t="str" cm="1">
        <f t="array" aca="1" ref="M121" ca="1">IF($F121="Sim",IF(_xlfn.XLOOKUP($E121,'Espelho NFE'!$B:$B,INDIRECT(TEXT($AQ$10,"@")))=_xlfn.XLOOKUP(Planilha4!$E121,'C5'!$D:$D,'C5'!$AB:$AB),"Ok","Nfe: "&amp;_xlfn.XLOOKUP($E121,'Espelho NFE'!$B:$B,INDIRECT(TEXT($AQ$10,"@")))&amp;" - C5: "&amp;_xlfn.XLOOKUP(Planilha4!$E121,'C5'!$D:$D,'C5'!$AB:$AB)),"")</f>
        <v/>
      </c>
      <c r="N121" s="18" t="str">
        <f>IF(F121="Sim",IF(_xlfn.XLOOKUP(E121,'C5'!D:D,'C5'!E:E)=1,"Uni 1","Cx "&amp;_xlfn.XLOOKUP(E121,'C5'!D:D,'C5'!E:E)),"")</f>
        <v/>
      </c>
      <c r="O121" s="20" t="str" cm="1">
        <f t="array" aca="1" ref="O121" ca="1">IF(F121="Sim",IF((_xlfn.XLOOKUP(E121,'Espelho NFE'!B:B,INDIRECT(TEXT($AQ$11,"@")))/_xlfn.XLOOKUP(E121,'C5'!D:D,'C5'!G:G))*_xlfn.XLOOKUP(Planilha4!E121,'C5'!D:D,'C5'!E:E)=_xlfn.XLOOKUP(E121,'C5'!D:D,'C5'!F:F),"Ok","Nfe:"&amp;(_xlfn.XLOOKUP(E121,'Espelho NFE'!B:B,INDIRECT(TEXT($AQ$11,"@")))/_xlfn.XLOOKUP(E121,'C5'!D:D,'C5'!G:G))*_xlfn.XLOOKUP(Planilha4!E121,'C5'!D:D,'C5'!E:E)&amp;" - C5: "&amp;_xlfn.XLOOKUP(E121,'C5'!D:D,'C5'!F:F)),"")</f>
        <v/>
      </c>
    </row>
    <row r="122" spans="5:15" x14ac:dyDescent="0.35">
      <c r="E122" s="18" t="str">
        <f>IF('Espelho NFE'!B120="","",'Espelho NFE'!B120)</f>
        <v/>
      </c>
      <c r="F122" s="18" t="str">
        <f>IF(E122="","",IF(_xlfn.XLOOKUP(Planilha4!E122,'Espelho NFE'!B:B,'Espelho NFE'!B:B)="","Não","Sim"))</f>
        <v/>
      </c>
      <c r="G122" s="20" t="str">
        <f>IF(F122="Sim",_xlfn.XLOOKUP(E122,'C5'!D:D,'C5'!C:C),"")</f>
        <v/>
      </c>
      <c r="H122" s="18" t="str">
        <f>IF(F122="Sim",_xlfn.XLOOKUP(G122,'C5'!C:C,'C5'!J:J),"")</f>
        <v/>
      </c>
      <c r="I122" s="20" t="str" cm="1">
        <f t="array" aca="1" ref="I122" ca="1">IF($F122="Sim",IF(_xlfn.XLOOKUP($E122,'Espelho NFE'!$B:$B,INDIRECT(TEXT($AQ$6,"@")))=_xlfn.XLOOKUP(Planilha4!$E122,'C5'!$D:$D,'C5'!$P:$P),"Ok","Nfe: "&amp;_xlfn.XLOOKUP($E122,'Espelho NFE'!$B:$B,INDIRECT(TEXT($AQ$6,"@")))&amp;" - C5: "&amp;_xlfn.XLOOKUP(Planilha4!$E122,'C5'!$D:$D,'C5'!$P:$P)),"")</f>
        <v/>
      </c>
      <c r="J122" s="20" t="str" cm="1">
        <f t="array" aca="1" ref="J122" ca="1">IF($F122="Sim",IF(_xlfn.XLOOKUP($E122,'Espelho NFE'!$B:$B,INDIRECT(TEXT($AQ$7,"@")))=_xlfn.XLOOKUP(Planilha4!$E122,'C5'!$D:$D,'C5'!$M:$M),"Ok","Nfe: "&amp;_xlfn.XLOOKUP($E122,'Espelho NFE'!$B:$B,INDIRECT(TEXT($AQ$7,"@")))&amp;" - C5: "&amp;_xlfn.XLOOKUP(Planilha4!$E122,'C5'!$D:$D,'C5'!$M:$M)),"")</f>
        <v/>
      </c>
      <c r="K122" s="20" t="str" cm="1">
        <f t="array" aca="1" ref="K122" ca="1">IF($F122="Sim",IF(_xlfn.XLOOKUP($E122,'Espelho NFE'!$B:$B,INDIRECT(TEXT($AQ$8,"@")))=_xlfn.XLOOKUP(Planilha4!$E122,'C5'!$D:$D,'C5'!$Z:$Z),"Ok","Nfe: "&amp;_xlfn.XLOOKUP($E122,'Espelho NFE'!$B:$B,INDIRECT(TEXT($AQ$8,"@")))&amp;" - C5: "&amp;_xlfn.XLOOKUP(Planilha4!$E122,'C5'!$D:$D,'C5'!$Z:$Z)),"")</f>
        <v/>
      </c>
      <c r="L122" s="20" t="str" cm="1">
        <f t="array" aca="1" ref="L122" ca="1">IF($F122="Sim",IF(_xlfn.XLOOKUP($E122,'Espelho NFE'!$B:$B,INDIRECT(TEXT($AQ$9,"@")))=_xlfn.XLOOKUP(Planilha4!$E122,'C5'!$D:$D,'C5'!$AA:$AA),"Ok","Nfe: "&amp;_xlfn.XLOOKUP($E122,'Espelho NFE'!$B:$B,INDIRECT(TEXT($AQ$9,"@")))&amp;" - C5: "&amp;_xlfn.XLOOKUP(Planilha4!$E122,'C5'!$D:$D,'C5'!$AA:$AA)),"")</f>
        <v/>
      </c>
      <c r="M122" s="20" t="str" cm="1">
        <f t="array" aca="1" ref="M122" ca="1">IF($F122="Sim",IF(_xlfn.XLOOKUP($E122,'Espelho NFE'!$B:$B,INDIRECT(TEXT($AQ$10,"@")))=_xlfn.XLOOKUP(Planilha4!$E122,'C5'!$D:$D,'C5'!$AB:$AB),"Ok","Nfe: "&amp;_xlfn.XLOOKUP($E122,'Espelho NFE'!$B:$B,INDIRECT(TEXT($AQ$10,"@")))&amp;" - C5: "&amp;_xlfn.XLOOKUP(Planilha4!$E122,'C5'!$D:$D,'C5'!$AB:$AB)),"")</f>
        <v/>
      </c>
      <c r="N122" s="18" t="str">
        <f>IF(F122="Sim",IF(_xlfn.XLOOKUP(E122,'C5'!D:D,'C5'!E:E)=1,"Uni 1","Cx "&amp;_xlfn.XLOOKUP(E122,'C5'!D:D,'C5'!E:E)),"")</f>
        <v/>
      </c>
      <c r="O122" s="20" t="str" cm="1">
        <f t="array" aca="1" ref="O122" ca="1">IF(F122="Sim",IF((_xlfn.XLOOKUP(E122,'Espelho NFE'!B:B,INDIRECT(TEXT($AQ$11,"@")))/_xlfn.XLOOKUP(E122,'C5'!D:D,'C5'!G:G))*_xlfn.XLOOKUP(Planilha4!E122,'C5'!D:D,'C5'!E:E)=_xlfn.XLOOKUP(E122,'C5'!D:D,'C5'!F:F),"Ok","Nfe:"&amp;(_xlfn.XLOOKUP(E122,'Espelho NFE'!B:B,INDIRECT(TEXT($AQ$11,"@")))/_xlfn.XLOOKUP(E122,'C5'!D:D,'C5'!G:G))*_xlfn.XLOOKUP(Planilha4!E122,'C5'!D:D,'C5'!E:E)&amp;" - C5: "&amp;_xlfn.XLOOKUP(E122,'C5'!D:D,'C5'!F:F)),"")</f>
        <v/>
      </c>
    </row>
    <row r="123" spans="5:15" x14ac:dyDescent="0.35">
      <c r="E123" s="18" t="str">
        <f>IF('Espelho NFE'!B121="","",'Espelho NFE'!B121)</f>
        <v/>
      </c>
      <c r="F123" s="18" t="str">
        <f>IF(E123="","",IF(_xlfn.XLOOKUP(Planilha4!E123,'Espelho NFE'!B:B,'Espelho NFE'!B:B)="","Não","Sim"))</f>
        <v/>
      </c>
      <c r="G123" s="20" t="str">
        <f>IF(F123="Sim",_xlfn.XLOOKUP(E123,'C5'!D:D,'C5'!C:C),"")</f>
        <v/>
      </c>
      <c r="H123" s="18" t="str">
        <f>IF(F123="Sim",_xlfn.XLOOKUP(G123,'C5'!C:C,'C5'!J:J),"")</f>
        <v/>
      </c>
      <c r="I123" s="20" t="str" cm="1">
        <f t="array" aca="1" ref="I123" ca="1">IF($F123="Sim",IF(_xlfn.XLOOKUP($E123,'Espelho NFE'!$B:$B,INDIRECT(TEXT($AQ$6,"@")))=_xlfn.XLOOKUP(Planilha4!$E123,'C5'!$D:$D,'C5'!$P:$P),"Ok","Nfe: "&amp;_xlfn.XLOOKUP($E123,'Espelho NFE'!$B:$B,INDIRECT(TEXT($AQ$6,"@")))&amp;" - C5: "&amp;_xlfn.XLOOKUP(Planilha4!$E123,'C5'!$D:$D,'C5'!$P:$P)),"")</f>
        <v/>
      </c>
      <c r="J123" s="20" t="str" cm="1">
        <f t="array" aca="1" ref="J123" ca="1">IF($F123="Sim",IF(_xlfn.XLOOKUP($E123,'Espelho NFE'!$B:$B,INDIRECT(TEXT($AQ$7,"@")))=_xlfn.XLOOKUP(Planilha4!$E123,'C5'!$D:$D,'C5'!$M:$M),"Ok","Nfe: "&amp;_xlfn.XLOOKUP($E123,'Espelho NFE'!$B:$B,INDIRECT(TEXT($AQ$7,"@")))&amp;" - C5: "&amp;_xlfn.XLOOKUP(Planilha4!$E123,'C5'!$D:$D,'C5'!$M:$M)),"")</f>
        <v/>
      </c>
      <c r="K123" s="20" t="str" cm="1">
        <f t="array" aca="1" ref="K123" ca="1">IF($F123="Sim",IF(_xlfn.XLOOKUP($E123,'Espelho NFE'!$B:$B,INDIRECT(TEXT($AQ$8,"@")))=_xlfn.XLOOKUP(Planilha4!$E123,'C5'!$D:$D,'C5'!$Z:$Z),"Ok","Nfe: "&amp;_xlfn.XLOOKUP($E123,'Espelho NFE'!$B:$B,INDIRECT(TEXT($AQ$8,"@")))&amp;" - C5: "&amp;_xlfn.XLOOKUP(Planilha4!$E123,'C5'!$D:$D,'C5'!$Z:$Z)),"")</f>
        <v/>
      </c>
      <c r="L123" s="20" t="str" cm="1">
        <f t="array" aca="1" ref="L123" ca="1">IF($F123="Sim",IF(_xlfn.XLOOKUP($E123,'Espelho NFE'!$B:$B,INDIRECT(TEXT($AQ$9,"@")))=_xlfn.XLOOKUP(Planilha4!$E123,'C5'!$D:$D,'C5'!$AA:$AA),"Ok","Nfe: "&amp;_xlfn.XLOOKUP($E123,'Espelho NFE'!$B:$B,INDIRECT(TEXT($AQ$9,"@")))&amp;" - C5: "&amp;_xlfn.XLOOKUP(Planilha4!$E123,'C5'!$D:$D,'C5'!$AA:$AA)),"")</f>
        <v/>
      </c>
      <c r="M123" s="20" t="str" cm="1">
        <f t="array" aca="1" ref="M123" ca="1">IF($F123="Sim",IF(_xlfn.XLOOKUP($E123,'Espelho NFE'!$B:$B,INDIRECT(TEXT($AQ$10,"@")))=_xlfn.XLOOKUP(Planilha4!$E123,'C5'!$D:$D,'C5'!$AB:$AB),"Ok","Nfe: "&amp;_xlfn.XLOOKUP($E123,'Espelho NFE'!$B:$B,INDIRECT(TEXT($AQ$10,"@")))&amp;" - C5: "&amp;_xlfn.XLOOKUP(Planilha4!$E123,'C5'!$D:$D,'C5'!$AB:$AB)),"")</f>
        <v/>
      </c>
      <c r="N123" s="18" t="str">
        <f>IF(F123="Sim",IF(_xlfn.XLOOKUP(E123,'C5'!D:D,'C5'!E:E)=1,"Uni 1","Cx "&amp;_xlfn.XLOOKUP(E123,'C5'!D:D,'C5'!E:E)),"")</f>
        <v/>
      </c>
      <c r="O123" s="20" t="str" cm="1">
        <f t="array" aca="1" ref="O123" ca="1">IF(F123="Sim",IF((_xlfn.XLOOKUP(E123,'Espelho NFE'!B:B,INDIRECT(TEXT($AQ$11,"@")))/_xlfn.XLOOKUP(E123,'C5'!D:D,'C5'!G:G))*_xlfn.XLOOKUP(Planilha4!E123,'C5'!D:D,'C5'!E:E)=_xlfn.XLOOKUP(E123,'C5'!D:D,'C5'!F:F),"Ok","Nfe:"&amp;(_xlfn.XLOOKUP(E123,'Espelho NFE'!B:B,INDIRECT(TEXT($AQ$11,"@")))/_xlfn.XLOOKUP(E123,'C5'!D:D,'C5'!G:G))*_xlfn.XLOOKUP(Planilha4!E123,'C5'!D:D,'C5'!E:E)&amp;" - C5: "&amp;_xlfn.XLOOKUP(E123,'C5'!D:D,'C5'!F:F)),"")</f>
        <v/>
      </c>
    </row>
    <row r="124" spans="5:15" x14ac:dyDescent="0.35">
      <c r="E124" s="18" t="str">
        <f>IF('Espelho NFE'!B122="","",'Espelho NFE'!B122)</f>
        <v/>
      </c>
      <c r="F124" s="18" t="str">
        <f>IF(E124="","",IF(_xlfn.XLOOKUP(Planilha4!E124,'Espelho NFE'!B:B,'Espelho NFE'!B:B)="","Não","Sim"))</f>
        <v/>
      </c>
      <c r="G124" s="20" t="str">
        <f>IF(F124="Sim",_xlfn.XLOOKUP(E124,'C5'!D:D,'C5'!C:C),"")</f>
        <v/>
      </c>
      <c r="H124" s="18" t="str">
        <f>IF(F124="Sim",_xlfn.XLOOKUP(G124,'C5'!C:C,'C5'!J:J),"")</f>
        <v/>
      </c>
      <c r="I124" s="20" t="str" cm="1">
        <f t="array" aca="1" ref="I124" ca="1">IF($F124="Sim",IF(_xlfn.XLOOKUP($E124,'Espelho NFE'!$B:$B,INDIRECT(TEXT($AQ$6,"@")))=_xlfn.XLOOKUP(Planilha4!$E124,'C5'!$D:$D,'C5'!$P:$P),"Ok","Nfe: "&amp;_xlfn.XLOOKUP($E124,'Espelho NFE'!$B:$B,INDIRECT(TEXT($AQ$6,"@")))&amp;" - C5: "&amp;_xlfn.XLOOKUP(Planilha4!$E124,'C5'!$D:$D,'C5'!$P:$P)),"")</f>
        <v/>
      </c>
      <c r="J124" s="20" t="str" cm="1">
        <f t="array" aca="1" ref="J124" ca="1">IF($F124="Sim",IF(_xlfn.XLOOKUP($E124,'Espelho NFE'!$B:$B,INDIRECT(TEXT($AQ$7,"@")))=_xlfn.XLOOKUP(Planilha4!$E124,'C5'!$D:$D,'C5'!$M:$M),"Ok","Nfe: "&amp;_xlfn.XLOOKUP($E124,'Espelho NFE'!$B:$B,INDIRECT(TEXT($AQ$7,"@")))&amp;" - C5: "&amp;_xlfn.XLOOKUP(Planilha4!$E124,'C5'!$D:$D,'C5'!$M:$M)),"")</f>
        <v/>
      </c>
      <c r="K124" s="20" t="str" cm="1">
        <f t="array" aca="1" ref="K124" ca="1">IF($F124="Sim",IF(_xlfn.XLOOKUP($E124,'Espelho NFE'!$B:$B,INDIRECT(TEXT($AQ$8,"@")))=_xlfn.XLOOKUP(Planilha4!$E124,'C5'!$D:$D,'C5'!$Z:$Z),"Ok","Nfe: "&amp;_xlfn.XLOOKUP($E124,'Espelho NFE'!$B:$B,INDIRECT(TEXT($AQ$8,"@")))&amp;" - C5: "&amp;_xlfn.XLOOKUP(Planilha4!$E124,'C5'!$D:$D,'C5'!$Z:$Z)),"")</f>
        <v/>
      </c>
      <c r="L124" s="20" t="str" cm="1">
        <f t="array" aca="1" ref="L124" ca="1">IF($F124="Sim",IF(_xlfn.XLOOKUP($E124,'Espelho NFE'!$B:$B,INDIRECT(TEXT($AQ$9,"@")))=_xlfn.XLOOKUP(Planilha4!$E124,'C5'!$D:$D,'C5'!$AA:$AA),"Ok","Nfe: "&amp;_xlfn.XLOOKUP($E124,'Espelho NFE'!$B:$B,INDIRECT(TEXT($AQ$9,"@")))&amp;" - C5: "&amp;_xlfn.XLOOKUP(Planilha4!$E124,'C5'!$D:$D,'C5'!$AA:$AA)),"")</f>
        <v/>
      </c>
      <c r="M124" s="20" t="str" cm="1">
        <f t="array" aca="1" ref="M124" ca="1">IF($F124="Sim",IF(_xlfn.XLOOKUP($E124,'Espelho NFE'!$B:$B,INDIRECT(TEXT($AQ$10,"@")))=_xlfn.XLOOKUP(Planilha4!$E124,'C5'!$D:$D,'C5'!$AB:$AB),"Ok","Nfe: "&amp;_xlfn.XLOOKUP($E124,'Espelho NFE'!$B:$B,INDIRECT(TEXT($AQ$10,"@")))&amp;" - C5: "&amp;_xlfn.XLOOKUP(Planilha4!$E124,'C5'!$D:$D,'C5'!$AB:$AB)),"")</f>
        <v/>
      </c>
      <c r="N124" s="18" t="str">
        <f>IF(F124="Sim",IF(_xlfn.XLOOKUP(E124,'C5'!D:D,'C5'!E:E)=1,"Uni 1","Cx "&amp;_xlfn.XLOOKUP(E124,'C5'!D:D,'C5'!E:E)),"")</f>
        <v/>
      </c>
      <c r="O124" s="20" t="str" cm="1">
        <f t="array" aca="1" ref="O124" ca="1">IF(F124="Sim",IF((_xlfn.XLOOKUP(E124,'Espelho NFE'!B:B,INDIRECT(TEXT($AQ$11,"@")))/_xlfn.XLOOKUP(E124,'C5'!D:D,'C5'!G:G))*_xlfn.XLOOKUP(Planilha4!E124,'C5'!D:D,'C5'!E:E)=_xlfn.XLOOKUP(E124,'C5'!D:D,'C5'!F:F),"Ok","Nfe:"&amp;(_xlfn.XLOOKUP(E124,'Espelho NFE'!B:B,INDIRECT(TEXT($AQ$11,"@")))/_xlfn.XLOOKUP(E124,'C5'!D:D,'C5'!G:G))*_xlfn.XLOOKUP(Planilha4!E124,'C5'!D:D,'C5'!E:E)&amp;" - C5: "&amp;_xlfn.XLOOKUP(E124,'C5'!D:D,'C5'!F:F)),"")</f>
        <v/>
      </c>
    </row>
    <row r="125" spans="5:15" x14ac:dyDescent="0.35">
      <c r="E125" s="18" t="str">
        <f>IF('Espelho NFE'!B123="","",'Espelho NFE'!B123)</f>
        <v/>
      </c>
      <c r="F125" s="18" t="str">
        <f>IF(E125="","",IF(_xlfn.XLOOKUP(Planilha4!E125,'Espelho NFE'!B:B,'Espelho NFE'!B:B)="","Não","Sim"))</f>
        <v/>
      </c>
      <c r="G125" s="20" t="str">
        <f>IF(F125="Sim",_xlfn.XLOOKUP(E125,'C5'!D:D,'C5'!C:C),"")</f>
        <v/>
      </c>
      <c r="H125" s="18" t="str">
        <f>IF(F125="Sim",_xlfn.XLOOKUP(G125,'C5'!C:C,'C5'!J:J),"")</f>
        <v/>
      </c>
      <c r="I125" s="20" t="str" cm="1">
        <f t="array" aca="1" ref="I125" ca="1">IF($F125="Sim",IF(_xlfn.XLOOKUP($E125,'Espelho NFE'!$B:$B,INDIRECT(TEXT($AQ$6,"@")))=_xlfn.XLOOKUP(Planilha4!$E125,'C5'!$D:$D,'C5'!$P:$P),"Ok","Nfe: "&amp;_xlfn.XLOOKUP($E125,'Espelho NFE'!$B:$B,INDIRECT(TEXT($AQ$6,"@")))&amp;" - C5: "&amp;_xlfn.XLOOKUP(Planilha4!$E125,'C5'!$D:$D,'C5'!$P:$P)),"")</f>
        <v/>
      </c>
      <c r="J125" s="20" t="str" cm="1">
        <f t="array" aca="1" ref="J125" ca="1">IF($F125="Sim",IF(_xlfn.XLOOKUP($E125,'Espelho NFE'!$B:$B,INDIRECT(TEXT($AQ$7,"@")))=_xlfn.XLOOKUP(Planilha4!$E125,'C5'!$D:$D,'C5'!$M:$M),"Ok","Nfe: "&amp;_xlfn.XLOOKUP($E125,'Espelho NFE'!$B:$B,INDIRECT(TEXT($AQ$7,"@")))&amp;" - C5: "&amp;_xlfn.XLOOKUP(Planilha4!$E125,'C5'!$D:$D,'C5'!$M:$M)),"")</f>
        <v/>
      </c>
      <c r="K125" s="20" t="str" cm="1">
        <f t="array" aca="1" ref="K125" ca="1">IF($F125="Sim",IF(_xlfn.XLOOKUP($E125,'Espelho NFE'!$B:$B,INDIRECT(TEXT($AQ$8,"@")))=_xlfn.XLOOKUP(Planilha4!$E125,'C5'!$D:$D,'C5'!$Z:$Z),"Ok","Nfe: "&amp;_xlfn.XLOOKUP($E125,'Espelho NFE'!$B:$B,INDIRECT(TEXT($AQ$8,"@")))&amp;" - C5: "&amp;_xlfn.XLOOKUP(Planilha4!$E125,'C5'!$D:$D,'C5'!$Z:$Z)),"")</f>
        <v/>
      </c>
      <c r="L125" s="20" t="str" cm="1">
        <f t="array" aca="1" ref="L125" ca="1">IF($F125="Sim",IF(_xlfn.XLOOKUP($E125,'Espelho NFE'!$B:$B,INDIRECT(TEXT($AQ$9,"@")))=_xlfn.XLOOKUP(Planilha4!$E125,'C5'!$D:$D,'C5'!$AA:$AA),"Ok","Nfe: "&amp;_xlfn.XLOOKUP($E125,'Espelho NFE'!$B:$B,INDIRECT(TEXT($AQ$9,"@")))&amp;" - C5: "&amp;_xlfn.XLOOKUP(Planilha4!$E125,'C5'!$D:$D,'C5'!$AA:$AA)),"")</f>
        <v/>
      </c>
      <c r="M125" s="20" t="str" cm="1">
        <f t="array" aca="1" ref="M125" ca="1">IF($F125="Sim",IF(_xlfn.XLOOKUP($E125,'Espelho NFE'!$B:$B,INDIRECT(TEXT($AQ$10,"@")))=_xlfn.XLOOKUP(Planilha4!$E125,'C5'!$D:$D,'C5'!$AB:$AB),"Ok","Nfe: "&amp;_xlfn.XLOOKUP($E125,'Espelho NFE'!$B:$B,INDIRECT(TEXT($AQ$10,"@")))&amp;" - C5: "&amp;_xlfn.XLOOKUP(Planilha4!$E125,'C5'!$D:$D,'C5'!$AB:$AB)),"")</f>
        <v/>
      </c>
      <c r="N125" s="18" t="str">
        <f>IF(F125="Sim",IF(_xlfn.XLOOKUP(E125,'C5'!D:D,'C5'!E:E)=1,"Uni 1","Cx "&amp;_xlfn.XLOOKUP(E125,'C5'!D:D,'C5'!E:E)),"")</f>
        <v/>
      </c>
      <c r="O125" s="20" t="str" cm="1">
        <f t="array" aca="1" ref="O125" ca="1">IF(F125="Sim",IF((_xlfn.XLOOKUP(E125,'Espelho NFE'!B:B,INDIRECT(TEXT($AQ$11,"@")))/_xlfn.XLOOKUP(E125,'C5'!D:D,'C5'!G:G))*_xlfn.XLOOKUP(Planilha4!E125,'C5'!D:D,'C5'!E:E)=_xlfn.XLOOKUP(E125,'C5'!D:D,'C5'!F:F),"Ok","Nfe:"&amp;(_xlfn.XLOOKUP(E125,'Espelho NFE'!B:B,INDIRECT(TEXT($AQ$11,"@")))/_xlfn.XLOOKUP(E125,'C5'!D:D,'C5'!G:G))*_xlfn.XLOOKUP(Planilha4!E125,'C5'!D:D,'C5'!E:E)&amp;" - C5: "&amp;_xlfn.XLOOKUP(E125,'C5'!D:D,'C5'!F:F)),"")</f>
        <v/>
      </c>
    </row>
    <row r="126" spans="5:15" x14ac:dyDescent="0.35">
      <c r="E126" s="18" t="str">
        <f>IF('Espelho NFE'!B124="","",'Espelho NFE'!B124)</f>
        <v/>
      </c>
      <c r="F126" s="18" t="str">
        <f>IF(E126="","",IF(_xlfn.XLOOKUP(Planilha4!E126,'Espelho NFE'!B:B,'Espelho NFE'!B:B)="","Não","Sim"))</f>
        <v/>
      </c>
      <c r="G126" s="20" t="str">
        <f>IF(F126="Sim",_xlfn.XLOOKUP(E126,'C5'!D:D,'C5'!C:C),"")</f>
        <v/>
      </c>
      <c r="H126" s="18" t="str">
        <f>IF(F126="Sim",_xlfn.XLOOKUP(G126,'C5'!C:C,'C5'!J:J),"")</f>
        <v/>
      </c>
      <c r="I126" s="20" t="str" cm="1">
        <f t="array" aca="1" ref="I126" ca="1">IF($F126="Sim",IF(_xlfn.XLOOKUP($E126,'Espelho NFE'!$B:$B,INDIRECT(TEXT($AQ$6,"@")))=_xlfn.XLOOKUP(Planilha4!$E126,'C5'!$D:$D,'C5'!$P:$P),"Ok","Nfe: "&amp;_xlfn.XLOOKUP($E126,'Espelho NFE'!$B:$B,INDIRECT(TEXT($AQ$6,"@")))&amp;" - C5: "&amp;_xlfn.XLOOKUP(Planilha4!$E126,'C5'!$D:$D,'C5'!$P:$P)),"")</f>
        <v/>
      </c>
      <c r="J126" s="20" t="str" cm="1">
        <f t="array" aca="1" ref="J126" ca="1">IF($F126="Sim",IF(_xlfn.XLOOKUP($E126,'Espelho NFE'!$B:$B,INDIRECT(TEXT($AQ$7,"@")))=_xlfn.XLOOKUP(Planilha4!$E126,'C5'!$D:$D,'C5'!$M:$M),"Ok","Nfe: "&amp;_xlfn.XLOOKUP($E126,'Espelho NFE'!$B:$B,INDIRECT(TEXT($AQ$7,"@")))&amp;" - C5: "&amp;_xlfn.XLOOKUP(Planilha4!$E126,'C5'!$D:$D,'C5'!$M:$M)),"")</f>
        <v/>
      </c>
      <c r="K126" s="20" t="str" cm="1">
        <f t="array" aca="1" ref="K126" ca="1">IF($F126="Sim",IF(_xlfn.XLOOKUP($E126,'Espelho NFE'!$B:$B,INDIRECT(TEXT($AQ$8,"@")))=_xlfn.XLOOKUP(Planilha4!$E126,'C5'!$D:$D,'C5'!$Z:$Z),"Ok","Nfe: "&amp;_xlfn.XLOOKUP($E126,'Espelho NFE'!$B:$B,INDIRECT(TEXT($AQ$8,"@")))&amp;" - C5: "&amp;_xlfn.XLOOKUP(Planilha4!$E126,'C5'!$D:$D,'C5'!$Z:$Z)),"")</f>
        <v/>
      </c>
      <c r="L126" s="20" t="str" cm="1">
        <f t="array" aca="1" ref="L126" ca="1">IF($F126="Sim",IF(_xlfn.XLOOKUP($E126,'Espelho NFE'!$B:$B,INDIRECT(TEXT($AQ$9,"@")))=_xlfn.XLOOKUP(Planilha4!$E126,'C5'!$D:$D,'C5'!$AA:$AA),"Ok","Nfe: "&amp;_xlfn.XLOOKUP($E126,'Espelho NFE'!$B:$B,INDIRECT(TEXT($AQ$9,"@")))&amp;" - C5: "&amp;_xlfn.XLOOKUP(Planilha4!$E126,'C5'!$D:$D,'C5'!$AA:$AA)),"")</f>
        <v/>
      </c>
      <c r="M126" s="20" t="str" cm="1">
        <f t="array" aca="1" ref="M126" ca="1">IF($F126="Sim",IF(_xlfn.XLOOKUP($E126,'Espelho NFE'!$B:$B,INDIRECT(TEXT($AQ$10,"@")))=_xlfn.XLOOKUP(Planilha4!$E126,'C5'!$D:$D,'C5'!$AB:$AB),"Ok","Nfe: "&amp;_xlfn.XLOOKUP($E126,'Espelho NFE'!$B:$B,INDIRECT(TEXT($AQ$10,"@")))&amp;" - C5: "&amp;_xlfn.XLOOKUP(Planilha4!$E126,'C5'!$D:$D,'C5'!$AB:$AB)),"")</f>
        <v/>
      </c>
      <c r="N126" s="18" t="str">
        <f>IF(F126="Sim",IF(_xlfn.XLOOKUP(E126,'C5'!D:D,'C5'!E:E)=1,"Uni 1","Cx "&amp;_xlfn.XLOOKUP(E126,'C5'!D:D,'C5'!E:E)),"")</f>
        <v/>
      </c>
      <c r="O126" s="20" t="str" cm="1">
        <f t="array" aca="1" ref="O126" ca="1">IF(F126="Sim",IF((_xlfn.XLOOKUP(E126,'Espelho NFE'!B:B,INDIRECT(TEXT($AQ$11,"@")))/_xlfn.XLOOKUP(E126,'C5'!D:D,'C5'!G:G))*_xlfn.XLOOKUP(Planilha4!E126,'C5'!D:D,'C5'!E:E)=_xlfn.XLOOKUP(E126,'C5'!D:D,'C5'!F:F),"Ok","Nfe:"&amp;(_xlfn.XLOOKUP(E126,'Espelho NFE'!B:B,INDIRECT(TEXT($AQ$11,"@")))/_xlfn.XLOOKUP(E126,'C5'!D:D,'C5'!G:G))*_xlfn.XLOOKUP(Planilha4!E126,'C5'!D:D,'C5'!E:E)&amp;" - C5: "&amp;_xlfn.XLOOKUP(E126,'C5'!D:D,'C5'!F:F)),"")</f>
        <v/>
      </c>
    </row>
    <row r="127" spans="5:15" x14ac:dyDescent="0.35">
      <c r="E127" s="18" t="str">
        <f>IF('Espelho NFE'!B125="","",'Espelho NFE'!B125)</f>
        <v/>
      </c>
      <c r="F127" s="18" t="str">
        <f>IF(E127="","",IF(_xlfn.XLOOKUP(Planilha4!E127,'Espelho NFE'!B:B,'Espelho NFE'!B:B)="","Não","Sim"))</f>
        <v/>
      </c>
      <c r="G127" s="20" t="str">
        <f>IF(F127="Sim",_xlfn.XLOOKUP(E127,'C5'!D:D,'C5'!C:C),"")</f>
        <v/>
      </c>
      <c r="H127" s="18" t="str">
        <f>IF(F127="Sim",_xlfn.XLOOKUP(G127,'C5'!C:C,'C5'!J:J),"")</f>
        <v/>
      </c>
      <c r="I127" s="20" t="str" cm="1">
        <f t="array" aca="1" ref="I127" ca="1">IF($F127="Sim",IF(_xlfn.XLOOKUP($E127,'Espelho NFE'!$B:$B,INDIRECT(TEXT($AQ$6,"@")))=_xlfn.XLOOKUP(Planilha4!$E127,'C5'!$D:$D,'C5'!$P:$P),"Ok","Nfe: "&amp;_xlfn.XLOOKUP($E127,'Espelho NFE'!$B:$B,INDIRECT(TEXT($AQ$6,"@")))&amp;" - C5: "&amp;_xlfn.XLOOKUP(Planilha4!$E127,'C5'!$D:$D,'C5'!$P:$P)),"")</f>
        <v/>
      </c>
      <c r="J127" s="20" t="str" cm="1">
        <f t="array" aca="1" ref="J127" ca="1">IF($F127="Sim",IF(_xlfn.XLOOKUP($E127,'Espelho NFE'!$B:$B,INDIRECT(TEXT($AQ$7,"@")))=_xlfn.XLOOKUP(Planilha4!$E127,'C5'!$D:$D,'C5'!$M:$M),"Ok","Nfe: "&amp;_xlfn.XLOOKUP($E127,'Espelho NFE'!$B:$B,INDIRECT(TEXT($AQ$7,"@")))&amp;" - C5: "&amp;_xlfn.XLOOKUP(Planilha4!$E127,'C5'!$D:$D,'C5'!$M:$M)),"")</f>
        <v/>
      </c>
      <c r="K127" s="20" t="str" cm="1">
        <f t="array" aca="1" ref="K127" ca="1">IF($F127="Sim",IF(_xlfn.XLOOKUP($E127,'Espelho NFE'!$B:$B,INDIRECT(TEXT($AQ$8,"@")))=_xlfn.XLOOKUP(Planilha4!$E127,'C5'!$D:$D,'C5'!$Z:$Z),"Ok","Nfe: "&amp;_xlfn.XLOOKUP($E127,'Espelho NFE'!$B:$B,INDIRECT(TEXT($AQ$8,"@")))&amp;" - C5: "&amp;_xlfn.XLOOKUP(Planilha4!$E127,'C5'!$D:$D,'C5'!$Z:$Z)),"")</f>
        <v/>
      </c>
      <c r="L127" s="20" t="str" cm="1">
        <f t="array" aca="1" ref="L127" ca="1">IF($F127="Sim",IF(_xlfn.XLOOKUP($E127,'Espelho NFE'!$B:$B,INDIRECT(TEXT($AQ$9,"@")))=_xlfn.XLOOKUP(Planilha4!$E127,'C5'!$D:$D,'C5'!$AA:$AA),"Ok","Nfe: "&amp;_xlfn.XLOOKUP($E127,'Espelho NFE'!$B:$B,INDIRECT(TEXT($AQ$9,"@")))&amp;" - C5: "&amp;_xlfn.XLOOKUP(Planilha4!$E127,'C5'!$D:$D,'C5'!$AA:$AA)),"")</f>
        <v/>
      </c>
      <c r="M127" s="20" t="str" cm="1">
        <f t="array" aca="1" ref="M127" ca="1">IF($F127="Sim",IF(_xlfn.XLOOKUP($E127,'Espelho NFE'!$B:$B,INDIRECT(TEXT($AQ$10,"@")))=_xlfn.XLOOKUP(Planilha4!$E127,'C5'!$D:$D,'C5'!$AB:$AB),"Ok","Nfe: "&amp;_xlfn.XLOOKUP($E127,'Espelho NFE'!$B:$B,INDIRECT(TEXT($AQ$10,"@")))&amp;" - C5: "&amp;_xlfn.XLOOKUP(Planilha4!$E127,'C5'!$D:$D,'C5'!$AB:$AB)),"")</f>
        <v/>
      </c>
      <c r="N127" s="18" t="str">
        <f>IF(F127="Sim",IF(_xlfn.XLOOKUP(E127,'C5'!D:D,'C5'!E:E)=1,"Uni 1","Cx "&amp;_xlfn.XLOOKUP(E127,'C5'!D:D,'C5'!E:E)),"")</f>
        <v/>
      </c>
      <c r="O127" s="20" t="str" cm="1">
        <f t="array" aca="1" ref="O127" ca="1">IF(F127="Sim",IF((_xlfn.XLOOKUP(E127,'Espelho NFE'!B:B,INDIRECT(TEXT($AQ$11,"@")))/_xlfn.XLOOKUP(E127,'C5'!D:D,'C5'!G:G))*_xlfn.XLOOKUP(Planilha4!E127,'C5'!D:D,'C5'!E:E)=_xlfn.XLOOKUP(E127,'C5'!D:D,'C5'!F:F),"Ok","Nfe:"&amp;(_xlfn.XLOOKUP(E127,'Espelho NFE'!B:B,INDIRECT(TEXT($AQ$11,"@")))/_xlfn.XLOOKUP(E127,'C5'!D:D,'C5'!G:G))*_xlfn.XLOOKUP(Planilha4!E127,'C5'!D:D,'C5'!E:E)&amp;" - C5: "&amp;_xlfn.XLOOKUP(E127,'C5'!D:D,'C5'!F:F)),"")</f>
        <v/>
      </c>
    </row>
    <row r="128" spans="5:15" x14ac:dyDescent="0.35">
      <c r="E128" s="18" t="str">
        <f>IF('Espelho NFE'!B126="","",'Espelho NFE'!B126)</f>
        <v/>
      </c>
      <c r="F128" s="18" t="str">
        <f>IF(E128="","",IF(_xlfn.XLOOKUP(Planilha4!E128,'Espelho NFE'!B:B,'Espelho NFE'!B:B)="","Não","Sim"))</f>
        <v/>
      </c>
      <c r="G128" s="20" t="str">
        <f>IF(F128="Sim",_xlfn.XLOOKUP(E128,'C5'!D:D,'C5'!C:C),"")</f>
        <v/>
      </c>
      <c r="H128" s="18" t="str">
        <f>IF(F128="Sim",_xlfn.XLOOKUP(G128,'C5'!C:C,'C5'!J:J),"")</f>
        <v/>
      </c>
      <c r="I128" s="20" t="str" cm="1">
        <f t="array" aca="1" ref="I128" ca="1">IF($F128="Sim",IF(_xlfn.XLOOKUP($E128,'Espelho NFE'!$B:$B,INDIRECT(TEXT($AQ$6,"@")))=_xlfn.XLOOKUP(Planilha4!$E128,'C5'!$D:$D,'C5'!$P:$P),"Ok","Nfe: "&amp;_xlfn.XLOOKUP($E128,'Espelho NFE'!$B:$B,INDIRECT(TEXT($AQ$6,"@")))&amp;" - C5: "&amp;_xlfn.XLOOKUP(Planilha4!$E128,'C5'!$D:$D,'C5'!$P:$P)),"")</f>
        <v/>
      </c>
      <c r="J128" s="20" t="str" cm="1">
        <f t="array" aca="1" ref="J128" ca="1">IF($F128="Sim",IF(_xlfn.XLOOKUP($E128,'Espelho NFE'!$B:$B,INDIRECT(TEXT($AQ$7,"@")))=_xlfn.XLOOKUP(Planilha4!$E128,'C5'!$D:$D,'C5'!$M:$M),"Ok","Nfe: "&amp;_xlfn.XLOOKUP($E128,'Espelho NFE'!$B:$B,INDIRECT(TEXT($AQ$7,"@")))&amp;" - C5: "&amp;_xlfn.XLOOKUP(Planilha4!$E128,'C5'!$D:$D,'C5'!$M:$M)),"")</f>
        <v/>
      </c>
      <c r="K128" s="20" t="str" cm="1">
        <f t="array" aca="1" ref="K128" ca="1">IF($F128="Sim",IF(_xlfn.XLOOKUP($E128,'Espelho NFE'!$B:$B,INDIRECT(TEXT($AQ$8,"@")))=_xlfn.XLOOKUP(Planilha4!$E128,'C5'!$D:$D,'C5'!$Z:$Z),"Ok","Nfe: "&amp;_xlfn.XLOOKUP($E128,'Espelho NFE'!$B:$B,INDIRECT(TEXT($AQ$8,"@")))&amp;" - C5: "&amp;_xlfn.XLOOKUP(Planilha4!$E128,'C5'!$D:$D,'C5'!$Z:$Z)),"")</f>
        <v/>
      </c>
      <c r="L128" s="20" t="str" cm="1">
        <f t="array" aca="1" ref="L128" ca="1">IF($F128="Sim",IF(_xlfn.XLOOKUP($E128,'Espelho NFE'!$B:$B,INDIRECT(TEXT($AQ$9,"@")))=_xlfn.XLOOKUP(Planilha4!$E128,'C5'!$D:$D,'C5'!$AA:$AA),"Ok","Nfe: "&amp;_xlfn.XLOOKUP($E128,'Espelho NFE'!$B:$B,INDIRECT(TEXT($AQ$9,"@")))&amp;" - C5: "&amp;_xlfn.XLOOKUP(Planilha4!$E128,'C5'!$D:$D,'C5'!$AA:$AA)),"")</f>
        <v/>
      </c>
      <c r="M128" s="20" t="str" cm="1">
        <f t="array" aca="1" ref="M128" ca="1">IF($F128="Sim",IF(_xlfn.XLOOKUP($E128,'Espelho NFE'!$B:$B,INDIRECT(TEXT($AQ$10,"@")))=_xlfn.XLOOKUP(Planilha4!$E128,'C5'!$D:$D,'C5'!$AB:$AB),"Ok","Nfe: "&amp;_xlfn.XLOOKUP($E128,'Espelho NFE'!$B:$B,INDIRECT(TEXT($AQ$10,"@")))&amp;" - C5: "&amp;_xlfn.XLOOKUP(Planilha4!$E128,'C5'!$D:$D,'C5'!$AB:$AB)),"")</f>
        <v/>
      </c>
      <c r="N128" s="18" t="str">
        <f>IF(F128="Sim",IF(_xlfn.XLOOKUP(E128,'C5'!D:D,'C5'!E:E)=1,"Uni 1","Cx "&amp;_xlfn.XLOOKUP(E128,'C5'!D:D,'C5'!E:E)),"")</f>
        <v/>
      </c>
      <c r="O128" s="20" t="str" cm="1">
        <f t="array" aca="1" ref="O128" ca="1">IF(F128="Sim",IF((_xlfn.XLOOKUP(E128,'Espelho NFE'!B:B,INDIRECT(TEXT($AQ$11,"@")))/_xlfn.XLOOKUP(E128,'C5'!D:D,'C5'!G:G))*_xlfn.XLOOKUP(Planilha4!E128,'C5'!D:D,'C5'!E:E)=_xlfn.XLOOKUP(E128,'C5'!D:D,'C5'!F:F),"Ok","Nfe:"&amp;(_xlfn.XLOOKUP(E128,'Espelho NFE'!B:B,INDIRECT(TEXT($AQ$11,"@")))/_xlfn.XLOOKUP(E128,'C5'!D:D,'C5'!G:G))*_xlfn.XLOOKUP(Planilha4!E128,'C5'!D:D,'C5'!E:E)&amp;" - C5: "&amp;_xlfn.XLOOKUP(E128,'C5'!D:D,'C5'!F:F)),"")</f>
        <v/>
      </c>
    </row>
    <row r="129" spans="5:15" x14ac:dyDescent="0.35">
      <c r="E129" s="18" t="str">
        <f>IF('Espelho NFE'!B127="","",'Espelho NFE'!B127)</f>
        <v/>
      </c>
      <c r="F129" s="18" t="str">
        <f>IF(E129="","",IF(_xlfn.XLOOKUP(Planilha4!E129,'Espelho NFE'!B:B,'Espelho NFE'!B:B)="","Não","Sim"))</f>
        <v/>
      </c>
      <c r="G129" s="20" t="str">
        <f>IF(F129="Sim",_xlfn.XLOOKUP(E129,'C5'!D:D,'C5'!C:C),"")</f>
        <v/>
      </c>
      <c r="H129" s="18" t="str">
        <f>IF(F129="Sim",_xlfn.XLOOKUP(G129,'C5'!C:C,'C5'!J:J),"")</f>
        <v/>
      </c>
      <c r="I129" s="20" t="str" cm="1">
        <f t="array" aca="1" ref="I129" ca="1">IF($F129="Sim",IF(_xlfn.XLOOKUP($E129,'Espelho NFE'!$B:$B,INDIRECT(TEXT($AQ$6,"@")))=_xlfn.XLOOKUP(Planilha4!$E129,'C5'!$D:$D,'C5'!$P:$P),"Ok","Nfe: "&amp;_xlfn.XLOOKUP($E129,'Espelho NFE'!$B:$B,INDIRECT(TEXT($AQ$6,"@")))&amp;" - C5: "&amp;_xlfn.XLOOKUP(Planilha4!$E129,'C5'!$D:$D,'C5'!$P:$P)),"")</f>
        <v/>
      </c>
      <c r="J129" s="20" t="str" cm="1">
        <f t="array" aca="1" ref="J129" ca="1">IF($F129="Sim",IF(_xlfn.XLOOKUP($E129,'Espelho NFE'!$B:$B,INDIRECT(TEXT($AQ$7,"@")))=_xlfn.XLOOKUP(Planilha4!$E129,'C5'!$D:$D,'C5'!$M:$M),"Ok","Nfe: "&amp;_xlfn.XLOOKUP($E129,'Espelho NFE'!$B:$B,INDIRECT(TEXT($AQ$7,"@")))&amp;" - C5: "&amp;_xlfn.XLOOKUP(Planilha4!$E129,'C5'!$D:$D,'C5'!$M:$M)),"")</f>
        <v/>
      </c>
      <c r="K129" s="20" t="str" cm="1">
        <f t="array" aca="1" ref="K129" ca="1">IF($F129="Sim",IF(_xlfn.XLOOKUP($E129,'Espelho NFE'!$B:$B,INDIRECT(TEXT($AQ$8,"@")))=_xlfn.XLOOKUP(Planilha4!$E129,'C5'!$D:$D,'C5'!$Z:$Z),"Ok","Nfe: "&amp;_xlfn.XLOOKUP($E129,'Espelho NFE'!$B:$B,INDIRECT(TEXT($AQ$8,"@")))&amp;" - C5: "&amp;_xlfn.XLOOKUP(Planilha4!$E129,'C5'!$D:$D,'C5'!$Z:$Z)),"")</f>
        <v/>
      </c>
      <c r="L129" s="20" t="str" cm="1">
        <f t="array" aca="1" ref="L129" ca="1">IF($F129="Sim",IF(_xlfn.XLOOKUP($E129,'Espelho NFE'!$B:$B,INDIRECT(TEXT($AQ$9,"@")))=_xlfn.XLOOKUP(Planilha4!$E129,'C5'!$D:$D,'C5'!$AA:$AA),"Ok","Nfe: "&amp;_xlfn.XLOOKUP($E129,'Espelho NFE'!$B:$B,INDIRECT(TEXT($AQ$9,"@")))&amp;" - C5: "&amp;_xlfn.XLOOKUP(Planilha4!$E129,'C5'!$D:$D,'C5'!$AA:$AA)),"")</f>
        <v/>
      </c>
      <c r="M129" s="20" t="str" cm="1">
        <f t="array" aca="1" ref="M129" ca="1">IF($F129="Sim",IF(_xlfn.XLOOKUP($E129,'Espelho NFE'!$B:$B,INDIRECT(TEXT($AQ$10,"@")))=_xlfn.XLOOKUP(Planilha4!$E129,'C5'!$D:$D,'C5'!$AB:$AB),"Ok","Nfe: "&amp;_xlfn.XLOOKUP($E129,'Espelho NFE'!$B:$B,INDIRECT(TEXT($AQ$10,"@")))&amp;" - C5: "&amp;_xlfn.XLOOKUP(Planilha4!$E129,'C5'!$D:$D,'C5'!$AB:$AB)),"")</f>
        <v/>
      </c>
      <c r="N129" s="18" t="str">
        <f>IF(F129="Sim",IF(_xlfn.XLOOKUP(E129,'C5'!D:D,'C5'!E:E)=1,"Uni 1","Cx "&amp;_xlfn.XLOOKUP(E129,'C5'!D:D,'C5'!E:E)),"")</f>
        <v/>
      </c>
      <c r="O129" s="20" t="str" cm="1">
        <f t="array" aca="1" ref="O129" ca="1">IF(F129="Sim",IF((_xlfn.XLOOKUP(E129,'Espelho NFE'!B:B,INDIRECT(TEXT($AQ$11,"@")))/_xlfn.XLOOKUP(E129,'C5'!D:D,'C5'!G:G))*_xlfn.XLOOKUP(Planilha4!E129,'C5'!D:D,'C5'!E:E)=_xlfn.XLOOKUP(E129,'C5'!D:D,'C5'!F:F),"Ok","Nfe:"&amp;(_xlfn.XLOOKUP(E129,'Espelho NFE'!B:B,INDIRECT(TEXT($AQ$11,"@")))/_xlfn.XLOOKUP(E129,'C5'!D:D,'C5'!G:G))*_xlfn.XLOOKUP(Planilha4!E129,'C5'!D:D,'C5'!E:E)&amp;" - C5: "&amp;_xlfn.XLOOKUP(E129,'C5'!D:D,'C5'!F:F)),"")</f>
        <v/>
      </c>
    </row>
    <row r="130" spans="5:15" x14ac:dyDescent="0.35">
      <c r="E130" s="18" t="str">
        <f>IF('Espelho NFE'!B128="","",'Espelho NFE'!B128)</f>
        <v/>
      </c>
      <c r="F130" s="18" t="str">
        <f>IF(E130="","",IF(_xlfn.XLOOKUP(Planilha4!E130,'Espelho NFE'!B:B,'Espelho NFE'!B:B)="","Não","Sim"))</f>
        <v/>
      </c>
      <c r="G130" s="20" t="str">
        <f>IF(F130="Sim",_xlfn.XLOOKUP(E130,'C5'!D:D,'C5'!C:C),"")</f>
        <v/>
      </c>
      <c r="H130" s="18" t="str">
        <f>IF(F130="Sim",_xlfn.XLOOKUP(G130,'C5'!C:C,'C5'!J:J),"")</f>
        <v/>
      </c>
      <c r="I130" s="20" t="str" cm="1">
        <f t="array" aca="1" ref="I130" ca="1">IF($F130="Sim",IF(_xlfn.XLOOKUP($E130,'Espelho NFE'!$B:$B,INDIRECT(TEXT($AQ$6,"@")))=_xlfn.XLOOKUP(Planilha4!$E130,'C5'!$D:$D,'C5'!$P:$P),"Ok","Nfe: "&amp;_xlfn.XLOOKUP($E130,'Espelho NFE'!$B:$B,INDIRECT(TEXT($AQ$6,"@")))&amp;" - C5: "&amp;_xlfn.XLOOKUP(Planilha4!$E130,'C5'!$D:$D,'C5'!$P:$P)),"")</f>
        <v/>
      </c>
      <c r="J130" s="20" t="str" cm="1">
        <f t="array" aca="1" ref="J130" ca="1">IF($F130="Sim",IF(_xlfn.XLOOKUP($E130,'Espelho NFE'!$B:$B,INDIRECT(TEXT($AQ$7,"@")))=_xlfn.XLOOKUP(Planilha4!$E130,'C5'!$D:$D,'C5'!$M:$M),"Ok","Nfe: "&amp;_xlfn.XLOOKUP($E130,'Espelho NFE'!$B:$B,INDIRECT(TEXT($AQ$7,"@")))&amp;" - C5: "&amp;_xlfn.XLOOKUP(Planilha4!$E130,'C5'!$D:$D,'C5'!$M:$M)),"")</f>
        <v/>
      </c>
      <c r="K130" s="20" t="str" cm="1">
        <f t="array" aca="1" ref="K130" ca="1">IF($F130="Sim",IF(_xlfn.XLOOKUP($E130,'Espelho NFE'!$B:$B,INDIRECT(TEXT($AQ$8,"@")))=_xlfn.XLOOKUP(Planilha4!$E130,'C5'!$D:$D,'C5'!$Z:$Z),"Ok","Nfe: "&amp;_xlfn.XLOOKUP($E130,'Espelho NFE'!$B:$B,INDIRECT(TEXT($AQ$8,"@")))&amp;" - C5: "&amp;_xlfn.XLOOKUP(Planilha4!$E130,'C5'!$D:$D,'C5'!$Z:$Z)),"")</f>
        <v/>
      </c>
      <c r="L130" s="20" t="str" cm="1">
        <f t="array" aca="1" ref="L130" ca="1">IF($F130="Sim",IF(_xlfn.XLOOKUP($E130,'Espelho NFE'!$B:$B,INDIRECT(TEXT($AQ$9,"@")))=_xlfn.XLOOKUP(Planilha4!$E130,'C5'!$D:$D,'C5'!$AA:$AA),"Ok","Nfe: "&amp;_xlfn.XLOOKUP($E130,'Espelho NFE'!$B:$B,INDIRECT(TEXT($AQ$9,"@")))&amp;" - C5: "&amp;_xlfn.XLOOKUP(Planilha4!$E130,'C5'!$D:$D,'C5'!$AA:$AA)),"")</f>
        <v/>
      </c>
      <c r="M130" s="20" t="str" cm="1">
        <f t="array" aca="1" ref="M130" ca="1">IF($F130="Sim",IF(_xlfn.XLOOKUP($E130,'Espelho NFE'!$B:$B,INDIRECT(TEXT($AQ$10,"@")))=_xlfn.XLOOKUP(Planilha4!$E130,'C5'!$D:$D,'C5'!$AB:$AB),"Ok","Nfe: "&amp;_xlfn.XLOOKUP($E130,'Espelho NFE'!$B:$B,INDIRECT(TEXT($AQ$10,"@")))&amp;" - C5: "&amp;_xlfn.XLOOKUP(Planilha4!$E130,'C5'!$D:$D,'C5'!$AB:$AB)),"")</f>
        <v/>
      </c>
      <c r="N130" s="18" t="str">
        <f>IF(F130="Sim",IF(_xlfn.XLOOKUP(E130,'C5'!D:D,'C5'!E:E)=1,"Uni 1","Cx "&amp;_xlfn.XLOOKUP(E130,'C5'!D:D,'C5'!E:E)),"")</f>
        <v/>
      </c>
      <c r="O130" s="20" t="str" cm="1">
        <f t="array" aca="1" ref="O130" ca="1">IF(F130="Sim",IF((_xlfn.XLOOKUP(E130,'Espelho NFE'!B:B,INDIRECT(TEXT($AQ$11,"@")))/_xlfn.XLOOKUP(E130,'C5'!D:D,'C5'!G:G))*_xlfn.XLOOKUP(Planilha4!E130,'C5'!D:D,'C5'!E:E)=_xlfn.XLOOKUP(E130,'C5'!D:D,'C5'!F:F),"Ok","Nfe:"&amp;(_xlfn.XLOOKUP(E130,'Espelho NFE'!B:B,INDIRECT(TEXT($AQ$11,"@")))/_xlfn.XLOOKUP(E130,'C5'!D:D,'C5'!G:G))*_xlfn.XLOOKUP(Planilha4!E130,'C5'!D:D,'C5'!E:E)&amp;" - C5: "&amp;_xlfn.XLOOKUP(E130,'C5'!D:D,'C5'!F:F)),"")</f>
        <v/>
      </c>
    </row>
    <row r="131" spans="5:15" x14ac:dyDescent="0.35">
      <c r="E131" s="18" t="str">
        <f>IF('Espelho NFE'!B129="","",'Espelho NFE'!B129)</f>
        <v/>
      </c>
      <c r="F131" s="18" t="str">
        <f>IF(E131="","",IF(_xlfn.XLOOKUP(Planilha4!E131,'Espelho NFE'!B:B,'Espelho NFE'!B:B)="","Não","Sim"))</f>
        <v/>
      </c>
      <c r="G131" s="20" t="str">
        <f>IF(F131="Sim",_xlfn.XLOOKUP(E131,'C5'!D:D,'C5'!C:C),"")</f>
        <v/>
      </c>
      <c r="H131" s="18" t="str">
        <f>IF(F131="Sim",_xlfn.XLOOKUP(G131,'C5'!C:C,'C5'!J:J),"")</f>
        <v/>
      </c>
      <c r="I131" s="20" t="str" cm="1">
        <f t="array" aca="1" ref="I131" ca="1">IF($F131="Sim",IF(_xlfn.XLOOKUP($E131,'Espelho NFE'!$B:$B,INDIRECT(TEXT($AQ$6,"@")))=_xlfn.XLOOKUP(Planilha4!$E131,'C5'!$D:$D,'C5'!$P:$P),"Ok","Nfe: "&amp;_xlfn.XLOOKUP($E131,'Espelho NFE'!$B:$B,INDIRECT(TEXT($AQ$6,"@")))&amp;" - C5: "&amp;_xlfn.XLOOKUP(Planilha4!$E131,'C5'!$D:$D,'C5'!$P:$P)),"")</f>
        <v/>
      </c>
      <c r="J131" s="20" t="str" cm="1">
        <f t="array" aca="1" ref="J131" ca="1">IF($F131="Sim",IF(_xlfn.XLOOKUP($E131,'Espelho NFE'!$B:$B,INDIRECT(TEXT($AQ$7,"@")))=_xlfn.XLOOKUP(Planilha4!$E131,'C5'!$D:$D,'C5'!$M:$M),"Ok","Nfe: "&amp;_xlfn.XLOOKUP($E131,'Espelho NFE'!$B:$B,INDIRECT(TEXT($AQ$7,"@")))&amp;" - C5: "&amp;_xlfn.XLOOKUP(Planilha4!$E131,'C5'!$D:$D,'C5'!$M:$M)),"")</f>
        <v/>
      </c>
      <c r="K131" s="20" t="str" cm="1">
        <f t="array" aca="1" ref="K131" ca="1">IF($F131="Sim",IF(_xlfn.XLOOKUP($E131,'Espelho NFE'!$B:$B,INDIRECT(TEXT($AQ$8,"@")))=_xlfn.XLOOKUP(Planilha4!$E131,'C5'!$D:$D,'C5'!$Z:$Z),"Ok","Nfe: "&amp;_xlfn.XLOOKUP($E131,'Espelho NFE'!$B:$B,INDIRECT(TEXT($AQ$8,"@")))&amp;" - C5: "&amp;_xlfn.XLOOKUP(Planilha4!$E131,'C5'!$D:$D,'C5'!$Z:$Z)),"")</f>
        <v/>
      </c>
      <c r="L131" s="20" t="str" cm="1">
        <f t="array" aca="1" ref="L131" ca="1">IF($F131="Sim",IF(_xlfn.XLOOKUP($E131,'Espelho NFE'!$B:$B,INDIRECT(TEXT($AQ$9,"@")))=_xlfn.XLOOKUP(Planilha4!$E131,'C5'!$D:$D,'C5'!$AA:$AA),"Ok","Nfe: "&amp;_xlfn.XLOOKUP($E131,'Espelho NFE'!$B:$B,INDIRECT(TEXT($AQ$9,"@")))&amp;" - C5: "&amp;_xlfn.XLOOKUP(Planilha4!$E131,'C5'!$D:$D,'C5'!$AA:$AA)),"")</f>
        <v/>
      </c>
      <c r="M131" s="20" t="str" cm="1">
        <f t="array" aca="1" ref="M131" ca="1">IF($F131="Sim",IF(_xlfn.XLOOKUP($E131,'Espelho NFE'!$B:$B,INDIRECT(TEXT($AQ$10,"@")))=_xlfn.XLOOKUP(Planilha4!$E131,'C5'!$D:$D,'C5'!$AB:$AB),"Ok","Nfe: "&amp;_xlfn.XLOOKUP($E131,'Espelho NFE'!$B:$B,INDIRECT(TEXT($AQ$10,"@")))&amp;" - C5: "&amp;_xlfn.XLOOKUP(Planilha4!$E131,'C5'!$D:$D,'C5'!$AB:$AB)),"")</f>
        <v/>
      </c>
      <c r="N131" s="18" t="str">
        <f>IF(F131="Sim",IF(_xlfn.XLOOKUP(E131,'C5'!D:D,'C5'!E:E)=1,"Uni 1","Cx "&amp;_xlfn.XLOOKUP(E131,'C5'!D:D,'C5'!E:E)),"")</f>
        <v/>
      </c>
      <c r="O131" s="20" t="str" cm="1">
        <f t="array" aca="1" ref="O131" ca="1">IF(F131="Sim",IF((_xlfn.XLOOKUP(E131,'Espelho NFE'!B:B,INDIRECT(TEXT($AQ$11,"@")))/_xlfn.XLOOKUP(E131,'C5'!D:D,'C5'!G:G))*_xlfn.XLOOKUP(Planilha4!E131,'C5'!D:D,'C5'!E:E)=_xlfn.XLOOKUP(E131,'C5'!D:D,'C5'!F:F),"Ok","Nfe:"&amp;(_xlfn.XLOOKUP(E131,'Espelho NFE'!B:B,INDIRECT(TEXT($AQ$11,"@")))/_xlfn.XLOOKUP(E131,'C5'!D:D,'C5'!G:G))*_xlfn.XLOOKUP(Planilha4!E131,'C5'!D:D,'C5'!E:E)&amp;" - C5: "&amp;_xlfn.XLOOKUP(E131,'C5'!D:D,'C5'!F:F)),"")</f>
        <v/>
      </c>
    </row>
    <row r="132" spans="5:15" x14ac:dyDescent="0.35">
      <c r="E132" s="18" t="str">
        <f>IF('Espelho NFE'!B130="","",'Espelho NFE'!B130)</f>
        <v/>
      </c>
      <c r="F132" s="18" t="str">
        <f>IF(E132="","",IF(_xlfn.XLOOKUP(Planilha4!E132,'Espelho NFE'!B:B,'Espelho NFE'!B:B)="","Não","Sim"))</f>
        <v/>
      </c>
      <c r="G132" s="20" t="str">
        <f>IF(F132="Sim",_xlfn.XLOOKUP(E132,'C5'!D:D,'C5'!C:C),"")</f>
        <v/>
      </c>
      <c r="H132" s="18" t="str">
        <f>IF(F132="Sim",_xlfn.XLOOKUP(G132,'C5'!C:C,'C5'!J:J),"")</f>
        <v/>
      </c>
      <c r="I132" s="20" t="str" cm="1">
        <f t="array" aca="1" ref="I132" ca="1">IF($F132="Sim",IF(_xlfn.XLOOKUP($E132,'Espelho NFE'!$B:$B,INDIRECT(TEXT($AQ$6,"@")))=_xlfn.XLOOKUP(Planilha4!$E132,'C5'!$D:$D,'C5'!$P:$P),"Ok","Nfe: "&amp;_xlfn.XLOOKUP($E132,'Espelho NFE'!$B:$B,INDIRECT(TEXT($AQ$6,"@")))&amp;" - C5: "&amp;_xlfn.XLOOKUP(Planilha4!$E132,'C5'!$D:$D,'C5'!$P:$P)),"")</f>
        <v/>
      </c>
      <c r="J132" s="20" t="str" cm="1">
        <f t="array" aca="1" ref="J132" ca="1">IF($F132="Sim",IF(_xlfn.XLOOKUP($E132,'Espelho NFE'!$B:$B,INDIRECT(TEXT($AQ$7,"@")))=_xlfn.XLOOKUP(Planilha4!$E132,'C5'!$D:$D,'C5'!$M:$M),"Ok","Nfe: "&amp;_xlfn.XLOOKUP($E132,'Espelho NFE'!$B:$B,INDIRECT(TEXT($AQ$7,"@")))&amp;" - C5: "&amp;_xlfn.XLOOKUP(Planilha4!$E132,'C5'!$D:$D,'C5'!$M:$M)),"")</f>
        <v/>
      </c>
      <c r="K132" s="20" t="str" cm="1">
        <f t="array" aca="1" ref="K132" ca="1">IF($F132="Sim",IF(_xlfn.XLOOKUP($E132,'Espelho NFE'!$B:$B,INDIRECT(TEXT($AQ$8,"@")))=_xlfn.XLOOKUP(Planilha4!$E132,'C5'!$D:$D,'C5'!$Z:$Z),"Ok","Nfe: "&amp;_xlfn.XLOOKUP($E132,'Espelho NFE'!$B:$B,INDIRECT(TEXT($AQ$8,"@")))&amp;" - C5: "&amp;_xlfn.XLOOKUP(Planilha4!$E132,'C5'!$D:$D,'C5'!$Z:$Z)),"")</f>
        <v/>
      </c>
      <c r="L132" s="20" t="str" cm="1">
        <f t="array" aca="1" ref="L132" ca="1">IF($F132="Sim",IF(_xlfn.XLOOKUP($E132,'Espelho NFE'!$B:$B,INDIRECT(TEXT($AQ$9,"@")))=_xlfn.XLOOKUP(Planilha4!$E132,'C5'!$D:$D,'C5'!$AA:$AA),"Ok","Nfe: "&amp;_xlfn.XLOOKUP($E132,'Espelho NFE'!$B:$B,INDIRECT(TEXT($AQ$9,"@")))&amp;" - C5: "&amp;_xlfn.XLOOKUP(Planilha4!$E132,'C5'!$D:$D,'C5'!$AA:$AA)),"")</f>
        <v/>
      </c>
      <c r="M132" s="20" t="str" cm="1">
        <f t="array" aca="1" ref="M132" ca="1">IF($F132="Sim",IF(_xlfn.XLOOKUP($E132,'Espelho NFE'!$B:$B,INDIRECT(TEXT($AQ$10,"@")))=_xlfn.XLOOKUP(Planilha4!$E132,'C5'!$D:$D,'C5'!$AB:$AB),"Ok","Nfe: "&amp;_xlfn.XLOOKUP($E132,'Espelho NFE'!$B:$B,INDIRECT(TEXT($AQ$10,"@")))&amp;" - C5: "&amp;_xlfn.XLOOKUP(Planilha4!$E132,'C5'!$D:$D,'C5'!$AB:$AB)),"")</f>
        <v/>
      </c>
      <c r="N132" s="18" t="str">
        <f>IF(F132="Sim",IF(_xlfn.XLOOKUP(E132,'C5'!D:D,'C5'!E:E)=1,"Uni 1","Cx "&amp;_xlfn.XLOOKUP(E132,'C5'!D:D,'C5'!E:E)),"")</f>
        <v/>
      </c>
      <c r="O132" s="20" t="str" cm="1">
        <f t="array" aca="1" ref="O132" ca="1">IF(F132="Sim",IF((_xlfn.XLOOKUP(E132,'Espelho NFE'!B:B,INDIRECT(TEXT($AQ$11,"@")))/_xlfn.XLOOKUP(E132,'C5'!D:D,'C5'!G:G))*_xlfn.XLOOKUP(Planilha4!E132,'C5'!D:D,'C5'!E:E)=_xlfn.XLOOKUP(E132,'C5'!D:D,'C5'!F:F),"Ok","Nfe:"&amp;(_xlfn.XLOOKUP(E132,'Espelho NFE'!B:B,INDIRECT(TEXT($AQ$11,"@")))/_xlfn.XLOOKUP(E132,'C5'!D:D,'C5'!G:G))*_xlfn.XLOOKUP(Planilha4!E132,'C5'!D:D,'C5'!E:E)&amp;" - C5: "&amp;_xlfn.XLOOKUP(E132,'C5'!D:D,'C5'!F:F)),"")</f>
        <v/>
      </c>
    </row>
    <row r="133" spans="5:15" x14ac:dyDescent="0.35">
      <c r="E133" s="18" t="str">
        <f>IF('Espelho NFE'!B131="","",'Espelho NFE'!B131)</f>
        <v/>
      </c>
      <c r="F133" s="18" t="str">
        <f>IF(E133="","",IF(_xlfn.XLOOKUP(Planilha4!E133,'Espelho NFE'!B:B,'Espelho NFE'!B:B)="","Não","Sim"))</f>
        <v/>
      </c>
      <c r="G133" s="20" t="str">
        <f>IF(F133="Sim",_xlfn.XLOOKUP(E133,'C5'!D:D,'C5'!C:C),"")</f>
        <v/>
      </c>
      <c r="H133" s="18" t="str">
        <f>IF(F133="Sim",_xlfn.XLOOKUP(G133,'C5'!C:C,'C5'!J:J),"")</f>
        <v/>
      </c>
      <c r="I133" s="20" t="str" cm="1">
        <f t="array" aca="1" ref="I133" ca="1">IF($F133="Sim",IF(_xlfn.XLOOKUP($E133,'Espelho NFE'!$B:$B,INDIRECT(TEXT($AQ$6,"@")))=_xlfn.XLOOKUP(Planilha4!$E133,'C5'!$D:$D,'C5'!$P:$P),"Ok","Nfe: "&amp;_xlfn.XLOOKUP($E133,'Espelho NFE'!$B:$B,INDIRECT(TEXT($AQ$6,"@")))&amp;" - C5: "&amp;_xlfn.XLOOKUP(Planilha4!$E133,'C5'!$D:$D,'C5'!$P:$P)),"")</f>
        <v/>
      </c>
      <c r="J133" s="20" t="str" cm="1">
        <f t="array" aca="1" ref="J133" ca="1">IF($F133="Sim",IF(_xlfn.XLOOKUP($E133,'Espelho NFE'!$B:$B,INDIRECT(TEXT($AQ$7,"@")))=_xlfn.XLOOKUP(Planilha4!$E133,'C5'!$D:$D,'C5'!$M:$M),"Ok","Nfe: "&amp;_xlfn.XLOOKUP($E133,'Espelho NFE'!$B:$B,INDIRECT(TEXT($AQ$7,"@")))&amp;" - C5: "&amp;_xlfn.XLOOKUP(Planilha4!$E133,'C5'!$D:$D,'C5'!$M:$M)),"")</f>
        <v/>
      </c>
      <c r="K133" s="20" t="str" cm="1">
        <f t="array" aca="1" ref="K133" ca="1">IF($F133="Sim",IF(_xlfn.XLOOKUP($E133,'Espelho NFE'!$B:$B,INDIRECT(TEXT($AQ$8,"@")))=_xlfn.XLOOKUP(Planilha4!$E133,'C5'!$D:$D,'C5'!$Z:$Z),"Ok","Nfe: "&amp;_xlfn.XLOOKUP($E133,'Espelho NFE'!$B:$B,INDIRECT(TEXT($AQ$8,"@")))&amp;" - C5: "&amp;_xlfn.XLOOKUP(Planilha4!$E133,'C5'!$D:$D,'C5'!$Z:$Z)),"")</f>
        <v/>
      </c>
      <c r="L133" s="20" t="str" cm="1">
        <f t="array" aca="1" ref="L133" ca="1">IF($F133="Sim",IF(_xlfn.XLOOKUP($E133,'Espelho NFE'!$B:$B,INDIRECT(TEXT($AQ$9,"@")))=_xlfn.XLOOKUP(Planilha4!$E133,'C5'!$D:$D,'C5'!$AA:$AA),"Ok","Nfe: "&amp;_xlfn.XLOOKUP($E133,'Espelho NFE'!$B:$B,INDIRECT(TEXT($AQ$9,"@")))&amp;" - C5: "&amp;_xlfn.XLOOKUP(Planilha4!$E133,'C5'!$D:$D,'C5'!$AA:$AA)),"")</f>
        <v/>
      </c>
      <c r="M133" s="20" t="str" cm="1">
        <f t="array" aca="1" ref="M133" ca="1">IF($F133="Sim",IF(_xlfn.XLOOKUP($E133,'Espelho NFE'!$B:$B,INDIRECT(TEXT($AQ$10,"@")))=_xlfn.XLOOKUP(Planilha4!$E133,'C5'!$D:$D,'C5'!$AB:$AB),"Ok","Nfe: "&amp;_xlfn.XLOOKUP($E133,'Espelho NFE'!$B:$B,INDIRECT(TEXT($AQ$10,"@")))&amp;" - C5: "&amp;_xlfn.XLOOKUP(Planilha4!$E133,'C5'!$D:$D,'C5'!$AB:$AB)),"")</f>
        <v/>
      </c>
      <c r="N133" s="18" t="str">
        <f>IF(F133="Sim",IF(_xlfn.XLOOKUP(E133,'C5'!D:D,'C5'!E:E)=1,"Uni 1","Cx "&amp;_xlfn.XLOOKUP(E133,'C5'!D:D,'C5'!E:E)),"")</f>
        <v/>
      </c>
      <c r="O133" s="20" t="str" cm="1">
        <f t="array" aca="1" ref="O133" ca="1">IF(F133="Sim",IF((_xlfn.XLOOKUP(E133,'Espelho NFE'!B:B,INDIRECT(TEXT($AQ$11,"@")))/_xlfn.XLOOKUP(E133,'C5'!D:D,'C5'!G:G))*_xlfn.XLOOKUP(Planilha4!E133,'C5'!D:D,'C5'!E:E)=_xlfn.XLOOKUP(E133,'C5'!D:D,'C5'!F:F),"Ok","Nfe:"&amp;(_xlfn.XLOOKUP(E133,'Espelho NFE'!B:B,INDIRECT(TEXT($AQ$11,"@")))/_xlfn.XLOOKUP(E133,'C5'!D:D,'C5'!G:G))*_xlfn.XLOOKUP(Planilha4!E133,'C5'!D:D,'C5'!E:E)&amp;" - C5: "&amp;_xlfn.XLOOKUP(E133,'C5'!D:D,'C5'!F:F)),"")</f>
        <v/>
      </c>
    </row>
    <row r="134" spans="5:15" x14ac:dyDescent="0.35">
      <c r="E134" s="18" t="str">
        <f>IF('Espelho NFE'!B132="","",'Espelho NFE'!B132)</f>
        <v/>
      </c>
      <c r="F134" s="18" t="str">
        <f>IF(E134="","",IF(_xlfn.XLOOKUP(Planilha4!E134,'Espelho NFE'!B:B,'Espelho NFE'!B:B)="","Não","Sim"))</f>
        <v/>
      </c>
      <c r="G134" s="20" t="str">
        <f>IF(F134="Sim",_xlfn.XLOOKUP(E134,'C5'!D:D,'C5'!C:C),"")</f>
        <v/>
      </c>
      <c r="H134" s="18" t="str">
        <f>IF(F134="Sim",_xlfn.XLOOKUP(G134,'C5'!C:C,'C5'!J:J),"")</f>
        <v/>
      </c>
      <c r="I134" s="20" t="str" cm="1">
        <f t="array" aca="1" ref="I134" ca="1">IF($F134="Sim",IF(_xlfn.XLOOKUP($E134,'Espelho NFE'!$B:$B,INDIRECT(TEXT($AQ$6,"@")))=_xlfn.XLOOKUP(Planilha4!$E134,'C5'!$D:$D,'C5'!$P:$P),"Ok","Nfe: "&amp;_xlfn.XLOOKUP($E134,'Espelho NFE'!$B:$B,INDIRECT(TEXT($AQ$6,"@")))&amp;" - C5: "&amp;_xlfn.XLOOKUP(Planilha4!$E134,'C5'!$D:$D,'C5'!$P:$P)),"")</f>
        <v/>
      </c>
      <c r="J134" s="20" t="str" cm="1">
        <f t="array" aca="1" ref="J134" ca="1">IF($F134="Sim",IF(_xlfn.XLOOKUP($E134,'Espelho NFE'!$B:$B,INDIRECT(TEXT($AQ$7,"@")))=_xlfn.XLOOKUP(Planilha4!$E134,'C5'!$D:$D,'C5'!$M:$M),"Ok","Nfe: "&amp;_xlfn.XLOOKUP($E134,'Espelho NFE'!$B:$B,INDIRECT(TEXT($AQ$7,"@")))&amp;" - C5: "&amp;_xlfn.XLOOKUP(Planilha4!$E134,'C5'!$D:$D,'C5'!$M:$M)),"")</f>
        <v/>
      </c>
      <c r="K134" s="20" t="str" cm="1">
        <f t="array" aca="1" ref="K134" ca="1">IF($F134="Sim",IF(_xlfn.XLOOKUP($E134,'Espelho NFE'!$B:$B,INDIRECT(TEXT($AQ$8,"@")))=_xlfn.XLOOKUP(Planilha4!$E134,'C5'!$D:$D,'C5'!$Z:$Z),"Ok","Nfe: "&amp;_xlfn.XLOOKUP($E134,'Espelho NFE'!$B:$B,INDIRECT(TEXT($AQ$8,"@")))&amp;" - C5: "&amp;_xlfn.XLOOKUP(Planilha4!$E134,'C5'!$D:$D,'C5'!$Z:$Z)),"")</f>
        <v/>
      </c>
      <c r="L134" s="20" t="str" cm="1">
        <f t="array" aca="1" ref="L134" ca="1">IF($F134="Sim",IF(_xlfn.XLOOKUP($E134,'Espelho NFE'!$B:$B,INDIRECT(TEXT($AQ$9,"@")))=_xlfn.XLOOKUP(Planilha4!$E134,'C5'!$D:$D,'C5'!$AA:$AA),"Ok","Nfe: "&amp;_xlfn.XLOOKUP($E134,'Espelho NFE'!$B:$B,INDIRECT(TEXT($AQ$9,"@")))&amp;" - C5: "&amp;_xlfn.XLOOKUP(Planilha4!$E134,'C5'!$D:$D,'C5'!$AA:$AA)),"")</f>
        <v/>
      </c>
      <c r="M134" s="20" t="str" cm="1">
        <f t="array" aca="1" ref="M134" ca="1">IF($F134="Sim",IF(_xlfn.XLOOKUP($E134,'Espelho NFE'!$B:$B,INDIRECT(TEXT($AQ$10,"@")))=_xlfn.XLOOKUP(Planilha4!$E134,'C5'!$D:$D,'C5'!$AB:$AB),"Ok","Nfe: "&amp;_xlfn.XLOOKUP($E134,'Espelho NFE'!$B:$B,INDIRECT(TEXT($AQ$10,"@")))&amp;" - C5: "&amp;_xlfn.XLOOKUP(Planilha4!$E134,'C5'!$D:$D,'C5'!$AB:$AB)),"")</f>
        <v/>
      </c>
      <c r="N134" s="18" t="str">
        <f>IF(F134="Sim",IF(_xlfn.XLOOKUP(E134,'C5'!D:D,'C5'!E:E)=1,"Uni 1","Cx "&amp;_xlfn.XLOOKUP(E134,'C5'!D:D,'C5'!E:E)),"")</f>
        <v/>
      </c>
      <c r="O134" s="20" t="str" cm="1">
        <f t="array" aca="1" ref="O134" ca="1">IF(F134="Sim",IF((_xlfn.XLOOKUP(E134,'Espelho NFE'!B:B,INDIRECT(TEXT($AQ$11,"@")))/_xlfn.XLOOKUP(E134,'C5'!D:D,'C5'!G:G))*_xlfn.XLOOKUP(Planilha4!E134,'C5'!D:D,'C5'!E:E)=_xlfn.XLOOKUP(E134,'C5'!D:D,'C5'!F:F),"Ok","Nfe:"&amp;(_xlfn.XLOOKUP(E134,'Espelho NFE'!B:B,INDIRECT(TEXT($AQ$11,"@")))/_xlfn.XLOOKUP(E134,'C5'!D:D,'C5'!G:G))*_xlfn.XLOOKUP(Planilha4!E134,'C5'!D:D,'C5'!E:E)&amp;" - C5: "&amp;_xlfn.XLOOKUP(E134,'C5'!D:D,'C5'!F:F)),"")</f>
        <v/>
      </c>
    </row>
    <row r="135" spans="5:15" x14ac:dyDescent="0.35">
      <c r="E135" s="18" t="str">
        <f>IF('Espelho NFE'!B133="","",'Espelho NFE'!B133)</f>
        <v/>
      </c>
      <c r="F135" s="18" t="str">
        <f>IF(E135="","",IF(_xlfn.XLOOKUP(Planilha4!E135,'Espelho NFE'!B:B,'Espelho NFE'!B:B)="","Não","Sim"))</f>
        <v/>
      </c>
      <c r="G135" s="20" t="str">
        <f>IF(F135="Sim",_xlfn.XLOOKUP(E135,'C5'!D:D,'C5'!C:C),"")</f>
        <v/>
      </c>
      <c r="H135" s="18" t="str">
        <f>IF(F135="Sim",_xlfn.XLOOKUP(G135,'C5'!C:C,'C5'!J:J),"")</f>
        <v/>
      </c>
      <c r="I135" s="20" t="str" cm="1">
        <f t="array" aca="1" ref="I135" ca="1">IF($F135="Sim",IF(_xlfn.XLOOKUP($E135,'Espelho NFE'!$B:$B,INDIRECT(TEXT($AQ$6,"@")))=_xlfn.XLOOKUP(Planilha4!$E135,'C5'!$D:$D,'C5'!$P:$P),"Ok","Nfe: "&amp;_xlfn.XLOOKUP($E135,'Espelho NFE'!$B:$B,INDIRECT(TEXT($AQ$6,"@")))&amp;" - C5: "&amp;_xlfn.XLOOKUP(Planilha4!$E135,'C5'!$D:$D,'C5'!$P:$P)),"")</f>
        <v/>
      </c>
      <c r="J135" s="20" t="str" cm="1">
        <f t="array" aca="1" ref="J135" ca="1">IF($F135="Sim",IF(_xlfn.XLOOKUP($E135,'Espelho NFE'!$B:$B,INDIRECT(TEXT($AQ$7,"@")))=_xlfn.XLOOKUP(Planilha4!$E135,'C5'!$D:$D,'C5'!$M:$M),"Ok","Nfe: "&amp;_xlfn.XLOOKUP($E135,'Espelho NFE'!$B:$B,INDIRECT(TEXT($AQ$7,"@")))&amp;" - C5: "&amp;_xlfn.XLOOKUP(Planilha4!$E135,'C5'!$D:$D,'C5'!$M:$M)),"")</f>
        <v/>
      </c>
      <c r="K135" s="20" t="str" cm="1">
        <f t="array" aca="1" ref="K135" ca="1">IF($F135="Sim",IF(_xlfn.XLOOKUP($E135,'Espelho NFE'!$B:$B,INDIRECT(TEXT($AQ$8,"@")))=_xlfn.XLOOKUP(Planilha4!$E135,'C5'!$D:$D,'C5'!$Z:$Z),"Ok","Nfe: "&amp;_xlfn.XLOOKUP($E135,'Espelho NFE'!$B:$B,INDIRECT(TEXT($AQ$8,"@")))&amp;" - C5: "&amp;_xlfn.XLOOKUP(Planilha4!$E135,'C5'!$D:$D,'C5'!$Z:$Z)),"")</f>
        <v/>
      </c>
      <c r="L135" s="20" t="str" cm="1">
        <f t="array" aca="1" ref="L135" ca="1">IF($F135="Sim",IF(_xlfn.XLOOKUP($E135,'Espelho NFE'!$B:$B,INDIRECT(TEXT($AQ$9,"@")))=_xlfn.XLOOKUP(Planilha4!$E135,'C5'!$D:$D,'C5'!$AA:$AA),"Ok","Nfe: "&amp;_xlfn.XLOOKUP($E135,'Espelho NFE'!$B:$B,INDIRECT(TEXT($AQ$9,"@")))&amp;" - C5: "&amp;_xlfn.XLOOKUP(Planilha4!$E135,'C5'!$D:$D,'C5'!$AA:$AA)),"")</f>
        <v/>
      </c>
      <c r="M135" s="20" t="str" cm="1">
        <f t="array" aca="1" ref="M135" ca="1">IF($F135="Sim",IF(_xlfn.XLOOKUP($E135,'Espelho NFE'!$B:$B,INDIRECT(TEXT($AQ$10,"@")))=_xlfn.XLOOKUP(Planilha4!$E135,'C5'!$D:$D,'C5'!$AB:$AB),"Ok","Nfe: "&amp;_xlfn.XLOOKUP($E135,'Espelho NFE'!$B:$B,INDIRECT(TEXT($AQ$10,"@")))&amp;" - C5: "&amp;_xlfn.XLOOKUP(Planilha4!$E135,'C5'!$D:$D,'C5'!$AB:$AB)),"")</f>
        <v/>
      </c>
      <c r="N135" s="18" t="str">
        <f>IF(F135="Sim",IF(_xlfn.XLOOKUP(E135,'C5'!D:D,'C5'!E:E)=1,"Uni 1","Cx "&amp;_xlfn.XLOOKUP(E135,'C5'!D:D,'C5'!E:E)),"")</f>
        <v/>
      </c>
      <c r="O135" s="20" t="str" cm="1">
        <f t="array" aca="1" ref="O135" ca="1">IF(F135="Sim",IF((_xlfn.XLOOKUP(E135,'Espelho NFE'!B:B,INDIRECT(TEXT($AQ$11,"@")))/_xlfn.XLOOKUP(E135,'C5'!D:D,'C5'!G:G))*_xlfn.XLOOKUP(Planilha4!E135,'C5'!D:D,'C5'!E:E)=_xlfn.XLOOKUP(E135,'C5'!D:D,'C5'!F:F),"Ok","Nfe:"&amp;(_xlfn.XLOOKUP(E135,'Espelho NFE'!B:B,INDIRECT(TEXT($AQ$11,"@")))/_xlfn.XLOOKUP(E135,'C5'!D:D,'C5'!G:G))*_xlfn.XLOOKUP(Planilha4!E135,'C5'!D:D,'C5'!E:E)&amp;" - C5: "&amp;_xlfn.XLOOKUP(E135,'C5'!D:D,'C5'!F:F)),"")</f>
        <v/>
      </c>
    </row>
    <row r="136" spans="5:15" x14ac:dyDescent="0.35">
      <c r="E136" s="18" t="str">
        <f>IF('Espelho NFE'!B134="","",'Espelho NFE'!B134)</f>
        <v/>
      </c>
      <c r="F136" s="18" t="str">
        <f>IF(E136="","",IF(_xlfn.XLOOKUP(Planilha4!E136,'Espelho NFE'!B:B,'Espelho NFE'!B:B)="","Não","Sim"))</f>
        <v/>
      </c>
      <c r="G136" s="20" t="str">
        <f>IF(F136="Sim",_xlfn.XLOOKUP(E136,'C5'!D:D,'C5'!C:C),"")</f>
        <v/>
      </c>
      <c r="H136" s="18" t="str">
        <f>IF(F136="Sim",_xlfn.XLOOKUP(G136,'C5'!C:C,'C5'!J:J),"")</f>
        <v/>
      </c>
      <c r="I136" s="20" t="str" cm="1">
        <f t="array" aca="1" ref="I136" ca="1">IF($F136="Sim",IF(_xlfn.XLOOKUP($E136,'Espelho NFE'!$B:$B,INDIRECT(TEXT($AQ$6,"@")))=_xlfn.XLOOKUP(Planilha4!$E136,'C5'!$D:$D,'C5'!$P:$P),"Ok","Nfe: "&amp;_xlfn.XLOOKUP($E136,'Espelho NFE'!$B:$B,INDIRECT(TEXT($AQ$6,"@")))&amp;" - C5: "&amp;_xlfn.XLOOKUP(Planilha4!$E136,'C5'!$D:$D,'C5'!$P:$P)),"")</f>
        <v/>
      </c>
      <c r="J136" s="20" t="str" cm="1">
        <f t="array" aca="1" ref="J136" ca="1">IF($F136="Sim",IF(_xlfn.XLOOKUP($E136,'Espelho NFE'!$B:$B,INDIRECT(TEXT($AQ$7,"@")))=_xlfn.XLOOKUP(Planilha4!$E136,'C5'!$D:$D,'C5'!$M:$M),"Ok","Nfe: "&amp;_xlfn.XLOOKUP($E136,'Espelho NFE'!$B:$B,INDIRECT(TEXT($AQ$7,"@")))&amp;" - C5: "&amp;_xlfn.XLOOKUP(Planilha4!$E136,'C5'!$D:$D,'C5'!$M:$M)),"")</f>
        <v/>
      </c>
      <c r="K136" s="20" t="str" cm="1">
        <f t="array" aca="1" ref="K136" ca="1">IF($F136="Sim",IF(_xlfn.XLOOKUP($E136,'Espelho NFE'!$B:$B,INDIRECT(TEXT($AQ$8,"@")))=_xlfn.XLOOKUP(Planilha4!$E136,'C5'!$D:$D,'C5'!$Z:$Z),"Ok","Nfe: "&amp;_xlfn.XLOOKUP($E136,'Espelho NFE'!$B:$B,INDIRECT(TEXT($AQ$8,"@")))&amp;" - C5: "&amp;_xlfn.XLOOKUP(Planilha4!$E136,'C5'!$D:$D,'C5'!$Z:$Z)),"")</f>
        <v/>
      </c>
      <c r="L136" s="20" t="str" cm="1">
        <f t="array" aca="1" ref="L136" ca="1">IF($F136="Sim",IF(_xlfn.XLOOKUP($E136,'Espelho NFE'!$B:$B,INDIRECT(TEXT($AQ$9,"@")))=_xlfn.XLOOKUP(Planilha4!$E136,'C5'!$D:$D,'C5'!$AA:$AA),"Ok","Nfe: "&amp;_xlfn.XLOOKUP($E136,'Espelho NFE'!$B:$B,INDIRECT(TEXT($AQ$9,"@")))&amp;" - C5: "&amp;_xlfn.XLOOKUP(Planilha4!$E136,'C5'!$D:$D,'C5'!$AA:$AA)),"")</f>
        <v/>
      </c>
      <c r="M136" s="20" t="str" cm="1">
        <f t="array" aca="1" ref="M136" ca="1">IF($F136="Sim",IF(_xlfn.XLOOKUP($E136,'Espelho NFE'!$B:$B,INDIRECT(TEXT($AQ$10,"@")))=_xlfn.XLOOKUP(Planilha4!$E136,'C5'!$D:$D,'C5'!$AB:$AB),"Ok","Nfe: "&amp;_xlfn.XLOOKUP($E136,'Espelho NFE'!$B:$B,INDIRECT(TEXT($AQ$10,"@")))&amp;" - C5: "&amp;_xlfn.XLOOKUP(Planilha4!$E136,'C5'!$D:$D,'C5'!$AB:$AB)),"")</f>
        <v/>
      </c>
      <c r="N136" s="18" t="str">
        <f>IF(F136="Sim",IF(_xlfn.XLOOKUP(E136,'C5'!D:D,'C5'!E:E)=1,"Uni 1","Cx "&amp;_xlfn.XLOOKUP(E136,'C5'!D:D,'C5'!E:E)),"")</f>
        <v/>
      </c>
      <c r="O136" s="20" t="str" cm="1">
        <f t="array" aca="1" ref="O136" ca="1">IF(F136="Sim",IF((_xlfn.XLOOKUP(E136,'Espelho NFE'!B:B,INDIRECT(TEXT($AQ$11,"@")))/_xlfn.XLOOKUP(E136,'C5'!D:D,'C5'!G:G))*_xlfn.XLOOKUP(Planilha4!E136,'C5'!D:D,'C5'!E:E)=_xlfn.XLOOKUP(E136,'C5'!D:D,'C5'!F:F),"Ok","Nfe:"&amp;(_xlfn.XLOOKUP(E136,'Espelho NFE'!B:B,INDIRECT(TEXT($AQ$11,"@")))/_xlfn.XLOOKUP(E136,'C5'!D:D,'C5'!G:G))*_xlfn.XLOOKUP(Planilha4!E136,'C5'!D:D,'C5'!E:E)&amp;" - C5: "&amp;_xlfn.XLOOKUP(E136,'C5'!D:D,'C5'!F:F)),"")</f>
        <v/>
      </c>
    </row>
    <row r="137" spans="5:15" x14ac:dyDescent="0.35">
      <c r="E137" s="18" t="str">
        <f>IF('Espelho NFE'!B135="","",'Espelho NFE'!B135)</f>
        <v/>
      </c>
      <c r="F137" s="18" t="str">
        <f>IF(E137="","",IF(_xlfn.XLOOKUP(Planilha4!E137,'Espelho NFE'!B:B,'Espelho NFE'!B:B)="","Não","Sim"))</f>
        <v/>
      </c>
      <c r="G137" s="20" t="str">
        <f>IF(F137="Sim",_xlfn.XLOOKUP(E137,'C5'!D:D,'C5'!C:C),"")</f>
        <v/>
      </c>
      <c r="H137" s="18" t="str">
        <f>IF(F137="Sim",_xlfn.XLOOKUP(G137,'C5'!C:C,'C5'!J:J),"")</f>
        <v/>
      </c>
      <c r="I137" s="20" t="str" cm="1">
        <f t="array" aca="1" ref="I137" ca="1">IF($F137="Sim",IF(_xlfn.XLOOKUP($E137,'Espelho NFE'!$B:$B,INDIRECT(TEXT($AQ$6,"@")))=_xlfn.XLOOKUP(Planilha4!$E137,'C5'!$D:$D,'C5'!$P:$P),"Ok","Nfe: "&amp;_xlfn.XLOOKUP($E137,'Espelho NFE'!$B:$B,INDIRECT(TEXT($AQ$6,"@")))&amp;" - C5: "&amp;_xlfn.XLOOKUP(Planilha4!$E137,'C5'!$D:$D,'C5'!$P:$P)),"")</f>
        <v/>
      </c>
      <c r="J137" s="20" t="str" cm="1">
        <f t="array" aca="1" ref="J137" ca="1">IF($F137="Sim",IF(_xlfn.XLOOKUP($E137,'Espelho NFE'!$B:$B,INDIRECT(TEXT($AQ$7,"@")))=_xlfn.XLOOKUP(Planilha4!$E137,'C5'!$D:$D,'C5'!$M:$M),"Ok","Nfe: "&amp;_xlfn.XLOOKUP($E137,'Espelho NFE'!$B:$B,INDIRECT(TEXT($AQ$7,"@")))&amp;" - C5: "&amp;_xlfn.XLOOKUP(Planilha4!$E137,'C5'!$D:$D,'C5'!$M:$M)),"")</f>
        <v/>
      </c>
      <c r="K137" s="20" t="str" cm="1">
        <f t="array" aca="1" ref="K137" ca="1">IF($F137="Sim",IF(_xlfn.XLOOKUP($E137,'Espelho NFE'!$B:$B,INDIRECT(TEXT($AQ$8,"@")))=_xlfn.XLOOKUP(Planilha4!$E137,'C5'!$D:$D,'C5'!$Z:$Z),"Ok","Nfe: "&amp;_xlfn.XLOOKUP($E137,'Espelho NFE'!$B:$B,INDIRECT(TEXT($AQ$8,"@")))&amp;" - C5: "&amp;_xlfn.XLOOKUP(Planilha4!$E137,'C5'!$D:$D,'C5'!$Z:$Z)),"")</f>
        <v/>
      </c>
      <c r="L137" s="20" t="str" cm="1">
        <f t="array" aca="1" ref="L137" ca="1">IF($F137="Sim",IF(_xlfn.XLOOKUP($E137,'Espelho NFE'!$B:$B,INDIRECT(TEXT($AQ$9,"@")))=_xlfn.XLOOKUP(Planilha4!$E137,'C5'!$D:$D,'C5'!$AA:$AA),"Ok","Nfe: "&amp;_xlfn.XLOOKUP($E137,'Espelho NFE'!$B:$B,INDIRECT(TEXT($AQ$9,"@")))&amp;" - C5: "&amp;_xlfn.XLOOKUP(Planilha4!$E137,'C5'!$D:$D,'C5'!$AA:$AA)),"")</f>
        <v/>
      </c>
      <c r="M137" s="20" t="str" cm="1">
        <f t="array" aca="1" ref="M137" ca="1">IF($F137="Sim",IF(_xlfn.XLOOKUP($E137,'Espelho NFE'!$B:$B,INDIRECT(TEXT($AQ$10,"@")))=_xlfn.XLOOKUP(Planilha4!$E137,'C5'!$D:$D,'C5'!$AB:$AB),"Ok","Nfe: "&amp;_xlfn.XLOOKUP($E137,'Espelho NFE'!$B:$B,INDIRECT(TEXT($AQ$10,"@")))&amp;" - C5: "&amp;_xlfn.XLOOKUP(Planilha4!$E137,'C5'!$D:$D,'C5'!$AB:$AB)),"")</f>
        <v/>
      </c>
      <c r="N137" s="18" t="str">
        <f>IF(F137="Sim",IF(_xlfn.XLOOKUP(E137,'C5'!D:D,'C5'!E:E)=1,"Uni 1","Cx "&amp;_xlfn.XLOOKUP(E137,'C5'!D:D,'C5'!E:E)),"")</f>
        <v/>
      </c>
      <c r="O137" s="20" t="str" cm="1">
        <f t="array" aca="1" ref="O137" ca="1">IF(F137="Sim",IF((_xlfn.XLOOKUP(E137,'Espelho NFE'!B:B,INDIRECT(TEXT($AQ$11,"@")))/_xlfn.XLOOKUP(E137,'C5'!D:D,'C5'!G:G))*_xlfn.XLOOKUP(Planilha4!E137,'C5'!D:D,'C5'!E:E)=_xlfn.XLOOKUP(E137,'C5'!D:D,'C5'!F:F),"Ok","Nfe:"&amp;(_xlfn.XLOOKUP(E137,'Espelho NFE'!B:B,INDIRECT(TEXT($AQ$11,"@")))/_xlfn.XLOOKUP(E137,'C5'!D:D,'C5'!G:G))*_xlfn.XLOOKUP(Planilha4!E137,'C5'!D:D,'C5'!E:E)&amp;" - C5: "&amp;_xlfn.XLOOKUP(E137,'C5'!D:D,'C5'!F:F)),"")</f>
        <v/>
      </c>
    </row>
    <row r="138" spans="5:15" x14ac:dyDescent="0.35">
      <c r="E138" s="18" t="str">
        <f>IF('Espelho NFE'!B136="","",'Espelho NFE'!B136)</f>
        <v/>
      </c>
      <c r="F138" s="18" t="str">
        <f>IF(E138="","",IF(_xlfn.XLOOKUP(Planilha4!E138,'Espelho NFE'!B:B,'Espelho NFE'!B:B)="","Não","Sim"))</f>
        <v/>
      </c>
      <c r="G138" s="20" t="str">
        <f>IF(F138="Sim",_xlfn.XLOOKUP(E138,'C5'!D:D,'C5'!C:C),"")</f>
        <v/>
      </c>
      <c r="H138" s="18" t="str">
        <f>IF(F138="Sim",_xlfn.XLOOKUP(G138,'C5'!C:C,'C5'!J:J),"")</f>
        <v/>
      </c>
      <c r="I138" s="20" t="str" cm="1">
        <f t="array" aca="1" ref="I138" ca="1">IF($F138="Sim",IF(_xlfn.XLOOKUP($E138,'Espelho NFE'!$B:$B,INDIRECT(TEXT($AQ$6,"@")))=_xlfn.XLOOKUP(Planilha4!$E138,'C5'!$D:$D,'C5'!$P:$P),"Ok","Nfe: "&amp;_xlfn.XLOOKUP($E138,'Espelho NFE'!$B:$B,INDIRECT(TEXT($AQ$6,"@")))&amp;" - C5: "&amp;_xlfn.XLOOKUP(Planilha4!$E138,'C5'!$D:$D,'C5'!$P:$P)),"")</f>
        <v/>
      </c>
      <c r="J138" s="20" t="str" cm="1">
        <f t="array" aca="1" ref="J138" ca="1">IF($F138="Sim",IF(_xlfn.XLOOKUP($E138,'Espelho NFE'!$B:$B,INDIRECT(TEXT($AQ$7,"@")))=_xlfn.XLOOKUP(Planilha4!$E138,'C5'!$D:$D,'C5'!$M:$M),"Ok","Nfe: "&amp;_xlfn.XLOOKUP($E138,'Espelho NFE'!$B:$B,INDIRECT(TEXT($AQ$7,"@")))&amp;" - C5: "&amp;_xlfn.XLOOKUP(Planilha4!$E138,'C5'!$D:$D,'C5'!$M:$M)),"")</f>
        <v/>
      </c>
      <c r="K138" s="20" t="str" cm="1">
        <f t="array" aca="1" ref="K138" ca="1">IF($F138="Sim",IF(_xlfn.XLOOKUP($E138,'Espelho NFE'!$B:$B,INDIRECT(TEXT($AQ$8,"@")))=_xlfn.XLOOKUP(Planilha4!$E138,'C5'!$D:$D,'C5'!$Z:$Z),"Ok","Nfe: "&amp;_xlfn.XLOOKUP($E138,'Espelho NFE'!$B:$B,INDIRECT(TEXT($AQ$8,"@")))&amp;" - C5: "&amp;_xlfn.XLOOKUP(Planilha4!$E138,'C5'!$D:$D,'C5'!$Z:$Z)),"")</f>
        <v/>
      </c>
      <c r="L138" s="20" t="str" cm="1">
        <f t="array" aca="1" ref="L138" ca="1">IF($F138="Sim",IF(_xlfn.XLOOKUP($E138,'Espelho NFE'!$B:$B,INDIRECT(TEXT($AQ$9,"@")))=_xlfn.XLOOKUP(Planilha4!$E138,'C5'!$D:$D,'C5'!$AA:$AA),"Ok","Nfe: "&amp;_xlfn.XLOOKUP($E138,'Espelho NFE'!$B:$B,INDIRECT(TEXT($AQ$9,"@")))&amp;" - C5: "&amp;_xlfn.XLOOKUP(Planilha4!$E138,'C5'!$D:$D,'C5'!$AA:$AA)),"")</f>
        <v/>
      </c>
      <c r="M138" s="20" t="str" cm="1">
        <f t="array" aca="1" ref="M138" ca="1">IF($F138="Sim",IF(_xlfn.XLOOKUP($E138,'Espelho NFE'!$B:$B,INDIRECT(TEXT($AQ$10,"@")))=_xlfn.XLOOKUP(Planilha4!$E138,'C5'!$D:$D,'C5'!$AB:$AB),"Ok","Nfe: "&amp;_xlfn.XLOOKUP($E138,'Espelho NFE'!$B:$B,INDIRECT(TEXT($AQ$10,"@")))&amp;" - C5: "&amp;_xlfn.XLOOKUP(Planilha4!$E138,'C5'!$D:$D,'C5'!$AB:$AB)),"")</f>
        <v/>
      </c>
      <c r="N138" s="18" t="str">
        <f>IF(F138="Sim",IF(_xlfn.XLOOKUP(E138,'C5'!D:D,'C5'!E:E)=1,"Uni 1","Cx "&amp;_xlfn.XLOOKUP(E138,'C5'!D:D,'C5'!E:E)),"")</f>
        <v/>
      </c>
      <c r="O138" s="20" t="str" cm="1">
        <f t="array" aca="1" ref="O138" ca="1">IF(F138="Sim",IF((_xlfn.XLOOKUP(E138,'Espelho NFE'!B:B,INDIRECT(TEXT($AQ$11,"@")))/_xlfn.XLOOKUP(E138,'C5'!D:D,'C5'!G:G))*_xlfn.XLOOKUP(Planilha4!E138,'C5'!D:D,'C5'!E:E)=_xlfn.XLOOKUP(E138,'C5'!D:D,'C5'!F:F),"Ok","Nfe:"&amp;(_xlfn.XLOOKUP(E138,'Espelho NFE'!B:B,INDIRECT(TEXT($AQ$11,"@")))/_xlfn.XLOOKUP(E138,'C5'!D:D,'C5'!G:G))*_xlfn.XLOOKUP(Planilha4!E138,'C5'!D:D,'C5'!E:E)&amp;" - C5: "&amp;_xlfn.XLOOKUP(E138,'C5'!D:D,'C5'!F:F)),"")</f>
        <v/>
      </c>
    </row>
    <row r="139" spans="5:15" x14ac:dyDescent="0.35">
      <c r="E139" s="18" t="str">
        <f>IF('Espelho NFE'!B137="","",'Espelho NFE'!B137)</f>
        <v/>
      </c>
      <c r="F139" s="18" t="str">
        <f>IF(E139="","",IF(_xlfn.XLOOKUP(Planilha4!E139,'Espelho NFE'!B:B,'Espelho NFE'!B:B)="","Não","Sim"))</f>
        <v/>
      </c>
      <c r="G139" s="20" t="str">
        <f>IF(F139="Sim",_xlfn.XLOOKUP(E139,'C5'!D:D,'C5'!C:C),"")</f>
        <v/>
      </c>
      <c r="H139" s="18" t="str">
        <f>IF(F139="Sim",_xlfn.XLOOKUP(G139,'C5'!C:C,'C5'!J:J),"")</f>
        <v/>
      </c>
      <c r="I139" s="20" t="str" cm="1">
        <f t="array" aca="1" ref="I139" ca="1">IF($F139="Sim",IF(_xlfn.XLOOKUP($E139,'Espelho NFE'!$B:$B,INDIRECT(TEXT($AQ$6,"@")))=_xlfn.XLOOKUP(Planilha4!$E139,'C5'!$D:$D,'C5'!$P:$P),"Ok","Nfe: "&amp;_xlfn.XLOOKUP($E139,'Espelho NFE'!$B:$B,INDIRECT(TEXT($AQ$6,"@")))&amp;" - C5: "&amp;_xlfn.XLOOKUP(Planilha4!$E139,'C5'!$D:$D,'C5'!$P:$P)),"")</f>
        <v/>
      </c>
      <c r="J139" s="20" t="str" cm="1">
        <f t="array" aca="1" ref="J139" ca="1">IF($F139="Sim",IF(_xlfn.XLOOKUP($E139,'Espelho NFE'!$B:$B,INDIRECT(TEXT($AQ$7,"@")))=_xlfn.XLOOKUP(Planilha4!$E139,'C5'!$D:$D,'C5'!$M:$M),"Ok","Nfe: "&amp;_xlfn.XLOOKUP($E139,'Espelho NFE'!$B:$B,INDIRECT(TEXT($AQ$7,"@")))&amp;" - C5: "&amp;_xlfn.XLOOKUP(Planilha4!$E139,'C5'!$D:$D,'C5'!$M:$M)),"")</f>
        <v/>
      </c>
      <c r="K139" s="20" t="str" cm="1">
        <f t="array" aca="1" ref="K139" ca="1">IF($F139="Sim",IF(_xlfn.XLOOKUP($E139,'Espelho NFE'!$B:$B,INDIRECT(TEXT($AQ$8,"@")))=_xlfn.XLOOKUP(Planilha4!$E139,'C5'!$D:$D,'C5'!$Z:$Z),"Ok","Nfe: "&amp;_xlfn.XLOOKUP($E139,'Espelho NFE'!$B:$B,INDIRECT(TEXT($AQ$8,"@")))&amp;" - C5: "&amp;_xlfn.XLOOKUP(Planilha4!$E139,'C5'!$D:$D,'C5'!$Z:$Z)),"")</f>
        <v/>
      </c>
      <c r="L139" s="20" t="str" cm="1">
        <f t="array" aca="1" ref="L139" ca="1">IF($F139="Sim",IF(_xlfn.XLOOKUP($E139,'Espelho NFE'!$B:$B,INDIRECT(TEXT($AQ$9,"@")))=_xlfn.XLOOKUP(Planilha4!$E139,'C5'!$D:$D,'C5'!$AA:$AA),"Ok","Nfe: "&amp;_xlfn.XLOOKUP($E139,'Espelho NFE'!$B:$B,INDIRECT(TEXT($AQ$9,"@")))&amp;" - C5: "&amp;_xlfn.XLOOKUP(Planilha4!$E139,'C5'!$D:$D,'C5'!$AA:$AA)),"")</f>
        <v/>
      </c>
      <c r="M139" s="20" t="str" cm="1">
        <f t="array" aca="1" ref="M139" ca="1">IF($F139="Sim",IF(_xlfn.XLOOKUP($E139,'Espelho NFE'!$B:$B,INDIRECT(TEXT($AQ$10,"@")))=_xlfn.XLOOKUP(Planilha4!$E139,'C5'!$D:$D,'C5'!$AB:$AB),"Ok","Nfe: "&amp;_xlfn.XLOOKUP($E139,'Espelho NFE'!$B:$B,INDIRECT(TEXT($AQ$10,"@")))&amp;" - C5: "&amp;_xlfn.XLOOKUP(Planilha4!$E139,'C5'!$D:$D,'C5'!$AB:$AB)),"")</f>
        <v/>
      </c>
      <c r="N139" s="18" t="str">
        <f>IF(F139="Sim",IF(_xlfn.XLOOKUP(E139,'C5'!D:D,'C5'!E:E)=1,"Uni 1","Cx "&amp;_xlfn.XLOOKUP(E139,'C5'!D:D,'C5'!E:E)),"")</f>
        <v/>
      </c>
      <c r="O139" s="20" t="str" cm="1">
        <f t="array" aca="1" ref="O139" ca="1">IF(F139="Sim",IF((_xlfn.XLOOKUP(E139,'Espelho NFE'!B:B,INDIRECT(TEXT($AQ$11,"@")))/_xlfn.XLOOKUP(E139,'C5'!D:D,'C5'!G:G))*_xlfn.XLOOKUP(Planilha4!E139,'C5'!D:D,'C5'!E:E)=_xlfn.XLOOKUP(E139,'C5'!D:D,'C5'!F:F),"Ok","Nfe:"&amp;(_xlfn.XLOOKUP(E139,'Espelho NFE'!B:B,INDIRECT(TEXT($AQ$11,"@")))/_xlfn.XLOOKUP(E139,'C5'!D:D,'C5'!G:G))*_xlfn.XLOOKUP(Planilha4!E139,'C5'!D:D,'C5'!E:E)&amp;" - C5: "&amp;_xlfn.XLOOKUP(E139,'C5'!D:D,'C5'!F:F)),"")</f>
        <v/>
      </c>
    </row>
    <row r="140" spans="5:15" x14ac:dyDescent="0.35">
      <c r="E140" s="18" t="str">
        <f>IF('Espelho NFE'!B138="","",'Espelho NFE'!B138)</f>
        <v/>
      </c>
      <c r="F140" s="18" t="str">
        <f>IF(E140="","",IF(_xlfn.XLOOKUP(Planilha4!E140,'Espelho NFE'!B:B,'Espelho NFE'!B:B)="","Não","Sim"))</f>
        <v/>
      </c>
      <c r="G140" s="20" t="str">
        <f>IF(F140="Sim",_xlfn.XLOOKUP(E140,'C5'!D:D,'C5'!C:C),"")</f>
        <v/>
      </c>
      <c r="H140" s="18" t="str">
        <f>IF(F140="Sim",_xlfn.XLOOKUP(G140,'C5'!C:C,'C5'!J:J),"")</f>
        <v/>
      </c>
      <c r="I140" s="20" t="str" cm="1">
        <f t="array" aca="1" ref="I140" ca="1">IF($F140="Sim",IF(_xlfn.XLOOKUP($E140,'Espelho NFE'!$B:$B,INDIRECT(TEXT($AQ$6,"@")))=_xlfn.XLOOKUP(Planilha4!$E140,'C5'!$D:$D,'C5'!$P:$P),"Ok","Nfe: "&amp;_xlfn.XLOOKUP($E140,'Espelho NFE'!$B:$B,INDIRECT(TEXT($AQ$6,"@")))&amp;" - C5: "&amp;_xlfn.XLOOKUP(Planilha4!$E140,'C5'!$D:$D,'C5'!$P:$P)),"")</f>
        <v/>
      </c>
      <c r="J140" s="20" t="str" cm="1">
        <f t="array" aca="1" ref="J140" ca="1">IF($F140="Sim",IF(_xlfn.XLOOKUP($E140,'Espelho NFE'!$B:$B,INDIRECT(TEXT($AQ$7,"@")))=_xlfn.XLOOKUP(Planilha4!$E140,'C5'!$D:$D,'C5'!$M:$M),"Ok","Nfe: "&amp;_xlfn.XLOOKUP($E140,'Espelho NFE'!$B:$B,INDIRECT(TEXT($AQ$7,"@")))&amp;" - C5: "&amp;_xlfn.XLOOKUP(Planilha4!$E140,'C5'!$D:$D,'C5'!$M:$M)),"")</f>
        <v/>
      </c>
      <c r="K140" s="20" t="str" cm="1">
        <f t="array" aca="1" ref="K140" ca="1">IF($F140="Sim",IF(_xlfn.XLOOKUP($E140,'Espelho NFE'!$B:$B,INDIRECT(TEXT($AQ$8,"@")))=_xlfn.XLOOKUP(Planilha4!$E140,'C5'!$D:$D,'C5'!$Z:$Z),"Ok","Nfe: "&amp;_xlfn.XLOOKUP($E140,'Espelho NFE'!$B:$B,INDIRECT(TEXT($AQ$8,"@")))&amp;" - C5: "&amp;_xlfn.XLOOKUP(Planilha4!$E140,'C5'!$D:$D,'C5'!$Z:$Z)),"")</f>
        <v/>
      </c>
      <c r="L140" s="20" t="str" cm="1">
        <f t="array" aca="1" ref="L140" ca="1">IF($F140="Sim",IF(_xlfn.XLOOKUP($E140,'Espelho NFE'!$B:$B,INDIRECT(TEXT($AQ$9,"@")))=_xlfn.XLOOKUP(Planilha4!$E140,'C5'!$D:$D,'C5'!$AA:$AA),"Ok","Nfe: "&amp;_xlfn.XLOOKUP($E140,'Espelho NFE'!$B:$B,INDIRECT(TEXT($AQ$9,"@")))&amp;" - C5: "&amp;_xlfn.XLOOKUP(Planilha4!$E140,'C5'!$D:$D,'C5'!$AA:$AA)),"")</f>
        <v/>
      </c>
      <c r="M140" s="20" t="str" cm="1">
        <f t="array" aca="1" ref="M140" ca="1">IF($F140="Sim",IF(_xlfn.XLOOKUP($E140,'Espelho NFE'!$B:$B,INDIRECT(TEXT($AQ$10,"@")))=_xlfn.XLOOKUP(Planilha4!$E140,'C5'!$D:$D,'C5'!$AB:$AB),"Ok","Nfe: "&amp;_xlfn.XLOOKUP($E140,'Espelho NFE'!$B:$B,INDIRECT(TEXT($AQ$10,"@")))&amp;" - C5: "&amp;_xlfn.XLOOKUP(Planilha4!$E140,'C5'!$D:$D,'C5'!$AB:$AB)),"")</f>
        <v/>
      </c>
      <c r="N140" s="18" t="str">
        <f>IF(F140="Sim",IF(_xlfn.XLOOKUP(E140,'C5'!D:D,'C5'!E:E)=1,"Uni 1","Cx "&amp;_xlfn.XLOOKUP(E140,'C5'!D:D,'C5'!E:E)),"")</f>
        <v/>
      </c>
      <c r="O140" s="20" t="str" cm="1">
        <f t="array" aca="1" ref="O140" ca="1">IF(F140="Sim",IF((_xlfn.XLOOKUP(E140,'Espelho NFE'!B:B,INDIRECT(TEXT($AQ$11,"@")))/_xlfn.XLOOKUP(E140,'C5'!D:D,'C5'!G:G))*_xlfn.XLOOKUP(Planilha4!E140,'C5'!D:D,'C5'!E:E)=_xlfn.XLOOKUP(E140,'C5'!D:D,'C5'!F:F),"Ok","Nfe:"&amp;(_xlfn.XLOOKUP(E140,'Espelho NFE'!B:B,INDIRECT(TEXT($AQ$11,"@")))/_xlfn.XLOOKUP(E140,'C5'!D:D,'C5'!G:G))*_xlfn.XLOOKUP(Planilha4!E140,'C5'!D:D,'C5'!E:E)&amp;" - C5: "&amp;_xlfn.XLOOKUP(E140,'C5'!D:D,'C5'!F:F)),"")</f>
        <v/>
      </c>
    </row>
    <row r="141" spans="5:15" x14ac:dyDescent="0.35">
      <c r="E141" s="18" t="str">
        <f>IF('Espelho NFE'!B139="","",'Espelho NFE'!B139)</f>
        <v/>
      </c>
      <c r="F141" s="18" t="str">
        <f>IF(E141="","",IF(_xlfn.XLOOKUP(Planilha4!E141,'Espelho NFE'!B:B,'Espelho NFE'!B:B)="","Não","Sim"))</f>
        <v/>
      </c>
      <c r="G141" s="20" t="str">
        <f>IF(F141="Sim",_xlfn.XLOOKUP(E141,'C5'!D:D,'C5'!C:C),"")</f>
        <v/>
      </c>
      <c r="H141" s="18" t="str">
        <f>IF(F141="Sim",_xlfn.XLOOKUP(G141,'C5'!C:C,'C5'!J:J),"")</f>
        <v/>
      </c>
      <c r="I141" s="20" t="str" cm="1">
        <f t="array" aca="1" ref="I141" ca="1">IF($F141="Sim",IF(_xlfn.XLOOKUP($E141,'Espelho NFE'!$B:$B,INDIRECT(TEXT($AQ$6,"@")))=_xlfn.XLOOKUP(Planilha4!$E141,'C5'!$D:$D,'C5'!$P:$P),"Ok","Nfe: "&amp;_xlfn.XLOOKUP($E141,'Espelho NFE'!$B:$B,INDIRECT(TEXT($AQ$6,"@")))&amp;" - C5: "&amp;_xlfn.XLOOKUP(Planilha4!$E141,'C5'!$D:$D,'C5'!$P:$P)),"")</f>
        <v/>
      </c>
      <c r="J141" s="20" t="str" cm="1">
        <f t="array" aca="1" ref="J141" ca="1">IF($F141="Sim",IF(_xlfn.XLOOKUP($E141,'Espelho NFE'!$B:$B,INDIRECT(TEXT($AQ$7,"@")))=_xlfn.XLOOKUP(Planilha4!$E141,'C5'!$D:$D,'C5'!$M:$M),"Ok","Nfe: "&amp;_xlfn.XLOOKUP($E141,'Espelho NFE'!$B:$B,INDIRECT(TEXT($AQ$7,"@")))&amp;" - C5: "&amp;_xlfn.XLOOKUP(Planilha4!$E141,'C5'!$D:$D,'C5'!$M:$M)),"")</f>
        <v/>
      </c>
      <c r="K141" s="20" t="str" cm="1">
        <f t="array" aca="1" ref="K141" ca="1">IF($F141="Sim",IF(_xlfn.XLOOKUP($E141,'Espelho NFE'!$B:$B,INDIRECT(TEXT($AQ$8,"@")))=_xlfn.XLOOKUP(Planilha4!$E141,'C5'!$D:$D,'C5'!$Z:$Z),"Ok","Nfe: "&amp;_xlfn.XLOOKUP($E141,'Espelho NFE'!$B:$B,INDIRECT(TEXT($AQ$8,"@")))&amp;" - C5: "&amp;_xlfn.XLOOKUP(Planilha4!$E141,'C5'!$D:$D,'C5'!$Z:$Z)),"")</f>
        <v/>
      </c>
      <c r="L141" s="20" t="str" cm="1">
        <f t="array" aca="1" ref="L141" ca="1">IF($F141="Sim",IF(_xlfn.XLOOKUP($E141,'Espelho NFE'!$B:$B,INDIRECT(TEXT($AQ$9,"@")))=_xlfn.XLOOKUP(Planilha4!$E141,'C5'!$D:$D,'C5'!$AA:$AA),"Ok","Nfe: "&amp;_xlfn.XLOOKUP($E141,'Espelho NFE'!$B:$B,INDIRECT(TEXT($AQ$9,"@")))&amp;" - C5: "&amp;_xlfn.XLOOKUP(Planilha4!$E141,'C5'!$D:$D,'C5'!$AA:$AA)),"")</f>
        <v/>
      </c>
      <c r="M141" s="20" t="str" cm="1">
        <f t="array" aca="1" ref="M141" ca="1">IF($F141="Sim",IF(_xlfn.XLOOKUP($E141,'Espelho NFE'!$B:$B,INDIRECT(TEXT($AQ$10,"@")))=_xlfn.XLOOKUP(Planilha4!$E141,'C5'!$D:$D,'C5'!$AB:$AB),"Ok","Nfe: "&amp;_xlfn.XLOOKUP($E141,'Espelho NFE'!$B:$B,INDIRECT(TEXT($AQ$10,"@")))&amp;" - C5: "&amp;_xlfn.XLOOKUP(Planilha4!$E141,'C5'!$D:$D,'C5'!$AB:$AB)),"")</f>
        <v/>
      </c>
      <c r="N141" s="18" t="str">
        <f>IF(F141="Sim",IF(_xlfn.XLOOKUP(E141,'C5'!D:D,'C5'!E:E)=1,"Uni 1","Cx "&amp;_xlfn.XLOOKUP(E141,'C5'!D:D,'C5'!E:E)),"")</f>
        <v/>
      </c>
      <c r="O141" s="20" t="str" cm="1">
        <f t="array" aca="1" ref="O141" ca="1">IF(F141="Sim",IF((_xlfn.XLOOKUP(E141,'Espelho NFE'!B:B,INDIRECT(TEXT($AQ$11,"@")))/_xlfn.XLOOKUP(E141,'C5'!D:D,'C5'!G:G))*_xlfn.XLOOKUP(Planilha4!E141,'C5'!D:D,'C5'!E:E)=_xlfn.XLOOKUP(E141,'C5'!D:D,'C5'!F:F),"Ok","Nfe:"&amp;(_xlfn.XLOOKUP(E141,'Espelho NFE'!B:B,INDIRECT(TEXT($AQ$11,"@")))/_xlfn.XLOOKUP(E141,'C5'!D:D,'C5'!G:G))*_xlfn.XLOOKUP(Planilha4!E141,'C5'!D:D,'C5'!E:E)&amp;" - C5: "&amp;_xlfn.XLOOKUP(E141,'C5'!D:D,'C5'!F:F)),"")</f>
        <v/>
      </c>
    </row>
    <row r="142" spans="5:15" x14ac:dyDescent="0.35">
      <c r="E142" s="18" t="str">
        <f>IF('Espelho NFE'!B140="","",'Espelho NFE'!B140)</f>
        <v/>
      </c>
      <c r="F142" s="18" t="str">
        <f>IF(E142="","",IF(_xlfn.XLOOKUP(Planilha4!E142,'Espelho NFE'!B:B,'Espelho NFE'!B:B)="","Não","Sim"))</f>
        <v/>
      </c>
      <c r="G142" s="20" t="str">
        <f>IF(F142="Sim",_xlfn.XLOOKUP(E142,'C5'!D:D,'C5'!C:C),"")</f>
        <v/>
      </c>
      <c r="H142" s="18" t="str">
        <f>IF(F142="Sim",_xlfn.XLOOKUP(G142,'C5'!C:C,'C5'!J:J),"")</f>
        <v/>
      </c>
      <c r="I142" s="20" t="str" cm="1">
        <f t="array" aca="1" ref="I142" ca="1">IF($F142="Sim",IF(_xlfn.XLOOKUP($E142,'Espelho NFE'!$B:$B,INDIRECT(TEXT($AQ$6,"@")))=_xlfn.XLOOKUP(Planilha4!$E142,'C5'!$D:$D,'C5'!$P:$P),"Ok","Nfe: "&amp;_xlfn.XLOOKUP($E142,'Espelho NFE'!$B:$B,INDIRECT(TEXT($AQ$6,"@")))&amp;" - C5: "&amp;_xlfn.XLOOKUP(Planilha4!$E142,'C5'!$D:$D,'C5'!$P:$P)),"")</f>
        <v/>
      </c>
      <c r="J142" s="20" t="str" cm="1">
        <f t="array" aca="1" ref="J142" ca="1">IF($F142="Sim",IF(_xlfn.XLOOKUP($E142,'Espelho NFE'!$B:$B,INDIRECT(TEXT($AQ$7,"@")))=_xlfn.XLOOKUP(Planilha4!$E142,'C5'!$D:$D,'C5'!$M:$M),"Ok","Nfe: "&amp;_xlfn.XLOOKUP($E142,'Espelho NFE'!$B:$B,INDIRECT(TEXT($AQ$7,"@")))&amp;" - C5: "&amp;_xlfn.XLOOKUP(Planilha4!$E142,'C5'!$D:$D,'C5'!$M:$M)),"")</f>
        <v/>
      </c>
      <c r="K142" s="20" t="str" cm="1">
        <f t="array" aca="1" ref="K142" ca="1">IF($F142="Sim",IF(_xlfn.XLOOKUP($E142,'Espelho NFE'!$B:$B,INDIRECT(TEXT($AQ$8,"@")))=_xlfn.XLOOKUP(Planilha4!$E142,'C5'!$D:$D,'C5'!$Z:$Z),"Ok","Nfe: "&amp;_xlfn.XLOOKUP($E142,'Espelho NFE'!$B:$B,INDIRECT(TEXT($AQ$8,"@")))&amp;" - C5: "&amp;_xlfn.XLOOKUP(Planilha4!$E142,'C5'!$D:$D,'C5'!$Z:$Z)),"")</f>
        <v/>
      </c>
      <c r="L142" s="20" t="str" cm="1">
        <f t="array" aca="1" ref="L142" ca="1">IF($F142="Sim",IF(_xlfn.XLOOKUP($E142,'Espelho NFE'!$B:$B,INDIRECT(TEXT($AQ$9,"@")))=_xlfn.XLOOKUP(Planilha4!$E142,'C5'!$D:$D,'C5'!$AA:$AA),"Ok","Nfe: "&amp;_xlfn.XLOOKUP($E142,'Espelho NFE'!$B:$B,INDIRECT(TEXT($AQ$9,"@")))&amp;" - C5: "&amp;_xlfn.XLOOKUP(Planilha4!$E142,'C5'!$D:$D,'C5'!$AA:$AA)),"")</f>
        <v/>
      </c>
      <c r="M142" s="20" t="str" cm="1">
        <f t="array" aca="1" ref="M142" ca="1">IF($F142="Sim",IF(_xlfn.XLOOKUP($E142,'Espelho NFE'!$B:$B,INDIRECT(TEXT($AQ$10,"@")))=_xlfn.XLOOKUP(Planilha4!$E142,'C5'!$D:$D,'C5'!$AB:$AB),"Ok","Nfe: "&amp;_xlfn.XLOOKUP($E142,'Espelho NFE'!$B:$B,INDIRECT(TEXT($AQ$10,"@")))&amp;" - C5: "&amp;_xlfn.XLOOKUP(Planilha4!$E142,'C5'!$D:$D,'C5'!$AB:$AB)),"")</f>
        <v/>
      </c>
      <c r="N142" s="18" t="str">
        <f>IF(F142="Sim",IF(_xlfn.XLOOKUP(E142,'C5'!D:D,'C5'!E:E)=1,"Uni 1","Cx "&amp;_xlfn.XLOOKUP(E142,'C5'!D:D,'C5'!E:E)),"")</f>
        <v/>
      </c>
      <c r="O142" s="20" t="str" cm="1">
        <f t="array" aca="1" ref="O142" ca="1">IF(F142="Sim",IF((_xlfn.XLOOKUP(E142,'Espelho NFE'!B:B,INDIRECT(TEXT($AQ$11,"@")))/_xlfn.XLOOKUP(E142,'C5'!D:D,'C5'!G:G))*_xlfn.XLOOKUP(Planilha4!E142,'C5'!D:D,'C5'!E:E)=_xlfn.XLOOKUP(E142,'C5'!D:D,'C5'!F:F),"Ok","Nfe:"&amp;(_xlfn.XLOOKUP(E142,'Espelho NFE'!B:B,INDIRECT(TEXT($AQ$11,"@")))/_xlfn.XLOOKUP(E142,'C5'!D:D,'C5'!G:G))*_xlfn.XLOOKUP(Planilha4!E142,'C5'!D:D,'C5'!E:E)&amp;" - C5: "&amp;_xlfn.XLOOKUP(E142,'C5'!D:D,'C5'!F:F)),"")</f>
        <v/>
      </c>
    </row>
    <row r="143" spans="5:15" x14ac:dyDescent="0.35">
      <c r="E143" s="18" t="str">
        <f>IF('Espelho NFE'!B141="","",'Espelho NFE'!B141)</f>
        <v/>
      </c>
      <c r="F143" s="18" t="str">
        <f>IF(E143="","",IF(_xlfn.XLOOKUP(Planilha4!E143,'Espelho NFE'!B:B,'Espelho NFE'!B:B)="","Não","Sim"))</f>
        <v/>
      </c>
      <c r="G143" s="20" t="str">
        <f>IF(F143="Sim",_xlfn.XLOOKUP(E143,'C5'!D:D,'C5'!C:C),"")</f>
        <v/>
      </c>
      <c r="H143" s="18" t="str">
        <f>IF(F143="Sim",_xlfn.XLOOKUP(G143,'C5'!C:C,'C5'!J:J),"")</f>
        <v/>
      </c>
      <c r="I143" s="20" t="str" cm="1">
        <f t="array" aca="1" ref="I143" ca="1">IF($F143="Sim",IF(_xlfn.XLOOKUP($E143,'Espelho NFE'!$B:$B,INDIRECT(TEXT($AQ$6,"@")))=_xlfn.XLOOKUP(Planilha4!$E143,'C5'!$D:$D,'C5'!$P:$P),"Ok","Nfe: "&amp;_xlfn.XLOOKUP($E143,'Espelho NFE'!$B:$B,INDIRECT(TEXT($AQ$6,"@")))&amp;" - C5: "&amp;_xlfn.XLOOKUP(Planilha4!$E143,'C5'!$D:$D,'C5'!$P:$P)),"")</f>
        <v/>
      </c>
      <c r="J143" s="20" t="str" cm="1">
        <f t="array" aca="1" ref="J143" ca="1">IF($F143="Sim",IF(_xlfn.XLOOKUP($E143,'Espelho NFE'!$B:$B,INDIRECT(TEXT($AQ$7,"@")))=_xlfn.XLOOKUP(Planilha4!$E143,'C5'!$D:$D,'C5'!$M:$M),"Ok","Nfe: "&amp;_xlfn.XLOOKUP($E143,'Espelho NFE'!$B:$B,INDIRECT(TEXT($AQ$7,"@")))&amp;" - C5: "&amp;_xlfn.XLOOKUP(Planilha4!$E143,'C5'!$D:$D,'C5'!$M:$M)),"")</f>
        <v/>
      </c>
      <c r="K143" s="20" t="str" cm="1">
        <f t="array" aca="1" ref="K143" ca="1">IF($F143="Sim",IF(_xlfn.XLOOKUP($E143,'Espelho NFE'!$B:$B,INDIRECT(TEXT($AQ$8,"@")))=_xlfn.XLOOKUP(Planilha4!$E143,'C5'!$D:$D,'C5'!$Z:$Z),"Ok","Nfe: "&amp;_xlfn.XLOOKUP($E143,'Espelho NFE'!$B:$B,INDIRECT(TEXT($AQ$8,"@")))&amp;" - C5: "&amp;_xlfn.XLOOKUP(Planilha4!$E143,'C5'!$D:$D,'C5'!$Z:$Z)),"")</f>
        <v/>
      </c>
      <c r="L143" s="20" t="str" cm="1">
        <f t="array" aca="1" ref="L143" ca="1">IF($F143="Sim",IF(_xlfn.XLOOKUP($E143,'Espelho NFE'!$B:$B,INDIRECT(TEXT($AQ$9,"@")))=_xlfn.XLOOKUP(Planilha4!$E143,'C5'!$D:$D,'C5'!$AA:$AA),"Ok","Nfe: "&amp;_xlfn.XLOOKUP($E143,'Espelho NFE'!$B:$B,INDIRECT(TEXT($AQ$9,"@")))&amp;" - C5: "&amp;_xlfn.XLOOKUP(Planilha4!$E143,'C5'!$D:$D,'C5'!$AA:$AA)),"")</f>
        <v/>
      </c>
      <c r="M143" s="20" t="str" cm="1">
        <f t="array" aca="1" ref="M143" ca="1">IF($F143="Sim",IF(_xlfn.XLOOKUP($E143,'Espelho NFE'!$B:$B,INDIRECT(TEXT($AQ$10,"@")))=_xlfn.XLOOKUP(Planilha4!$E143,'C5'!$D:$D,'C5'!$AB:$AB),"Ok","Nfe: "&amp;_xlfn.XLOOKUP($E143,'Espelho NFE'!$B:$B,INDIRECT(TEXT($AQ$10,"@")))&amp;" - C5: "&amp;_xlfn.XLOOKUP(Planilha4!$E143,'C5'!$D:$D,'C5'!$AB:$AB)),"")</f>
        <v/>
      </c>
      <c r="N143" s="18" t="str">
        <f>IF(F143="Sim",IF(_xlfn.XLOOKUP(E143,'C5'!D:D,'C5'!E:E)=1,"Uni 1","Cx "&amp;_xlfn.XLOOKUP(E143,'C5'!D:D,'C5'!E:E)),"")</f>
        <v/>
      </c>
      <c r="O143" s="20" t="str" cm="1">
        <f t="array" aca="1" ref="O143" ca="1">IF(F143="Sim",IF((_xlfn.XLOOKUP(E143,'Espelho NFE'!B:B,INDIRECT(TEXT($AQ$11,"@")))/_xlfn.XLOOKUP(E143,'C5'!D:D,'C5'!G:G))*_xlfn.XLOOKUP(Planilha4!E143,'C5'!D:D,'C5'!E:E)=_xlfn.XLOOKUP(E143,'C5'!D:D,'C5'!F:F),"Ok","Nfe:"&amp;(_xlfn.XLOOKUP(E143,'Espelho NFE'!B:B,INDIRECT(TEXT($AQ$11,"@")))/_xlfn.XLOOKUP(E143,'C5'!D:D,'C5'!G:G))*_xlfn.XLOOKUP(Planilha4!E143,'C5'!D:D,'C5'!E:E)&amp;" - C5: "&amp;_xlfn.XLOOKUP(E143,'C5'!D:D,'C5'!F:F)),"")</f>
        <v/>
      </c>
    </row>
    <row r="144" spans="5:15" x14ac:dyDescent="0.35">
      <c r="E144" s="18" t="str">
        <f>IF('Espelho NFE'!B142="","",'Espelho NFE'!B142)</f>
        <v/>
      </c>
      <c r="F144" s="18" t="str">
        <f>IF(E144="","",IF(_xlfn.XLOOKUP(Planilha4!E144,'Espelho NFE'!B:B,'Espelho NFE'!B:B)="","Não","Sim"))</f>
        <v/>
      </c>
      <c r="G144" s="20" t="str">
        <f>IF(F144="Sim",_xlfn.XLOOKUP(E144,'C5'!D:D,'C5'!C:C),"")</f>
        <v/>
      </c>
      <c r="H144" s="18" t="str">
        <f>IF(F144="Sim",_xlfn.XLOOKUP(G144,'C5'!C:C,'C5'!J:J),"")</f>
        <v/>
      </c>
      <c r="I144" s="20" t="str" cm="1">
        <f t="array" aca="1" ref="I144" ca="1">IF($F144="Sim",IF(_xlfn.XLOOKUP($E144,'Espelho NFE'!$B:$B,INDIRECT(TEXT($AQ$6,"@")))=_xlfn.XLOOKUP(Planilha4!$E144,'C5'!$D:$D,'C5'!$P:$P),"Ok","Nfe: "&amp;_xlfn.XLOOKUP($E144,'Espelho NFE'!$B:$B,INDIRECT(TEXT($AQ$6,"@")))&amp;" - C5: "&amp;_xlfn.XLOOKUP(Planilha4!$E144,'C5'!$D:$D,'C5'!$P:$P)),"")</f>
        <v/>
      </c>
      <c r="J144" s="20" t="str" cm="1">
        <f t="array" aca="1" ref="J144" ca="1">IF($F144="Sim",IF(_xlfn.XLOOKUP($E144,'Espelho NFE'!$B:$B,INDIRECT(TEXT($AQ$7,"@")))=_xlfn.XLOOKUP(Planilha4!$E144,'C5'!$D:$D,'C5'!$M:$M),"Ok","Nfe: "&amp;_xlfn.XLOOKUP($E144,'Espelho NFE'!$B:$B,INDIRECT(TEXT($AQ$7,"@")))&amp;" - C5: "&amp;_xlfn.XLOOKUP(Planilha4!$E144,'C5'!$D:$D,'C5'!$M:$M)),"")</f>
        <v/>
      </c>
      <c r="K144" s="20" t="str" cm="1">
        <f t="array" aca="1" ref="K144" ca="1">IF($F144="Sim",IF(_xlfn.XLOOKUP($E144,'Espelho NFE'!$B:$B,INDIRECT(TEXT($AQ$8,"@")))=_xlfn.XLOOKUP(Planilha4!$E144,'C5'!$D:$D,'C5'!$Z:$Z),"Ok","Nfe: "&amp;_xlfn.XLOOKUP($E144,'Espelho NFE'!$B:$B,INDIRECT(TEXT($AQ$8,"@")))&amp;" - C5: "&amp;_xlfn.XLOOKUP(Planilha4!$E144,'C5'!$D:$D,'C5'!$Z:$Z)),"")</f>
        <v/>
      </c>
      <c r="L144" s="20" t="str" cm="1">
        <f t="array" aca="1" ref="L144" ca="1">IF($F144="Sim",IF(_xlfn.XLOOKUP($E144,'Espelho NFE'!$B:$B,INDIRECT(TEXT($AQ$9,"@")))=_xlfn.XLOOKUP(Planilha4!$E144,'C5'!$D:$D,'C5'!$AA:$AA),"Ok","Nfe: "&amp;_xlfn.XLOOKUP($E144,'Espelho NFE'!$B:$B,INDIRECT(TEXT($AQ$9,"@")))&amp;" - C5: "&amp;_xlfn.XLOOKUP(Planilha4!$E144,'C5'!$D:$D,'C5'!$AA:$AA)),"")</f>
        <v/>
      </c>
      <c r="M144" s="20" t="str" cm="1">
        <f t="array" aca="1" ref="M144" ca="1">IF($F144="Sim",IF(_xlfn.XLOOKUP($E144,'Espelho NFE'!$B:$B,INDIRECT(TEXT($AQ$10,"@")))=_xlfn.XLOOKUP(Planilha4!$E144,'C5'!$D:$D,'C5'!$AB:$AB),"Ok","Nfe: "&amp;_xlfn.XLOOKUP($E144,'Espelho NFE'!$B:$B,INDIRECT(TEXT($AQ$10,"@")))&amp;" - C5: "&amp;_xlfn.XLOOKUP(Planilha4!$E144,'C5'!$D:$D,'C5'!$AB:$AB)),"")</f>
        <v/>
      </c>
      <c r="N144" s="18" t="str">
        <f>IF(F144="Sim",IF(_xlfn.XLOOKUP(E144,'C5'!D:D,'C5'!E:E)=1,"Uni 1","Cx "&amp;_xlfn.XLOOKUP(E144,'C5'!D:D,'C5'!E:E)),"")</f>
        <v/>
      </c>
      <c r="O144" s="20" t="str" cm="1">
        <f t="array" aca="1" ref="O144" ca="1">IF(F144="Sim",IF((_xlfn.XLOOKUP(E144,'Espelho NFE'!B:B,INDIRECT(TEXT($AQ$11,"@")))/_xlfn.XLOOKUP(E144,'C5'!D:D,'C5'!G:G))*_xlfn.XLOOKUP(Planilha4!E144,'C5'!D:D,'C5'!E:E)=_xlfn.XLOOKUP(E144,'C5'!D:D,'C5'!F:F),"Ok","Nfe:"&amp;(_xlfn.XLOOKUP(E144,'Espelho NFE'!B:B,INDIRECT(TEXT($AQ$11,"@")))/_xlfn.XLOOKUP(E144,'C5'!D:D,'C5'!G:G))*_xlfn.XLOOKUP(Planilha4!E144,'C5'!D:D,'C5'!E:E)&amp;" - C5: "&amp;_xlfn.XLOOKUP(E144,'C5'!D:D,'C5'!F:F)),"")</f>
        <v/>
      </c>
    </row>
    <row r="145" spans="5:15" x14ac:dyDescent="0.35">
      <c r="E145" s="18" t="str">
        <f>IF('Espelho NFE'!B143="","",'Espelho NFE'!B143)</f>
        <v/>
      </c>
      <c r="F145" s="18" t="str">
        <f>IF(E145="","",IF(_xlfn.XLOOKUP(Planilha4!E145,'Espelho NFE'!B:B,'Espelho NFE'!B:B)="","Não","Sim"))</f>
        <v/>
      </c>
      <c r="G145" s="20" t="str">
        <f>IF(F145="Sim",_xlfn.XLOOKUP(E145,'C5'!D:D,'C5'!C:C),"")</f>
        <v/>
      </c>
      <c r="H145" s="18" t="str">
        <f>IF(F145="Sim",_xlfn.XLOOKUP(G145,'C5'!C:C,'C5'!J:J),"")</f>
        <v/>
      </c>
      <c r="I145" s="20" t="str" cm="1">
        <f t="array" aca="1" ref="I145" ca="1">IF($F145="Sim",IF(_xlfn.XLOOKUP($E145,'Espelho NFE'!$B:$B,INDIRECT(TEXT($AQ$6,"@")))=_xlfn.XLOOKUP(Planilha4!$E145,'C5'!$D:$D,'C5'!$P:$P),"Ok","Nfe: "&amp;_xlfn.XLOOKUP($E145,'Espelho NFE'!$B:$B,INDIRECT(TEXT($AQ$6,"@")))&amp;" - C5: "&amp;_xlfn.XLOOKUP(Planilha4!$E145,'C5'!$D:$D,'C5'!$P:$P)),"")</f>
        <v/>
      </c>
      <c r="J145" s="20" t="str" cm="1">
        <f t="array" aca="1" ref="J145" ca="1">IF($F145="Sim",IF(_xlfn.XLOOKUP($E145,'Espelho NFE'!$B:$B,INDIRECT(TEXT($AQ$7,"@")))=_xlfn.XLOOKUP(Planilha4!$E145,'C5'!$D:$D,'C5'!$M:$M),"Ok","Nfe: "&amp;_xlfn.XLOOKUP($E145,'Espelho NFE'!$B:$B,INDIRECT(TEXT($AQ$7,"@")))&amp;" - C5: "&amp;_xlfn.XLOOKUP(Planilha4!$E145,'C5'!$D:$D,'C5'!$M:$M)),"")</f>
        <v/>
      </c>
      <c r="K145" s="20" t="str" cm="1">
        <f t="array" aca="1" ref="K145" ca="1">IF($F145="Sim",IF(_xlfn.XLOOKUP($E145,'Espelho NFE'!$B:$B,INDIRECT(TEXT($AQ$8,"@")))=_xlfn.XLOOKUP(Planilha4!$E145,'C5'!$D:$D,'C5'!$Z:$Z),"Ok","Nfe: "&amp;_xlfn.XLOOKUP($E145,'Espelho NFE'!$B:$B,INDIRECT(TEXT($AQ$8,"@")))&amp;" - C5: "&amp;_xlfn.XLOOKUP(Planilha4!$E145,'C5'!$D:$D,'C5'!$Z:$Z)),"")</f>
        <v/>
      </c>
      <c r="L145" s="20" t="str" cm="1">
        <f t="array" aca="1" ref="L145" ca="1">IF($F145="Sim",IF(_xlfn.XLOOKUP($E145,'Espelho NFE'!$B:$B,INDIRECT(TEXT($AQ$9,"@")))=_xlfn.XLOOKUP(Planilha4!$E145,'C5'!$D:$D,'C5'!$AA:$AA),"Ok","Nfe: "&amp;_xlfn.XLOOKUP($E145,'Espelho NFE'!$B:$B,INDIRECT(TEXT($AQ$9,"@")))&amp;" - C5: "&amp;_xlfn.XLOOKUP(Planilha4!$E145,'C5'!$D:$D,'C5'!$AA:$AA)),"")</f>
        <v/>
      </c>
      <c r="M145" s="20" t="str" cm="1">
        <f t="array" aca="1" ref="M145" ca="1">IF($F145="Sim",IF(_xlfn.XLOOKUP($E145,'Espelho NFE'!$B:$B,INDIRECT(TEXT($AQ$10,"@")))=_xlfn.XLOOKUP(Planilha4!$E145,'C5'!$D:$D,'C5'!$AB:$AB),"Ok","Nfe: "&amp;_xlfn.XLOOKUP($E145,'Espelho NFE'!$B:$B,INDIRECT(TEXT($AQ$10,"@")))&amp;" - C5: "&amp;_xlfn.XLOOKUP(Planilha4!$E145,'C5'!$D:$D,'C5'!$AB:$AB)),"")</f>
        <v/>
      </c>
      <c r="N145" s="18" t="str">
        <f>IF(F145="Sim",IF(_xlfn.XLOOKUP(E145,'C5'!D:D,'C5'!E:E)=1,"Uni 1","Cx "&amp;_xlfn.XLOOKUP(E145,'C5'!D:D,'C5'!E:E)),"")</f>
        <v/>
      </c>
      <c r="O145" s="20" t="str" cm="1">
        <f t="array" aca="1" ref="O145" ca="1">IF(F145="Sim",IF((_xlfn.XLOOKUP(E145,'Espelho NFE'!B:B,INDIRECT(TEXT($AQ$11,"@")))/_xlfn.XLOOKUP(E145,'C5'!D:D,'C5'!G:G))*_xlfn.XLOOKUP(Planilha4!E145,'C5'!D:D,'C5'!E:E)=_xlfn.XLOOKUP(E145,'C5'!D:D,'C5'!F:F),"Ok","Nfe:"&amp;(_xlfn.XLOOKUP(E145,'Espelho NFE'!B:B,INDIRECT(TEXT($AQ$11,"@")))/_xlfn.XLOOKUP(E145,'C5'!D:D,'C5'!G:G))*_xlfn.XLOOKUP(Planilha4!E145,'C5'!D:D,'C5'!E:E)&amp;" - C5: "&amp;_xlfn.XLOOKUP(E145,'C5'!D:D,'C5'!F:F)),"")</f>
        <v/>
      </c>
    </row>
    <row r="146" spans="5:15" x14ac:dyDescent="0.35">
      <c r="E146" s="18" t="str">
        <f>IF('Espelho NFE'!B144="","",'Espelho NFE'!B144)</f>
        <v/>
      </c>
      <c r="F146" s="18" t="str">
        <f>IF(E146="","",IF(_xlfn.XLOOKUP(Planilha4!E146,'Espelho NFE'!B:B,'Espelho NFE'!B:B)="","Não","Sim"))</f>
        <v/>
      </c>
      <c r="G146" s="20" t="str">
        <f>IF(F146="Sim",_xlfn.XLOOKUP(E146,'C5'!D:D,'C5'!C:C),"")</f>
        <v/>
      </c>
      <c r="H146" s="18" t="str">
        <f>IF(F146="Sim",_xlfn.XLOOKUP(G146,'C5'!C:C,'C5'!J:J),"")</f>
        <v/>
      </c>
      <c r="I146" s="20" t="str" cm="1">
        <f t="array" aca="1" ref="I146" ca="1">IF($F146="Sim",IF(_xlfn.XLOOKUP($E146,'Espelho NFE'!$B:$B,INDIRECT(TEXT($AQ$6,"@")))=_xlfn.XLOOKUP(Planilha4!$E146,'C5'!$D:$D,'C5'!$P:$P),"Ok","Nfe: "&amp;_xlfn.XLOOKUP($E146,'Espelho NFE'!$B:$B,INDIRECT(TEXT($AQ$6,"@")))&amp;" - C5: "&amp;_xlfn.XLOOKUP(Planilha4!$E146,'C5'!$D:$D,'C5'!$P:$P)),"")</f>
        <v/>
      </c>
      <c r="J146" s="20" t="str" cm="1">
        <f t="array" aca="1" ref="J146" ca="1">IF($F146="Sim",IF(_xlfn.XLOOKUP($E146,'Espelho NFE'!$B:$B,INDIRECT(TEXT($AQ$7,"@")))=_xlfn.XLOOKUP(Planilha4!$E146,'C5'!$D:$D,'C5'!$M:$M),"Ok","Nfe: "&amp;_xlfn.XLOOKUP($E146,'Espelho NFE'!$B:$B,INDIRECT(TEXT($AQ$7,"@")))&amp;" - C5: "&amp;_xlfn.XLOOKUP(Planilha4!$E146,'C5'!$D:$D,'C5'!$M:$M)),"")</f>
        <v/>
      </c>
      <c r="K146" s="20" t="str" cm="1">
        <f t="array" aca="1" ref="K146" ca="1">IF($F146="Sim",IF(_xlfn.XLOOKUP($E146,'Espelho NFE'!$B:$B,INDIRECT(TEXT($AQ$8,"@")))=_xlfn.XLOOKUP(Planilha4!$E146,'C5'!$D:$D,'C5'!$Z:$Z),"Ok","Nfe: "&amp;_xlfn.XLOOKUP($E146,'Espelho NFE'!$B:$B,INDIRECT(TEXT($AQ$8,"@")))&amp;" - C5: "&amp;_xlfn.XLOOKUP(Planilha4!$E146,'C5'!$D:$D,'C5'!$Z:$Z)),"")</f>
        <v/>
      </c>
      <c r="L146" s="20" t="str" cm="1">
        <f t="array" aca="1" ref="L146" ca="1">IF($F146="Sim",IF(_xlfn.XLOOKUP($E146,'Espelho NFE'!$B:$B,INDIRECT(TEXT($AQ$9,"@")))=_xlfn.XLOOKUP(Planilha4!$E146,'C5'!$D:$D,'C5'!$AA:$AA),"Ok","Nfe: "&amp;_xlfn.XLOOKUP($E146,'Espelho NFE'!$B:$B,INDIRECT(TEXT($AQ$9,"@")))&amp;" - C5: "&amp;_xlfn.XLOOKUP(Planilha4!$E146,'C5'!$D:$D,'C5'!$AA:$AA)),"")</f>
        <v/>
      </c>
      <c r="M146" s="20" t="str" cm="1">
        <f t="array" aca="1" ref="M146" ca="1">IF($F146="Sim",IF(_xlfn.XLOOKUP($E146,'Espelho NFE'!$B:$B,INDIRECT(TEXT($AQ$10,"@")))=_xlfn.XLOOKUP(Planilha4!$E146,'C5'!$D:$D,'C5'!$AB:$AB),"Ok","Nfe: "&amp;_xlfn.XLOOKUP($E146,'Espelho NFE'!$B:$B,INDIRECT(TEXT($AQ$10,"@")))&amp;" - C5: "&amp;_xlfn.XLOOKUP(Planilha4!$E146,'C5'!$D:$D,'C5'!$AB:$AB)),"")</f>
        <v/>
      </c>
      <c r="N146" s="18" t="str">
        <f>IF(F146="Sim",IF(_xlfn.XLOOKUP(E146,'C5'!D:D,'C5'!E:E)=1,"Uni 1","Cx "&amp;_xlfn.XLOOKUP(E146,'C5'!D:D,'C5'!E:E)),"")</f>
        <v/>
      </c>
      <c r="O146" s="20" t="str" cm="1">
        <f t="array" aca="1" ref="O146" ca="1">IF(F146="Sim",IF((_xlfn.XLOOKUP(E146,'Espelho NFE'!B:B,INDIRECT(TEXT($AQ$11,"@")))/_xlfn.XLOOKUP(E146,'C5'!D:D,'C5'!G:G))*_xlfn.XLOOKUP(Planilha4!E146,'C5'!D:D,'C5'!E:E)=_xlfn.XLOOKUP(E146,'C5'!D:D,'C5'!F:F),"Ok","Nfe:"&amp;(_xlfn.XLOOKUP(E146,'Espelho NFE'!B:B,INDIRECT(TEXT($AQ$11,"@")))/_xlfn.XLOOKUP(E146,'C5'!D:D,'C5'!G:G))*_xlfn.XLOOKUP(Planilha4!E146,'C5'!D:D,'C5'!E:E)&amp;" - C5: "&amp;_xlfn.XLOOKUP(E146,'C5'!D:D,'C5'!F:F)),"")</f>
        <v/>
      </c>
    </row>
    <row r="147" spans="5:15" x14ac:dyDescent="0.35">
      <c r="E147" s="18" t="str">
        <f>IF('Espelho NFE'!B145="","",'Espelho NFE'!B145)</f>
        <v/>
      </c>
      <c r="F147" s="18" t="str">
        <f>IF(E147="","",IF(_xlfn.XLOOKUP(Planilha4!E147,'Espelho NFE'!B:B,'Espelho NFE'!B:B)="","Não","Sim"))</f>
        <v/>
      </c>
      <c r="G147" s="20" t="str">
        <f>IF(F147="Sim",_xlfn.XLOOKUP(E147,'C5'!D:D,'C5'!C:C),"")</f>
        <v/>
      </c>
      <c r="H147" s="18" t="str">
        <f>IF(F147="Sim",_xlfn.XLOOKUP(G147,'C5'!C:C,'C5'!J:J),"")</f>
        <v/>
      </c>
      <c r="I147" s="20" t="str" cm="1">
        <f t="array" aca="1" ref="I147" ca="1">IF($F147="Sim",IF(_xlfn.XLOOKUP($E147,'Espelho NFE'!$B:$B,INDIRECT(TEXT($AQ$6,"@")))=_xlfn.XLOOKUP(Planilha4!$E147,'C5'!$D:$D,'C5'!$P:$P),"Ok","Nfe: "&amp;_xlfn.XLOOKUP($E147,'Espelho NFE'!$B:$B,INDIRECT(TEXT($AQ$6,"@")))&amp;" - C5: "&amp;_xlfn.XLOOKUP(Planilha4!$E147,'C5'!$D:$D,'C5'!$P:$P)),"")</f>
        <v/>
      </c>
      <c r="J147" s="20" t="str" cm="1">
        <f t="array" aca="1" ref="J147" ca="1">IF($F147="Sim",IF(_xlfn.XLOOKUP($E147,'Espelho NFE'!$B:$B,INDIRECT(TEXT($AQ$7,"@")))=_xlfn.XLOOKUP(Planilha4!$E147,'C5'!$D:$D,'C5'!$M:$M),"Ok","Nfe: "&amp;_xlfn.XLOOKUP($E147,'Espelho NFE'!$B:$B,INDIRECT(TEXT($AQ$7,"@")))&amp;" - C5: "&amp;_xlfn.XLOOKUP(Planilha4!$E147,'C5'!$D:$D,'C5'!$M:$M)),"")</f>
        <v/>
      </c>
      <c r="K147" s="20" t="str" cm="1">
        <f t="array" aca="1" ref="K147" ca="1">IF($F147="Sim",IF(_xlfn.XLOOKUP($E147,'Espelho NFE'!$B:$B,INDIRECT(TEXT($AQ$8,"@")))=_xlfn.XLOOKUP(Planilha4!$E147,'C5'!$D:$D,'C5'!$Z:$Z),"Ok","Nfe: "&amp;_xlfn.XLOOKUP($E147,'Espelho NFE'!$B:$B,INDIRECT(TEXT($AQ$8,"@")))&amp;" - C5: "&amp;_xlfn.XLOOKUP(Planilha4!$E147,'C5'!$D:$D,'C5'!$Z:$Z)),"")</f>
        <v/>
      </c>
      <c r="L147" s="20" t="str" cm="1">
        <f t="array" aca="1" ref="L147" ca="1">IF($F147="Sim",IF(_xlfn.XLOOKUP($E147,'Espelho NFE'!$B:$B,INDIRECT(TEXT($AQ$9,"@")))=_xlfn.XLOOKUP(Planilha4!$E147,'C5'!$D:$D,'C5'!$AA:$AA),"Ok","Nfe: "&amp;_xlfn.XLOOKUP($E147,'Espelho NFE'!$B:$B,INDIRECT(TEXT($AQ$9,"@")))&amp;" - C5: "&amp;_xlfn.XLOOKUP(Planilha4!$E147,'C5'!$D:$D,'C5'!$AA:$AA)),"")</f>
        <v/>
      </c>
      <c r="M147" s="20" t="str" cm="1">
        <f t="array" aca="1" ref="M147" ca="1">IF($F147="Sim",IF(_xlfn.XLOOKUP($E147,'Espelho NFE'!$B:$B,INDIRECT(TEXT($AQ$10,"@")))=_xlfn.XLOOKUP(Planilha4!$E147,'C5'!$D:$D,'C5'!$AB:$AB),"Ok","Nfe: "&amp;_xlfn.XLOOKUP($E147,'Espelho NFE'!$B:$B,INDIRECT(TEXT($AQ$10,"@")))&amp;" - C5: "&amp;_xlfn.XLOOKUP(Planilha4!$E147,'C5'!$D:$D,'C5'!$AB:$AB)),"")</f>
        <v/>
      </c>
      <c r="N147" s="18" t="str">
        <f>IF(F147="Sim",IF(_xlfn.XLOOKUP(E147,'C5'!D:D,'C5'!E:E)=1,"Uni 1","Cx "&amp;_xlfn.XLOOKUP(E147,'C5'!D:D,'C5'!E:E)),"")</f>
        <v/>
      </c>
      <c r="O147" s="20" t="str" cm="1">
        <f t="array" aca="1" ref="O147" ca="1">IF(F147="Sim",IF((_xlfn.XLOOKUP(E147,'Espelho NFE'!B:B,INDIRECT(TEXT($AQ$11,"@")))/_xlfn.XLOOKUP(E147,'C5'!D:D,'C5'!G:G))*_xlfn.XLOOKUP(Planilha4!E147,'C5'!D:D,'C5'!E:E)=_xlfn.XLOOKUP(E147,'C5'!D:D,'C5'!F:F),"Ok","Nfe:"&amp;(_xlfn.XLOOKUP(E147,'Espelho NFE'!B:B,INDIRECT(TEXT($AQ$11,"@")))/_xlfn.XLOOKUP(E147,'C5'!D:D,'C5'!G:G))*_xlfn.XLOOKUP(Planilha4!E147,'C5'!D:D,'C5'!E:E)&amp;" - C5: "&amp;_xlfn.XLOOKUP(E147,'C5'!D:D,'C5'!F:F)),"")</f>
        <v/>
      </c>
    </row>
    <row r="148" spans="5:15" x14ac:dyDescent="0.35">
      <c r="E148" s="18" t="str">
        <f>IF('Espelho NFE'!B146="","",'Espelho NFE'!B146)</f>
        <v/>
      </c>
      <c r="F148" s="18" t="str">
        <f>IF(E148="","",IF(_xlfn.XLOOKUP(Planilha4!E148,'Espelho NFE'!B:B,'Espelho NFE'!B:B)="","Não","Sim"))</f>
        <v/>
      </c>
      <c r="G148" s="20" t="str">
        <f>IF(F148="Sim",_xlfn.XLOOKUP(E148,'C5'!D:D,'C5'!C:C),"")</f>
        <v/>
      </c>
      <c r="H148" s="18" t="str">
        <f>IF(F148="Sim",_xlfn.XLOOKUP(G148,'C5'!C:C,'C5'!J:J),"")</f>
        <v/>
      </c>
      <c r="I148" s="20" t="str" cm="1">
        <f t="array" aca="1" ref="I148" ca="1">IF($F148="Sim",IF(_xlfn.XLOOKUP($E148,'Espelho NFE'!$B:$B,INDIRECT(TEXT($AQ$6,"@")))=_xlfn.XLOOKUP(Planilha4!$E148,'C5'!$D:$D,'C5'!$P:$P),"Ok","Nfe: "&amp;_xlfn.XLOOKUP($E148,'Espelho NFE'!$B:$B,INDIRECT(TEXT($AQ$6,"@")))&amp;" - C5: "&amp;_xlfn.XLOOKUP(Planilha4!$E148,'C5'!$D:$D,'C5'!$P:$P)),"")</f>
        <v/>
      </c>
      <c r="J148" s="20" t="str" cm="1">
        <f t="array" aca="1" ref="J148" ca="1">IF($F148="Sim",IF(_xlfn.XLOOKUP($E148,'Espelho NFE'!$B:$B,INDIRECT(TEXT($AQ$7,"@")))=_xlfn.XLOOKUP(Planilha4!$E148,'C5'!$D:$D,'C5'!$M:$M),"Ok","Nfe: "&amp;_xlfn.XLOOKUP($E148,'Espelho NFE'!$B:$B,INDIRECT(TEXT($AQ$7,"@")))&amp;" - C5: "&amp;_xlfn.XLOOKUP(Planilha4!$E148,'C5'!$D:$D,'C5'!$M:$M)),"")</f>
        <v/>
      </c>
      <c r="K148" s="20" t="str" cm="1">
        <f t="array" aca="1" ref="K148" ca="1">IF($F148="Sim",IF(_xlfn.XLOOKUP($E148,'Espelho NFE'!$B:$B,INDIRECT(TEXT($AQ$8,"@")))=_xlfn.XLOOKUP(Planilha4!$E148,'C5'!$D:$D,'C5'!$Z:$Z),"Ok","Nfe: "&amp;_xlfn.XLOOKUP($E148,'Espelho NFE'!$B:$B,INDIRECT(TEXT($AQ$8,"@")))&amp;" - C5: "&amp;_xlfn.XLOOKUP(Planilha4!$E148,'C5'!$D:$D,'C5'!$Z:$Z)),"")</f>
        <v/>
      </c>
      <c r="L148" s="20" t="str" cm="1">
        <f t="array" aca="1" ref="L148" ca="1">IF($F148="Sim",IF(_xlfn.XLOOKUP($E148,'Espelho NFE'!$B:$B,INDIRECT(TEXT($AQ$9,"@")))=_xlfn.XLOOKUP(Planilha4!$E148,'C5'!$D:$D,'C5'!$AA:$AA),"Ok","Nfe: "&amp;_xlfn.XLOOKUP($E148,'Espelho NFE'!$B:$B,INDIRECT(TEXT($AQ$9,"@")))&amp;" - C5: "&amp;_xlfn.XLOOKUP(Planilha4!$E148,'C5'!$D:$D,'C5'!$AA:$AA)),"")</f>
        <v/>
      </c>
      <c r="M148" s="20" t="str" cm="1">
        <f t="array" aca="1" ref="M148" ca="1">IF($F148="Sim",IF(_xlfn.XLOOKUP($E148,'Espelho NFE'!$B:$B,INDIRECT(TEXT($AQ$10,"@")))=_xlfn.XLOOKUP(Planilha4!$E148,'C5'!$D:$D,'C5'!$AB:$AB),"Ok","Nfe: "&amp;_xlfn.XLOOKUP($E148,'Espelho NFE'!$B:$B,INDIRECT(TEXT($AQ$10,"@")))&amp;" - C5: "&amp;_xlfn.XLOOKUP(Planilha4!$E148,'C5'!$D:$D,'C5'!$AB:$AB)),"")</f>
        <v/>
      </c>
      <c r="N148" s="18" t="str">
        <f>IF(F148="Sim",IF(_xlfn.XLOOKUP(E148,'C5'!D:D,'C5'!E:E)=1,"Uni 1","Cx "&amp;_xlfn.XLOOKUP(E148,'C5'!D:D,'C5'!E:E)),"")</f>
        <v/>
      </c>
      <c r="O148" s="20" t="str" cm="1">
        <f t="array" aca="1" ref="O148" ca="1">IF(F148="Sim",IF((_xlfn.XLOOKUP(E148,'Espelho NFE'!B:B,INDIRECT(TEXT($AQ$11,"@")))/_xlfn.XLOOKUP(E148,'C5'!D:D,'C5'!G:G))*_xlfn.XLOOKUP(Planilha4!E148,'C5'!D:D,'C5'!E:E)=_xlfn.XLOOKUP(E148,'C5'!D:D,'C5'!F:F),"Ok","Nfe:"&amp;(_xlfn.XLOOKUP(E148,'Espelho NFE'!B:B,INDIRECT(TEXT($AQ$11,"@")))/_xlfn.XLOOKUP(E148,'C5'!D:D,'C5'!G:G))*_xlfn.XLOOKUP(Planilha4!E148,'C5'!D:D,'C5'!E:E)&amp;" - C5: "&amp;_xlfn.XLOOKUP(E148,'C5'!D:D,'C5'!F:F)),"")</f>
        <v/>
      </c>
    </row>
    <row r="149" spans="5:15" x14ac:dyDescent="0.35">
      <c r="E149" s="18" t="str">
        <f>IF('Espelho NFE'!B147="","",'Espelho NFE'!B147)</f>
        <v/>
      </c>
      <c r="F149" s="18" t="str">
        <f>IF(E149="","",IF(_xlfn.XLOOKUP(Planilha4!E149,'Espelho NFE'!B:B,'Espelho NFE'!B:B)="","Não","Sim"))</f>
        <v/>
      </c>
      <c r="G149" s="20" t="str">
        <f>IF(F149="Sim",_xlfn.XLOOKUP(E149,'C5'!D:D,'C5'!C:C),"")</f>
        <v/>
      </c>
      <c r="H149" s="18" t="str">
        <f>IF(F149="Sim",_xlfn.XLOOKUP(G149,'C5'!C:C,'C5'!J:J),"")</f>
        <v/>
      </c>
      <c r="I149" s="20" t="str" cm="1">
        <f t="array" aca="1" ref="I149" ca="1">IF($F149="Sim",IF(_xlfn.XLOOKUP($E149,'Espelho NFE'!$B:$B,INDIRECT(TEXT($AQ$6,"@")))=_xlfn.XLOOKUP(Planilha4!$E149,'C5'!$D:$D,'C5'!$P:$P),"Ok","Nfe: "&amp;_xlfn.XLOOKUP($E149,'Espelho NFE'!$B:$B,INDIRECT(TEXT($AQ$6,"@")))&amp;" - C5: "&amp;_xlfn.XLOOKUP(Planilha4!$E149,'C5'!$D:$D,'C5'!$P:$P)),"")</f>
        <v/>
      </c>
      <c r="J149" s="20" t="str" cm="1">
        <f t="array" aca="1" ref="J149" ca="1">IF($F149="Sim",IF(_xlfn.XLOOKUP($E149,'Espelho NFE'!$B:$B,INDIRECT(TEXT($AQ$7,"@")))=_xlfn.XLOOKUP(Planilha4!$E149,'C5'!$D:$D,'C5'!$M:$M),"Ok","Nfe: "&amp;_xlfn.XLOOKUP($E149,'Espelho NFE'!$B:$B,INDIRECT(TEXT($AQ$7,"@")))&amp;" - C5: "&amp;_xlfn.XLOOKUP(Planilha4!$E149,'C5'!$D:$D,'C5'!$M:$M)),"")</f>
        <v/>
      </c>
      <c r="K149" s="20" t="str" cm="1">
        <f t="array" aca="1" ref="K149" ca="1">IF($F149="Sim",IF(_xlfn.XLOOKUP($E149,'Espelho NFE'!$B:$B,INDIRECT(TEXT($AQ$8,"@")))=_xlfn.XLOOKUP(Planilha4!$E149,'C5'!$D:$D,'C5'!$Z:$Z),"Ok","Nfe: "&amp;_xlfn.XLOOKUP($E149,'Espelho NFE'!$B:$B,INDIRECT(TEXT($AQ$8,"@")))&amp;" - C5: "&amp;_xlfn.XLOOKUP(Planilha4!$E149,'C5'!$D:$D,'C5'!$Z:$Z)),"")</f>
        <v/>
      </c>
      <c r="L149" s="20" t="str" cm="1">
        <f t="array" aca="1" ref="L149" ca="1">IF($F149="Sim",IF(_xlfn.XLOOKUP($E149,'Espelho NFE'!$B:$B,INDIRECT(TEXT($AQ$9,"@")))=_xlfn.XLOOKUP(Planilha4!$E149,'C5'!$D:$D,'C5'!$AA:$AA),"Ok","Nfe: "&amp;_xlfn.XLOOKUP($E149,'Espelho NFE'!$B:$B,INDIRECT(TEXT($AQ$9,"@")))&amp;" - C5: "&amp;_xlfn.XLOOKUP(Planilha4!$E149,'C5'!$D:$D,'C5'!$AA:$AA)),"")</f>
        <v/>
      </c>
      <c r="M149" s="20" t="str" cm="1">
        <f t="array" aca="1" ref="M149" ca="1">IF($F149="Sim",IF(_xlfn.XLOOKUP($E149,'Espelho NFE'!$B:$B,INDIRECT(TEXT($AQ$10,"@")))=_xlfn.XLOOKUP(Planilha4!$E149,'C5'!$D:$D,'C5'!$AB:$AB),"Ok","Nfe: "&amp;_xlfn.XLOOKUP($E149,'Espelho NFE'!$B:$B,INDIRECT(TEXT($AQ$10,"@")))&amp;" - C5: "&amp;_xlfn.XLOOKUP(Planilha4!$E149,'C5'!$D:$D,'C5'!$AB:$AB)),"")</f>
        <v/>
      </c>
      <c r="N149" s="18" t="str">
        <f>IF(F149="Sim",IF(_xlfn.XLOOKUP(E149,'C5'!D:D,'C5'!E:E)=1,"Uni 1","Cx "&amp;_xlfn.XLOOKUP(E149,'C5'!D:D,'C5'!E:E)),"")</f>
        <v/>
      </c>
      <c r="O149" s="20" t="str" cm="1">
        <f t="array" aca="1" ref="O149" ca="1">IF(F149="Sim",IF((_xlfn.XLOOKUP(E149,'Espelho NFE'!B:B,INDIRECT(TEXT($AQ$11,"@")))/_xlfn.XLOOKUP(E149,'C5'!D:D,'C5'!G:G))*_xlfn.XLOOKUP(Planilha4!E149,'C5'!D:D,'C5'!E:E)=_xlfn.XLOOKUP(E149,'C5'!D:D,'C5'!F:F),"Ok","Nfe:"&amp;(_xlfn.XLOOKUP(E149,'Espelho NFE'!B:B,INDIRECT(TEXT($AQ$11,"@")))/_xlfn.XLOOKUP(E149,'C5'!D:D,'C5'!G:G))*_xlfn.XLOOKUP(Planilha4!E149,'C5'!D:D,'C5'!E:E)&amp;" - C5: "&amp;_xlfn.XLOOKUP(E149,'C5'!D:D,'C5'!F:F)),"")</f>
        <v/>
      </c>
    </row>
    <row r="150" spans="5:15" x14ac:dyDescent="0.35">
      <c r="E150" s="18" t="str">
        <f>IF('Espelho NFE'!B148="","",'Espelho NFE'!B148)</f>
        <v/>
      </c>
      <c r="F150" s="18" t="str">
        <f>IF(E150="","",IF(_xlfn.XLOOKUP(Planilha4!E150,'Espelho NFE'!B:B,'Espelho NFE'!B:B)="","Não","Sim"))</f>
        <v/>
      </c>
      <c r="G150" s="20" t="str">
        <f>IF(F150="Sim",_xlfn.XLOOKUP(E150,'C5'!D:D,'C5'!C:C),"")</f>
        <v/>
      </c>
      <c r="H150" s="18" t="str">
        <f>IF(F150="Sim",_xlfn.XLOOKUP(G150,'C5'!C:C,'C5'!J:J),"")</f>
        <v/>
      </c>
      <c r="I150" s="20" t="str" cm="1">
        <f t="array" aca="1" ref="I150" ca="1">IF($F150="Sim",IF(_xlfn.XLOOKUP($E150,'Espelho NFE'!$B:$B,INDIRECT(TEXT($AQ$6,"@")))=_xlfn.XLOOKUP(Planilha4!$E150,'C5'!$D:$D,'C5'!$P:$P),"Ok","Nfe: "&amp;_xlfn.XLOOKUP($E150,'Espelho NFE'!$B:$B,INDIRECT(TEXT($AQ$6,"@")))&amp;" - C5: "&amp;_xlfn.XLOOKUP(Planilha4!$E150,'C5'!$D:$D,'C5'!$P:$P)),"")</f>
        <v/>
      </c>
      <c r="J150" s="20" t="str" cm="1">
        <f t="array" aca="1" ref="J150" ca="1">IF($F150="Sim",IF(_xlfn.XLOOKUP($E150,'Espelho NFE'!$B:$B,INDIRECT(TEXT($AQ$7,"@")))=_xlfn.XLOOKUP(Planilha4!$E150,'C5'!$D:$D,'C5'!$M:$M),"Ok","Nfe: "&amp;_xlfn.XLOOKUP($E150,'Espelho NFE'!$B:$B,INDIRECT(TEXT($AQ$7,"@")))&amp;" - C5: "&amp;_xlfn.XLOOKUP(Planilha4!$E150,'C5'!$D:$D,'C5'!$M:$M)),"")</f>
        <v/>
      </c>
      <c r="K150" s="20" t="str" cm="1">
        <f t="array" aca="1" ref="K150" ca="1">IF($F150="Sim",IF(_xlfn.XLOOKUP($E150,'Espelho NFE'!$B:$B,INDIRECT(TEXT($AQ$8,"@")))=_xlfn.XLOOKUP(Planilha4!$E150,'C5'!$D:$D,'C5'!$Z:$Z),"Ok","Nfe: "&amp;_xlfn.XLOOKUP($E150,'Espelho NFE'!$B:$B,INDIRECT(TEXT($AQ$8,"@")))&amp;" - C5: "&amp;_xlfn.XLOOKUP(Planilha4!$E150,'C5'!$D:$D,'C5'!$Z:$Z)),"")</f>
        <v/>
      </c>
      <c r="L150" s="20" t="str" cm="1">
        <f t="array" aca="1" ref="L150" ca="1">IF($F150="Sim",IF(_xlfn.XLOOKUP($E150,'Espelho NFE'!$B:$B,INDIRECT(TEXT($AQ$9,"@")))=_xlfn.XLOOKUP(Planilha4!$E150,'C5'!$D:$D,'C5'!$AA:$AA),"Ok","Nfe: "&amp;_xlfn.XLOOKUP($E150,'Espelho NFE'!$B:$B,INDIRECT(TEXT($AQ$9,"@")))&amp;" - C5: "&amp;_xlfn.XLOOKUP(Planilha4!$E150,'C5'!$D:$D,'C5'!$AA:$AA)),"")</f>
        <v/>
      </c>
      <c r="M150" s="20" t="str" cm="1">
        <f t="array" aca="1" ref="M150" ca="1">IF($F150="Sim",IF(_xlfn.XLOOKUP($E150,'Espelho NFE'!$B:$B,INDIRECT(TEXT($AQ$10,"@")))=_xlfn.XLOOKUP(Planilha4!$E150,'C5'!$D:$D,'C5'!$AB:$AB),"Ok","Nfe: "&amp;_xlfn.XLOOKUP($E150,'Espelho NFE'!$B:$B,INDIRECT(TEXT($AQ$10,"@")))&amp;" - C5: "&amp;_xlfn.XLOOKUP(Planilha4!$E150,'C5'!$D:$D,'C5'!$AB:$AB)),"")</f>
        <v/>
      </c>
      <c r="N150" s="18" t="str">
        <f>IF(F150="Sim",IF(_xlfn.XLOOKUP(E150,'C5'!D:D,'C5'!E:E)=1,"Uni 1","Cx "&amp;_xlfn.XLOOKUP(E150,'C5'!D:D,'C5'!E:E)),"")</f>
        <v/>
      </c>
      <c r="O150" s="20" t="str" cm="1">
        <f t="array" aca="1" ref="O150" ca="1">IF(F150="Sim",IF((_xlfn.XLOOKUP(E150,'Espelho NFE'!B:B,INDIRECT(TEXT($AQ$11,"@")))/_xlfn.XLOOKUP(E150,'C5'!D:D,'C5'!G:G))*_xlfn.XLOOKUP(Planilha4!E150,'C5'!D:D,'C5'!E:E)=_xlfn.XLOOKUP(E150,'C5'!D:D,'C5'!F:F),"Ok","Nfe:"&amp;(_xlfn.XLOOKUP(E150,'Espelho NFE'!B:B,INDIRECT(TEXT($AQ$11,"@")))/_xlfn.XLOOKUP(E150,'C5'!D:D,'C5'!G:G))*_xlfn.XLOOKUP(Planilha4!E150,'C5'!D:D,'C5'!E:E)&amp;" - C5: "&amp;_xlfn.XLOOKUP(E150,'C5'!D:D,'C5'!F:F)),"")</f>
        <v/>
      </c>
    </row>
    <row r="151" spans="5:15" x14ac:dyDescent="0.35">
      <c r="E151" s="18" t="str">
        <f>IF('Espelho NFE'!B149="","",'Espelho NFE'!B149)</f>
        <v/>
      </c>
      <c r="F151" s="18" t="str">
        <f>IF(E151="","",IF(_xlfn.XLOOKUP(Planilha4!E151,'Espelho NFE'!B:B,'Espelho NFE'!B:B)="","Não","Sim"))</f>
        <v/>
      </c>
      <c r="G151" s="20" t="str">
        <f>IF(F151="Sim",_xlfn.XLOOKUP(E151,'C5'!D:D,'C5'!C:C),"")</f>
        <v/>
      </c>
      <c r="H151" s="18" t="str">
        <f>IF(F151="Sim",_xlfn.XLOOKUP(G151,'C5'!C:C,'C5'!J:J),"")</f>
        <v/>
      </c>
      <c r="I151" s="20" t="str" cm="1">
        <f t="array" aca="1" ref="I151" ca="1">IF($F151="Sim",IF(_xlfn.XLOOKUP($E151,'Espelho NFE'!$B:$B,INDIRECT(TEXT($AQ$6,"@")))=_xlfn.XLOOKUP(Planilha4!$E151,'C5'!$D:$D,'C5'!$P:$P),"Ok","Nfe: "&amp;_xlfn.XLOOKUP($E151,'Espelho NFE'!$B:$B,INDIRECT(TEXT($AQ$6,"@")))&amp;" - C5: "&amp;_xlfn.XLOOKUP(Planilha4!$E151,'C5'!$D:$D,'C5'!$P:$P)),"")</f>
        <v/>
      </c>
      <c r="J151" s="20" t="str" cm="1">
        <f t="array" aca="1" ref="J151" ca="1">IF($F151="Sim",IF(_xlfn.XLOOKUP($E151,'Espelho NFE'!$B:$B,INDIRECT(TEXT($AQ$7,"@")))=_xlfn.XLOOKUP(Planilha4!$E151,'C5'!$D:$D,'C5'!$M:$M),"Ok","Nfe: "&amp;_xlfn.XLOOKUP($E151,'Espelho NFE'!$B:$B,INDIRECT(TEXT($AQ$7,"@")))&amp;" - C5: "&amp;_xlfn.XLOOKUP(Planilha4!$E151,'C5'!$D:$D,'C5'!$M:$M)),"")</f>
        <v/>
      </c>
      <c r="K151" s="20" t="str" cm="1">
        <f t="array" aca="1" ref="K151" ca="1">IF($F151="Sim",IF(_xlfn.XLOOKUP($E151,'Espelho NFE'!$B:$B,INDIRECT(TEXT($AQ$8,"@")))=_xlfn.XLOOKUP(Planilha4!$E151,'C5'!$D:$D,'C5'!$Z:$Z),"Ok","Nfe: "&amp;_xlfn.XLOOKUP($E151,'Espelho NFE'!$B:$B,INDIRECT(TEXT($AQ$8,"@")))&amp;" - C5: "&amp;_xlfn.XLOOKUP(Planilha4!$E151,'C5'!$D:$D,'C5'!$Z:$Z)),"")</f>
        <v/>
      </c>
      <c r="L151" s="20" t="str" cm="1">
        <f t="array" aca="1" ref="L151" ca="1">IF($F151="Sim",IF(_xlfn.XLOOKUP($E151,'Espelho NFE'!$B:$B,INDIRECT(TEXT($AQ$9,"@")))=_xlfn.XLOOKUP(Planilha4!$E151,'C5'!$D:$D,'C5'!$AA:$AA),"Ok","Nfe: "&amp;_xlfn.XLOOKUP($E151,'Espelho NFE'!$B:$B,INDIRECT(TEXT($AQ$9,"@")))&amp;" - C5: "&amp;_xlfn.XLOOKUP(Planilha4!$E151,'C5'!$D:$D,'C5'!$AA:$AA)),"")</f>
        <v/>
      </c>
      <c r="M151" s="20" t="str" cm="1">
        <f t="array" aca="1" ref="M151" ca="1">IF($F151="Sim",IF(_xlfn.XLOOKUP($E151,'Espelho NFE'!$B:$B,INDIRECT(TEXT($AQ$10,"@")))=_xlfn.XLOOKUP(Planilha4!$E151,'C5'!$D:$D,'C5'!$AB:$AB),"Ok","Nfe: "&amp;_xlfn.XLOOKUP($E151,'Espelho NFE'!$B:$B,INDIRECT(TEXT($AQ$10,"@")))&amp;" - C5: "&amp;_xlfn.XLOOKUP(Planilha4!$E151,'C5'!$D:$D,'C5'!$AB:$AB)),"")</f>
        <v/>
      </c>
      <c r="N151" s="18" t="str">
        <f>IF(F151="Sim",IF(_xlfn.XLOOKUP(E151,'C5'!D:D,'C5'!E:E)=1,"Uni 1","Cx "&amp;_xlfn.XLOOKUP(E151,'C5'!D:D,'C5'!E:E)),"")</f>
        <v/>
      </c>
      <c r="O151" s="20" t="str" cm="1">
        <f t="array" aca="1" ref="O151" ca="1">IF(F151="Sim",IF((_xlfn.XLOOKUP(E151,'Espelho NFE'!B:B,INDIRECT(TEXT($AQ$11,"@")))/_xlfn.XLOOKUP(E151,'C5'!D:D,'C5'!G:G))*_xlfn.XLOOKUP(Planilha4!E151,'C5'!D:D,'C5'!E:E)=_xlfn.XLOOKUP(E151,'C5'!D:D,'C5'!F:F),"Ok","Nfe:"&amp;(_xlfn.XLOOKUP(E151,'Espelho NFE'!B:B,INDIRECT(TEXT($AQ$11,"@")))/_xlfn.XLOOKUP(E151,'C5'!D:D,'C5'!G:G))*_xlfn.XLOOKUP(Planilha4!E151,'C5'!D:D,'C5'!E:E)&amp;" - C5: "&amp;_xlfn.XLOOKUP(E151,'C5'!D:D,'C5'!F:F)),"")</f>
        <v/>
      </c>
    </row>
    <row r="152" spans="5:15" x14ac:dyDescent="0.35">
      <c r="E152" s="18" t="str">
        <f>IF('Espelho NFE'!B150="","",'Espelho NFE'!B150)</f>
        <v/>
      </c>
      <c r="F152" s="18" t="str">
        <f>IF(E152="","",IF(_xlfn.XLOOKUP(Planilha4!E152,'Espelho NFE'!B:B,'Espelho NFE'!B:B)="","Não","Sim"))</f>
        <v/>
      </c>
      <c r="G152" s="20" t="str">
        <f>IF(F152="Sim",_xlfn.XLOOKUP(E152,'C5'!D:D,'C5'!C:C),"")</f>
        <v/>
      </c>
      <c r="H152" s="18" t="str">
        <f>IF(F152="Sim",_xlfn.XLOOKUP(G152,'C5'!C:C,'C5'!J:J),"")</f>
        <v/>
      </c>
      <c r="I152" s="20" t="str" cm="1">
        <f t="array" aca="1" ref="I152" ca="1">IF($F152="Sim",IF(_xlfn.XLOOKUP($E152,'Espelho NFE'!$B:$B,INDIRECT(TEXT($AQ$6,"@")))=_xlfn.XLOOKUP(Planilha4!$E152,'C5'!$D:$D,'C5'!$P:$P),"Ok","Nfe: "&amp;_xlfn.XLOOKUP($E152,'Espelho NFE'!$B:$B,INDIRECT(TEXT($AQ$6,"@")))&amp;" - C5: "&amp;_xlfn.XLOOKUP(Planilha4!$E152,'C5'!$D:$D,'C5'!$P:$P)),"")</f>
        <v/>
      </c>
      <c r="J152" s="20" t="str" cm="1">
        <f t="array" aca="1" ref="J152" ca="1">IF($F152="Sim",IF(_xlfn.XLOOKUP($E152,'Espelho NFE'!$B:$B,INDIRECT(TEXT($AQ$7,"@")))=_xlfn.XLOOKUP(Planilha4!$E152,'C5'!$D:$D,'C5'!$M:$M),"Ok","Nfe: "&amp;_xlfn.XLOOKUP($E152,'Espelho NFE'!$B:$B,INDIRECT(TEXT($AQ$7,"@")))&amp;" - C5: "&amp;_xlfn.XLOOKUP(Planilha4!$E152,'C5'!$D:$D,'C5'!$M:$M)),"")</f>
        <v/>
      </c>
      <c r="K152" s="20" t="str" cm="1">
        <f t="array" aca="1" ref="K152" ca="1">IF($F152="Sim",IF(_xlfn.XLOOKUP($E152,'Espelho NFE'!$B:$B,INDIRECT(TEXT($AQ$8,"@")))=_xlfn.XLOOKUP(Planilha4!$E152,'C5'!$D:$D,'C5'!$Z:$Z),"Ok","Nfe: "&amp;_xlfn.XLOOKUP($E152,'Espelho NFE'!$B:$B,INDIRECT(TEXT($AQ$8,"@")))&amp;" - C5: "&amp;_xlfn.XLOOKUP(Planilha4!$E152,'C5'!$D:$D,'C5'!$Z:$Z)),"")</f>
        <v/>
      </c>
      <c r="L152" s="20" t="str" cm="1">
        <f t="array" aca="1" ref="L152" ca="1">IF($F152="Sim",IF(_xlfn.XLOOKUP($E152,'Espelho NFE'!$B:$B,INDIRECT(TEXT($AQ$9,"@")))=_xlfn.XLOOKUP(Planilha4!$E152,'C5'!$D:$D,'C5'!$AA:$AA),"Ok","Nfe: "&amp;_xlfn.XLOOKUP($E152,'Espelho NFE'!$B:$B,INDIRECT(TEXT($AQ$9,"@")))&amp;" - C5: "&amp;_xlfn.XLOOKUP(Planilha4!$E152,'C5'!$D:$D,'C5'!$AA:$AA)),"")</f>
        <v/>
      </c>
      <c r="M152" s="20" t="str" cm="1">
        <f t="array" aca="1" ref="M152" ca="1">IF($F152="Sim",IF(_xlfn.XLOOKUP($E152,'Espelho NFE'!$B:$B,INDIRECT(TEXT($AQ$10,"@")))=_xlfn.XLOOKUP(Planilha4!$E152,'C5'!$D:$D,'C5'!$AB:$AB),"Ok","Nfe: "&amp;_xlfn.XLOOKUP($E152,'Espelho NFE'!$B:$B,INDIRECT(TEXT($AQ$10,"@")))&amp;" - C5: "&amp;_xlfn.XLOOKUP(Planilha4!$E152,'C5'!$D:$D,'C5'!$AB:$AB)),"")</f>
        <v/>
      </c>
      <c r="N152" s="18" t="str">
        <f>IF(F152="Sim",IF(_xlfn.XLOOKUP(E152,'C5'!D:D,'C5'!E:E)=1,"Uni 1","Cx "&amp;_xlfn.XLOOKUP(E152,'C5'!D:D,'C5'!E:E)),"")</f>
        <v/>
      </c>
      <c r="O152" s="20" t="str" cm="1">
        <f t="array" aca="1" ref="O152" ca="1">IF(F152="Sim",IF((_xlfn.XLOOKUP(E152,'Espelho NFE'!B:B,INDIRECT(TEXT($AQ$11,"@")))/_xlfn.XLOOKUP(E152,'C5'!D:D,'C5'!G:G))*_xlfn.XLOOKUP(Planilha4!E152,'C5'!D:D,'C5'!E:E)=_xlfn.XLOOKUP(E152,'C5'!D:D,'C5'!F:F),"Ok","Nfe:"&amp;(_xlfn.XLOOKUP(E152,'Espelho NFE'!B:B,INDIRECT(TEXT($AQ$11,"@")))/_xlfn.XLOOKUP(E152,'C5'!D:D,'C5'!G:G))*_xlfn.XLOOKUP(Planilha4!E152,'C5'!D:D,'C5'!E:E)&amp;" - C5: "&amp;_xlfn.XLOOKUP(E152,'C5'!D:D,'C5'!F:F)),"")</f>
        <v/>
      </c>
    </row>
    <row r="153" spans="5:15" x14ac:dyDescent="0.35">
      <c r="E153" s="18" t="str">
        <f>IF('Espelho NFE'!B151="","",'Espelho NFE'!B151)</f>
        <v/>
      </c>
      <c r="F153" s="18" t="str">
        <f>IF(E153="","",IF(_xlfn.XLOOKUP(Planilha4!E153,'Espelho NFE'!B:B,'Espelho NFE'!B:B)="","Não","Sim"))</f>
        <v/>
      </c>
      <c r="G153" s="20" t="str">
        <f>IF(F153="Sim",_xlfn.XLOOKUP(E153,'C5'!D:D,'C5'!C:C),"")</f>
        <v/>
      </c>
      <c r="H153" s="18" t="str">
        <f>IF(F153="Sim",_xlfn.XLOOKUP(G153,'C5'!C:C,'C5'!J:J),"")</f>
        <v/>
      </c>
      <c r="I153" s="20" t="str" cm="1">
        <f t="array" aca="1" ref="I153" ca="1">IF($F153="Sim",IF(_xlfn.XLOOKUP($E153,'Espelho NFE'!$B:$B,INDIRECT(TEXT($AQ$6,"@")))=_xlfn.XLOOKUP(Planilha4!$E153,'C5'!$D:$D,'C5'!$P:$P),"Ok","Nfe: "&amp;_xlfn.XLOOKUP($E153,'Espelho NFE'!$B:$B,INDIRECT(TEXT($AQ$6,"@")))&amp;" - C5: "&amp;_xlfn.XLOOKUP(Planilha4!$E153,'C5'!$D:$D,'C5'!$P:$P)),"")</f>
        <v/>
      </c>
      <c r="J153" s="20" t="str" cm="1">
        <f t="array" aca="1" ref="J153" ca="1">IF($F153="Sim",IF(_xlfn.XLOOKUP($E153,'Espelho NFE'!$B:$B,INDIRECT(TEXT($AQ$7,"@")))=_xlfn.XLOOKUP(Planilha4!$E153,'C5'!$D:$D,'C5'!$M:$M),"Ok","Nfe: "&amp;_xlfn.XLOOKUP($E153,'Espelho NFE'!$B:$B,INDIRECT(TEXT($AQ$7,"@")))&amp;" - C5: "&amp;_xlfn.XLOOKUP(Planilha4!$E153,'C5'!$D:$D,'C5'!$M:$M)),"")</f>
        <v/>
      </c>
      <c r="K153" s="20" t="str" cm="1">
        <f t="array" aca="1" ref="K153" ca="1">IF($F153="Sim",IF(_xlfn.XLOOKUP($E153,'Espelho NFE'!$B:$B,INDIRECT(TEXT($AQ$8,"@")))=_xlfn.XLOOKUP(Planilha4!$E153,'C5'!$D:$D,'C5'!$Z:$Z),"Ok","Nfe: "&amp;_xlfn.XLOOKUP($E153,'Espelho NFE'!$B:$B,INDIRECT(TEXT($AQ$8,"@")))&amp;" - C5: "&amp;_xlfn.XLOOKUP(Planilha4!$E153,'C5'!$D:$D,'C5'!$Z:$Z)),"")</f>
        <v/>
      </c>
      <c r="L153" s="20" t="str" cm="1">
        <f t="array" aca="1" ref="L153" ca="1">IF($F153="Sim",IF(_xlfn.XLOOKUP($E153,'Espelho NFE'!$B:$B,INDIRECT(TEXT($AQ$9,"@")))=_xlfn.XLOOKUP(Planilha4!$E153,'C5'!$D:$D,'C5'!$AA:$AA),"Ok","Nfe: "&amp;_xlfn.XLOOKUP($E153,'Espelho NFE'!$B:$B,INDIRECT(TEXT($AQ$9,"@")))&amp;" - C5: "&amp;_xlfn.XLOOKUP(Planilha4!$E153,'C5'!$D:$D,'C5'!$AA:$AA)),"")</f>
        <v/>
      </c>
      <c r="M153" s="20" t="str" cm="1">
        <f t="array" aca="1" ref="M153" ca="1">IF($F153="Sim",IF(_xlfn.XLOOKUP($E153,'Espelho NFE'!$B:$B,INDIRECT(TEXT($AQ$10,"@")))=_xlfn.XLOOKUP(Planilha4!$E153,'C5'!$D:$D,'C5'!$AB:$AB),"Ok","Nfe: "&amp;_xlfn.XLOOKUP($E153,'Espelho NFE'!$B:$B,INDIRECT(TEXT($AQ$10,"@")))&amp;" - C5: "&amp;_xlfn.XLOOKUP(Planilha4!$E153,'C5'!$D:$D,'C5'!$AB:$AB)),"")</f>
        <v/>
      </c>
      <c r="N153" s="18" t="str">
        <f>IF(F153="Sim",IF(_xlfn.XLOOKUP(E153,'C5'!D:D,'C5'!E:E)=1,"Uni 1","Cx "&amp;_xlfn.XLOOKUP(E153,'C5'!D:D,'C5'!E:E)),"")</f>
        <v/>
      </c>
      <c r="O153" s="20" t="str" cm="1">
        <f t="array" aca="1" ref="O153" ca="1">IF(F153="Sim",IF((_xlfn.XLOOKUP(E153,'Espelho NFE'!B:B,INDIRECT(TEXT($AQ$11,"@")))/_xlfn.XLOOKUP(E153,'C5'!D:D,'C5'!G:G))*_xlfn.XLOOKUP(Planilha4!E153,'C5'!D:D,'C5'!E:E)=_xlfn.XLOOKUP(E153,'C5'!D:D,'C5'!F:F),"Ok","Nfe:"&amp;(_xlfn.XLOOKUP(E153,'Espelho NFE'!B:B,INDIRECT(TEXT($AQ$11,"@")))/_xlfn.XLOOKUP(E153,'C5'!D:D,'C5'!G:G))*_xlfn.XLOOKUP(Planilha4!E153,'C5'!D:D,'C5'!E:E)&amp;" - C5: "&amp;_xlfn.XLOOKUP(E153,'C5'!D:D,'C5'!F:F)),"")</f>
        <v/>
      </c>
    </row>
    <row r="154" spans="5:15" x14ac:dyDescent="0.35">
      <c r="E154" s="18" t="str">
        <f>IF('Espelho NFE'!B152="","",'Espelho NFE'!B152)</f>
        <v/>
      </c>
      <c r="F154" s="18" t="str">
        <f>IF(E154="","",IF(_xlfn.XLOOKUP(Planilha4!E154,'Espelho NFE'!B:B,'Espelho NFE'!B:B)="","Não","Sim"))</f>
        <v/>
      </c>
      <c r="G154" s="20" t="str">
        <f>IF(F154="Sim",_xlfn.XLOOKUP(E154,'C5'!D:D,'C5'!C:C),"")</f>
        <v/>
      </c>
      <c r="H154" s="18" t="str">
        <f>IF(F154="Sim",_xlfn.XLOOKUP(G154,'C5'!C:C,'C5'!J:J),"")</f>
        <v/>
      </c>
      <c r="I154" s="20" t="str" cm="1">
        <f t="array" aca="1" ref="I154" ca="1">IF($F154="Sim",IF(_xlfn.XLOOKUP($E154,'Espelho NFE'!$B:$B,INDIRECT(TEXT($AQ$6,"@")))=_xlfn.XLOOKUP(Planilha4!$E154,'C5'!$D:$D,'C5'!$P:$P),"Ok","Nfe: "&amp;_xlfn.XLOOKUP($E154,'Espelho NFE'!$B:$B,INDIRECT(TEXT($AQ$6,"@")))&amp;" - C5: "&amp;_xlfn.XLOOKUP(Planilha4!$E154,'C5'!$D:$D,'C5'!$P:$P)),"")</f>
        <v/>
      </c>
      <c r="J154" s="20" t="str" cm="1">
        <f t="array" aca="1" ref="J154" ca="1">IF($F154="Sim",IF(_xlfn.XLOOKUP($E154,'Espelho NFE'!$B:$B,INDIRECT(TEXT($AQ$7,"@")))=_xlfn.XLOOKUP(Planilha4!$E154,'C5'!$D:$D,'C5'!$M:$M),"Ok","Nfe: "&amp;_xlfn.XLOOKUP($E154,'Espelho NFE'!$B:$B,INDIRECT(TEXT($AQ$7,"@")))&amp;" - C5: "&amp;_xlfn.XLOOKUP(Planilha4!$E154,'C5'!$D:$D,'C5'!$M:$M)),"")</f>
        <v/>
      </c>
      <c r="K154" s="20" t="str" cm="1">
        <f t="array" aca="1" ref="K154" ca="1">IF($F154="Sim",IF(_xlfn.XLOOKUP($E154,'Espelho NFE'!$B:$B,INDIRECT(TEXT($AQ$8,"@")))=_xlfn.XLOOKUP(Planilha4!$E154,'C5'!$D:$D,'C5'!$Z:$Z),"Ok","Nfe: "&amp;_xlfn.XLOOKUP($E154,'Espelho NFE'!$B:$B,INDIRECT(TEXT($AQ$8,"@")))&amp;" - C5: "&amp;_xlfn.XLOOKUP(Planilha4!$E154,'C5'!$D:$D,'C5'!$Z:$Z)),"")</f>
        <v/>
      </c>
      <c r="L154" s="20" t="str" cm="1">
        <f t="array" aca="1" ref="L154" ca="1">IF($F154="Sim",IF(_xlfn.XLOOKUP($E154,'Espelho NFE'!$B:$B,INDIRECT(TEXT($AQ$9,"@")))=_xlfn.XLOOKUP(Planilha4!$E154,'C5'!$D:$D,'C5'!$AA:$AA),"Ok","Nfe: "&amp;_xlfn.XLOOKUP($E154,'Espelho NFE'!$B:$B,INDIRECT(TEXT($AQ$9,"@")))&amp;" - C5: "&amp;_xlfn.XLOOKUP(Planilha4!$E154,'C5'!$D:$D,'C5'!$AA:$AA)),"")</f>
        <v/>
      </c>
      <c r="M154" s="20" t="str" cm="1">
        <f t="array" aca="1" ref="M154" ca="1">IF($F154="Sim",IF(_xlfn.XLOOKUP($E154,'Espelho NFE'!$B:$B,INDIRECT(TEXT($AQ$10,"@")))=_xlfn.XLOOKUP(Planilha4!$E154,'C5'!$D:$D,'C5'!$AB:$AB),"Ok","Nfe: "&amp;_xlfn.XLOOKUP($E154,'Espelho NFE'!$B:$B,INDIRECT(TEXT($AQ$10,"@")))&amp;" - C5: "&amp;_xlfn.XLOOKUP(Planilha4!$E154,'C5'!$D:$D,'C5'!$AB:$AB)),"")</f>
        <v/>
      </c>
      <c r="N154" s="18" t="str">
        <f>IF(F154="Sim",IF(_xlfn.XLOOKUP(E154,'C5'!D:D,'C5'!E:E)=1,"Uni 1","Cx "&amp;_xlfn.XLOOKUP(E154,'C5'!D:D,'C5'!E:E)),"")</f>
        <v/>
      </c>
      <c r="O154" s="20" t="str" cm="1">
        <f t="array" aca="1" ref="O154" ca="1">IF(F154="Sim",IF((_xlfn.XLOOKUP(E154,'Espelho NFE'!B:B,INDIRECT(TEXT($AQ$11,"@")))/_xlfn.XLOOKUP(E154,'C5'!D:D,'C5'!G:G))*_xlfn.XLOOKUP(Planilha4!E154,'C5'!D:D,'C5'!E:E)=_xlfn.XLOOKUP(E154,'C5'!D:D,'C5'!F:F),"Ok","Nfe:"&amp;(_xlfn.XLOOKUP(E154,'Espelho NFE'!B:B,INDIRECT(TEXT($AQ$11,"@")))/_xlfn.XLOOKUP(E154,'C5'!D:D,'C5'!G:G))*_xlfn.XLOOKUP(Planilha4!E154,'C5'!D:D,'C5'!E:E)&amp;" - C5: "&amp;_xlfn.XLOOKUP(E154,'C5'!D:D,'C5'!F:F)),"")</f>
        <v/>
      </c>
    </row>
    <row r="155" spans="5:15" x14ac:dyDescent="0.35">
      <c r="E155" s="18" t="str">
        <f>IF('Espelho NFE'!B153="","",'Espelho NFE'!B153)</f>
        <v/>
      </c>
      <c r="F155" s="18" t="str">
        <f>IF(E155="","",IF(_xlfn.XLOOKUP(Planilha4!E155,'Espelho NFE'!B:B,'Espelho NFE'!B:B)="","Não","Sim"))</f>
        <v/>
      </c>
      <c r="G155" s="20" t="str">
        <f>IF(F155="Sim",_xlfn.XLOOKUP(E155,'C5'!D:D,'C5'!C:C),"")</f>
        <v/>
      </c>
      <c r="H155" s="18" t="str">
        <f>IF(F155="Sim",_xlfn.XLOOKUP(G155,'C5'!C:C,'C5'!J:J),"")</f>
        <v/>
      </c>
      <c r="I155" s="20" t="str" cm="1">
        <f t="array" aca="1" ref="I155" ca="1">IF($F155="Sim",IF(_xlfn.XLOOKUP($E155,'Espelho NFE'!$B:$B,INDIRECT(TEXT($AQ$6,"@")))=_xlfn.XLOOKUP(Planilha4!$E155,'C5'!$D:$D,'C5'!$P:$P),"Ok","Nfe: "&amp;_xlfn.XLOOKUP($E155,'Espelho NFE'!$B:$B,INDIRECT(TEXT($AQ$6,"@")))&amp;" - C5: "&amp;_xlfn.XLOOKUP(Planilha4!$E155,'C5'!$D:$D,'C5'!$P:$P)),"")</f>
        <v/>
      </c>
      <c r="J155" s="20" t="str" cm="1">
        <f t="array" aca="1" ref="J155" ca="1">IF($F155="Sim",IF(_xlfn.XLOOKUP($E155,'Espelho NFE'!$B:$B,INDIRECT(TEXT($AQ$7,"@")))=_xlfn.XLOOKUP(Planilha4!$E155,'C5'!$D:$D,'C5'!$M:$M),"Ok","Nfe: "&amp;_xlfn.XLOOKUP($E155,'Espelho NFE'!$B:$B,INDIRECT(TEXT($AQ$7,"@")))&amp;" - C5: "&amp;_xlfn.XLOOKUP(Planilha4!$E155,'C5'!$D:$D,'C5'!$M:$M)),"")</f>
        <v/>
      </c>
      <c r="K155" s="20" t="str" cm="1">
        <f t="array" aca="1" ref="K155" ca="1">IF($F155="Sim",IF(_xlfn.XLOOKUP($E155,'Espelho NFE'!$B:$B,INDIRECT(TEXT($AQ$8,"@")))=_xlfn.XLOOKUP(Planilha4!$E155,'C5'!$D:$D,'C5'!$Z:$Z),"Ok","Nfe: "&amp;_xlfn.XLOOKUP($E155,'Espelho NFE'!$B:$B,INDIRECT(TEXT($AQ$8,"@")))&amp;" - C5: "&amp;_xlfn.XLOOKUP(Planilha4!$E155,'C5'!$D:$D,'C5'!$Z:$Z)),"")</f>
        <v/>
      </c>
      <c r="L155" s="20" t="str" cm="1">
        <f t="array" aca="1" ref="L155" ca="1">IF($F155="Sim",IF(_xlfn.XLOOKUP($E155,'Espelho NFE'!$B:$B,INDIRECT(TEXT($AQ$9,"@")))=_xlfn.XLOOKUP(Planilha4!$E155,'C5'!$D:$D,'C5'!$AA:$AA),"Ok","Nfe: "&amp;_xlfn.XLOOKUP($E155,'Espelho NFE'!$B:$B,INDIRECT(TEXT($AQ$9,"@")))&amp;" - C5: "&amp;_xlfn.XLOOKUP(Planilha4!$E155,'C5'!$D:$D,'C5'!$AA:$AA)),"")</f>
        <v/>
      </c>
      <c r="M155" s="20" t="str" cm="1">
        <f t="array" aca="1" ref="M155" ca="1">IF($F155="Sim",IF(_xlfn.XLOOKUP($E155,'Espelho NFE'!$B:$B,INDIRECT(TEXT($AQ$10,"@")))=_xlfn.XLOOKUP(Planilha4!$E155,'C5'!$D:$D,'C5'!$AB:$AB),"Ok","Nfe: "&amp;_xlfn.XLOOKUP($E155,'Espelho NFE'!$B:$B,INDIRECT(TEXT($AQ$10,"@")))&amp;" - C5: "&amp;_xlfn.XLOOKUP(Planilha4!$E155,'C5'!$D:$D,'C5'!$AB:$AB)),"")</f>
        <v/>
      </c>
      <c r="N155" s="18" t="str">
        <f>IF(F155="Sim",IF(_xlfn.XLOOKUP(E155,'C5'!D:D,'C5'!E:E)=1,"Uni 1","Cx "&amp;_xlfn.XLOOKUP(E155,'C5'!D:D,'C5'!E:E)),"")</f>
        <v/>
      </c>
      <c r="O155" s="20" t="str" cm="1">
        <f t="array" aca="1" ref="O155" ca="1">IF(F155="Sim",IF((_xlfn.XLOOKUP(E155,'Espelho NFE'!B:B,INDIRECT(TEXT($AQ$11,"@")))/_xlfn.XLOOKUP(E155,'C5'!D:D,'C5'!G:G))*_xlfn.XLOOKUP(Planilha4!E155,'C5'!D:D,'C5'!E:E)=_xlfn.XLOOKUP(E155,'C5'!D:D,'C5'!F:F),"Ok","Nfe:"&amp;(_xlfn.XLOOKUP(E155,'Espelho NFE'!B:B,INDIRECT(TEXT($AQ$11,"@")))/_xlfn.XLOOKUP(E155,'C5'!D:D,'C5'!G:G))*_xlfn.XLOOKUP(Planilha4!E155,'C5'!D:D,'C5'!E:E)&amp;" - C5: "&amp;_xlfn.XLOOKUP(E155,'C5'!D:D,'C5'!F:F)),"")</f>
        <v/>
      </c>
    </row>
    <row r="156" spans="5:15" x14ac:dyDescent="0.35">
      <c r="E156" s="18" t="str">
        <f>IF('Espelho NFE'!B154="","",'Espelho NFE'!B154)</f>
        <v/>
      </c>
      <c r="F156" s="18" t="str">
        <f>IF(E156="","",IF(_xlfn.XLOOKUP(Planilha4!E156,'Espelho NFE'!B:B,'Espelho NFE'!B:B)="","Não","Sim"))</f>
        <v/>
      </c>
      <c r="G156" s="20" t="str">
        <f>IF(F156="Sim",_xlfn.XLOOKUP(E156,'C5'!D:D,'C5'!C:C),"")</f>
        <v/>
      </c>
      <c r="H156" s="18" t="str">
        <f>IF(F156="Sim",_xlfn.XLOOKUP(G156,'C5'!C:C,'C5'!J:J),"")</f>
        <v/>
      </c>
      <c r="I156" s="20" t="str" cm="1">
        <f t="array" aca="1" ref="I156" ca="1">IF($F156="Sim",IF(_xlfn.XLOOKUP($E156,'Espelho NFE'!$B:$B,INDIRECT(TEXT($AQ$6,"@")))=_xlfn.XLOOKUP(Planilha4!$E156,'C5'!$D:$D,'C5'!$P:$P),"Ok","Nfe: "&amp;_xlfn.XLOOKUP($E156,'Espelho NFE'!$B:$B,INDIRECT(TEXT($AQ$6,"@")))&amp;" - C5: "&amp;_xlfn.XLOOKUP(Planilha4!$E156,'C5'!$D:$D,'C5'!$P:$P)),"")</f>
        <v/>
      </c>
      <c r="J156" s="20" t="str" cm="1">
        <f t="array" aca="1" ref="J156" ca="1">IF($F156="Sim",IF(_xlfn.XLOOKUP($E156,'Espelho NFE'!$B:$B,INDIRECT(TEXT($AQ$7,"@")))=_xlfn.XLOOKUP(Planilha4!$E156,'C5'!$D:$D,'C5'!$M:$M),"Ok","Nfe: "&amp;_xlfn.XLOOKUP($E156,'Espelho NFE'!$B:$B,INDIRECT(TEXT($AQ$7,"@")))&amp;" - C5: "&amp;_xlfn.XLOOKUP(Planilha4!$E156,'C5'!$D:$D,'C5'!$M:$M)),"")</f>
        <v/>
      </c>
      <c r="K156" s="20" t="str" cm="1">
        <f t="array" aca="1" ref="K156" ca="1">IF($F156="Sim",IF(_xlfn.XLOOKUP($E156,'Espelho NFE'!$B:$B,INDIRECT(TEXT($AQ$8,"@")))=_xlfn.XLOOKUP(Planilha4!$E156,'C5'!$D:$D,'C5'!$Z:$Z),"Ok","Nfe: "&amp;_xlfn.XLOOKUP($E156,'Espelho NFE'!$B:$B,INDIRECT(TEXT($AQ$8,"@")))&amp;" - C5: "&amp;_xlfn.XLOOKUP(Planilha4!$E156,'C5'!$D:$D,'C5'!$Z:$Z)),"")</f>
        <v/>
      </c>
      <c r="L156" s="20" t="str" cm="1">
        <f t="array" aca="1" ref="L156" ca="1">IF($F156="Sim",IF(_xlfn.XLOOKUP($E156,'Espelho NFE'!$B:$B,INDIRECT(TEXT($AQ$9,"@")))=_xlfn.XLOOKUP(Planilha4!$E156,'C5'!$D:$D,'C5'!$AA:$AA),"Ok","Nfe: "&amp;_xlfn.XLOOKUP($E156,'Espelho NFE'!$B:$B,INDIRECT(TEXT($AQ$9,"@")))&amp;" - C5: "&amp;_xlfn.XLOOKUP(Planilha4!$E156,'C5'!$D:$D,'C5'!$AA:$AA)),"")</f>
        <v/>
      </c>
      <c r="M156" s="20" t="str" cm="1">
        <f t="array" aca="1" ref="M156" ca="1">IF($F156="Sim",IF(_xlfn.XLOOKUP($E156,'Espelho NFE'!$B:$B,INDIRECT(TEXT($AQ$10,"@")))=_xlfn.XLOOKUP(Planilha4!$E156,'C5'!$D:$D,'C5'!$AB:$AB),"Ok","Nfe: "&amp;_xlfn.XLOOKUP($E156,'Espelho NFE'!$B:$B,INDIRECT(TEXT($AQ$10,"@")))&amp;" - C5: "&amp;_xlfn.XLOOKUP(Planilha4!$E156,'C5'!$D:$D,'C5'!$AB:$AB)),"")</f>
        <v/>
      </c>
      <c r="N156" s="18" t="str">
        <f>IF(F156="Sim",IF(_xlfn.XLOOKUP(E156,'C5'!D:D,'C5'!E:E)=1,"Uni 1","Cx "&amp;_xlfn.XLOOKUP(E156,'C5'!D:D,'C5'!E:E)),"")</f>
        <v/>
      </c>
      <c r="O156" s="20" t="str" cm="1">
        <f t="array" aca="1" ref="O156" ca="1">IF(F156="Sim",IF((_xlfn.XLOOKUP(E156,'Espelho NFE'!B:B,INDIRECT(TEXT($AQ$11,"@")))/_xlfn.XLOOKUP(E156,'C5'!D:D,'C5'!G:G))*_xlfn.XLOOKUP(Planilha4!E156,'C5'!D:D,'C5'!E:E)=_xlfn.XLOOKUP(E156,'C5'!D:D,'C5'!F:F),"Ok","Nfe:"&amp;(_xlfn.XLOOKUP(E156,'Espelho NFE'!B:B,INDIRECT(TEXT($AQ$11,"@")))/_xlfn.XLOOKUP(E156,'C5'!D:D,'C5'!G:G))*_xlfn.XLOOKUP(Planilha4!E156,'C5'!D:D,'C5'!E:E)&amp;" - C5: "&amp;_xlfn.XLOOKUP(E156,'C5'!D:D,'C5'!F:F)),"")</f>
        <v/>
      </c>
    </row>
    <row r="157" spans="5:15" x14ac:dyDescent="0.35">
      <c r="E157" s="18" t="str">
        <f>IF('Espelho NFE'!B155="","",'Espelho NFE'!B155)</f>
        <v/>
      </c>
      <c r="F157" s="18" t="str">
        <f>IF(E157="","",IF(_xlfn.XLOOKUP(Planilha4!E157,'Espelho NFE'!B:B,'Espelho NFE'!B:B)="","Não","Sim"))</f>
        <v/>
      </c>
      <c r="G157" s="20" t="str">
        <f>IF(F157="Sim",_xlfn.XLOOKUP(E157,'C5'!D:D,'C5'!C:C),"")</f>
        <v/>
      </c>
      <c r="H157" s="18" t="str">
        <f>IF(F157="Sim",_xlfn.XLOOKUP(G157,'C5'!C:C,'C5'!J:J),"")</f>
        <v/>
      </c>
      <c r="I157" s="20" t="str" cm="1">
        <f t="array" aca="1" ref="I157" ca="1">IF($F157="Sim",IF(_xlfn.XLOOKUP($E157,'Espelho NFE'!$B:$B,INDIRECT(TEXT($AQ$6,"@")))=_xlfn.XLOOKUP(Planilha4!$E157,'C5'!$D:$D,'C5'!$P:$P),"Ok","Nfe: "&amp;_xlfn.XLOOKUP($E157,'Espelho NFE'!$B:$B,INDIRECT(TEXT($AQ$6,"@")))&amp;" - C5: "&amp;_xlfn.XLOOKUP(Planilha4!$E157,'C5'!$D:$D,'C5'!$P:$P)),"")</f>
        <v/>
      </c>
      <c r="J157" s="20" t="str" cm="1">
        <f t="array" aca="1" ref="J157" ca="1">IF($F157="Sim",IF(_xlfn.XLOOKUP($E157,'Espelho NFE'!$B:$B,INDIRECT(TEXT($AQ$7,"@")))=_xlfn.XLOOKUP(Planilha4!$E157,'C5'!$D:$D,'C5'!$M:$M),"Ok","Nfe: "&amp;_xlfn.XLOOKUP($E157,'Espelho NFE'!$B:$B,INDIRECT(TEXT($AQ$7,"@")))&amp;" - C5: "&amp;_xlfn.XLOOKUP(Planilha4!$E157,'C5'!$D:$D,'C5'!$M:$M)),"")</f>
        <v/>
      </c>
      <c r="K157" s="20" t="str" cm="1">
        <f t="array" aca="1" ref="K157" ca="1">IF($F157="Sim",IF(_xlfn.XLOOKUP($E157,'Espelho NFE'!$B:$B,INDIRECT(TEXT($AQ$8,"@")))=_xlfn.XLOOKUP(Planilha4!$E157,'C5'!$D:$D,'C5'!$Z:$Z),"Ok","Nfe: "&amp;_xlfn.XLOOKUP($E157,'Espelho NFE'!$B:$B,INDIRECT(TEXT($AQ$8,"@")))&amp;" - C5: "&amp;_xlfn.XLOOKUP(Planilha4!$E157,'C5'!$D:$D,'C5'!$Z:$Z)),"")</f>
        <v/>
      </c>
      <c r="L157" s="20" t="str" cm="1">
        <f t="array" aca="1" ref="L157" ca="1">IF($F157="Sim",IF(_xlfn.XLOOKUP($E157,'Espelho NFE'!$B:$B,INDIRECT(TEXT($AQ$9,"@")))=_xlfn.XLOOKUP(Planilha4!$E157,'C5'!$D:$D,'C5'!$AA:$AA),"Ok","Nfe: "&amp;_xlfn.XLOOKUP($E157,'Espelho NFE'!$B:$B,INDIRECT(TEXT($AQ$9,"@")))&amp;" - C5: "&amp;_xlfn.XLOOKUP(Planilha4!$E157,'C5'!$D:$D,'C5'!$AA:$AA)),"")</f>
        <v/>
      </c>
      <c r="M157" s="20" t="str" cm="1">
        <f t="array" aca="1" ref="M157" ca="1">IF($F157="Sim",IF(_xlfn.XLOOKUP($E157,'Espelho NFE'!$B:$B,INDIRECT(TEXT($AQ$10,"@")))=_xlfn.XLOOKUP(Planilha4!$E157,'C5'!$D:$D,'C5'!$AB:$AB),"Ok","Nfe: "&amp;_xlfn.XLOOKUP($E157,'Espelho NFE'!$B:$B,INDIRECT(TEXT($AQ$10,"@")))&amp;" - C5: "&amp;_xlfn.XLOOKUP(Planilha4!$E157,'C5'!$D:$D,'C5'!$AB:$AB)),"")</f>
        <v/>
      </c>
      <c r="N157" s="18" t="str">
        <f>IF(F157="Sim",IF(_xlfn.XLOOKUP(E157,'C5'!D:D,'C5'!E:E)=1,"Uni 1","Cx "&amp;_xlfn.XLOOKUP(E157,'C5'!D:D,'C5'!E:E)),"")</f>
        <v/>
      </c>
      <c r="O157" s="20" t="str" cm="1">
        <f t="array" aca="1" ref="O157" ca="1">IF(F157="Sim",IF((_xlfn.XLOOKUP(E157,'Espelho NFE'!B:B,INDIRECT(TEXT($AQ$11,"@")))/_xlfn.XLOOKUP(E157,'C5'!D:D,'C5'!G:G))*_xlfn.XLOOKUP(Planilha4!E157,'C5'!D:D,'C5'!E:E)=_xlfn.XLOOKUP(E157,'C5'!D:D,'C5'!F:F),"Ok","Nfe:"&amp;(_xlfn.XLOOKUP(E157,'Espelho NFE'!B:B,INDIRECT(TEXT($AQ$11,"@")))/_xlfn.XLOOKUP(E157,'C5'!D:D,'C5'!G:G))*_xlfn.XLOOKUP(Planilha4!E157,'C5'!D:D,'C5'!E:E)&amp;" - C5: "&amp;_xlfn.XLOOKUP(E157,'C5'!D:D,'C5'!F:F)),"")</f>
        <v/>
      </c>
    </row>
    <row r="158" spans="5:15" x14ac:dyDescent="0.35">
      <c r="E158" s="18" t="str">
        <f>IF('Espelho NFE'!B156="","",'Espelho NFE'!B156)</f>
        <v/>
      </c>
      <c r="F158" s="18" t="str">
        <f>IF(E158="","",IF(_xlfn.XLOOKUP(Planilha4!E158,'Espelho NFE'!B:B,'Espelho NFE'!B:B)="","Não","Sim"))</f>
        <v/>
      </c>
      <c r="G158" s="20" t="str">
        <f>IF(F158="Sim",_xlfn.XLOOKUP(E158,'C5'!D:D,'C5'!C:C),"")</f>
        <v/>
      </c>
      <c r="H158" s="18" t="str">
        <f>IF(F158="Sim",_xlfn.XLOOKUP(G158,'C5'!C:C,'C5'!J:J),"")</f>
        <v/>
      </c>
      <c r="I158" s="20" t="str" cm="1">
        <f t="array" aca="1" ref="I158" ca="1">IF($F158="Sim",IF(_xlfn.XLOOKUP($E158,'Espelho NFE'!$B:$B,INDIRECT(TEXT($AQ$6,"@")))=_xlfn.XLOOKUP(Planilha4!$E158,'C5'!$D:$D,'C5'!$P:$P),"Ok","Nfe: "&amp;_xlfn.XLOOKUP($E158,'Espelho NFE'!$B:$B,INDIRECT(TEXT($AQ$6,"@")))&amp;" - C5: "&amp;_xlfn.XLOOKUP(Planilha4!$E158,'C5'!$D:$D,'C5'!$P:$P)),"")</f>
        <v/>
      </c>
      <c r="J158" s="20" t="str" cm="1">
        <f t="array" aca="1" ref="J158" ca="1">IF($F158="Sim",IF(_xlfn.XLOOKUP($E158,'Espelho NFE'!$B:$B,INDIRECT(TEXT($AQ$7,"@")))=_xlfn.XLOOKUP(Planilha4!$E158,'C5'!$D:$D,'C5'!$M:$M),"Ok","Nfe: "&amp;_xlfn.XLOOKUP($E158,'Espelho NFE'!$B:$B,INDIRECT(TEXT($AQ$7,"@")))&amp;" - C5: "&amp;_xlfn.XLOOKUP(Planilha4!$E158,'C5'!$D:$D,'C5'!$M:$M)),"")</f>
        <v/>
      </c>
      <c r="K158" s="20" t="str" cm="1">
        <f t="array" aca="1" ref="K158" ca="1">IF($F158="Sim",IF(_xlfn.XLOOKUP($E158,'Espelho NFE'!$B:$B,INDIRECT(TEXT($AQ$8,"@")))=_xlfn.XLOOKUP(Planilha4!$E158,'C5'!$D:$D,'C5'!$Z:$Z),"Ok","Nfe: "&amp;_xlfn.XLOOKUP($E158,'Espelho NFE'!$B:$B,INDIRECT(TEXT($AQ$8,"@")))&amp;" - C5: "&amp;_xlfn.XLOOKUP(Planilha4!$E158,'C5'!$D:$D,'C5'!$Z:$Z)),"")</f>
        <v/>
      </c>
      <c r="L158" s="20" t="str" cm="1">
        <f t="array" aca="1" ref="L158" ca="1">IF($F158="Sim",IF(_xlfn.XLOOKUP($E158,'Espelho NFE'!$B:$B,INDIRECT(TEXT($AQ$9,"@")))=_xlfn.XLOOKUP(Planilha4!$E158,'C5'!$D:$D,'C5'!$AA:$AA),"Ok","Nfe: "&amp;_xlfn.XLOOKUP($E158,'Espelho NFE'!$B:$B,INDIRECT(TEXT($AQ$9,"@")))&amp;" - C5: "&amp;_xlfn.XLOOKUP(Planilha4!$E158,'C5'!$D:$D,'C5'!$AA:$AA)),"")</f>
        <v/>
      </c>
      <c r="M158" s="20" t="str" cm="1">
        <f t="array" aca="1" ref="M158" ca="1">IF($F158="Sim",IF(_xlfn.XLOOKUP($E158,'Espelho NFE'!$B:$B,INDIRECT(TEXT($AQ$10,"@")))=_xlfn.XLOOKUP(Planilha4!$E158,'C5'!$D:$D,'C5'!$AB:$AB),"Ok","Nfe: "&amp;_xlfn.XLOOKUP($E158,'Espelho NFE'!$B:$B,INDIRECT(TEXT($AQ$10,"@")))&amp;" - C5: "&amp;_xlfn.XLOOKUP(Planilha4!$E158,'C5'!$D:$D,'C5'!$AB:$AB)),"")</f>
        <v/>
      </c>
      <c r="N158" s="18" t="str">
        <f>IF(F158="Sim",IF(_xlfn.XLOOKUP(E158,'C5'!D:D,'C5'!E:E)=1,"Uni 1","Cx "&amp;_xlfn.XLOOKUP(E158,'C5'!D:D,'C5'!E:E)),"")</f>
        <v/>
      </c>
      <c r="O158" s="20" t="str" cm="1">
        <f t="array" aca="1" ref="O158" ca="1">IF(F158="Sim",IF((_xlfn.XLOOKUP(E158,'Espelho NFE'!B:B,INDIRECT(TEXT($AQ$11,"@")))/_xlfn.XLOOKUP(E158,'C5'!D:D,'C5'!G:G))*_xlfn.XLOOKUP(Planilha4!E158,'C5'!D:D,'C5'!E:E)=_xlfn.XLOOKUP(E158,'C5'!D:D,'C5'!F:F),"Ok","Nfe:"&amp;(_xlfn.XLOOKUP(E158,'Espelho NFE'!B:B,INDIRECT(TEXT($AQ$11,"@")))/_xlfn.XLOOKUP(E158,'C5'!D:D,'C5'!G:G))*_xlfn.XLOOKUP(Planilha4!E158,'C5'!D:D,'C5'!E:E)&amp;" - C5: "&amp;_xlfn.XLOOKUP(E158,'C5'!D:D,'C5'!F:F)),"")</f>
        <v/>
      </c>
    </row>
    <row r="159" spans="5:15" x14ac:dyDescent="0.35">
      <c r="E159" s="18" t="str">
        <f>IF('Espelho NFE'!B157="","",'Espelho NFE'!B157)</f>
        <v/>
      </c>
      <c r="F159" s="18" t="str">
        <f>IF(E159="","",IF(_xlfn.XLOOKUP(Planilha4!E159,'Espelho NFE'!B:B,'Espelho NFE'!B:B)="","Não","Sim"))</f>
        <v/>
      </c>
      <c r="G159" s="20" t="str">
        <f>IF(F159="Sim",_xlfn.XLOOKUP(E159,'C5'!D:D,'C5'!C:C),"")</f>
        <v/>
      </c>
      <c r="H159" s="18" t="str">
        <f>IF(F159="Sim",_xlfn.XLOOKUP(G159,'C5'!C:C,'C5'!J:J),"")</f>
        <v/>
      </c>
      <c r="I159" s="20" t="str" cm="1">
        <f t="array" aca="1" ref="I159" ca="1">IF($F159="Sim",IF(_xlfn.XLOOKUP($E159,'Espelho NFE'!$B:$B,INDIRECT(TEXT($AQ$6,"@")))=_xlfn.XLOOKUP(Planilha4!$E159,'C5'!$D:$D,'C5'!$P:$P),"Ok","Nfe: "&amp;_xlfn.XLOOKUP($E159,'Espelho NFE'!$B:$B,INDIRECT(TEXT($AQ$6,"@")))&amp;" - C5: "&amp;_xlfn.XLOOKUP(Planilha4!$E159,'C5'!$D:$D,'C5'!$P:$P)),"")</f>
        <v/>
      </c>
      <c r="J159" s="20" t="str" cm="1">
        <f t="array" aca="1" ref="J159" ca="1">IF($F159="Sim",IF(_xlfn.XLOOKUP($E159,'Espelho NFE'!$B:$B,INDIRECT(TEXT($AQ$7,"@")))=_xlfn.XLOOKUP(Planilha4!$E159,'C5'!$D:$D,'C5'!$M:$M),"Ok","Nfe: "&amp;_xlfn.XLOOKUP($E159,'Espelho NFE'!$B:$B,INDIRECT(TEXT($AQ$7,"@")))&amp;" - C5: "&amp;_xlfn.XLOOKUP(Planilha4!$E159,'C5'!$D:$D,'C5'!$M:$M)),"")</f>
        <v/>
      </c>
      <c r="K159" s="20" t="str" cm="1">
        <f t="array" aca="1" ref="K159" ca="1">IF($F159="Sim",IF(_xlfn.XLOOKUP($E159,'Espelho NFE'!$B:$B,INDIRECT(TEXT($AQ$8,"@")))=_xlfn.XLOOKUP(Planilha4!$E159,'C5'!$D:$D,'C5'!$Z:$Z),"Ok","Nfe: "&amp;_xlfn.XLOOKUP($E159,'Espelho NFE'!$B:$B,INDIRECT(TEXT($AQ$8,"@")))&amp;" - C5: "&amp;_xlfn.XLOOKUP(Planilha4!$E159,'C5'!$D:$D,'C5'!$Z:$Z)),"")</f>
        <v/>
      </c>
      <c r="L159" s="20" t="str" cm="1">
        <f t="array" aca="1" ref="L159" ca="1">IF($F159="Sim",IF(_xlfn.XLOOKUP($E159,'Espelho NFE'!$B:$B,INDIRECT(TEXT($AQ$9,"@")))=_xlfn.XLOOKUP(Planilha4!$E159,'C5'!$D:$D,'C5'!$AA:$AA),"Ok","Nfe: "&amp;_xlfn.XLOOKUP($E159,'Espelho NFE'!$B:$B,INDIRECT(TEXT($AQ$9,"@")))&amp;" - C5: "&amp;_xlfn.XLOOKUP(Planilha4!$E159,'C5'!$D:$D,'C5'!$AA:$AA)),"")</f>
        <v/>
      </c>
      <c r="M159" s="20" t="str" cm="1">
        <f t="array" aca="1" ref="M159" ca="1">IF($F159="Sim",IF(_xlfn.XLOOKUP($E159,'Espelho NFE'!$B:$B,INDIRECT(TEXT($AQ$10,"@")))=_xlfn.XLOOKUP(Planilha4!$E159,'C5'!$D:$D,'C5'!$AB:$AB),"Ok","Nfe: "&amp;_xlfn.XLOOKUP($E159,'Espelho NFE'!$B:$B,INDIRECT(TEXT($AQ$10,"@")))&amp;" - C5: "&amp;_xlfn.XLOOKUP(Planilha4!$E159,'C5'!$D:$D,'C5'!$AB:$AB)),"")</f>
        <v/>
      </c>
      <c r="N159" s="18" t="str">
        <f>IF(F159="Sim",IF(_xlfn.XLOOKUP(E159,'C5'!D:D,'C5'!E:E)=1,"Uni 1","Cx "&amp;_xlfn.XLOOKUP(E159,'C5'!D:D,'C5'!E:E)),"")</f>
        <v/>
      </c>
      <c r="O159" s="20" t="str" cm="1">
        <f t="array" aca="1" ref="O159" ca="1">IF(F159="Sim",IF((_xlfn.XLOOKUP(E159,'Espelho NFE'!B:B,INDIRECT(TEXT($AQ$11,"@")))/_xlfn.XLOOKUP(E159,'C5'!D:D,'C5'!G:G))*_xlfn.XLOOKUP(Planilha4!E159,'C5'!D:D,'C5'!E:E)=_xlfn.XLOOKUP(E159,'C5'!D:D,'C5'!F:F),"Ok","Nfe:"&amp;(_xlfn.XLOOKUP(E159,'Espelho NFE'!B:B,INDIRECT(TEXT($AQ$11,"@")))/_xlfn.XLOOKUP(E159,'C5'!D:D,'C5'!G:G))*_xlfn.XLOOKUP(Planilha4!E159,'C5'!D:D,'C5'!E:E)&amp;" - C5: "&amp;_xlfn.XLOOKUP(E159,'C5'!D:D,'C5'!F:F)),"")</f>
        <v/>
      </c>
    </row>
    <row r="160" spans="5:15" x14ac:dyDescent="0.35">
      <c r="E160" s="18" t="str">
        <f>IF('Espelho NFE'!B158="","",'Espelho NFE'!B158)</f>
        <v/>
      </c>
      <c r="F160" s="18" t="str">
        <f>IF(E160="","",IF(_xlfn.XLOOKUP(Planilha4!E160,'Espelho NFE'!B:B,'Espelho NFE'!B:B)="","Não","Sim"))</f>
        <v/>
      </c>
      <c r="G160" s="20" t="str">
        <f>IF(F160="Sim",_xlfn.XLOOKUP(E160,'C5'!D:D,'C5'!C:C),"")</f>
        <v/>
      </c>
      <c r="H160" s="18" t="str">
        <f>IF(F160="Sim",_xlfn.XLOOKUP(G160,'C5'!C:C,'C5'!J:J),"")</f>
        <v/>
      </c>
      <c r="I160" s="20" t="str" cm="1">
        <f t="array" aca="1" ref="I160" ca="1">IF($F160="Sim",IF(_xlfn.XLOOKUP($E160,'Espelho NFE'!$B:$B,INDIRECT(TEXT($AQ$6,"@")))=_xlfn.XLOOKUP(Planilha4!$E160,'C5'!$D:$D,'C5'!$P:$P),"Ok","Nfe: "&amp;_xlfn.XLOOKUP($E160,'Espelho NFE'!$B:$B,INDIRECT(TEXT($AQ$6,"@")))&amp;" - C5: "&amp;_xlfn.XLOOKUP(Planilha4!$E160,'C5'!$D:$D,'C5'!$P:$P)),"")</f>
        <v/>
      </c>
      <c r="J160" s="20" t="str" cm="1">
        <f t="array" aca="1" ref="J160" ca="1">IF($F160="Sim",IF(_xlfn.XLOOKUP($E160,'Espelho NFE'!$B:$B,INDIRECT(TEXT($AQ$7,"@")))=_xlfn.XLOOKUP(Planilha4!$E160,'C5'!$D:$D,'C5'!$M:$M),"Ok","Nfe: "&amp;_xlfn.XLOOKUP($E160,'Espelho NFE'!$B:$B,INDIRECT(TEXT($AQ$7,"@")))&amp;" - C5: "&amp;_xlfn.XLOOKUP(Planilha4!$E160,'C5'!$D:$D,'C5'!$M:$M)),"")</f>
        <v/>
      </c>
      <c r="K160" s="20" t="str" cm="1">
        <f t="array" aca="1" ref="K160" ca="1">IF($F160="Sim",IF(_xlfn.XLOOKUP($E160,'Espelho NFE'!$B:$B,INDIRECT(TEXT($AQ$8,"@")))=_xlfn.XLOOKUP(Planilha4!$E160,'C5'!$D:$D,'C5'!$Z:$Z),"Ok","Nfe: "&amp;_xlfn.XLOOKUP($E160,'Espelho NFE'!$B:$B,INDIRECT(TEXT($AQ$8,"@")))&amp;" - C5: "&amp;_xlfn.XLOOKUP(Planilha4!$E160,'C5'!$D:$D,'C5'!$Z:$Z)),"")</f>
        <v/>
      </c>
      <c r="L160" s="20" t="str" cm="1">
        <f t="array" aca="1" ref="L160" ca="1">IF($F160="Sim",IF(_xlfn.XLOOKUP($E160,'Espelho NFE'!$B:$B,INDIRECT(TEXT($AQ$9,"@")))=_xlfn.XLOOKUP(Planilha4!$E160,'C5'!$D:$D,'C5'!$AA:$AA),"Ok","Nfe: "&amp;_xlfn.XLOOKUP($E160,'Espelho NFE'!$B:$B,INDIRECT(TEXT($AQ$9,"@")))&amp;" - C5: "&amp;_xlfn.XLOOKUP(Planilha4!$E160,'C5'!$D:$D,'C5'!$AA:$AA)),"")</f>
        <v/>
      </c>
      <c r="M160" s="20" t="str" cm="1">
        <f t="array" aca="1" ref="M160" ca="1">IF($F160="Sim",IF(_xlfn.XLOOKUP($E160,'Espelho NFE'!$B:$B,INDIRECT(TEXT($AQ$10,"@")))=_xlfn.XLOOKUP(Planilha4!$E160,'C5'!$D:$D,'C5'!$AB:$AB),"Ok","Nfe: "&amp;_xlfn.XLOOKUP($E160,'Espelho NFE'!$B:$B,INDIRECT(TEXT($AQ$10,"@")))&amp;" - C5: "&amp;_xlfn.XLOOKUP(Planilha4!$E160,'C5'!$D:$D,'C5'!$AB:$AB)),"")</f>
        <v/>
      </c>
      <c r="N160" s="18" t="str">
        <f>IF(F160="Sim",IF(_xlfn.XLOOKUP(E160,'C5'!D:D,'C5'!E:E)=1,"Uni 1","Cx "&amp;_xlfn.XLOOKUP(E160,'C5'!D:D,'C5'!E:E)),"")</f>
        <v/>
      </c>
      <c r="O160" s="20" t="str" cm="1">
        <f t="array" aca="1" ref="O160" ca="1">IF(F160="Sim",IF((_xlfn.XLOOKUP(E160,'Espelho NFE'!B:B,INDIRECT(TEXT($AQ$11,"@")))/_xlfn.XLOOKUP(E160,'C5'!D:D,'C5'!G:G))*_xlfn.XLOOKUP(Planilha4!E160,'C5'!D:D,'C5'!E:E)=_xlfn.XLOOKUP(E160,'C5'!D:D,'C5'!F:F),"Ok","Nfe:"&amp;(_xlfn.XLOOKUP(E160,'Espelho NFE'!B:B,INDIRECT(TEXT($AQ$11,"@")))/_xlfn.XLOOKUP(E160,'C5'!D:D,'C5'!G:G))*_xlfn.XLOOKUP(Planilha4!E160,'C5'!D:D,'C5'!E:E)&amp;" - C5: "&amp;_xlfn.XLOOKUP(E160,'C5'!D:D,'C5'!F:F)),"")</f>
        <v/>
      </c>
    </row>
    <row r="161" spans="5:15" x14ac:dyDescent="0.35">
      <c r="E161" s="18" t="str">
        <f>IF('Espelho NFE'!B159="","",'Espelho NFE'!B159)</f>
        <v/>
      </c>
      <c r="F161" s="18" t="str">
        <f>IF(E161="","",IF(_xlfn.XLOOKUP(Planilha4!E161,'Espelho NFE'!B:B,'Espelho NFE'!B:B)="","Não","Sim"))</f>
        <v/>
      </c>
      <c r="G161" s="20" t="str">
        <f>IF(F161="Sim",_xlfn.XLOOKUP(E161,'C5'!D:D,'C5'!C:C),"")</f>
        <v/>
      </c>
      <c r="H161" s="18" t="str">
        <f>IF(F161="Sim",_xlfn.XLOOKUP(G161,'C5'!C:C,'C5'!J:J),"")</f>
        <v/>
      </c>
      <c r="I161" s="20" t="str" cm="1">
        <f t="array" aca="1" ref="I161" ca="1">IF($F161="Sim",IF(_xlfn.XLOOKUP($E161,'Espelho NFE'!$B:$B,INDIRECT(TEXT($AQ$6,"@")))=_xlfn.XLOOKUP(Planilha4!$E161,'C5'!$D:$D,'C5'!$P:$P),"Ok","Nfe: "&amp;_xlfn.XLOOKUP($E161,'Espelho NFE'!$B:$B,INDIRECT(TEXT($AQ$6,"@")))&amp;" - C5: "&amp;_xlfn.XLOOKUP(Planilha4!$E161,'C5'!$D:$D,'C5'!$P:$P)),"")</f>
        <v/>
      </c>
      <c r="J161" s="20" t="str" cm="1">
        <f t="array" aca="1" ref="J161" ca="1">IF($F161="Sim",IF(_xlfn.XLOOKUP($E161,'Espelho NFE'!$B:$B,INDIRECT(TEXT($AQ$7,"@")))=_xlfn.XLOOKUP(Planilha4!$E161,'C5'!$D:$D,'C5'!$M:$M),"Ok","Nfe: "&amp;_xlfn.XLOOKUP($E161,'Espelho NFE'!$B:$B,INDIRECT(TEXT($AQ$7,"@")))&amp;" - C5: "&amp;_xlfn.XLOOKUP(Planilha4!$E161,'C5'!$D:$D,'C5'!$M:$M)),"")</f>
        <v/>
      </c>
      <c r="K161" s="20" t="str" cm="1">
        <f t="array" aca="1" ref="K161" ca="1">IF($F161="Sim",IF(_xlfn.XLOOKUP($E161,'Espelho NFE'!$B:$B,INDIRECT(TEXT($AQ$8,"@")))=_xlfn.XLOOKUP(Planilha4!$E161,'C5'!$D:$D,'C5'!$Z:$Z),"Ok","Nfe: "&amp;_xlfn.XLOOKUP($E161,'Espelho NFE'!$B:$B,INDIRECT(TEXT($AQ$8,"@")))&amp;" - C5: "&amp;_xlfn.XLOOKUP(Planilha4!$E161,'C5'!$D:$D,'C5'!$Z:$Z)),"")</f>
        <v/>
      </c>
      <c r="L161" s="20" t="str" cm="1">
        <f t="array" aca="1" ref="L161" ca="1">IF($F161="Sim",IF(_xlfn.XLOOKUP($E161,'Espelho NFE'!$B:$B,INDIRECT(TEXT($AQ$9,"@")))=_xlfn.XLOOKUP(Planilha4!$E161,'C5'!$D:$D,'C5'!$AA:$AA),"Ok","Nfe: "&amp;_xlfn.XLOOKUP($E161,'Espelho NFE'!$B:$B,INDIRECT(TEXT($AQ$9,"@")))&amp;" - C5: "&amp;_xlfn.XLOOKUP(Planilha4!$E161,'C5'!$D:$D,'C5'!$AA:$AA)),"")</f>
        <v/>
      </c>
      <c r="M161" s="20" t="str" cm="1">
        <f t="array" aca="1" ref="M161" ca="1">IF($F161="Sim",IF(_xlfn.XLOOKUP($E161,'Espelho NFE'!$B:$B,INDIRECT(TEXT($AQ$10,"@")))=_xlfn.XLOOKUP(Planilha4!$E161,'C5'!$D:$D,'C5'!$AB:$AB),"Ok","Nfe: "&amp;_xlfn.XLOOKUP($E161,'Espelho NFE'!$B:$B,INDIRECT(TEXT($AQ$10,"@")))&amp;" - C5: "&amp;_xlfn.XLOOKUP(Planilha4!$E161,'C5'!$D:$D,'C5'!$AB:$AB)),"")</f>
        <v/>
      </c>
      <c r="N161" s="18" t="str">
        <f>IF(F161="Sim",IF(_xlfn.XLOOKUP(E161,'C5'!D:D,'C5'!E:E)=1,"Uni 1","Cx "&amp;_xlfn.XLOOKUP(E161,'C5'!D:D,'C5'!E:E)),"")</f>
        <v/>
      </c>
      <c r="O161" s="20" t="str" cm="1">
        <f t="array" aca="1" ref="O161" ca="1">IF(F161="Sim",IF((_xlfn.XLOOKUP(E161,'Espelho NFE'!B:B,INDIRECT(TEXT($AQ$11,"@")))/_xlfn.XLOOKUP(E161,'C5'!D:D,'C5'!G:G))*_xlfn.XLOOKUP(Planilha4!E161,'C5'!D:D,'C5'!E:E)=_xlfn.XLOOKUP(E161,'C5'!D:D,'C5'!F:F),"Ok","Nfe:"&amp;(_xlfn.XLOOKUP(E161,'Espelho NFE'!B:B,INDIRECT(TEXT($AQ$11,"@")))/_xlfn.XLOOKUP(E161,'C5'!D:D,'C5'!G:G))*_xlfn.XLOOKUP(Planilha4!E161,'C5'!D:D,'C5'!E:E)&amp;" - C5: "&amp;_xlfn.XLOOKUP(E161,'C5'!D:D,'C5'!F:F)),"")</f>
        <v/>
      </c>
    </row>
    <row r="162" spans="5:15" x14ac:dyDescent="0.35">
      <c r="E162" s="18" t="str">
        <f>IF('Espelho NFE'!B160="","",'Espelho NFE'!B160)</f>
        <v/>
      </c>
      <c r="F162" s="18" t="str">
        <f>IF(E162="","",IF(_xlfn.XLOOKUP(Planilha4!E162,'Espelho NFE'!B:B,'Espelho NFE'!B:B)="","Não","Sim"))</f>
        <v/>
      </c>
      <c r="G162" s="20" t="str">
        <f>IF(F162="Sim",_xlfn.XLOOKUP(E162,'C5'!D:D,'C5'!C:C),"")</f>
        <v/>
      </c>
      <c r="H162" s="18" t="str">
        <f>IF(F162="Sim",_xlfn.XLOOKUP(G162,'C5'!C:C,'C5'!J:J),"")</f>
        <v/>
      </c>
      <c r="I162" s="20" t="str" cm="1">
        <f t="array" aca="1" ref="I162" ca="1">IF($F162="Sim",IF(_xlfn.XLOOKUP($E162,'Espelho NFE'!$B:$B,INDIRECT(TEXT($AQ$6,"@")))=_xlfn.XLOOKUP(Planilha4!$E162,'C5'!$D:$D,'C5'!$P:$P),"Ok","Nfe: "&amp;_xlfn.XLOOKUP($E162,'Espelho NFE'!$B:$B,INDIRECT(TEXT($AQ$6,"@")))&amp;" - C5: "&amp;_xlfn.XLOOKUP(Planilha4!$E162,'C5'!$D:$D,'C5'!$P:$P)),"")</f>
        <v/>
      </c>
      <c r="J162" s="20" t="str" cm="1">
        <f t="array" aca="1" ref="J162" ca="1">IF($F162="Sim",IF(_xlfn.XLOOKUP($E162,'Espelho NFE'!$B:$B,INDIRECT(TEXT($AQ$7,"@")))=_xlfn.XLOOKUP(Planilha4!$E162,'C5'!$D:$D,'C5'!$M:$M),"Ok","Nfe: "&amp;_xlfn.XLOOKUP($E162,'Espelho NFE'!$B:$B,INDIRECT(TEXT($AQ$7,"@")))&amp;" - C5: "&amp;_xlfn.XLOOKUP(Planilha4!$E162,'C5'!$D:$D,'C5'!$M:$M)),"")</f>
        <v/>
      </c>
      <c r="K162" s="20" t="str" cm="1">
        <f t="array" aca="1" ref="K162" ca="1">IF($F162="Sim",IF(_xlfn.XLOOKUP($E162,'Espelho NFE'!$B:$B,INDIRECT(TEXT($AQ$8,"@")))=_xlfn.XLOOKUP(Planilha4!$E162,'C5'!$D:$D,'C5'!$Z:$Z),"Ok","Nfe: "&amp;_xlfn.XLOOKUP($E162,'Espelho NFE'!$B:$B,INDIRECT(TEXT($AQ$8,"@")))&amp;" - C5: "&amp;_xlfn.XLOOKUP(Planilha4!$E162,'C5'!$D:$D,'C5'!$Z:$Z)),"")</f>
        <v/>
      </c>
      <c r="L162" s="20" t="str" cm="1">
        <f t="array" aca="1" ref="L162" ca="1">IF($F162="Sim",IF(_xlfn.XLOOKUP($E162,'Espelho NFE'!$B:$B,INDIRECT(TEXT($AQ$9,"@")))=_xlfn.XLOOKUP(Planilha4!$E162,'C5'!$D:$D,'C5'!$AA:$AA),"Ok","Nfe: "&amp;_xlfn.XLOOKUP($E162,'Espelho NFE'!$B:$B,INDIRECT(TEXT($AQ$9,"@")))&amp;" - C5: "&amp;_xlfn.XLOOKUP(Planilha4!$E162,'C5'!$D:$D,'C5'!$AA:$AA)),"")</f>
        <v/>
      </c>
      <c r="M162" s="20" t="str" cm="1">
        <f t="array" aca="1" ref="M162" ca="1">IF($F162="Sim",IF(_xlfn.XLOOKUP($E162,'Espelho NFE'!$B:$B,INDIRECT(TEXT($AQ$10,"@")))=_xlfn.XLOOKUP(Planilha4!$E162,'C5'!$D:$D,'C5'!$AB:$AB),"Ok","Nfe: "&amp;_xlfn.XLOOKUP($E162,'Espelho NFE'!$B:$B,INDIRECT(TEXT($AQ$10,"@")))&amp;" - C5: "&amp;_xlfn.XLOOKUP(Planilha4!$E162,'C5'!$D:$D,'C5'!$AB:$AB)),"")</f>
        <v/>
      </c>
      <c r="N162" s="18" t="str">
        <f>IF(F162="Sim",IF(_xlfn.XLOOKUP(E162,'C5'!D:D,'C5'!E:E)=1,"Uni 1","Cx "&amp;_xlfn.XLOOKUP(E162,'C5'!D:D,'C5'!E:E)),"")</f>
        <v/>
      </c>
      <c r="O162" s="20" t="str" cm="1">
        <f t="array" aca="1" ref="O162" ca="1">IF(F162="Sim",IF((_xlfn.XLOOKUP(E162,'Espelho NFE'!B:B,INDIRECT(TEXT($AQ$11,"@")))/_xlfn.XLOOKUP(E162,'C5'!D:D,'C5'!G:G))*_xlfn.XLOOKUP(Planilha4!E162,'C5'!D:D,'C5'!E:E)=_xlfn.XLOOKUP(E162,'C5'!D:D,'C5'!F:F),"Ok","Nfe:"&amp;(_xlfn.XLOOKUP(E162,'Espelho NFE'!B:B,INDIRECT(TEXT($AQ$11,"@")))/_xlfn.XLOOKUP(E162,'C5'!D:D,'C5'!G:G))*_xlfn.XLOOKUP(Planilha4!E162,'C5'!D:D,'C5'!E:E)&amp;" - C5: "&amp;_xlfn.XLOOKUP(E162,'C5'!D:D,'C5'!F:F)),"")</f>
        <v/>
      </c>
    </row>
    <row r="163" spans="5:15" x14ac:dyDescent="0.35">
      <c r="E163" s="18" t="str">
        <f>IF('Espelho NFE'!B161="","",'Espelho NFE'!B161)</f>
        <v/>
      </c>
      <c r="F163" s="18" t="str">
        <f>IF(E163="","",IF(_xlfn.XLOOKUP(Planilha4!E163,'Espelho NFE'!B:B,'Espelho NFE'!B:B)="","Não","Sim"))</f>
        <v/>
      </c>
      <c r="G163" s="20" t="str">
        <f>IF(F163="Sim",_xlfn.XLOOKUP(E163,'C5'!D:D,'C5'!C:C),"")</f>
        <v/>
      </c>
      <c r="H163" s="18" t="str">
        <f>IF(F163="Sim",_xlfn.XLOOKUP(G163,'C5'!C:C,'C5'!J:J),"")</f>
        <v/>
      </c>
      <c r="I163" s="20" t="str" cm="1">
        <f t="array" aca="1" ref="I163" ca="1">IF($F163="Sim",IF(_xlfn.XLOOKUP($E163,'Espelho NFE'!$B:$B,INDIRECT(TEXT($AQ$6,"@")))=_xlfn.XLOOKUP(Planilha4!$E163,'C5'!$D:$D,'C5'!$P:$P),"Ok","Nfe: "&amp;_xlfn.XLOOKUP($E163,'Espelho NFE'!$B:$B,INDIRECT(TEXT($AQ$6,"@")))&amp;" - C5: "&amp;_xlfn.XLOOKUP(Planilha4!$E163,'C5'!$D:$D,'C5'!$P:$P)),"")</f>
        <v/>
      </c>
      <c r="J163" s="20" t="str" cm="1">
        <f t="array" aca="1" ref="J163" ca="1">IF($F163="Sim",IF(_xlfn.XLOOKUP($E163,'Espelho NFE'!$B:$B,INDIRECT(TEXT($AQ$7,"@")))=_xlfn.XLOOKUP(Planilha4!$E163,'C5'!$D:$D,'C5'!$M:$M),"Ok","Nfe: "&amp;_xlfn.XLOOKUP($E163,'Espelho NFE'!$B:$B,INDIRECT(TEXT($AQ$7,"@")))&amp;" - C5: "&amp;_xlfn.XLOOKUP(Planilha4!$E163,'C5'!$D:$D,'C5'!$M:$M)),"")</f>
        <v/>
      </c>
      <c r="K163" s="20" t="str" cm="1">
        <f t="array" aca="1" ref="K163" ca="1">IF($F163="Sim",IF(_xlfn.XLOOKUP($E163,'Espelho NFE'!$B:$B,INDIRECT(TEXT($AQ$8,"@")))=_xlfn.XLOOKUP(Planilha4!$E163,'C5'!$D:$D,'C5'!$Z:$Z),"Ok","Nfe: "&amp;_xlfn.XLOOKUP($E163,'Espelho NFE'!$B:$B,INDIRECT(TEXT($AQ$8,"@")))&amp;" - C5: "&amp;_xlfn.XLOOKUP(Planilha4!$E163,'C5'!$D:$D,'C5'!$Z:$Z)),"")</f>
        <v/>
      </c>
      <c r="L163" s="20" t="str" cm="1">
        <f t="array" aca="1" ref="L163" ca="1">IF($F163="Sim",IF(_xlfn.XLOOKUP($E163,'Espelho NFE'!$B:$B,INDIRECT(TEXT($AQ$9,"@")))=_xlfn.XLOOKUP(Planilha4!$E163,'C5'!$D:$D,'C5'!$AA:$AA),"Ok","Nfe: "&amp;_xlfn.XLOOKUP($E163,'Espelho NFE'!$B:$B,INDIRECT(TEXT($AQ$9,"@")))&amp;" - C5: "&amp;_xlfn.XLOOKUP(Planilha4!$E163,'C5'!$D:$D,'C5'!$AA:$AA)),"")</f>
        <v/>
      </c>
      <c r="M163" s="20" t="str" cm="1">
        <f t="array" aca="1" ref="M163" ca="1">IF($F163="Sim",IF(_xlfn.XLOOKUP($E163,'Espelho NFE'!$B:$B,INDIRECT(TEXT($AQ$10,"@")))=_xlfn.XLOOKUP(Planilha4!$E163,'C5'!$D:$D,'C5'!$AB:$AB),"Ok","Nfe: "&amp;_xlfn.XLOOKUP($E163,'Espelho NFE'!$B:$B,INDIRECT(TEXT($AQ$10,"@")))&amp;" - C5: "&amp;_xlfn.XLOOKUP(Planilha4!$E163,'C5'!$D:$D,'C5'!$AB:$AB)),"")</f>
        <v/>
      </c>
      <c r="N163" s="18" t="str">
        <f>IF(F163="Sim",IF(_xlfn.XLOOKUP(E163,'C5'!D:D,'C5'!E:E)=1,"Uni 1","Cx "&amp;_xlfn.XLOOKUP(E163,'C5'!D:D,'C5'!E:E)),"")</f>
        <v/>
      </c>
      <c r="O163" s="20" t="str" cm="1">
        <f t="array" aca="1" ref="O163" ca="1">IF(F163="Sim",IF((_xlfn.XLOOKUP(E163,'Espelho NFE'!B:B,INDIRECT(TEXT($AQ$11,"@")))/_xlfn.XLOOKUP(E163,'C5'!D:D,'C5'!G:G))*_xlfn.XLOOKUP(Planilha4!E163,'C5'!D:D,'C5'!E:E)=_xlfn.XLOOKUP(E163,'C5'!D:D,'C5'!F:F),"Ok","Nfe:"&amp;(_xlfn.XLOOKUP(E163,'Espelho NFE'!B:B,INDIRECT(TEXT($AQ$11,"@")))/_xlfn.XLOOKUP(E163,'C5'!D:D,'C5'!G:G))*_xlfn.XLOOKUP(Planilha4!E163,'C5'!D:D,'C5'!E:E)&amp;" - C5: "&amp;_xlfn.XLOOKUP(E163,'C5'!D:D,'C5'!F:F)),"")</f>
        <v/>
      </c>
    </row>
    <row r="164" spans="5:15" x14ac:dyDescent="0.35">
      <c r="E164" s="18" t="str">
        <f>IF('Espelho NFE'!B162="","",'Espelho NFE'!B162)</f>
        <v/>
      </c>
      <c r="F164" s="18" t="str">
        <f>IF(E164="","",IF(_xlfn.XLOOKUP(Planilha4!E164,'Espelho NFE'!B:B,'Espelho NFE'!B:B)="","Não","Sim"))</f>
        <v/>
      </c>
      <c r="G164" s="20" t="str">
        <f>IF(F164="Sim",_xlfn.XLOOKUP(E164,'C5'!D:D,'C5'!C:C),"")</f>
        <v/>
      </c>
      <c r="H164" s="18" t="str">
        <f>IF(F164="Sim",_xlfn.XLOOKUP(G164,'C5'!C:C,'C5'!J:J),"")</f>
        <v/>
      </c>
      <c r="I164" s="20" t="str" cm="1">
        <f t="array" aca="1" ref="I164" ca="1">IF($F164="Sim",IF(_xlfn.XLOOKUP($E164,'Espelho NFE'!$B:$B,INDIRECT(TEXT($AQ$6,"@")))=_xlfn.XLOOKUP(Planilha4!$E164,'C5'!$D:$D,'C5'!$P:$P),"Ok","Nfe: "&amp;_xlfn.XLOOKUP($E164,'Espelho NFE'!$B:$B,INDIRECT(TEXT($AQ$6,"@")))&amp;" - C5: "&amp;_xlfn.XLOOKUP(Planilha4!$E164,'C5'!$D:$D,'C5'!$P:$P)),"")</f>
        <v/>
      </c>
      <c r="J164" s="20" t="str" cm="1">
        <f t="array" aca="1" ref="J164" ca="1">IF($F164="Sim",IF(_xlfn.XLOOKUP($E164,'Espelho NFE'!$B:$B,INDIRECT(TEXT($AQ$7,"@")))=_xlfn.XLOOKUP(Planilha4!$E164,'C5'!$D:$D,'C5'!$M:$M),"Ok","Nfe: "&amp;_xlfn.XLOOKUP($E164,'Espelho NFE'!$B:$B,INDIRECT(TEXT($AQ$7,"@")))&amp;" - C5: "&amp;_xlfn.XLOOKUP(Planilha4!$E164,'C5'!$D:$D,'C5'!$M:$M)),"")</f>
        <v/>
      </c>
      <c r="K164" s="20" t="str" cm="1">
        <f t="array" aca="1" ref="K164" ca="1">IF($F164="Sim",IF(_xlfn.XLOOKUP($E164,'Espelho NFE'!$B:$B,INDIRECT(TEXT($AQ$8,"@")))=_xlfn.XLOOKUP(Planilha4!$E164,'C5'!$D:$D,'C5'!$Z:$Z),"Ok","Nfe: "&amp;_xlfn.XLOOKUP($E164,'Espelho NFE'!$B:$B,INDIRECT(TEXT($AQ$8,"@")))&amp;" - C5: "&amp;_xlfn.XLOOKUP(Planilha4!$E164,'C5'!$D:$D,'C5'!$Z:$Z)),"")</f>
        <v/>
      </c>
      <c r="L164" s="20" t="str" cm="1">
        <f t="array" aca="1" ref="L164" ca="1">IF($F164="Sim",IF(_xlfn.XLOOKUP($E164,'Espelho NFE'!$B:$B,INDIRECT(TEXT($AQ$9,"@")))=_xlfn.XLOOKUP(Planilha4!$E164,'C5'!$D:$D,'C5'!$AA:$AA),"Ok","Nfe: "&amp;_xlfn.XLOOKUP($E164,'Espelho NFE'!$B:$B,INDIRECT(TEXT($AQ$9,"@")))&amp;" - C5: "&amp;_xlfn.XLOOKUP(Planilha4!$E164,'C5'!$D:$D,'C5'!$AA:$AA)),"")</f>
        <v/>
      </c>
      <c r="M164" s="20" t="str" cm="1">
        <f t="array" aca="1" ref="M164" ca="1">IF($F164="Sim",IF(_xlfn.XLOOKUP($E164,'Espelho NFE'!$B:$B,INDIRECT(TEXT($AQ$10,"@")))=_xlfn.XLOOKUP(Planilha4!$E164,'C5'!$D:$D,'C5'!$AB:$AB),"Ok","Nfe: "&amp;_xlfn.XLOOKUP($E164,'Espelho NFE'!$B:$B,INDIRECT(TEXT($AQ$10,"@")))&amp;" - C5: "&amp;_xlfn.XLOOKUP(Planilha4!$E164,'C5'!$D:$D,'C5'!$AB:$AB)),"")</f>
        <v/>
      </c>
      <c r="N164" s="18" t="str">
        <f>IF(F164="Sim",IF(_xlfn.XLOOKUP(E164,'C5'!D:D,'C5'!E:E)=1,"Uni 1","Cx "&amp;_xlfn.XLOOKUP(E164,'C5'!D:D,'C5'!E:E)),"")</f>
        <v/>
      </c>
      <c r="O164" s="20" t="str" cm="1">
        <f t="array" aca="1" ref="O164" ca="1">IF(F164="Sim",IF((_xlfn.XLOOKUP(E164,'Espelho NFE'!B:B,INDIRECT(TEXT($AQ$11,"@")))/_xlfn.XLOOKUP(E164,'C5'!D:D,'C5'!G:G))*_xlfn.XLOOKUP(Planilha4!E164,'C5'!D:D,'C5'!E:E)=_xlfn.XLOOKUP(E164,'C5'!D:D,'C5'!F:F),"Ok","Nfe:"&amp;(_xlfn.XLOOKUP(E164,'Espelho NFE'!B:B,INDIRECT(TEXT($AQ$11,"@")))/_xlfn.XLOOKUP(E164,'C5'!D:D,'C5'!G:G))*_xlfn.XLOOKUP(Planilha4!E164,'C5'!D:D,'C5'!E:E)&amp;" - C5: "&amp;_xlfn.XLOOKUP(E164,'C5'!D:D,'C5'!F:F)),"")</f>
        <v/>
      </c>
    </row>
    <row r="165" spans="5:15" x14ac:dyDescent="0.35">
      <c r="E165" s="18" t="str">
        <f>IF('Espelho NFE'!B163="","",'Espelho NFE'!B163)</f>
        <v/>
      </c>
      <c r="F165" s="18" t="str">
        <f>IF(E165="","",IF(_xlfn.XLOOKUP(Planilha4!E165,'Espelho NFE'!B:B,'Espelho NFE'!B:B)="","Não","Sim"))</f>
        <v/>
      </c>
      <c r="G165" s="20" t="str">
        <f>IF(F165="Sim",_xlfn.XLOOKUP(E165,'C5'!D:D,'C5'!C:C),"")</f>
        <v/>
      </c>
      <c r="H165" s="18" t="str">
        <f>IF(F165="Sim",_xlfn.XLOOKUP(G165,'C5'!C:C,'C5'!J:J),"")</f>
        <v/>
      </c>
      <c r="I165" s="20" t="str" cm="1">
        <f t="array" aca="1" ref="I165" ca="1">IF($F165="Sim",IF(_xlfn.XLOOKUP($E165,'Espelho NFE'!$B:$B,INDIRECT(TEXT($AQ$6,"@")))=_xlfn.XLOOKUP(Planilha4!$E165,'C5'!$D:$D,'C5'!$P:$P),"Ok","Nfe: "&amp;_xlfn.XLOOKUP($E165,'Espelho NFE'!$B:$B,INDIRECT(TEXT($AQ$6,"@")))&amp;" - C5: "&amp;_xlfn.XLOOKUP(Planilha4!$E165,'C5'!$D:$D,'C5'!$P:$P)),"")</f>
        <v/>
      </c>
      <c r="J165" s="20" t="str" cm="1">
        <f t="array" aca="1" ref="J165" ca="1">IF($F165="Sim",IF(_xlfn.XLOOKUP($E165,'Espelho NFE'!$B:$B,INDIRECT(TEXT($AQ$7,"@")))=_xlfn.XLOOKUP(Planilha4!$E165,'C5'!$D:$D,'C5'!$M:$M),"Ok","Nfe: "&amp;_xlfn.XLOOKUP($E165,'Espelho NFE'!$B:$B,INDIRECT(TEXT($AQ$7,"@")))&amp;" - C5: "&amp;_xlfn.XLOOKUP(Planilha4!$E165,'C5'!$D:$D,'C5'!$M:$M)),"")</f>
        <v/>
      </c>
      <c r="K165" s="20" t="str" cm="1">
        <f t="array" aca="1" ref="K165" ca="1">IF($F165="Sim",IF(_xlfn.XLOOKUP($E165,'Espelho NFE'!$B:$B,INDIRECT(TEXT($AQ$8,"@")))=_xlfn.XLOOKUP(Planilha4!$E165,'C5'!$D:$D,'C5'!$Z:$Z),"Ok","Nfe: "&amp;_xlfn.XLOOKUP($E165,'Espelho NFE'!$B:$B,INDIRECT(TEXT($AQ$8,"@")))&amp;" - C5: "&amp;_xlfn.XLOOKUP(Planilha4!$E165,'C5'!$D:$D,'C5'!$Z:$Z)),"")</f>
        <v/>
      </c>
      <c r="L165" s="20" t="str" cm="1">
        <f t="array" aca="1" ref="L165" ca="1">IF($F165="Sim",IF(_xlfn.XLOOKUP($E165,'Espelho NFE'!$B:$B,INDIRECT(TEXT($AQ$9,"@")))=_xlfn.XLOOKUP(Planilha4!$E165,'C5'!$D:$D,'C5'!$AA:$AA),"Ok","Nfe: "&amp;_xlfn.XLOOKUP($E165,'Espelho NFE'!$B:$B,INDIRECT(TEXT($AQ$9,"@")))&amp;" - C5: "&amp;_xlfn.XLOOKUP(Planilha4!$E165,'C5'!$D:$D,'C5'!$AA:$AA)),"")</f>
        <v/>
      </c>
      <c r="M165" s="20" t="str" cm="1">
        <f t="array" aca="1" ref="M165" ca="1">IF($F165="Sim",IF(_xlfn.XLOOKUP($E165,'Espelho NFE'!$B:$B,INDIRECT(TEXT($AQ$10,"@")))=_xlfn.XLOOKUP(Planilha4!$E165,'C5'!$D:$D,'C5'!$AB:$AB),"Ok","Nfe: "&amp;_xlfn.XLOOKUP($E165,'Espelho NFE'!$B:$B,INDIRECT(TEXT($AQ$10,"@")))&amp;" - C5: "&amp;_xlfn.XLOOKUP(Planilha4!$E165,'C5'!$D:$D,'C5'!$AB:$AB)),"")</f>
        <v/>
      </c>
      <c r="N165" s="18" t="str">
        <f>IF(F165="Sim",IF(_xlfn.XLOOKUP(E165,'C5'!D:D,'C5'!E:E)=1,"Uni 1","Cx "&amp;_xlfn.XLOOKUP(E165,'C5'!D:D,'C5'!E:E)),"")</f>
        <v/>
      </c>
      <c r="O165" s="20" t="str" cm="1">
        <f t="array" aca="1" ref="O165" ca="1">IF(F165="Sim",IF((_xlfn.XLOOKUP(E165,'Espelho NFE'!B:B,INDIRECT(TEXT($AQ$11,"@")))/_xlfn.XLOOKUP(E165,'C5'!D:D,'C5'!G:G))*_xlfn.XLOOKUP(Planilha4!E165,'C5'!D:D,'C5'!E:E)=_xlfn.XLOOKUP(E165,'C5'!D:D,'C5'!F:F),"Ok","Nfe:"&amp;(_xlfn.XLOOKUP(E165,'Espelho NFE'!B:B,INDIRECT(TEXT($AQ$11,"@")))/_xlfn.XLOOKUP(E165,'C5'!D:D,'C5'!G:G))*_xlfn.XLOOKUP(Planilha4!E165,'C5'!D:D,'C5'!E:E)&amp;" - C5: "&amp;_xlfn.XLOOKUP(E165,'C5'!D:D,'C5'!F:F)),"")</f>
        <v/>
      </c>
    </row>
    <row r="166" spans="5:15" x14ac:dyDescent="0.35">
      <c r="E166" s="18" t="str">
        <f>IF('Espelho NFE'!B164="","",'Espelho NFE'!B164)</f>
        <v/>
      </c>
      <c r="F166" s="18" t="str">
        <f>IF(E166="","",IF(_xlfn.XLOOKUP(Planilha4!E166,'Espelho NFE'!B:B,'Espelho NFE'!B:B)="","Não","Sim"))</f>
        <v/>
      </c>
      <c r="G166" s="20" t="str">
        <f>IF(F166="Sim",_xlfn.XLOOKUP(E166,'C5'!D:D,'C5'!C:C),"")</f>
        <v/>
      </c>
      <c r="H166" s="18" t="str">
        <f>IF(F166="Sim",_xlfn.XLOOKUP(G166,'C5'!C:C,'C5'!J:J),"")</f>
        <v/>
      </c>
      <c r="I166" s="20" t="str" cm="1">
        <f t="array" aca="1" ref="I166" ca="1">IF($F166="Sim",IF(_xlfn.XLOOKUP($E166,'Espelho NFE'!$B:$B,INDIRECT(TEXT($AQ$6,"@")))=_xlfn.XLOOKUP(Planilha4!$E166,'C5'!$D:$D,'C5'!$P:$P),"Ok","Nfe: "&amp;_xlfn.XLOOKUP($E166,'Espelho NFE'!$B:$B,INDIRECT(TEXT($AQ$6,"@")))&amp;" - C5: "&amp;_xlfn.XLOOKUP(Planilha4!$E166,'C5'!$D:$D,'C5'!$P:$P)),"")</f>
        <v/>
      </c>
      <c r="J166" s="20" t="str" cm="1">
        <f t="array" aca="1" ref="J166" ca="1">IF($F166="Sim",IF(_xlfn.XLOOKUP($E166,'Espelho NFE'!$B:$B,INDIRECT(TEXT($AQ$7,"@")))=_xlfn.XLOOKUP(Planilha4!$E166,'C5'!$D:$D,'C5'!$M:$M),"Ok","Nfe: "&amp;_xlfn.XLOOKUP($E166,'Espelho NFE'!$B:$B,INDIRECT(TEXT($AQ$7,"@")))&amp;" - C5: "&amp;_xlfn.XLOOKUP(Planilha4!$E166,'C5'!$D:$D,'C5'!$M:$M)),"")</f>
        <v/>
      </c>
      <c r="K166" s="20" t="str" cm="1">
        <f t="array" aca="1" ref="K166" ca="1">IF($F166="Sim",IF(_xlfn.XLOOKUP($E166,'Espelho NFE'!$B:$B,INDIRECT(TEXT($AQ$8,"@")))=_xlfn.XLOOKUP(Planilha4!$E166,'C5'!$D:$D,'C5'!$Z:$Z),"Ok","Nfe: "&amp;_xlfn.XLOOKUP($E166,'Espelho NFE'!$B:$B,INDIRECT(TEXT($AQ$8,"@")))&amp;" - C5: "&amp;_xlfn.XLOOKUP(Planilha4!$E166,'C5'!$D:$D,'C5'!$Z:$Z)),"")</f>
        <v/>
      </c>
      <c r="L166" s="20" t="str" cm="1">
        <f t="array" aca="1" ref="L166" ca="1">IF($F166="Sim",IF(_xlfn.XLOOKUP($E166,'Espelho NFE'!$B:$B,INDIRECT(TEXT($AQ$9,"@")))=_xlfn.XLOOKUP(Planilha4!$E166,'C5'!$D:$D,'C5'!$AA:$AA),"Ok","Nfe: "&amp;_xlfn.XLOOKUP($E166,'Espelho NFE'!$B:$B,INDIRECT(TEXT($AQ$9,"@")))&amp;" - C5: "&amp;_xlfn.XLOOKUP(Planilha4!$E166,'C5'!$D:$D,'C5'!$AA:$AA)),"")</f>
        <v/>
      </c>
      <c r="M166" s="20" t="str" cm="1">
        <f t="array" aca="1" ref="M166" ca="1">IF($F166="Sim",IF(_xlfn.XLOOKUP($E166,'Espelho NFE'!$B:$B,INDIRECT(TEXT($AQ$10,"@")))=_xlfn.XLOOKUP(Planilha4!$E166,'C5'!$D:$D,'C5'!$AB:$AB),"Ok","Nfe: "&amp;_xlfn.XLOOKUP($E166,'Espelho NFE'!$B:$B,INDIRECT(TEXT($AQ$10,"@")))&amp;" - C5: "&amp;_xlfn.XLOOKUP(Planilha4!$E166,'C5'!$D:$D,'C5'!$AB:$AB)),"")</f>
        <v/>
      </c>
      <c r="N166" s="18" t="str">
        <f>IF(F166="Sim",IF(_xlfn.XLOOKUP(E166,'C5'!D:D,'C5'!E:E)=1,"Uni 1","Cx "&amp;_xlfn.XLOOKUP(E166,'C5'!D:D,'C5'!E:E)),"")</f>
        <v/>
      </c>
      <c r="O166" s="20" t="str" cm="1">
        <f t="array" aca="1" ref="O166" ca="1">IF(F166="Sim",IF((_xlfn.XLOOKUP(E166,'Espelho NFE'!B:B,INDIRECT(TEXT($AQ$11,"@")))/_xlfn.XLOOKUP(E166,'C5'!D:D,'C5'!G:G))*_xlfn.XLOOKUP(Planilha4!E166,'C5'!D:D,'C5'!E:E)=_xlfn.XLOOKUP(E166,'C5'!D:D,'C5'!F:F),"Ok","Nfe:"&amp;(_xlfn.XLOOKUP(E166,'Espelho NFE'!B:B,INDIRECT(TEXT($AQ$11,"@")))/_xlfn.XLOOKUP(E166,'C5'!D:D,'C5'!G:G))*_xlfn.XLOOKUP(Planilha4!E166,'C5'!D:D,'C5'!E:E)&amp;" - C5: "&amp;_xlfn.XLOOKUP(E166,'C5'!D:D,'C5'!F:F)),"")</f>
        <v/>
      </c>
    </row>
    <row r="167" spans="5:15" x14ac:dyDescent="0.35">
      <c r="E167" s="18" t="str">
        <f>IF('Espelho NFE'!B165="","",'Espelho NFE'!B165)</f>
        <v/>
      </c>
      <c r="F167" s="18" t="str">
        <f>IF(E167="","",IF(_xlfn.XLOOKUP(Planilha4!E167,'Espelho NFE'!B:B,'Espelho NFE'!B:B)="","Não","Sim"))</f>
        <v/>
      </c>
      <c r="G167" s="20" t="str">
        <f>IF(F167="Sim",_xlfn.XLOOKUP(E167,'C5'!D:D,'C5'!C:C),"")</f>
        <v/>
      </c>
      <c r="H167" s="18" t="str">
        <f>IF(F167="Sim",_xlfn.XLOOKUP(G167,'C5'!C:C,'C5'!J:J),"")</f>
        <v/>
      </c>
      <c r="I167" s="20" t="str" cm="1">
        <f t="array" aca="1" ref="I167" ca="1">IF($F167="Sim",IF(_xlfn.XLOOKUP($E167,'Espelho NFE'!$B:$B,INDIRECT(TEXT($AQ$6,"@")))=_xlfn.XLOOKUP(Planilha4!$E167,'C5'!$D:$D,'C5'!$P:$P),"Ok","Nfe: "&amp;_xlfn.XLOOKUP($E167,'Espelho NFE'!$B:$B,INDIRECT(TEXT($AQ$6,"@")))&amp;" - C5: "&amp;_xlfn.XLOOKUP(Planilha4!$E167,'C5'!$D:$D,'C5'!$P:$P)),"")</f>
        <v/>
      </c>
      <c r="J167" s="20" t="str" cm="1">
        <f t="array" aca="1" ref="J167" ca="1">IF($F167="Sim",IF(_xlfn.XLOOKUP($E167,'Espelho NFE'!$B:$B,INDIRECT(TEXT($AQ$7,"@")))=_xlfn.XLOOKUP(Planilha4!$E167,'C5'!$D:$D,'C5'!$M:$M),"Ok","Nfe: "&amp;_xlfn.XLOOKUP($E167,'Espelho NFE'!$B:$B,INDIRECT(TEXT($AQ$7,"@")))&amp;" - C5: "&amp;_xlfn.XLOOKUP(Planilha4!$E167,'C5'!$D:$D,'C5'!$M:$M)),"")</f>
        <v/>
      </c>
      <c r="K167" s="20" t="str" cm="1">
        <f t="array" aca="1" ref="K167" ca="1">IF($F167="Sim",IF(_xlfn.XLOOKUP($E167,'Espelho NFE'!$B:$B,INDIRECT(TEXT($AQ$8,"@")))=_xlfn.XLOOKUP(Planilha4!$E167,'C5'!$D:$D,'C5'!$Z:$Z),"Ok","Nfe: "&amp;_xlfn.XLOOKUP($E167,'Espelho NFE'!$B:$B,INDIRECT(TEXT($AQ$8,"@")))&amp;" - C5: "&amp;_xlfn.XLOOKUP(Planilha4!$E167,'C5'!$D:$D,'C5'!$Z:$Z)),"")</f>
        <v/>
      </c>
      <c r="L167" s="20" t="str" cm="1">
        <f t="array" aca="1" ref="L167" ca="1">IF($F167="Sim",IF(_xlfn.XLOOKUP($E167,'Espelho NFE'!$B:$B,INDIRECT(TEXT($AQ$9,"@")))=_xlfn.XLOOKUP(Planilha4!$E167,'C5'!$D:$D,'C5'!$AA:$AA),"Ok","Nfe: "&amp;_xlfn.XLOOKUP($E167,'Espelho NFE'!$B:$B,INDIRECT(TEXT($AQ$9,"@")))&amp;" - C5: "&amp;_xlfn.XLOOKUP(Planilha4!$E167,'C5'!$D:$D,'C5'!$AA:$AA)),"")</f>
        <v/>
      </c>
      <c r="M167" s="20" t="str" cm="1">
        <f t="array" aca="1" ref="M167" ca="1">IF($F167="Sim",IF(_xlfn.XLOOKUP($E167,'Espelho NFE'!$B:$B,INDIRECT(TEXT($AQ$10,"@")))=_xlfn.XLOOKUP(Planilha4!$E167,'C5'!$D:$D,'C5'!$AB:$AB),"Ok","Nfe: "&amp;_xlfn.XLOOKUP($E167,'Espelho NFE'!$B:$B,INDIRECT(TEXT($AQ$10,"@")))&amp;" - C5: "&amp;_xlfn.XLOOKUP(Planilha4!$E167,'C5'!$D:$D,'C5'!$AB:$AB)),"")</f>
        <v/>
      </c>
      <c r="N167" s="18" t="str">
        <f>IF(F167="Sim",IF(_xlfn.XLOOKUP(E167,'C5'!D:D,'C5'!E:E)=1,"Uni 1","Cx "&amp;_xlfn.XLOOKUP(E167,'C5'!D:D,'C5'!E:E)),"")</f>
        <v/>
      </c>
      <c r="O167" s="20" t="str" cm="1">
        <f t="array" aca="1" ref="O167" ca="1">IF(F167="Sim",IF((_xlfn.XLOOKUP(E167,'Espelho NFE'!B:B,INDIRECT(TEXT($AQ$11,"@")))/_xlfn.XLOOKUP(E167,'C5'!D:D,'C5'!G:G))*_xlfn.XLOOKUP(Planilha4!E167,'C5'!D:D,'C5'!E:E)=_xlfn.XLOOKUP(E167,'C5'!D:D,'C5'!F:F),"Ok","Nfe:"&amp;(_xlfn.XLOOKUP(E167,'Espelho NFE'!B:B,INDIRECT(TEXT($AQ$11,"@")))/_xlfn.XLOOKUP(E167,'C5'!D:D,'C5'!G:G))*_xlfn.XLOOKUP(Planilha4!E167,'C5'!D:D,'C5'!E:E)&amp;" - C5: "&amp;_xlfn.XLOOKUP(E167,'C5'!D:D,'C5'!F:F)),"")</f>
        <v/>
      </c>
    </row>
    <row r="168" spans="5:15" x14ac:dyDescent="0.35">
      <c r="E168" s="18" t="str">
        <f>IF('Espelho NFE'!B166="","",'Espelho NFE'!B166)</f>
        <v/>
      </c>
      <c r="F168" s="18" t="str">
        <f>IF(E168="","",IF(_xlfn.XLOOKUP(Planilha4!E168,'Espelho NFE'!B:B,'Espelho NFE'!B:B)="","Não","Sim"))</f>
        <v/>
      </c>
      <c r="G168" s="20" t="str">
        <f>IF(F168="Sim",_xlfn.XLOOKUP(E168,'C5'!D:D,'C5'!C:C),"")</f>
        <v/>
      </c>
      <c r="H168" s="18" t="str">
        <f>IF(F168="Sim",_xlfn.XLOOKUP(G168,'C5'!C:C,'C5'!J:J),"")</f>
        <v/>
      </c>
      <c r="I168" s="20" t="str" cm="1">
        <f t="array" aca="1" ref="I168" ca="1">IF($F168="Sim",IF(_xlfn.XLOOKUP($E168,'Espelho NFE'!$B:$B,INDIRECT(TEXT($AQ$6,"@")))=_xlfn.XLOOKUP(Planilha4!$E168,'C5'!$D:$D,'C5'!$P:$P),"Ok","Nfe: "&amp;_xlfn.XLOOKUP($E168,'Espelho NFE'!$B:$B,INDIRECT(TEXT($AQ$6,"@")))&amp;" - C5: "&amp;_xlfn.XLOOKUP(Planilha4!$E168,'C5'!$D:$D,'C5'!$P:$P)),"")</f>
        <v/>
      </c>
      <c r="J168" s="20" t="str" cm="1">
        <f t="array" aca="1" ref="J168" ca="1">IF($F168="Sim",IF(_xlfn.XLOOKUP($E168,'Espelho NFE'!$B:$B,INDIRECT(TEXT($AQ$7,"@")))=_xlfn.XLOOKUP(Planilha4!$E168,'C5'!$D:$D,'C5'!$M:$M),"Ok","Nfe: "&amp;_xlfn.XLOOKUP($E168,'Espelho NFE'!$B:$B,INDIRECT(TEXT($AQ$7,"@")))&amp;" - C5: "&amp;_xlfn.XLOOKUP(Planilha4!$E168,'C5'!$D:$D,'C5'!$M:$M)),"")</f>
        <v/>
      </c>
      <c r="K168" s="20" t="str" cm="1">
        <f t="array" aca="1" ref="K168" ca="1">IF($F168="Sim",IF(_xlfn.XLOOKUP($E168,'Espelho NFE'!$B:$B,INDIRECT(TEXT($AQ$8,"@")))=_xlfn.XLOOKUP(Planilha4!$E168,'C5'!$D:$D,'C5'!$Z:$Z),"Ok","Nfe: "&amp;_xlfn.XLOOKUP($E168,'Espelho NFE'!$B:$B,INDIRECT(TEXT($AQ$8,"@")))&amp;" - C5: "&amp;_xlfn.XLOOKUP(Planilha4!$E168,'C5'!$D:$D,'C5'!$Z:$Z)),"")</f>
        <v/>
      </c>
      <c r="L168" s="20" t="str" cm="1">
        <f t="array" aca="1" ref="L168" ca="1">IF($F168="Sim",IF(_xlfn.XLOOKUP($E168,'Espelho NFE'!$B:$B,INDIRECT(TEXT($AQ$9,"@")))=_xlfn.XLOOKUP(Planilha4!$E168,'C5'!$D:$D,'C5'!$AA:$AA),"Ok","Nfe: "&amp;_xlfn.XLOOKUP($E168,'Espelho NFE'!$B:$B,INDIRECT(TEXT($AQ$9,"@")))&amp;" - C5: "&amp;_xlfn.XLOOKUP(Planilha4!$E168,'C5'!$D:$D,'C5'!$AA:$AA)),"")</f>
        <v/>
      </c>
      <c r="M168" s="20" t="str" cm="1">
        <f t="array" aca="1" ref="M168" ca="1">IF($F168="Sim",IF(_xlfn.XLOOKUP($E168,'Espelho NFE'!$B:$B,INDIRECT(TEXT($AQ$10,"@")))=_xlfn.XLOOKUP(Planilha4!$E168,'C5'!$D:$D,'C5'!$AB:$AB),"Ok","Nfe: "&amp;_xlfn.XLOOKUP($E168,'Espelho NFE'!$B:$B,INDIRECT(TEXT($AQ$10,"@")))&amp;" - C5: "&amp;_xlfn.XLOOKUP(Planilha4!$E168,'C5'!$D:$D,'C5'!$AB:$AB)),"")</f>
        <v/>
      </c>
      <c r="N168" s="18" t="str">
        <f>IF(F168="Sim",IF(_xlfn.XLOOKUP(E168,'C5'!D:D,'C5'!E:E)=1,"Uni 1","Cx "&amp;_xlfn.XLOOKUP(E168,'C5'!D:D,'C5'!E:E)),"")</f>
        <v/>
      </c>
      <c r="O168" s="20" t="str" cm="1">
        <f t="array" aca="1" ref="O168" ca="1">IF(F168="Sim",IF((_xlfn.XLOOKUP(E168,'Espelho NFE'!B:B,INDIRECT(TEXT($AQ$11,"@")))/_xlfn.XLOOKUP(E168,'C5'!D:D,'C5'!G:G))*_xlfn.XLOOKUP(Planilha4!E168,'C5'!D:D,'C5'!E:E)=_xlfn.XLOOKUP(E168,'C5'!D:D,'C5'!F:F),"Ok","Nfe:"&amp;(_xlfn.XLOOKUP(E168,'Espelho NFE'!B:B,INDIRECT(TEXT($AQ$11,"@")))/_xlfn.XLOOKUP(E168,'C5'!D:D,'C5'!G:G))*_xlfn.XLOOKUP(Planilha4!E168,'C5'!D:D,'C5'!E:E)&amp;" - C5: "&amp;_xlfn.XLOOKUP(E168,'C5'!D:D,'C5'!F:F)),"")</f>
        <v/>
      </c>
    </row>
    <row r="169" spans="5:15" x14ac:dyDescent="0.35">
      <c r="E169" s="18" t="str">
        <f>IF('Espelho NFE'!B167="","",'Espelho NFE'!B167)</f>
        <v/>
      </c>
      <c r="F169" s="18" t="str">
        <f>IF(E169="","",IF(_xlfn.XLOOKUP(Planilha4!E169,'Espelho NFE'!B:B,'Espelho NFE'!B:B)="","Não","Sim"))</f>
        <v/>
      </c>
      <c r="G169" s="20" t="str">
        <f>IF(F169="Sim",_xlfn.XLOOKUP(E169,'C5'!D:D,'C5'!C:C),"")</f>
        <v/>
      </c>
      <c r="H169" s="18" t="str">
        <f>IF(F169="Sim",_xlfn.XLOOKUP(G169,'C5'!C:C,'C5'!J:J),"")</f>
        <v/>
      </c>
      <c r="I169" s="20" t="str" cm="1">
        <f t="array" aca="1" ref="I169" ca="1">IF($F169="Sim",IF(_xlfn.XLOOKUP($E169,'Espelho NFE'!$B:$B,INDIRECT(TEXT($AQ$6,"@")))=_xlfn.XLOOKUP(Planilha4!$E169,'C5'!$D:$D,'C5'!$P:$P),"Ok","Nfe: "&amp;_xlfn.XLOOKUP($E169,'Espelho NFE'!$B:$B,INDIRECT(TEXT($AQ$6,"@")))&amp;" - C5: "&amp;_xlfn.XLOOKUP(Planilha4!$E169,'C5'!$D:$D,'C5'!$P:$P)),"")</f>
        <v/>
      </c>
      <c r="J169" s="20" t="str" cm="1">
        <f t="array" aca="1" ref="J169" ca="1">IF($F169="Sim",IF(_xlfn.XLOOKUP($E169,'Espelho NFE'!$B:$B,INDIRECT(TEXT($AQ$7,"@")))=_xlfn.XLOOKUP(Planilha4!$E169,'C5'!$D:$D,'C5'!$M:$M),"Ok","Nfe: "&amp;_xlfn.XLOOKUP($E169,'Espelho NFE'!$B:$B,INDIRECT(TEXT($AQ$7,"@")))&amp;" - C5: "&amp;_xlfn.XLOOKUP(Planilha4!$E169,'C5'!$D:$D,'C5'!$M:$M)),"")</f>
        <v/>
      </c>
      <c r="K169" s="20" t="str" cm="1">
        <f t="array" aca="1" ref="K169" ca="1">IF($F169="Sim",IF(_xlfn.XLOOKUP($E169,'Espelho NFE'!$B:$B,INDIRECT(TEXT($AQ$8,"@")))=_xlfn.XLOOKUP(Planilha4!$E169,'C5'!$D:$D,'C5'!$Z:$Z),"Ok","Nfe: "&amp;_xlfn.XLOOKUP($E169,'Espelho NFE'!$B:$B,INDIRECT(TEXT($AQ$8,"@")))&amp;" - C5: "&amp;_xlfn.XLOOKUP(Planilha4!$E169,'C5'!$D:$D,'C5'!$Z:$Z)),"")</f>
        <v/>
      </c>
      <c r="L169" s="20" t="str" cm="1">
        <f t="array" aca="1" ref="L169" ca="1">IF($F169="Sim",IF(_xlfn.XLOOKUP($E169,'Espelho NFE'!$B:$B,INDIRECT(TEXT($AQ$9,"@")))=_xlfn.XLOOKUP(Planilha4!$E169,'C5'!$D:$D,'C5'!$AA:$AA),"Ok","Nfe: "&amp;_xlfn.XLOOKUP($E169,'Espelho NFE'!$B:$B,INDIRECT(TEXT($AQ$9,"@")))&amp;" - C5: "&amp;_xlfn.XLOOKUP(Planilha4!$E169,'C5'!$D:$D,'C5'!$AA:$AA)),"")</f>
        <v/>
      </c>
      <c r="M169" s="20" t="str" cm="1">
        <f t="array" aca="1" ref="M169" ca="1">IF($F169="Sim",IF(_xlfn.XLOOKUP($E169,'Espelho NFE'!$B:$B,INDIRECT(TEXT($AQ$10,"@")))=_xlfn.XLOOKUP(Planilha4!$E169,'C5'!$D:$D,'C5'!$AB:$AB),"Ok","Nfe: "&amp;_xlfn.XLOOKUP($E169,'Espelho NFE'!$B:$B,INDIRECT(TEXT($AQ$10,"@")))&amp;" - C5: "&amp;_xlfn.XLOOKUP(Planilha4!$E169,'C5'!$D:$D,'C5'!$AB:$AB)),"")</f>
        <v/>
      </c>
      <c r="N169" s="18" t="str">
        <f>IF(F169="Sim",IF(_xlfn.XLOOKUP(E169,'C5'!D:D,'C5'!E:E)=1,"Uni 1","Cx "&amp;_xlfn.XLOOKUP(E169,'C5'!D:D,'C5'!E:E)),"")</f>
        <v/>
      </c>
      <c r="O169" s="20" t="str" cm="1">
        <f t="array" aca="1" ref="O169" ca="1">IF(F169="Sim",IF((_xlfn.XLOOKUP(E169,'Espelho NFE'!B:B,INDIRECT(TEXT($AQ$11,"@")))/_xlfn.XLOOKUP(E169,'C5'!D:D,'C5'!G:G))*_xlfn.XLOOKUP(Planilha4!E169,'C5'!D:D,'C5'!E:E)=_xlfn.XLOOKUP(E169,'C5'!D:D,'C5'!F:F),"Ok","Nfe:"&amp;(_xlfn.XLOOKUP(E169,'Espelho NFE'!B:B,INDIRECT(TEXT($AQ$11,"@")))/_xlfn.XLOOKUP(E169,'C5'!D:D,'C5'!G:G))*_xlfn.XLOOKUP(Planilha4!E169,'C5'!D:D,'C5'!E:E)&amp;" - C5: "&amp;_xlfn.XLOOKUP(E169,'C5'!D:D,'C5'!F:F)),"")</f>
        <v/>
      </c>
    </row>
    <row r="170" spans="5:15" x14ac:dyDescent="0.35">
      <c r="E170" s="18" t="str">
        <f>IF('Espelho NFE'!B168="","",'Espelho NFE'!B168)</f>
        <v/>
      </c>
      <c r="F170" s="18" t="str">
        <f>IF(E170="","",IF(_xlfn.XLOOKUP(Planilha4!E170,'Espelho NFE'!B:B,'Espelho NFE'!B:B)="","Não","Sim"))</f>
        <v/>
      </c>
      <c r="G170" s="20" t="str">
        <f>IF(F170="Sim",_xlfn.XLOOKUP(E170,'C5'!D:D,'C5'!C:C),"")</f>
        <v/>
      </c>
      <c r="H170" s="18" t="str">
        <f>IF(F170="Sim",_xlfn.XLOOKUP(G170,'C5'!C:C,'C5'!J:J),"")</f>
        <v/>
      </c>
      <c r="I170" s="20" t="str" cm="1">
        <f t="array" aca="1" ref="I170" ca="1">IF($F170="Sim",IF(_xlfn.XLOOKUP($E170,'Espelho NFE'!$B:$B,INDIRECT(TEXT($AQ$6,"@")))=_xlfn.XLOOKUP(Planilha4!$E170,'C5'!$D:$D,'C5'!$P:$P),"Ok","Nfe: "&amp;_xlfn.XLOOKUP($E170,'Espelho NFE'!$B:$B,INDIRECT(TEXT($AQ$6,"@")))&amp;" - C5: "&amp;_xlfn.XLOOKUP(Planilha4!$E170,'C5'!$D:$D,'C5'!$P:$P)),"")</f>
        <v/>
      </c>
      <c r="J170" s="20" t="str" cm="1">
        <f t="array" aca="1" ref="J170" ca="1">IF($F170="Sim",IF(_xlfn.XLOOKUP($E170,'Espelho NFE'!$B:$B,INDIRECT(TEXT($AQ$7,"@")))=_xlfn.XLOOKUP(Planilha4!$E170,'C5'!$D:$D,'C5'!$M:$M),"Ok","Nfe: "&amp;_xlfn.XLOOKUP($E170,'Espelho NFE'!$B:$B,INDIRECT(TEXT($AQ$7,"@")))&amp;" - C5: "&amp;_xlfn.XLOOKUP(Planilha4!$E170,'C5'!$D:$D,'C5'!$M:$M)),"")</f>
        <v/>
      </c>
      <c r="K170" s="20" t="str" cm="1">
        <f t="array" aca="1" ref="K170" ca="1">IF($F170="Sim",IF(_xlfn.XLOOKUP($E170,'Espelho NFE'!$B:$B,INDIRECT(TEXT($AQ$8,"@")))=_xlfn.XLOOKUP(Planilha4!$E170,'C5'!$D:$D,'C5'!$Z:$Z),"Ok","Nfe: "&amp;_xlfn.XLOOKUP($E170,'Espelho NFE'!$B:$B,INDIRECT(TEXT($AQ$8,"@")))&amp;" - C5: "&amp;_xlfn.XLOOKUP(Planilha4!$E170,'C5'!$D:$D,'C5'!$Z:$Z)),"")</f>
        <v/>
      </c>
      <c r="L170" s="20" t="str" cm="1">
        <f t="array" aca="1" ref="L170" ca="1">IF($F170="Sim",IF(_xlfn.XLOOKUP($E170,'Espelho NFE'!$B:$B,INDIRECT(TEXT($AQ$9,"@")))=_xlfn.XLOOKUP(Planilha4!$E170,'C5'!$D:$D,'C5'!$AA:$AA),"Ok","Nfe: "&amp;_xlfn.XLOOKUP($E170,'Espelho NFE'!$B:$B,INDIRECT(TEXT($AQ$9,"@")))&amp;" - C5: "&amp;_xlfn.XLOOKUP(Planilha4!$E170,'C5'!$D:$D,'C5'!$AA:$AA)),"")</f>
        <v/>
      </c>
      <c r="M170" s="20" t="str" cm="1">
        <f t="array" aca="1" ref="M170" ca="1">IF($F170="Sim",IF(_xlfn.XLOOKUP($E170,'Espelho NFE'!$B:$B,INDIRECT(TEXT($AQ$10,"@")))=_xlfn.XLOOKUP(Planilha4!$E170,'C5'!$D:$D,'C5'!$AB:$AB),"Ok","Nfe: "&amp;_xlfn.XLOOKUP($E170,'Espelho NFE'!$B:$B,INDIRECT(TEXT($AQ$10,"@")))&amp;" - C5: "&amp;_xlfn.XLOOKUP(Planilha4!$E170,'C5'!$D:$D,'C5'!$AB:$AB)),"")</f>
        <v/>
      </c>
      <c r="N170" s="18" t="str">
        <f>IF(F170="Sim",IF(_xlfn.XLOOKUP(E170,'C5'!D:D,'C5'!E:E)=1,"Uni 1","Cx "&amp;_xlfn.XLOOKUP(E170,'C5'!D:D,'C5'!E:E)),"")</f>
        <v/>
      </c>
      <c r="O170" s="20" t="str" cm="1">
        <f t="array" aca="1" ref="O170" ca="1">IF(F170="Sim",IF((_xlfn.XLOOKUP(E170,'Espelho NFE'!B:B,INDIRECT(TEXT($AQ$11,"@")))/_xlfn.XLOOKUP(E170,'C5'!D:D,'C5'!G:G))*_xlfn.XLOOKUP(Planilha4!E170,'C5'!D:D,'C5'!E:E)=_xlfn.XLOOKUP(E170,'C5'!D:D,'C5'!F:F),"Ok","Nfe:"&amp;(_xlfn.XLOOKUP(E170,'Espelho NFE'!B:B,INDIRECT(TEXT($AQ$11,"@")))/_xlfn.XLOOKUP(E170,'C5'!D:D,'C5'!G:G))*_xlfn.XLOOKUP(Planilha4!E170,'C5'!D:D,'C5'!E:E)&amp;" - C5: "&amp;_xlfn.XLOOKUP(E170,'C5'!D:D,'C5'!F:F)),"")</f>
        <v/>
      </c>
    </row>
    <row r="171" spans="5:15" x14ac:dyDescent="0.35">
      <c r="E171" s="18" t="str">
        <f>IF('Espelho NFE'!B169="","",'Espelho NFE'!B169)</f>
        <v/>
      </c>
      <c r="F171" s="18" t="str">
        <f>IF(E171="","",IF(_xlfn.XLOOKUP(Planilha4!E171,'Espelho NFE'!B:B,'Espelho NFE'!B:B)="","Não","Sim"))</f>
        <v/>
      </c>
      <c r="G171" s="20" t="str">
        <f>IF(F171="Sim",_xlfn.XLOOKUP(E171,'C5'!D:D,'C5'!C:C),"")</f>
        <v/>
      </c>
      <c r="H171" s="18" t="str">
        <f>IF(F171="Sim",_xlfn.XLOOKUP(G171,'C5'!C:C,'C5'!J:J),"")</f>
        <v/>
      </c>
      <c r="I171" s="20" t="str" cm="1">
        <f t="array" aca="1" ref="I171" ca="1">IF($F171="Sim",IF(_xlfn.XLOOKUP($E171,'Espelho NFE'!$B:$B,INDIRECT(TEXT($AQ$6,"@")))=_xlfn.XLOOKUP(Planilha4!$E171,'C5'!$D:$D,'C5'!$P:$P),"Ok","Nfe: "&amp;_xlfn.XLOOKUP($E171,'Espelho NFE'!$B:$B,INDIRECT(TEXT($AQ$6,"@")))&amp;" - C5: "&amp;_xlfn.XLOOKUP(Planilha4!$E171,'C5'!$D:$D,'C5'!$P:$P)),"")</f>
        <v/>
      </c>
      <c r="J171" s="20" t="str" cm="1">
        <f t="array" aca="1" ref="J171" ca="1">IF($F171="Sim",IF(_xlfn.XLOOKUP($E171,'Espelho NFE'!$B:$B,INDIRECT(TEXT($AQ$7,"@")))=_xlfn.XLOOKUP(Planilha4!$E171,'C5'!$D:$D,'C5'!$M:$M),"Ok","Nfe: "&amp;_xlfn.XLOOKUP($E171,'Espelho NFE'!$B:$B,INDIRECT(TEXT($AQ$7,"@")))&amp;" - C5: "&amp;_xlfn.XLOOKUP(Planilha4!$E171,'C5'!$D:$D,'C5'!$M:$M)),"")</f>
        <v/>
      </c>
      <c r="K171" s="20" t="str" cm="1">
        <f t="array" aca="1" ref="K171" ca="1">IF($F171="Sim",IF(_xlfn.XLOOKUP($E171,'Espelho NFE'!$B:$B,INDIRECT(TEXT($AQ$8,"@")))=_xlfn.XLOOKUP(Planilha4!$E171,'C5'!$D:$D,'C5'!$Z:$Z),"Ok","Nfe: "&amp;_xlfn.XLOOKUP($E171,'Espelho NFE'!$B:$B,INDIRECT(TEXT($AQ$8,"@")))&amp;" - C5: "&amp;_xlfn.XLOOKUP(Planilha4!$E171,'C5'!$D:$D,'C5'!$Z:$Z)),"")</f>
        <v/>
      </c>
      <c r="L171" s="20" t="str" cm="1">
        <f t="array" aca="1" ref="L171" ca="1">IF($F171="Sim",IF(_xlfn.XLOOKUP($E171,'Espelho NFE'!$B:$B,INDIRECT(TEXT($AQ$9,"@")))=_xlfn.XLOOKUP(Planilha4!$E171,'C5'!$D:$D,'C5'!$AA:$AA),"Ok","Nfe: "&amp;_xlfn.XLOOKUP($E171,'Espelho NFE'!$B:$B,INDIRECT(TEXT($AQ$9,"@")))&amp;" - C5: "&amp;_xlfn.XLOOKUP(Planilha4!$E171,'C5'!$D:$D,'C5'!$AA:$AA)),"")</f>
        <v/>
      </c>
      <c r="M171" s="20" t="str" cm="1">
        <f t="array" aca="1" ref="M171" ca="1">IF($F171="Sim",IF(_xlfn.XLOOKUP($E171,'Espelho NFE'!$B:$B,INDIRECT(TEXT($AQ$10,"@")))=_xlfn.XLOOKUP(Planilha4!$E171,'C5'!$D:$D,'C5'!$AB:$AB),"Ok","Nfe: "&amp;_xlfn.XLOOKUP($E171,'Espelho NFE'!$B:$B,INDIRECT(TEXT($AQ$10,"@")))&amp;" - C5: "&amp;_xlfn.XLOOKUP(Planilha4!$E171,'C5'!$D:$D,'C5'!$AB:$AB)),"")</f>
        <v/>
      </c>
      <c r="N171" s="18" t="str">
        <f>IF(F171="Sim",IF(_xlfn.XLOOKUP(E171,'C5'!D:D,'C5'!E:E)=1,"Uni 1","Cx "&amp;_xlfn.XLOOKUP(E171,'C5'!D:D,'C5'!E:E)),"")</f>
        <v/>
      </c>
      <c r="O171" s="20" t="str" cm="1">
        <f t="array" aca="1" ref="O171" ca="1">IF(F171="Sim",IF((_xlfn.XLOOKUP(E171,'Espelho NFE'!B:B,INDIRECT(TEXT($AQ$11,"@")))/_xlfn.XLOOKUP(E171,'C5'!D:D,'C5'!G:G))*_xlfn.XLOOKUP(Planilha4!E171,'C5'!D:D,'C5'!E:E)=_xlfn.XLOOKUP(E171,'C5'!D:D,'C5'!F:F),"Ok","Nfe:"&amp;(_xlfn.XLOOKUP(E171,'Espelho NFE'!B:B,INDIRECT(TEXT($AQ$11,"@")))/_xlfn.XLOOKUP(E171,'C5'!D:D,'C5'!G:G))*_xlfn.XLOOKUP(Planilha4!E171,'C5'!D:D,'C5'!E:E)&amp;" - C5: "&amp;_xlfn.XLOOKUP(E171,'C5'!D:D,'C5'!F:F)),"")</f>
        <v/>
      </c>
    </row>
    <row r="172" spans="5:15" x14ac:dyDescent="0.35">
      <c r="E172" s="18" t="str">
        <f>IF('Espelho NFE'!B170="","",'Espelho NFE'!B170)</f>
        <v/>
      </c>
      <c r="F172" s="18" t="str">
        <f>IF(E172="","",IF(_xlfn.XLOOKUP(Planilha4!E172,'Espelho NFE'!B:B,'Espelho NFE'!B:B)="","Não","Sim"))</f>
        <v/>
      </c>
      <c r="G172" s="20" t="str">
        <f>IF(F172="Sim",_xlfn.XLOOKUP(E172,'C5'!D:D,'C5'!C:C),"")</f>
        <v/>
      </c>
      <c r="H172" s="18" t="str">
        <f>IF(F172="Sim",_xlfn.XLOOKUP(G172,'C5'!C:C,'C5'!J:J),"")</f>
        <v/>
      </c>
      <c r="I172" s="20" t="str" cm="1">
        <f t="array" aca="1" ref="I172" ca="1">IF($F172="Sim",IF(_xlfn.XLOOKUP($E172,'Espelho NFE'!$B:$B,INDIRECT(TEXT($AQ$6,"@")))=_xlfn.XLOOKUP(Planilha4!$E172,'C5'!$D:$D,'C5'!$P:$P),"Ok","Nfe: "&amp;_xlfn.XLOOKUP($E172,'Espelho NFE'!$B:$B,INDIRECT(TEXT($AQ$6,"@")))&amp;" - C5: "&amp;_xlfn.XLOOKUP(Planilha4!$E172,'C5'!$D:$D,'C5'!$P:$P)),"")</f>
        <v/>
      </c>
      <c r="J172" s="20" t="str" cm="1">
        <f t="array" aca="1" ref="J172" ca="1">IF($F172="Sim",IF(_xlfn.XLOOKUP($E172,'Espelho NFE'!$B:$B,INDIRECT(TEXT($AQ$7,"@")))=_xlfn.XLOOKUP(Planilha4!$E172,'C5'!$D:$D,'C5'!$M:$M),"Ok","Nfe: "&amp;_xlfn.XLOOKUP($E172,'Espelho NFE'!$B:$B,INDIRECT(TEXT($AQ$7,"@")))&amp;" - C5: "&amp;_xlfn.XLOOKUP(Planilha4!$E172,'C5'!$D:$D,'C5'!$M:$M)),"")</f>
        <v/>
      </c>
      <c r="K172" s="20" t="str" cm="1">
        <f t="array" aca="1" ref="K172" ca="1">IF($F172="Sim",IF(_xlfn.XLOOKUP($E172,'Espelho NFE'!$B:$B,INDIRECT(TEXT($AQ$8,"@")))=_xlfn.XLOOKUP(Planilha4!$E172,'C5'!$D:$D,'C5'!$Z:$Z),"Ok","Nfe: "&amp;_xlfn.XLOOKUP($E172,'Espelho NFE'!$B:$B,INDIRECT(TEXT($AQ$8,"@")))&amp;" - C5: "&amp;_xlfn.XLOOKUP(Planilha4!$E172,'C5'!$D:$D,'C5'!$Z:$Z)),"")</f>
        <v/>
      </c>
      <c r="L172" s="20" t="str" cm="1">
        <f t="array" aca="1" ref="L172" ca="1">IF($F172="Sim",IF(_xlfn.XLOOKUP($E172,'Espelho NFE'!$B:$B,INDIRECT(TEXT($AQ$9,"@")))=_xlfn.XLOOKUP(Planilha4!$E172,'C5'!$D:$D,'C5'!$AA:$AA),"Ok","Nfe: "&amp;_xlfn.XLOOKUP($E172,'Espelho NFE'!$B:$B,INDIRECT(TEXT($AQ$9,"@")))&amp;" - C5: "&amp;_xlfn.XLOOKUP(Planilha4!$E172,'C5'!$D:$D,'C5'!$AA:$AA)),"")</f>
        <v/>
      </c>
      <c r="M172" s="20" t="str" cm="1">
        <f t="array" aca="1" ref="M172" ca="1">IF($F172="Sim",IF(_xlfn.XLOOKUP($E172,'Espelho NFE'!$B:$B,INDIRECT(TEXT($AQ$10,"@")))=_xlfn.XLOOKUP(Planilha4!$E172,'C5'!$D:$D,'C5'!$AB:$AB),"Ok","Nfe: "&amp;_xlfn.XLOOKUP($E172,'Espelho NFE'!$B:$B,INDIRECT(TEXT($AQ$10,"@")))&amp;" - C5: "&amp;_xlfn.XLOOKUP(Planilha4!$E172,'C5'!$D:$D,'C5'!$AB:$AB)),"")</f>
        <v/>
      </c>
      <c r="N172" s="18" t="str">
        <f>IF(F172="Sim",IF(_xlfn.XLOOKUP(E172,'C5'!D:D,'C5'!E:E)=1,"Uni 1","Cx "&amp;_xlfn.XLOOKUP(E172,'C5'!D:D,'C5'!E:E)),"")</f>
        <v/>
      </c>
      <c r="O172" s="20" t="str" cm="1">
        <f t="array" aca="1" ref="O172" ca="1">IF(F172="Sim",IF((_xlfn.XLOOKUP(E172,'Espelho NFE'!B:B,INDIRECT(TEXT($AQ$11,"@")))/_xlfn.XLOOKUP(E172,'C5'!D:D,'C5'!G:G))*_xlfn.XLOOKUP(Planilha4!E172,'C5'!D:D,'C5'!E:E)=_xlfn.XLOOKUP(E172,'C5'!D:D,'C5'!F:F),"Ok","Nfe:"&amp;(_xlfn.XLOOKUP(E172,'Espelho NFE'!B:B,INDIRECT(TEXT($AQ$11,"@")))/_xlfn.XLOOKUP(E172,'C5'!D:D,'C5'!G:G))*_xlfn.XLOOKUP(Planilha4!E172,'C5'!D:D,'C5'!E:E)&amp;" - C5: "&amp;_xlfn.XLOOKUP(E172,'C5'!D:D,'C5'!F:F)),"")</f>
        <v/>
      </c>
    </row>
    <row r="173" spans="5:15" x14ac:dyDescent="0.35">
      <c r="E173" s="18" t="str">
        <f>IF('Espelho NFE'!B171="","",'Espelho NFE'!B171)</f>
        <v/>
      </c>
      <c r="F173" s="18" t="str">
        <f>IF(E173="","",IF(_xlfn.XLOOKUP(Planilha4!E173,'Espelho NFE'!B:B,'Espelho NFE'!B:B)="","Não","Sim"))</f>
        <v/>
      </c>
      <c r="G173" s="20" t="str">
        <f>IF(F173="Sim",_xlfn.XLOOKUP(E173,'C5'!D:D,'C5'!C:C),"")</f>
        <v/>
      </c>
      <c r="H173" s="18" t="str">
        <f>IF(F173="Sim",_xlfn.XLOOKUP(G173,'C5'!C:C,'C5'!J:J),"")</f>
        <v/>
      </c>
      <c r="I173" s="20" t="str" cm="1">
        <f t="array" aca="1" ref="I173" ca="1">IF($F173="Sim",IF(_xlfn.XLOOKUP($E173,'Espelho NFE'!$B:$B,INDIRECT(TEXT($AQ$6,"@")))=_xlfn.XLOOKUP(Planilha4!$E173,'C5'!$D:$D,'C5'!$P:$P),"Ok","Nfe: "&amp;_xlfn.XLOOKUP($E173,'Espelho NFE'!$B:$B,INDIRECT(TEXT($AQ$6,"@")))&amp;" - C5: "&amp;_xlfn.XLOOKUP(Planilha4!$E173,'C5'!$D:$D,'C5'!$P:$P)),"")</f>
        <v/>
      </c>
      <c r="J173" s="20" t="str" cm="1">
        <f t="array" aca="1" ref="J173" ca="1">IF($F173="Sim",IF(_xlfn.XLOOKUP($E173,'Espelho NFE'!$B:$B,INDIRECT(TEXT($AQ$7,"@")))=_xlfn.XLOOKUP(Planilha4!$E173,'C5'!$D:$D,'C5'!$M:$M),"Ok","Nfe: "&amp;_xlfn.XLOOKUP($E173,'Espelho NFE'!$B:$B,INDIRECT(TEXT($AQ$7,"@")))&amp;" - C5: "&amp;_xlfn.XLOOKUP(Planilha4!$E173,'C5'!$D:$D,'C5'!$M:$M)),"")</f>
        <v/>
      </c>
      <c r="K173" s="20" t="str" cm="1">
        <f t="array" aca="1" ref="K173" ca="1">IF($F173="Sim",IF(_xlfn.XLOOKUP($E173,'Espelho NFE'!$B:$B,INDIRECT(TEXT($AQ$8,"@")))=_xlfn.XLOOKUP(Planilha4!$E173,'C5'!$D:$D,'C5'!$Z:$Z),"Ok","Nfe: "&amp;_xlfn.XLOOKUP($E173,'Espelho NFE'!$B:$B,INDIRECT(TEXT($AQ$8,"@")))&amp;" - C5: "&amp;_xlfn.XLOOKUP(Planilha4!$E173,'C5'!$D:$D,'C5'!$Z:$Z)),"")</f>
        <v/>
      </c>
      <c r="L173" s="20" t="str" cm="1">
        <f t="array" aca="1" ref="L173" ca="1">IF($F173="Sim",IF(_xlfn.XLOOKUP($E173,'Espelho NFE'!$B:$B,INDIRECT(TEXT($AQ$9,"@")))=_xlfn.XLOOKUP(Planilha4!$E173,'C5'!$D:$D,'C5'!$AA:$AA),"Ok","Nfe: "&amp;_xlfn.XLOOKUP($E173,'Espelho NFE'!$B:$B,INDIRECT(TEXT($AQ$9,"@")))&amp;" - C5: "&amp;_xlfn.XLOOKUP(Planilha4!$E173,'C5'!$D:$D,'C5'!$AA:$AA)),"")</f>
        <v/>
      </c>
      <c r="M173" s="20" t="str" cm="1">
        <f t="array" aca="1" ref="M173" ca="1">IF($F173="Sim",IF(_xlfn.XLOOKUP($E173,'Espelho NFE'!$B:$B,INDIRECT(TEXT($AQ$10,"@")))=_xlfn.XLOOKUP(Planilha4!$E173,'C5'!$D:$D,'C5'!$AB:$AB),"Ok","Nfe: "&amp;_xlfn.XLOOKUP($E173,'Espelho NFE'!$B:$B,INDIRECT(TEXT($AQ$10,"@")))&amp;" - C5: "&amp;_xlfn.XLOOKUP(Planilha4!$E173,'C5'!$D:$D,'C5'!$AB:$AB)),"")</f>
        <v/>
      </c>
      <c r="N173" s="18" t="str">
        <f>IF(F173="Sim",IF(_xlfn.XLOOKUP(E173,'C5'!D:D,'C5'!E:E)=1,"Uni 1","Cx "&amp;_xlfn.XLOOKUP(E173,'C5'!D:D,'C5'!E:E)),"")</f>
        <v/>
      </c>
      <c r="O173" s="20" t="str" cm="1">
        <f t="array" aca="1" ref="O173" ca="1">IF(F173="Sim",IF((_xlfn.XLOOKUP(E173,'Espelho NFE'!B:B,INDIRECT(TEXT($AQ$11,"@")))/_xlfn.XLOOKUP(E173,'C5'!D:D,'C5'!G:G))*_xlfn.XLOOKUP(Planilha4!E173,'C5'!D:D,'C5'!E:E)=_xlfn.XLOOKUP(E173,'C5'!D:D,'C5'!F:F),"Ok","Nfe:"&amp;(_xlfn.XLOOKUP(E173,'Espelho NFE'!B:B,INDIRECT(TEXT($AQ$11,"@")))/_xlfn.XLOOKUP(E173,'C5'!D:D,'C5'!G:G))*_xlfn.XLOOKUP(Planilha4!E173,'C5'!D:D,'C5'!E:E)&amp;" - C5: "&amp;_xlfn.XLOOKUP(E173,'C5'!D:D,'C5'!F:F)),"")</f>
        <v/>
      </c>
    </row>
    <row r="174" spans="5:15" x14ac:dyDescent="0.35">
      <c r="E174" s="18" t="str">
        <f>IF('Espelho NFE'!B172="","",'Espelho NFE'!B172)</f>
        <v/>
      </c>
      <c r="F174" s="18" t="str">
        <f>IF(E174="","",IF(_xlfn.XLOOKUP(Planilha4!E174,'Espelho NFE'!B:B,'Espelho NFE'!B:B)="","Não","Sim"))</f>
        <v/>
      </c>
      <c r="G174" s="20" t="str">
        <f>IF(F174="Sim",_xlfn.XLOOKUP(E174,'C5'!D:D,'C5'!C:C),"")</f>
        <v/>
      </c>
      <c r="H174" s="18" t="str">
        <f>IF(F174="Sim",_xlfn.XLOOKUP(G174,'C5'!C:C,'C5'!J:J),"")</f>
        <v/>
      </c>
      <c r="I174" s="20" t="str" cm="1">
        <f t="array" aca="1" ref="I174" ca="1">IF($F174="Sim",IF(_xlfn.XLOOKUP($E174,'Espelho NFE'!$B:$B,INDIRECT(TEXT($AQ$6,"@")))=_xlfn.XLOOKUP(Planilha4!$E174,'C5'!$D:$D,'C5'!$P:$P),"Ok","Nfe: "&amp;_xlfn.XLOOKUP($E174,'Espelho NFE'!$B:$B,INDIRECT(TEXT($AQ$6,"@")))&amp;" - C5: "&amp;_xlfn.XLOOKUP(Planilha4!$E174,'C5'!$D:$D,'C5'!$P:$P)),"")</f>
        <v/>
      </c>
      <c r="J174" s="20" t="str" cm="1">
        <f t="array" aca="1" ref="J174" ca="1">IF($F174="Sim",IF(_xlfn.XLOOKUP($E174,'Espelho NFE'!$B:$B,INDIRECT(TEXT($AQ$7,"@")))=_xlfn.XLOOKUP(Planilha4!$E174,'C5'!$D:$D,'C5'!$M:$M),"Ok","Nfe: "&amp;_xlfn.XLOOKUP($E174,'Espelho NFE'!$B:$B,INDIRECT(TEXT($AQ$7,"@")))&amp;" - C5: "&amp;_xlfn.XLOOKUP(Planilha4!$E174,'C5'!$D:$D,'C5'!$M:$M)),"")</f>
        <v/>
      </c>
      <c r="K174" s="20" t="str" cm="1">
        <f t="array" aca="1" ref="K174" ca="1">IF($F174="Sim",IF(_xlfn.XLOOKUP($E174,'Espelho NFE'!$B:$B,INDIRECT(TEXT($AQ$8,"@")))=_xlfn.XLOOKUP(Planilha4!$E174,'C5'!$D:$D,'C5'!$Z:$Z),"Ok","Nfe: "&amp;_xlfn.XLOOKUP($E174,'Espelho NFE'!$B:$B,INDIRECT(TEXT($AQ$8,"@")))&amp;" - C5: "&amp;_xlfn.XLOOKUP(Planilha4!$E174,'C5'!$D:$D,'C5'!$Z:$Z)),"")</f>
        <v/>
      </c>
      <c r="L174" s="20" t="str" cm="1">
        <f t="array" aca="1" ref="L174" ca="1">IF($F174="Sim",IF(_xlfn.XLOOKUP($E174,'Espelho NFE'!$B:$B,INDIRECT(TEXT($AQ$9,"@")))=_xlfn.XLOOKUP(Planilha4!$E174,'C5'!$D:$D,'C5'!$AA:$AA),"Ok","Nfe: "&amp;_xlfn.XLOOKUP($E174,'Espelho NFE'!$B:$B,INDIRECT(TEXT($AQ$9,"@")))&amp;" - C5: "&amp;_xlfn.XLOOKUP(Planilha4!$E174,'C5'!$D:$D,'C5'!$AA:$AA)),"")</f>
        <v/>
      </c>
      <c r="M174" s="20" t="str" cm="1">
        <f t="array" aca="1" ref="M174" ca="1">IF($F174="Sim",IF(_xlfn.XLOOKUP($E174,'Espelho NFE'!$B:$B,INDIRECT(TEXT($AQ$10,"@")))=_xlfn.XLOOKUP(Planilha4!$E174,'C5'!$D:$D,'C5'!$AB:$AB),"Ok","Nfe: "&amp;_xlfn.XLOOKUP($E174,'Espelho NFE'!$B:$B,INDIRECT(TEXT($AQ$10,"@")))&amp;" - C5: "&amp;_xlfn.XLOOKUP(Planilha4!$E174,'C5'!$D:$D,'C5'!$AB:$AB)),"")</f>
        <v/>
      </c>
      <c r="N174" s="18" t="str">
        <f>IF(F174="Sim",IF(_xlfn.XLOOKUP(E174,'C5'!D:D,'C5'!E:E)=1,"Uni 1","Cx "&amp;_xlfn.XLOOKUP(E174,'C5'!D:D,'C5'!E:E)),"")</f>
        <v/>
      </c>
      <c r="O174" s="20" t="str" cm="1">
        <f t="array" aca="1" ref="O174" ca="1">IF(F174="Sim",IF((_xlfn.XLOOKUP(E174,'Espelho NFE'!B:B,INDIRECT(TEXT($AQ$11,"@")))/_xlfn.XLOOKUP(E174,'C5'!D:D,'C5'!G:G))*_xlfn.XLOOKUP(Planilha4!E174,'C5'!D:D,'C5'!E:E)=_xlfn.XLOOKUP(E174,'C5'!D:D,'C5'!F:F),"Ok","Nfe:"&amp;(_xlfn.XLOOKUP(E174,'Espelho NFE'!B:B,INDIRECT(TEXT($AQ$11,"@")))/_xlfn.XLOOKUP(E174,'C5'!D:D,'C5'!G:G))*_xlfn.XLOOKUP(Planilha4!E174,'C5'!D:D,'C5'!E:E)&amp;" - C5: "&amp;_xlfn.XLOOKUP(E174,'C5'!D:D,'C5'!F:F)),"")</f>
        <v/>
      </c>
    </row>
    <row r="175" spans="5:15" x14ac:dyDescent="0.35">
      <c r="E175" s="18" t="str">
        <f>IF('Espelho NFE'!B173="","",'Espelho NFE'!B173)</f>
        <v/>
      </c>
      <c r="F175" s="18" t="str">
        <f>IF(E175="","",IF(_xlfn.XLOOKUP(Planilha4!E175,'Espelho NFE'!B:B,'Espelho NFE'!B:B)="","Não","Sim"))</f>
        <v/>
      </c>
      <c r="G175" s="20" t="str">
        <f>IF(F175="Sim",_xlfn.XLOOKUP(E175,'C5'!D:D,'C5'!C:C),"")</f>
        <v/>
      </c>
      <c r="H175" s="18" t="str">
        <f>IF(F175="Sim",_xlfn.XLOOKUP(G175,'C5'!C:C,'C5'!J:J),"")</f>
        <v/>
      </c>
      <c r="I175" s="20" t="str" cm="1">
        <f t="array" aca="1" ref="I175" ca="1">IF($F175="Sim",IF(_xlfn.XLOOKUP($E175,'Espelho NFE'!$B:$B,INDIRECT(TEXT($AQ$6,"@")))=_xlfn.XLOOKUP(Planilha4!$E175,'C5'!$D:$D,'C5'!$P:$P),"Ok","Nfe: "&amp;_xlfn.XLOOKUP($E175,'Espelho NFE'!$B:$B,INDIRECT(TEXT($AQ$6,"@")))&amp;" - C5: "&amp;_xlfn.XLOOKUP(Planilha4!$E175,'C5'!$D:$D,'C5'!$P:$P)),"")</f>
        <v/>
      </c>
      <c r="J175" s="20" t="str" cm="1">
        <f t="array" aca="1" ref="J175" ca="1">IF($F175="Sim",IF(_xlfn.XLOOKUP($E175,'Espelho NFE'!$B:$B,INDIRECT(TEXT($AQ$7,"@")))=_xlfn.XLOOKUP(Planilha4!$E175,'C5'!$D:$D,'C5'!$M:$M),"Ok","Nfe: "&amp;_xlfn.XLOOKUP($E175,'Espelho NFE'!$B:$B,INDIRECT(TEXT($AQ$7,"@")))&amp;" - C5: "&amp;_xlfn.XLOOKUP(Planilha4!$E175,'C5'!$D:$D,'C5'!$M:$M)),"")</f>
        <v/>
      </c>
      <c r="K175" s="20" t="str" cm="1">
        <f t="array" aca="1" ref="K175" ca="1">IF($F175="Sim",IF(_xlfn.XLOOKUP($E175,'Espelho NFE'!$B:$B,INDIRECT(TEXT($AQ$8,"@")))=_xlfn.XLOOKUP(Planilha4!$E175,'C5'!$D:$D,'C5'!$Z:$Z),"Ok","Nfe: "&amp;_xlfn.XLOOKUP($E175,'Espelho NFE'!$B:$B,INDIRECT(TEXT($AQ$8,"@")))&amp;" - C5: "&amp;_xlfn.XLOOKUP(Planilha4!$E175,'C5'!$D:$D,'C5'!$Z:$Z)),"")</f>
        <v/>
      </c>
      <c r="L175" s="20" t="str" cm="1">
        <f t="array" aca="1" ref="L175" ca="1">IF($F175="Sim",IF(_xlfn.XLOOKUP($E175,'Espelho NFE'!$B:$B,INDIRECT(TEXT($AQ$9,"@")))=_xlfn.XLOOKUP(Planilha4!$E175,'C5'!$D:$D,'C5'!$AA:$AA),"Ok","Nfe: "&amp;_xlfn.XLOOKUP($E175,'Espelho NFE'!$B:$B,INDIRECT(TEXT($AQ$9,"@")))&amp;" - C5: "&amp;_xlfn.XLOOKUP(Planilha4!$E175,'C5'!$D:$D,'C5'!$AA:$AA)),"")</f>
        <v/>
      </c>
      <c r="M175" s="20" t="str" cm="1">
        <f t="array" aca="1" ref="M175" ca="1">IF($F175="Sim",IF(_xlfn.XLOOKUP($E175,'Espelho NFE'!$B:$B,INDIRECT(TEXT($AQ$10,"@")))=_xlfn.XLOOKUP(Planilha4!$E175,'C5'!$D:$D,'C5'!$AB:$AB),"Ok","Nfe: "&amp;_xlfn.XLOOKUP($E175,'Espelho NFE'!$B:$B,INDIRECT(TEXT($AQ$10,"@")))&amp;" - C5: "&amp;_xlfn.XLOOKUP(Planilha4!$E175,'C5'!$D:$D,'C5'!$AB:$AB)),"")</f>
        <v/>
      </c>
      <c r="N175" s="18" t="str">
        <f>IF(F175="Sim",IF(_xlfn.XLOOKUP(E175,'C5'!D:D,'C5'!E:E)=1,"Uni 1","Cx "&amp;_xlfn.XLOOKUP(E175,'C5'!D:D,'C5'!E:E)),"")</f>
        <v/>
      </c>
      <c r="O175" s="20" t="str" cm="1">
        <f t="array" aca="1" ref="O175" ca="1">IF(F175="Sim",IF((_xlfn.XLOOKUP(E175,'Espelho NFE'!B:B,INDIRECT(TEXT($AQ$11,"@")))/_xlfn.XLOOKUP(E175,'C5'!D:D,'C5'!G:G))*_xlfn.XLOOKUP(Planilha4!E175,'C5'!D:D,'C5'!E:E)=_xlfn.XLOOKUP(E175,'C5'!D:D,'C5'!F:F),"Ok","Nfe:"&amp;(_xlfn.XLOOKUP(E175,'Espelho NFE'!B:B,INDIRECT(TEXT($AQ$11,"@")))/_xlfn.XLOOKUP(E175,'C5'!D:D,'C5'!G:G))*_xlfn.XLOOKUP(Planilha4!E175,'C5'!D:D,'C5'!E:E)&amp;" - C5: "&amp;_xlfn.XLOOKUP(E175,'C5'!D:D,'C5'!F:F)),"")</f>
        <v/>
      </c>
    </row>
    <row r="176" spans="5:15" x14ac:dyDescent="0.35">
      <c r="E176" s="18" t="str">
        <f>IF('Espelho NFE'!B174="","",'Espelho NFE'!B174)</f>
        <v/>
      </c>
      <c r="F176" s="18" t="str">
        <f>IF(E176="","",IF(_xlfn.XLOOKUP(Planilha4!E176,'Espelho NFE'!B:B,'Espelho NFE'!B:B)="","Não","Sim"))</f>
        <v/>
      </c>
      <c r="G176" s="20" t="str">
        <f>IF(F176="Sim",_xlfn.XLOOKUP(E176,'C5'!D:D,'C5'!C:C),"")</f>
        <v/>
      </c>
      <c r="H176" s="18" t="str">
        <f>IF(F176="Sim",_xlfn.XLOOKUP(G176,'C5'!C:C,'C5'!J:J),"")</f>
        <v/>
      </c>
      <c r="I176" s="20" t="str" cm="1">
        <f t="array" aca="1" ref="I176" ca="1">IF($F176="Sim",IF(_xlfn.XLOOKUP($E176,'Espelho NFE'!$B:$B,INDIRECT(TEXT($AQ$6,"@")))=_xlfn.XLOOKUP(Planilha4!$E176,'C5'!$D:$D,'C5'!$P:$P),"Ok","Nfe: "&amp;_xlfn.XLOOKUP($E176,'Espelho NFE'!$B:$B,INDIRECT(TEXT($AQ$6,"@")))&amp;" - C5: "&amp;_xlfn.XLOOKUP(Planilha4!$E176,'C5'!$D:$D,'C5'!$P:$P)),"")</f>
        <v/>
      </c>
      <c r="J176" s="20" t="str" cm="1">
        <f t="array" aca="1" ref="J176" ca="1">IF($F176="Sim",IF(_xlfn.XLOOKUP($E176,'Espelho NFE'!$B:$B,INDIRECT(TEXT($AQ$7,"@")))=_xlfn.XLOOKUP(Planilha4!$E176,'C5'!$D:$D,'C5'!$M:$M),"Ok","Nfe: "&amp;_xlfn.XLOOKUP($E176,'Espelho NFE'!$B:$B,INDIRECT(TEXT($AQ$7,"@")))&amp;" - C5: "&amp;_xlfn.XLOOKUP(Planilha4!$E176,'C5'!$D:$D,'C5'!$M:$M)),"")</f>
        <v/>
      </c>
      <c r="K176" s="20" t="str" cm="1">
        <f t="array" aca="1" ref="K176" ca="1">IF($F176="Sim",IF(_xlfn.XLOOKUP($E176,'Espelho NFE'!$B:$B,INDIRECT(TEXT($AQ$8,"@")))=_xlfn.XLOOKUP(Planilha4!$E176,'C5'!$D:$D,'C5'!$Z:$Z),"Ok","Nfe: "&amp;_xlfn.XLOOKUP($E176,'Espelho NFE'!$B:$B,INDIRECT(TEXT($AQ$8,"@")))&amp;" - C5: "&amp;_xlfn.XLOOKUP(Planilha4!$E176,'C5'!$D:$D,'C5'!$Z:$Z)),"")</f>
        <v/>
      </c>
      <c r="L176" s="20" t="str" cm="1">
        <f t="array" aca="1" ref="L176" ca="1">IF($F176="Sim",IF(_xlfn.XLOOKUP($E176,'Espelho NFE'!$B:$B,INDIRECT(TEXT($AQ$9,"@")))=_xlfn.XLOOKUP(Planilha4!$E176,'C5'!$D:$D,'C5'!$AA:$AA),"Ok","Nfe: "&amp;_xlfn.XLOOKUP($E176,'Espelho NFE'!$B:$B,INDIRECT(TEXT($AQ$9,"@")))&amp;" - C5: "&amp;_xlfn.XLOOKUP(Planilha4!$E176,'C5'!$D:$D,'C5'!$AA:$AA)),"")</f>
        <v/>
      </c>
      <c r="M176" s="20" t="str" cm="1">
        <f t="array" aca="1" ref="M176" ca="1">IF($F176="Sim",IF(_xlfn.XLOOKUP($E176,'Espelho NFE'!$B:$B,INDIRECT(TEXT($AQ$10,"@")))=_xlfn.XLOOKUP(Planilha4!$E176,'C5'!$D:$D,'C5'!$AB:$AB),"Ok","Nfe: "&amp;_xlfn.XLOOKUP($E176,'Espelho NFE'!$B:$B,INDIRECT(TEXT($AQ$10,"@")))&amp;" - C5: "&amp;_xlfn.XLOOKUP(Planilha4!$E176,'C5'!$D:$D,'C5'!$AB:$AB)),"")</f>
        <v/>
      </c>
      <c r="N176" s="18" t="str">
        <f>IF(F176="Sim",IF(_xlfn.XLOOKUP(E176,'C5'!D:D,'C5'!E:E)=1,"Uni 1","Cx "&amp;_xlfn.XLOOKUP(E176,'C5'!D:D,'C5'!E:E)),"")</f>
        <v/>
      </c>
      <c r="O176" s="20" t="str" cm="1">
        <f t="array" aca="1" ref="O176" ca="1">IF(F176="Sim",IF((_xlfn.XLOOKUP(E176,'Espelho NFE'!B:B,INDIRECT(TEXT($AQ$11,"@")))/_xlfn.XLOOKUP(E176,'C5'!D:D,'C5'!G:G))*_xlfn.XLOOKUP(Planilha4!E176,'C5'!D:D,'C5'!E:E)=_xlfn.XLOOKUP(E176,'C5'!D:D,'C5'!F:F),"Ok","Nfe:"&amp;(_xlfn.XLOOKUP(E176,'Espelho NFE'!B:B,INDIRECT(TEXT($AQ$11,"@")))/_xlfn.XLOOKUP(E176,'C5'!D:D,'C5'!G:G))*_xlfn.XLOOKUP(Planilha4!E176,'C5'!D:D,'C5'!E:E)&amp;" - C5: "&amp;_xlfn.XLOOKUP(E176,'C5'!D:D,'C5'!F:F)),"")</f>
        <v/>
      </c>
    </row>
    <row r="177" spans="5:15" x14ac:dyDescent="0.35">
      <c r="E177" s="18" t="str">
        <f>IF('Espelho NFE'!B175="","",'Espelho NFE'!B175)</f>
        <v/>
      </c>
      <c r="F177" s="18" t="str">
        <f>IF(E177="","",IF(_xlfn.XLOOKUP(Planilha4!E177,'Espelho NFE'!B:B,'Espelho NFE'!B:B)="","Não","Sim"))</f>
        <v/>
      </c>
      <c r="G177" s="20" t="str">
        <f>IF(F177="Sim",_xlfn.XLOOKUP(E177,'C5'!D:D,'C5'!C:C),"")</f>
        <v/>
      </c>
      <c r="H177" s="18" t="str">
        <f>IF(F177="Sim",_xlfn.XLOOKUP(G177,'C5'!C:C,'C5'!J:J),"")</f>
        <v/>
      </c>
      <c r="I177" s="20" t="str" cm="1">
        <f t="array" aca="1" ref="I177" ca="1">IF($F177="Sim",IF(_xlfn.XLOOKUP($E177,'Espelho NFE'!$B:$B,INDIRECT(TEXT($AQ$6,"@")))=_xlfn.XLOOKUP(Planilha4!$E177,'C5'!$D:$D,'C5'!$P:$P),"Ok","Nfe: "&amp;_xlfn.XLOOKUP($E177,'Espelho NFE'!$B:$B,INDIRECT(TEXT($AQ$6,"@")))&amp;" - C5: "&amp;_xlfn.XLOOKUP(Planilha4!$E177,'C5'!$D:$D,'C5'!$P:$P)),"")</f>
        <v/>
      </c>
      <c r="J177" s="20" t="str" cm="1">
        <f t="array" aca="1" ref="J177" ca="1">IF($F177="Sim",IF(_xlfn.XLOOKUP($E177,'Espelho NFE'!$B:$B,INDIRECT(TEXT($AQ$7,"@")))=_xlfn.XLOOKUP(Planilha4!$E177,'C5'!$D:$D,'C5'!$M:$M),"Ok","Nfe: "&amp;_xlfn.XLOOKUP($E177,'Espelho NFE'!$B:$B,INDIRECT(TEXT($AQ$7,"@")))&amp;" - C5: "&amp;_xlfn.XLOOKUP(Planilha4!$E177,'C5'!$D:$D,'C5'!$M:$M)),"")</f>
        <v/>
      </c>
      <c r="K177" s="20" t="str" cm="1">
        <f t="array" aca="1" ref="K177" ca="1">IF($F177="Sim",IF(_xlfn.XLOOKUP($E177,'Espelho NFE'!$B:$B,INDIRECT(TEXT($AQ$8,"@")))=_xlfn.XLOOKUP(Planilha4!$E177,'C5'!$D:$D,'C5'!$Z:$Z),"Ok","Nfe: "&amp;_xlfn.XLOOKUP($E177,'Espelho NFE'!$B:$B,INDIRECT(TEXT($AQ$8,"@")))&amp;" - C5: "&amp;_xlfn.XLOOKUP(Planilha4!$E177,'C5'!$D:$D,'C5'!$Z:$Z)),"")</f>
        <v/>
      </c>
      <c r="L177" s="20" t="str" cm="1">
        <f t="array" aca="1" ref="L177" ca="1">IF($F177="Sim",IF(_xlfn.XLOOKUP($E177,'Espelho NFE'!$B:$B,INDIRECT(TEXT($AQ$9,"@")))=_xlfn.XLOOKUP(Planilha4!$E177,'C5'!$D:$D,'C5'!$AA:$AA),"Ok","Nfe: "&amp;_xlfn.XLOOKUP($E177,'Espelho NFE'!$B:$B,INDIRECT(TEXT($AQ$9,"@")))&amp;" - C5: "&amp;_xlfn.XLOOKUP(Planilha4!$E177,'C5'!$D:$D,'C5'!$AA:$AA)),"")</f>
        <v/>
      </c>
      <c r="M177" s="20" t="str" cm="1">
        <f t="array" aca="1" ref="M177" ca="1">IF($F177="Sim",IF(_xlfn.XLOOKUP($E177,'Espelho NFE'!$B:$B,INDIRECT(TEXT($AQ$10,"@")))=_xlfn.XLOOKUP(Planilha4!$E177,'C5'!$D:$D,'C5'!$AB:$AB),"Ok","Nfe: "&amp;_xlfn.XLOOKUP($E177,'Espelho NFE'!$B:$B,INDIRECT(TEXT($AQ$10,"@")))&amp;" - C5: "&amp;_xlfn.XLOOKUP(Planilha4!$E177,'C5'!$D:$D,'C5'!$AB:$AB)),"")</f>
        <v/>
      </c>
      <c r="N177" s="18" t="str">
        <f>IF(F177="Sim",IF(_xlfn.XLOOKUP(E177,'C5'!D:D,'C5'!E:E)=1,"Uni 1","Cx "&amp;_xlfn.XLOOKUP(E177,'C5'!D:D,'C5'!E:E)),"")</f>
        <v/>
      </c>
      <c r="O177" s="20" t="str" cm="1">
        <f t="array" aca="1" ref="O177" ca="1">IF(F177="Sim",IF((_xlfn.XLOOKUP(E177,'Espelho NFE'!B:B,INDIRECT(TEXT($AQ$11,"@")))/_xlfn.XLOOKUP(E177,'C5'!D:D,'C5'!G:G))*_xlfn.XLOOKUP(Planilha4!E177,'C5'!D:D,'C5'!E:E)=_xlfn.XLOOKUP(E177,'C5'!D:D,'C5'!F:F),"Ok","Nfe:"&amp;(_xlfn.XLOOKUP(E177,'Espelho NFE'!B:B,INDIRECT(TEXT($AQ$11,"@")))/_xlfn.XLOOKUP(E177,'C5'!D:D,'C5'!G:G))*_xlfn.XLOOKUP(Planilha4!E177,'C5'!D:D,'C5'!E:E)&amp;" - C5: "&amp;_xlfn.XLOOKUP(E177,'C5'!D:D,'C5'!F:F)),"")</f>
        <v/>
      </c>
    </row>
    <row r="178" spans="5:15" x14ac:dyDescent="0.35">
      <c r="E178" s="18" t="str">
        <f>IF('Espelho NFE'!B176="","",'Espelho NFE'!B176)</f>
        <v/>
      </c>
      <c r="F178" s="18" t="str">
        <f>IF(E178="","",IF(_xlfn.XLOOKUP(Planilha4!E178,'Espelho NFE'!B:B,'Espelho NFE'!B:B)="","Não","Sim"))</f>
        <v/>
      </c>
      <c r="G178" s="20" t="str">
        <f>IF(F178="Sim",_xlfn.XLOOKUP(E178,'C5'!D:D,'C5'!C:C),"")</f>
        <v/>
      </c>
      <c r="H178" s="18" t="str">
        <f>IF(F178="Sim",_xlfn.XLOOKUP(G178,'C5'!C:C,'C5'!J:J),"")</f>
        <v/>
      </c>
      <c r="I178" s="20" t="str" cm="1">
        <f t="array" aca="1" ref="I178" ca="1">IF($F178="Sim",IF(_xlfn.XLOOKUP($E178,'Espelho NFE'!$B:$B,INDIRECT(TEXT($AQ$6,"@")))=_xlfn.XLOOKUP(Planilha4!$E178,'C5'!$D:$D,'C5'!$P:$P),"Ok","Nfe: "&amp;_xlfn.XLOOKUP($E178,'Espelho NFE'!$B:$B,INDIRECT(TEXT($AQ$6,"@")))&amp;" - C5: "&amp;_xlfn.XLOOKUP(Planilha4!$E178,'C5'!$D:$D,'C5'!$P:$P)),"")</f>
        <v/>
      </c>
      <c r="J178" s="20" t="str" cm="1">
        <f t="array" aca="1" ref="J178" ca="1">IF($F178="Sim",IF(_xlfn.XLOOKUP($E178,'Espelho NFE'!$B:$B,INDIRECT(TEXT($AQ$7,"@")))=_xlfn.XLOOKUP(Planilha4!$E178,'C5'!$D:$D,'C5'!$M:$M),"Ok","Nfe: "&amp;_xlfn.XLOOKUP($E178,'Espelho NFE'!$B:$B,INDIRECT(TEXT($AQ$7,"@")))&amp;" - C5: "&amp;_xlfn.XLOOKUP(Planilha4!$E178,'C5'!$D:$D,'C5'!$M:$M)),"")</f>
        <v/>
      </c>
      <c r="K178" s="20" t="str" cm="1">
        <f t="array" aca="1" ref="K178" ca="1">IF($F178="Sim",IF(_xlfn.XLOOKUP($E178,'Espelho NFE'!$B:$B,INDIRECT(TEXT($AQ$8,"@")))=_xlfn.XLOOKUP(Planilha4!$E178,'C5'!$D:$D,'C5'!$Z:$Z),"Ok","Nfe: "&amp;_xlfn.XLOOKUP($E178,'Espelho NFE'!$B:$B,INDIRECT(TEXT($AQ$8,"@")))&amp;" - C5: "&amp;_xlfn.XLOOKUP(Planilha4!$E178,'C5'!$D:$D,'C5'!$Z:$Z)),"")</f>
        <v/>
      </c>
      <c r="L178" s="20" t="str" cm="1">
        <f t="array" aca="1" ref="L178" ca="1">IF($F178="Sim",IF(_xlfn.XLOOKUP($E178,'Espelho NFE'!$B:$B,INDIRECT(TEXT($AQ$9,"@")))=_xlfn.XLOOKUP(Planilha4!$E178,'C5'!$D:$D,'C5'!$AA:$AA),"Ok","Nfe: "&amp;_xlfn.XLOOKUP($E178,'Espelho NFE'!$B:$B,INDIRECT(TEXT($AQ$9,"@")))&amp;" - C5: "&amp;_xlfn.XLOOKUP(Planilha4!$E178,'C5'!$D:$D,'C5'!$AA:$AA)),"")</f>
        <v/>
      </c>
      <c r="M178" s="20" t="str" cm="1">
        <f t="array" aca="1" ref="M178" ca="1">IF($F178="Sim",IF(_xlfn.XLOOKUP($E178,'Espelho NFE'!$B:$B,INDIRECT(TEXT($AQ$10,"@")))=_xlfn.XLOOKUP(Planilha4!$E178,'C5'!$D:$D,'C5'!$AB:$AB),"Ok","Nfe: "&amp;_xlfn.XLOOKUP($E178,'Espelho NFE'!$B:$B,INDIRECT(TEXT($AQ$10,"@")))&amp;" - C5: "&amp;_xlfn.XLOOKUP(Planilha4!$E178,'C5'!$D:$D,'C5'!$AB:$AB)),"")</f>
        <v/>
      </c>
      <c r="N178" s="18" t="str">
        <f>IF(F178="Sim",IF(_xlfn.XLOOKUP(E178,'C5'!D:D,'C5'!E:E)=1,"Uni 1","Cx "&amp;_xlfn.XLOOKUP(E178,'C5'!D:D,'C5'!E:E)),"")</f>
        <v/>
      </c>
      <c r="O178" s="20" t="str" cm="1">
        <f t="array" aca="1" ref="O178" ca="1">IF(F178="Sim",IF((_xlfn.XLOOKUP(E178,'Espelho NFE'!B:B,INDIRECT(TEXT($AQ$11,"@")))/_xlfn.XLOOKUP(E178,'C5'!D:D,'C5'!G:G))*_xlfn.XLOOKUP(Planilha4!E178,'C5'!D:D,'C5'!E:E)=_xlfn.XLOOKUP(E178,'C5'!D:D,'C5'!F:F),"Ok","Nfe:"&amp;(_xlfn.XLOOKUP(E178,'Espelho NFE'!B:B,INDIRECT(TEXT($AQ$11,"@")))/_xlfn.XLOOKUP(E178,'C5'!D:D,'C5'!G:G))*_xlfn.XLOOKUP(Planilha4!E178,'C5'!D:D,'C5'!E:E)&amp;" - C5: "&amp;_xlfn.XLOOKUP(E178,'C5'!D:D,'C5'!F:F)),"")</f>
        <v/>
      </c>
    </row>
    <row r="179" spans="5:15" x14ac:dyDescent="0.35">
      <c r="E179" s="18" t="str">
        <f>IF('Espelho NFE'!B177="","",'Espelho NFE'!B177)</f>
        <v/>
      </c>
      <c r="F179" s="18" t="str">
        <f>IF(E179="","",IF(_xlfn.XLOOKUP(Planilha4!E179,'Espelho NFE'!B:B,'Espelho NFE'!B:B)="","Não","Sim"))</f>
        <v/>
      </c>
      <c r="G179" s="20" t="str">
        <f>IF(F179="Sim",_xlfn.XLOOKUP(E179,'C5'!D:D,'C5'!C:C),"")</f>
        <v/>
      </c>
      <c r="H179" s="18" t="str">
        <f>IF(F179="Sim",_xlfn.XLOOKUP(G179,'C5'!C:C,'C5'!J:J),"")</f>
        <v/>
      </c>
      <c r="I179" s="20" t="str" cm="1">
        <f t="array" aca="1" ref="I179" ca="1">IF($F179="Sim",IF(_xlfn.XLOOKUP($E179,'Espelho NFE'!$B:$B,INDIRECT(TEXT($AQ$6,"@")))=_xlfn.XLOOKUP(Planilha4!$E179,'C5'!$D:$D,'C5'!$P:$P),"Ok","Nfe: "&amp;_xlfn.XLOOKUP($E179,'Espelho NFE'!$B:$B,INDIRECT(TEXT($AQ$6,"@")))&amp;" - C5: "&amp;_xlfn.XLOOKUP(Planilha4!$E179,'C5'!$D:$D,'C5'!$P:$P)),"")</f>
        <v/>
      </c>
      <c r="J179" s="20" t="str" cm="1">
        <f t="array" aca="1" ref="J179" ca="1">IF($F179="Sim",IF(_xlfn.XLOOKUP($E179,'Espelho NFE'!$B:$B,INDIRECT(TEXT($AQ$7,"@")))=_xlfn.XLOOKUP(Planilha4!$E179,'C5'!$D:$D,'C5'!$M:$M),"Ok","Nfe: "&amp;_xlfn.XLOOKUP($E179,'Espelho NFE'!$B:$B,INDIRECT(TEXT($AQ$7,"@")))&amp;" - C5: "&amp;_xlfn.XLOOKUP(Planilha4!$E179,'C5'!$D:$D,'C5'!$M:$M)),"")</f>
        <v/>
      </c>
      <c r="K179" s="20" t="str" cm="1">
        <f t="array" aca="1" ref="K179" ca="1">IF($F179="Sim",IF(_xlfn.XLOOKUP($E179,'Espelho NFE'!$B:$B,INDIRECT(TEXT($AQ$8,"@")))=_xlfn.XLOOKUP(Planilha4!$E179,'C5'!$D:$D,'C5'!$Z:$Z),"Ok","Nfe: "&amp;_xlfn.XLOOKUP($E179,'Espelho NFE'!$B:$B,INDIRECT(TEXT($AQ$8,"@")))&amp;" - C5: "&amp;_xlfn.XLOOKUP(Planilha4!$E179,'C5'!$D:$D,'C5'!$Z:$Z)),"")</f>
        <v/>
      </c>
      <c r="L179" s="20" t="str" cm="1">
        <f t="array" aca="1" ref="L179" ca="1">IF($F179="Sim",IF(_xlfn.XLOOKUP($E179,'Espelho NFE'!$B:$B,INDIRECT(TEXT($AQ$9,"@")))=_xlfn.XLOOKUP(Planilha4!$E179,'C5'!$D:$D,'C5'!$AA:$AA),"Ok","Nfe: "&amp;_xlfn.XLOOKUP($E179,'Espelho NFE'!$B:$B,INDIRECT(TEXT($AQ$9,"@")))&amp;" - C5: "&amp;_xlfn.XLOOKUP(Planilha4!$E179,'C5'!$D:$D,'C5'!$AA:$AA)),"")</f>
        <v/>
      </c>
      <c r="M179" s="20" t="str" cm="1">
        <f t="array" aca="1" ref="M179" ca="1">IF($F179="Sim",IF(_xlfn.XLOOKUP($E179,'Espelho NFE'!$B:$B,INDIRECT(TEXT($AQ$10,"@")))=_xlfn.XLOOKUP(Planilha4!$E179,'C5'!$D:$D,'C5'!$AB:$AB),"Ok","Nfe: "&amp;_xlfn.XLOOKUP($E179,'Espelho NFE'!$B:$B,INDIRECT(TEXT($AQ$10,"@")))&amp;" - C5: "&amp;_xlfn.XLOOKUP(Planilha4!$E179,'C5'!$D:$D,'C5'!$AB:$AB)),"")</f>
        <v/>
      </c>
      <c r="N179" s="18" t="str">
        <f>IF(F179="Sim",IF(_xlfn.XLOOKUP(E179,'C5'!D:D,'C5'!E:E)=1,"Uni 1","Cx "&amp;_xlfn.XLOOKUP(E179,'C5'!D:D,'C5'!E:E)),"")</f>
        <v/>
      </c>
      <c r="O179" s="20" t="str" cm="1">
        <f t="array" aca="1" ref="O179" ca="1">IF(F179="Sim",IF((_xlfn.XLOOKUP(E179,'Espelho NFE'!B:B,INDIRECT(TEXT($AQ$11,"@")))/_xlfn.XLOOKUP(E179,'C5'!D:D,'C5'!G:G))*_xlfn.XLOOKUP(Planilha4!E179,'C5'!D:D,'C5'!E:E)=_xlfn.XLOOKUP(E179,'C5'!D:D,'C5'!F:F),"Ok","Nfe:"&amp;(_xlfn.XLOOKUP(E179,'Espelho NFE'!B:B,INDIRECT(TEXT($AQ$11,"@")))/_xlfn.XLOOKUP(E179,'C5'!D:D,'C5'!G:G))*_xlfn.XLOOKUP(Planilha4!E179,'C5'!D:D,'C5'!E:E)&amp;" - C5: "&amp;_xlfn.XLOOKUP(E179,'C5'!D:D,'C5'!F:F)),"")</f>
        <v/>
      </c>
    </row>
    <row r="180" spans="5:15" x14ac:dyDescent="0.35">
      <c r="E180" s="18" t="str">
        <f>IF('Espelho NFE'!B178="","",'Espelho NFE'!B178)</f>
        <v/>
      </c>
      <c r="F180" s="18" t="str">
        <f>IF(E180="","",IF(_xlfn.XLOOKUP(Planilha4!E180,'Espelho NFE'!B:B,'Espelho NFE'!B:B)="","Não","Sim"))</f>
        <v/>
      </c>
      <c r="G180" s="20" t="str">
        <f>IF(F180="Sim",_xlfn.XLOOKUP(E180,'C5'!D:D,'C5'!C:C),"")</f>
        <v/>
      </c>
      <c r="H180" s="18" t="str">
        <f>IF(F180="Sim",_xlfn.XLOOKUP(G180,'C5'!C:C,'C5'!J:J),"")</f>
        <v/>
      </c>
      <c r="I180" s="20" t="str" cm="1">
        <f t="array" aca="1" ref="I180" ca="1">IF($F180="Sim",IF(_xlfn.XLOOKUP($E180,'Espelho NFE'!$B:$B,INDIRECT(TEXT($AQ$6,"@")))=_xlfn.XLOOKUP(Planilha4!$E180,'C5'!$D:$D,'C5'!$P:$P),"Ok","Nfe: "&amp;_xlfn.XLOOKUP($E180,'Espelho NFE'!$B:$B,INDIRECT(TEXT($AQ$6,"@")))&amp;" - C5: "&amp;_xlfn.XLOOKUP(Planilha4!$E180,'C5'!$D:$D,'C5'!$P:$P)),"")</f>
        <v/>
      </c>
      <c r="J180" s="20" t="str" cm="1">
        <f t="array" aca="1" ref="J180" ca="1">IF($F180="Sim",IF(_xlfn.XLOOKUP($E180,'Espelho NFE'!$B:$B,INDIRECT(TEXT($AQ$7,"@")))=_xlfn.XLOOKUP(Planilha4!$E180,'C5'!$D:$D,'C5'!$M:$M),"Ok","Nfe: "&amp;_xlfn.XLOOKUP($E180,'Espelho NFE'!$B:$B,INDIRECT(TEXT($AQ$7,"@")))&amp;" - C5: "&amp;_xlfn.XLOOKUP(Planilha4!$E180,'C5'!$D:$D,'C5'!$M:$M)),"")</f>
        <v/>
      </c>
      <c r="K180" s="20" t="str" cm="1">
        <f t="array" aca="1" ref="K180" ca="1">IF($F180="Sim",IF(_xlfn.XLOOKUP($E180,'Espelho NFE'!$B:$B,INDIRECT(TEXT($AQ$8,"@")))=_xlfn.XLOOKUP(Planilha4!$E180,'C5'!$D:$D,'C5'!$Z:$Z),"Ok","Nfe: "&amp;_xlfn.XLOOKUP($E180,'Espelho NFE'!$B:$B,INDIRECT(TEXT($AQ$8,"@")))&amp;" - C5: "&amp;_xlfn.XLOOKUP(Planilha4!$E180,'C5'!$D:$D,'C5'!$Z:$Z)),"")</f>
        <v/>
      </c>
      <c r="L180" s="20" t="str" cm="1">
        <f t="array" aca="1" ref="L180" ca="1">IF($F180="Sim",IF(_xlfn.XLOOKUP($E180,'Espelho NFE'!$B:$B,INDIRECT(TEXT($AQ$9,"@")))=_xlfn.XLOOKUP(Planilha4!$E180,'C5'!$D:$D,'C5'!$AA:$AA),"Ok","Nfe: "&amp;_xlfn.XLOOKUP($E180,'Espelho NFE'!$B:$B,INDIRECT(TEXT($AQ$9,"@")))&amp;" - C5: "&amp;_xlfn.XLOOKUP(Planilha4!$E180,'C5'!$D:$D,'C5'!$AA:$AA)),"")</f>
        <v/>
      </c>
      <c r="M180" s="20" t="str" cm="1">
        <f t="array" aca="1" ref="M180" ca="1">IF($F180="Sim",IF(_xlfn.XLOOKUP($E180,'Espelho NFE'!$B:$B,INDIRECT(TEXT($AQ$10,"@")))=_xlfn.XLOOKUP(Planilha4!$E180,'C5'!$D:$D,'C5'!$AB:$AB),"Ok","Nfe: "&amp;_xlfn.XLOOKUP($E180,'Espelho NFE'!$B:$B,INDIRECT(TEXT($AQ$10,"@")))&amp;" - C5: "&amp;_xlfn.XLOOKUP(Planilha4!$E180,'C5'!$D:$D,'C5'!$AB:$AB)),"")</f>
        <v/>
      </c>
      <c r="N180" s="18" t="str">
        <f>IF(F180="Sim",IF(_xlfn.XLOOKUP(E180,'C5'!D:D,'C5'!E:E)=1,"Uni 1","Cx "&amp;_xlfn.XLOOKUP(E180,'C5'!D:D,'C5'!E:E)),"")</f>
        <v/>
      </c>
      <c r="O180" s="20" t="str" cm="1">
        <f t="array" aca="1" ref="O180" ca="1">IF(F180="Sim",IF((_xlfn.XLOOKUP(E180,'Espelho NFE'!B:B,INDIRECT(TEXT($AQ$11,"@")))/_xlfn.XLOOKUP(E180,'C5'!D:D,'C5'!G:G))*_xlfn.XLOOKUP(Planilha4!E180,'C5'!D:D,'C5'!E:E)=_xlfn.XLOOKUP(E180,'C5'!D:D,'C5'!F:F),"Ok","Nfe:"&amp;(_xlfn.XLOOKUP(E180,'Espelho NFE'!B:B,INDIRECT(TEXT($AQ$11,"@")))/_xlfn.XLOOKUP(E180,'C5'!D:D,'C5'!G:G))*_xlfn.XLOOKUP(Planilha4!E180,'C5'!D:D,'C5'!E:E)&amp;" - C5: "&amp;_xlfn.XLOOKUP(E180,'C5'!D:D,'C5'!F:F)),"")</f>
        <v/>
      </c>
    </row>
    <row r="181" spans="5:15" x14ac:dyDescent="0.35">
      <c r="E181" s="18" t="str">
        <f>IF('Espelho NFE'!B179="","",'Espelho NFE'!B179)</f>
        <v/>
      </c>
      <c r="F181" s="18" t="str">
        <f>IF(E181="","",IF(_xlfn.XLOOKUP(Planilha4!E181,'Espelho NFE'!B:B,'Espelho NFE'!B:B)="","Não","Sim"))</f>
        <v/>
      </c>
      <c r="G181" s="20" t="str">
        <f>IF(F181="Sim",_xlfn.XLOOKUP(E181,'C5'!D:D,'C5'!C:C),"")</f>
        <v/>
      </c>
      <c r="H181" s="18" t="str">
        <f>IF(F181="Sim",_xlfn.XLOOKUP(G181,'C5'!C:C,'C5'!J:J),"")</f>
        <v/>
      </c>
      <c r="I181" s="20" t="str" cm="1">
        <f t="array" aca="1" ref="I181" ca="1">IF($F181="Sim",IF(_xlfn.XLOOKUP($E181,'Espelho NFE'!$B:$B,INDIRECT(TEXT($AQ$6,"@")))=_xlfn.XLOOKUP(Planilha4!$E181,'C5'!$D:$D,'C5'!$P:$P),"Ok","Nfe: "&amp;_xlfn.XLOOKUP($E181,'Espelho NFE'!$B:$B,INDIRECT(TEXT($AQ$6,"@")))&amp;" - C5: "&amp;_xlfn.XLOOKUP(Planilha4!$E181,'C5'!$D:$D,'C5'!$P:$P)),"")</f>
        <v/>
      </c>
      <c r="J181" s="20" t="str" cm="1">
        <f t="array" aca="1" ref="J181" ca="1">IF($F181="Sim",IF(_xlfn.XLOOKUP($E181,'Espelho NFE'!$B:$B,INDIRECT(TEXT($AQ$7,"@")))=_xlfn.XLOOKUP(Planilha4!$E181,'C5'!$D:$D,'C5'!$M:$M),"Ok","Nfe: "&amp;_xlfn.XLOOKUP($E181,'Espelho NFE'!$B:$B,INDIRECT(TEXT($AQ$7,"@")))&amp;" - C5: "&amp;_xlfn.XLOOKUP(Planilha4!$E181,'C5'!$D:$D,'C5'!$M:$M)),"")</f>
        <v/>
      </c>
      <c r="K181" s="20" t="str" cm="1">
        <f t="array" aca="1" ref="K181" ca="1">IF($F181="Sim",IF(_xlfn.XLOOKUP($E181,'Espelho NFE'!$B:$B,INDIRECT(TEXT($AQ$8,"@")))=_xlfn.XLOOKUP(Planilha4!$E181,'C5'!$D:$D,'C5'!$Z:$Z),"Ok","Nfe: "&amp;_xlfn.XLOOKUP($E181,'Espelho NFE'!$B:$B,INDIRECT(TEXT($AQ$8,"@")))&amp;" - C5: "&amp;_xlfn.XLOOKUP(Planilha4!$E181,'C5'!$D:$D,'C5'!$Z:$Z)),"")</f>
        <v/>
      </c>
      <c r="L181" s="20" t="str" cm="1">
        <f t="array" aca="1" ref="L181" ca="1">IF($F181="Sim",IF(_xlfn.XLOOKUP($E181,'Espelho NFE'!$B:$B,INDIRECT(TEXT($AQ$9,"@")))=_xlfn.XLOOKUP(Planilha4!$E181,'C5'!$D:$D,'C5'!$AA:$AA),"Ok","Nfe: "&amp;_xlfn.XLOOKUP($E181,'Espelho NFE'!$B:$B,INDIRECT(TEXT($AQ$9,"@")))&amp;" - C5: "&amp;_xlfn.XLOOKUP(Planilha4!$E181,'C5'!$D:$D,'C5'!$AA:$AA)),"")</f>
        <v/>
      </c>
      <c r="M181" s="20" t="str" cm="1">
        <f t="array" aca="1" ref="M181" ca="1">IF($F181="Sim",IF(_xlfn.XLOOKUP($E181,'Espelho NFE'!$B:$B,INDIRECT(TEXT($AQ$10,"@")))=_xlfn.XLOOKUP(Planilha4!$E181,'C5'!$D:$D,'C5'!$AB:$AB),"Ok","Nfe: "&amp;_xlfn.XLOOKUP($E181,'Espelho NFE'!$B:$B,INDIRECT(TEXT($AQ$10,"@")))&amp;" - C5: "&amp;_xlfn.XLOOKUP(Planilha4!$E181,'C5'!$D:$D,'C5'!$AB:$AB)),"")</f>
        <v/>
      </c>
      <c r="N181" s="18" t="str">
        <f>IF(F181="Sim",IF(_xlfn.XLOOKUP(E181,'C5'!D:D,'C5'!E:E)=1,"Uni 1","Cx "&amp;_xlfn.XLOOKUP(E181,'C5'!D:D,'C5'!E:E)),"")</f>
        <v/>
      </c>
      <c r="O181" s="20" t="str" cm="1">
        <f t="array" aca="1" ref="O181" ca="1">IF(F181="Sim",IF((_xlfn.XLOOKUP(E181,'Espelho NFE'!B:B,INDIRECT(TEXT($AQ$11,"@")))/_xlfn.XLOOKUP(E181,'C5'!D:D,'C5'!G:G))*_xlfn.XLOOKUP(Planilha4!E181,'C5'!D:D,'C5'!E:E)=_xlfn.XLOOKUP(E181,'C5'!D:D,'C5'!F:F),"Ok","Nfe:"&amp;(_xlfn.XLOOKUP(E181,'Espelho NFE'!B:B,INDIRECT(TEXT($AQ$11,"@")))/_xlfn.XLOOKUP(E181,'C5'!D:D,'C5'!G:G))*_xlfn.XLOOKUP(Planilha4!E181,'C5'!D:D,'C5'!E:E)&amp;" - C5: "&amp;_xlfn.XLOOKUP(E181,'C5'!D:D,'C5'!F:F)),"")</f>
        <v/>
      </c>
    </row>
    <row r="182" spans="5:15" x14ac:dyDescent="0.35">
      <c r="E182" s="18" t="str">
        <f>IF('Espelho NFE'!B180="","",'Espelho NFE'!B180)</f>
        <v/>
      </c>
      <c r="F182" s="18" t="str">
        <f>IF(E182="","",IF(_xlfn.XLOOKUP(Planilha4!E182,'Espelho NFE'!B:B,'Espelho NFE'!B:B)="","Não","Sim"))</f>
        <v/>
      </c>
      <c r="G182" s="20" t="str">
        <f>IF(F182="Sim",_xlfn.XLOOKUP(E182,'C5'!D:D,'C5'!C:C),"")</f>
        <v/>
      </c>
      <c r="H182" s="18" t="str">
        <f>IF(F182="Sim",_xlfn.XLOOKUP(G182,'C5'!C:C,'C5'!J:J),"")</f>
        <v/>
      </c>
      <c r="I182" s="20" t="str" cm="1">
        <f t="array" aca="1" ref="I182" ca="1">IF($F182="Sim",IF(_xlfn.XLOOKUP($E182,'Espelho NFE'!$B:$B,INDIRECT(TEXT($AQ$6,"@")))=_xlfn.XLOOKUP(Planilha4!$E182,'C5'!$D:$D,'C5'!$P:$P),"Ok","Nfe: "&amp;_xlfn.XLOOKUP($E182,'Espelho NFE'!$B:$B,INDIRECT(TEXT($AQ$6,"@")))&amp;" - C5: "&amp;_xlfn.XLOOKUP(Planilha4!$E182,'C5'!$D:$D,'C5'!$P:$P)),"")</f>
        <v/>
      </c>
      <c r="J182" s="20" t="str" cm="1">
        <f t="array" aca="1" ref="J182" ca="1">IF($F182="Sim",IF(_xlfn.XLOOKUP($E182,'Espelho NFE'!$B:$B,INDIRECT(TEXT($AQ$7,"@")))=_xlfn.XLOOKUP(Planilha4!$E182,'C5'!$D:$D,'C5'!$M:$M),"Ok","Nfe: "&amp;_xlfn.XLOOKUP($E182,'Espelho NFE'!$B:$B,INDIRECT(TEXT($AQ$7,"@")))&amp;" - C5: "&amp;_xlfn.XLOOKUP(Planilha4!$E182,'C5'!$D:$D,'C5'!$M:$M)),"")</f>
        <v/>
      </c>
      <c r="K182" s="20" t="str" cm="1">
        <f t="array" aca="1" ref="K182" ca="1">IF($F182="Sim",IF(_xlfn.XLOOKUP($E182,'Espelho NFE'!$B:$B,INDIRECT(TEXT($AQ$8,"@")))=_xlfn.XLOOKUP(Planilha4!$E182,'C5'!$D:$D,'C5'!$Z:$Z),"Ok","Nfe: "&amp;_xlfn.XLOOKUP($E182,'Espelho NFE'!$B:$B,INDIRECT(TEXT($AQ$8,"@")))&amp;" - C5: "&amp;_xlfn.XLOOKUP(Planilha4!$E182,'C5'!$D:$D,'C5'!$Z:$Z)),"")</f>
        <v/>
      </c>
      <c r="L182" s="20" t="str" cm="1">
        <f t="array" aca="1" ref="L182" ca="1">IF($F182="Sim",IF(_xlfn.XLOOKUP($E182,'Espelho NFE'!$B:$B,INDIRECT(TEXT($AQ$9,"@")))=_xlfn.XLOOKUP(Planilha4!$E182,'C5'!$D:$D,'C5'!$AA:$AA),"Ok","Nfe: "&amp;_xlfn.XLOOKUP($E182,'Espelho NFE'!$B:$B,INDIRECT(TEXT($AQ$9,"@")))&amp;" - C5: "&amp;_xlfn.XLOOKUP(Planilha4!$E182,'C5'!$D:$D,'C5'!$AA:$AA)),"")</f>
        <v/>
      </c>
      <c r="M182" s="20" t="str" cm="1">
        <f t="array" aca="1" ref="M182" ca="1">IF($F182="Sim",IF(_xlfn.XLOOKUP($E182,'Espelho NFE'!$B:$B,INDIRECT(TEXT($AQ$10,"@")))=_xlfn.XLOOKUP(Planilha4!$E182,'C5'!$D:$D,'C5'!$AB:$AB),"Ok","Nfe: "&amp;_xlfn.XLOOKUP($E182,'Espelho NFE'!$B:$B,INDIRECT(TEXT($AQ$10,"@")))&amp;" - C5: "&amp;_xlfn.XLOOKUP(Planilha4!$E182,'C5'!$D:$D,'C5'!$AB:$AB)),"")</f>
        <v/>
      </c>
      <c r="N182" s="18" t="str">
        <f>IF(F182="Sim",IF(_xlfn.XLOOKUP(E182,'C5'!D:D,'C5'!E:E)=1,"Uni 1","Cx "&amp;_xlfn.XLOOKUP(E182,'C5'!D:D,'C5'!E:E)),"")</f>
        <v/>
      </c>
      <c r="O182" s="20" t="str" cm="1">
        <f t="array" aca="1" ref="O182" ca="1">IF(F182="Sim",IF((_xlfn.XLOOKUP(E182,'Espelho NFE'!B:B,INDIRECT(TEXT($AQ$11,"@")))/_xlfn.XLOOKUP(E182,'C5'!D:D,'C5'!G:G))*_xlfn.XLOOKUP(Planilha4!E182,'C5'!D:D,'C5'!E:E)=_xlfn.XLOOKUP(E182,'C5'!D:D,'C5'!F:F),"Ok","Nfe:"&amp;(_xlfn.XLOOKUP(E182,'Espelho NFE'!B:B,INDIRECT(TEXT($AQ$11,"@")))/_xlfn.XLOOKUP(E182,'C5'!D:D,'C5'!G:G))*_xlfn.XLOOKUP(Planilha4!E182,'C5'!D:D,'C5'!E:E)&amp;" - C5: "&amp;_xlfn.XLOOKUP(E182,'C5'!D:D,'C5'!F:F)),"")</f>
        <v/>
      </c>
    </row>
    <row r="183" spans="5:15" x14ac:dyDescent="0.35">
      <c r="E183" s="18" t="str">
        <f>IF('Espelho NFE'!B181="","",'Espelho NFE'!B181)</f>
        <v/>
      </c>
      <c r="F183" s="18" t="str">
        <f>IF(E183="","",IF(_xlfn.XLOOKUP(Planilha4!E183,'Espelho NFE'!B:B,'Espelho NFE'!B:B)="","Não","Sim"))</f>
        <v/>
      </c>
      <c r="G183" s="20" t="str">
        <f>IF(F183="Sim",_xlfn.XLOOKUP(E183,'C5'!D:D,'C5'!C:C),"")</f>
        <v/>
      </c>
      <c r="H183" s="18" t="str">
        <f>IF(F183="Sim",_xlfn.XLOOKUP(G183,'C5'!C:C,'C5'!J:J),"")</f>
        <v/>
      </c>
      <c r="I183" s="20" t="str" cm="1">
        <f t="array" aca="1" ref="I183" ca="1">IF($F183="Sim",IF(_xlfn.XLOOKUP($E183,'Espelho NFE'!$B:$B,INDIRECT(TEXT($AQ$6,"@")))=_xlfn.XLOOKUP(Planilha4!$E183,'C5'!$D:$D,'C5'!$P:$P),"Ok","Nfe: "&amp;_xlfn.XLOOKUP($E183,'Espelho NFE'!$B:$B,INDIRECT(TEXT($AQ$6,"@")))&amp;" - C5: "&amp;_xlfn.XLOOKUP(Planilha4!$E183,'C5'!$D:$D,'C5'!$P:$P)),"")</f>
        <v/>
      </c>
      <c r="J183" s="20" t="str" cm="1">
        <f t="array" aca="1" ref="J183" ca="1">IF($F183="Sim",IF(_xlfn.XLOOKUP($E183,'Espelho NFE'!$B:$B,INDIRECT(TEXT($AQ$7,"@")))=_xlfn.XLOOKUP(Planilha4!$E183,'C5'!$D:$D,'C5'!$M:$M),"Ok","Nfe: "&amp;_xlfn.XLOOKUP($E183,'Espelho NFE'!$B:$B,INDIRECT(TEXT($AQ$7,"@")))&amp;" - C5: "&amp;_xlfn.XLOOKUP(Planilha4!$E183,'C5'!$D:$D,'C5'!$M:$M)),"")</f>
        <v/>
      </c>
      <c r="K183" s="20" t="str" cm="1">
        <f t="array" aca="1" ref="K183" ca="1">IF($F183="Sim",IF(_xlfn.XLOOKUP($E183,'Espelho NFE'!$B:$B,INDIRECT(TEXT($AQ$8,"@")))=_xlfn.XLOOKUP(Planilha4!$E183,'C5'!$D:$D,'C5'!$Z:$Z),"Ok","Nfe: "&amp;_xlfn.XLOOKUP($E183,'Espelho NFE'!$B:$B,INDIRECT(TEXT($AQ$8,"@")))&amp;" - C5: "&amp;_xlfn.XLOOKUP(Planilha4!$E183,'C5'!$D:$D,'C5'!$Z:$Z)),"")</f>
        <v/>
      </c>
      <c r="L183" s="20" t="str" cm="1">
        <f t="array" aca="1" ref="L183" ca="1">IF($F183="Sim",IF(_xlfn.XLOOKUP($E183,'Espelho NFE'!$B:$B,INDIRECT(TEXT($AQ$9,"@")))=_xlfn.XLOOKUP(Planilha4!$E183,'C5'!$D:$D,'C5'!$AA:$AA),"Ok","Nfe: "&amp;_xlfn.XLOOKUP($E183,'Espelho NFE'!$B:$B,INDIRECT(TEXT($AQ$9,"@")))&amp;" - C5: "&amp;_xlfn.XLOOKUP(Planilha4!$E183,'C5'!$D:$D,'C5'!$AA:$AA)),"")</f>
        <v/>
      </c>
      <c r="M183" s="20" t="str" cm="1">
        <f t="array" aca="1" ref="M183" ca="1">IF($F183="Sim",IF(_xlfn.XLOOKUP($E183,'Espelho NFE'!$B:$B,INDIRECT(TEXT($AQ$10,"@")))=_xlfn.XLOOKUP(Planilha4!$E183,'C5'!$D:$D,'C5'!$AB:$AB),"Ok","Nfe: "&amp;_xlfn.XLOOKUP($E183,'Espelho NFE'!$B:$B,INDIRECT(TEXT($AQ$10,"@")))&amp;" - C5: "&amp;_xlfn.XLOOKUP(Planilha4!$E183,'C5'!$D:$D,'C5'!$AB:$AB)),"")</f>
        <v/>
      </c>
      <c r="N183" s="18" t="str">
        <f>IF(F183="Sim",IF(_xlfn.XLOOKUP(E183,'C5'!D:D,'C5'!E:E)=1,"Uni 1","Cx "&amp;_xlfn.XLOOKUP(E183,'C5'!D:D,'C5'!E:E)),"")</f>
        <v/>
      </c>
      <c r="O183" s="20" t="str" cm="1">
        <f t="array" aca="1" ref="O183" ca="1">IF(F183="Sim",IF((_xlfn.XLOOKUP(E183,'Espelho NFE'!B:B,INDIRECT(TEXT($AQ$11,"@")))/_xlfn.XLOOKUP(E183,'C5'!D:D,'C5'!G:G))*_xlfn.XLOOKUP(Planilha4!E183,'C5'!D:D,'C5'!E:E)=_xlfn.XLOOKUP(E183,'C5'!D:D,'C5'!F:F),"Ok","Nfe:"&amp;(_xlfn.XLOOKUP(E183,'Espelho NFE'!B:B,INDIRECT(TEXT($AQ$11,"@")))/_xlfn.XLOOKUP(E183,'C5'!D:D,'C5'!G:G))*_xlfn.XLOOKUP(Planilha4!E183,'C5'!D:D,'C5'!E:E)&amp;" - C5: "&amp;_xlfn.XLOOKUP(E183,'C5'!D:D,'C5'!F:F)),"")</f>
        <v/>
      </c>
    </row>
    <row r="184" spans="5:15" x14ac:dyDescent="0.35">
      <c r="E184" s="18" t="str">
        <f>IF('Espelho NFE'!B182="","",'Espelho NFE'!B182)</f>
        <v/>
      </c>
      <c r="F184" s="18" t="str">
        <f>IF(E184="","",IF(_xlfn.XLOOKUP(Planilha4!E184,'Espelho NFE'!B:B,'Espelho NFE'!B:B)="","Não","Sim"))</f>
        <v/>
      </c>
      <c r="G184" s="20" t="str">
        <f>IF(F184="Sim",_xlfn.XLOOKUP(E184,'C5'!D:D,'C5'!C:C),"")</f>
        <v/>
      </c>
      <c r="H184" s="18" t="str">
        <f>IF(F184="Sim",_xlfn.XLOOKUP(G184,'C5'!C:C,'C5'!J:J),"")</f>
        <v/>
      </c>
      <c r="I184" s="20" t="str" cm="1">
        <f t="array" aca="1" ref="I184" ca="1">IF($F184="Sim",IF(_xlfn.XLOOKUP($E184,'Espelho NFE'!$B:$B,INDIRECT(TEXT($AQ$6,"@")))=_xlfn.XLOOKUP(Planilha4!$E184,'C5'!$D:$D,'C5'!$P:$P),"Ok","Nfe: "&amp;_xlfn.XLOOKUP($E184,'Espelho NFE'!$B:$B,INDIRECT(TEXT($AQ$6,"@")))&amp;" - C5: "&amp;_xlfn.XLOOKUP(Planilha4!$E184,'C5'!$D:$D,'C5'!$P:$P)),"")</f>
        <v/>
      </c>
      <c r="J184" s="20" t="str" cm="1">
        <f t="array" aca="1" ref="J184" ca="1">IF($F184="Sim",IF(_xlfn.XLOOKUP($E184,'Espelho NFE'!$B:$B,INDIRECT(TEXT($AQ$7,"@")))=_xlfn.XLOOKUP(Planilha4!$E184,'C5'!$D:$D,'C5'!$M:$M),"Ok","Nfe: "&amp;_xlfn.XLOOKUP($E184,'Espelho NFE'!$B:$B,INDIRECT(TEXT($AQ$7,"@")))&amp;" - C5: "&amp;_xlfn.XLOOKUP(Planilha4!$E184,'C5'!$D:$D,'C5'!$M:$M)),"")</f>
        <v/>
      </c>
      <c r="K184" s="20" t="str" cm="1">
        <f t="array" aca="1" ref="K184" ca="1">IF($F184="Sim",IF(_xlfn.XLOOKUP($E184,'Espelho NFE'!$B:$B,INDIRECT(TEXT($AQ$8,"@")))=_xlfn.XLOOKUP(Planilha4!$E184,'C5'!$D:$D,'C5'!$Z:$Z),"Ok","Nfe: "&amp;_xlfn.XLOOKUP($E184,'Espelho NFE'!$B:$B,INDIRECT(TEXT($AQ$8,"@")))&amp;" - C5: "&amp;_xlfn.XLOOKUP(Planilha4!$E184,'C5'!$D:$D,'C5'!$Z:$Z)),"")</f>
        <v/>
      </c>
      <c r="L184" s="20" t="str" cm="1">
        <f t="array" aca="1" ref="L184" ca="1">IF($F184="Sim",IF(_xlfn.XLOOKUP($E184,'Espelho NFE'!$B:$B,INDIRECT(TEXT($AQ$9,"@")))=_xlfn.XLOOKUP(Planilha4!$E184,'C5'!$D:$D,'C5'!$AA:$AA),"Ok","Nfe: "&amp;_xlfn.XLOOKUP($E184,'Espelho NFE'!$B:$B,INDIRECT(TEXT($AQ$9,"@")))&amp;" - C5: "&amp;_xlfn.XLOOKUP(Planilha4!$E184,'C5'!$D:$D,'C5'!$AA:$AA)),"")</f>
        <v/>
      </c>
      <c r="M184" s="20" t="str" cm="1">
        <f t="array" aca="1" ref="M184" ca="1">IF($F184="Sim",IF(_xlfn.XLOOKUP($E184,'Espelho NFE'!$B:$B,INDIRECT(TEXT($AQ$10,"@")))=_xlfn.XLOOKUP(Planilha4!$E184,'C5'!$D:$D,'C5'!$AB:$AB),"Ok","Nfe: "&amp;_xlfn.XLOOKUP($E184,'Espelho NFE'!$B:$B,INDIRECT(TEXT($AQ$10,"@")))&amp;" - C5: "&amp;_xlfn.XLOOKUP(Planilha4!$E184,'C5'!$D:$D,'C5'!$AB:$AB)),"")</f>
        <v/>
      </c>
      <c r="N184" s="18" t="str">
        <f>IF(F184="Sim",IF(_xlfn.XLOOKUP(E184,'C5'!D:D,'C5'!E:E)=1,"Uni 1","Cx "&amp;_xlfn.XLOOKUP(E184,'C5'!D:D,'C5'!E:E)),"")</f>
        <v/>
      </c>
      <c r="O184" s="20" t="str" cm="1">
        <f t="array" aca="1" ref="O184" ca="1">IF(F184="Sim",IF((_xlfn.XLOOKUP(E184,'Espelho NFE'!B:B,INDIRECT(TEXT($AQ$11,"@")))/_xlfn.XLOOKUP(E184,'C5'!D:D,'C5'!G:G))*_xlfn.XLOOKUP(Planilha4!E184,'C5'!D:D,'C5'!E:E)=_xlfn.XLOOKUP(E184,'C5'!D:D,'C5'!F:F),"Ok","Nfe:"&amp;(_xlfn.XLOOKUP(E184,'Espelho NFE'!B:B,INDIRECT(TEXT($AQ$11,"@")))/_xlfn.XLOOKUP(E184,'C5'!D:D,'C5'!G:G))*_xlfn.XLOOKUP(Planilha4!E184,'C5'!D:D,'C5'!E:E)&amp;" - C5: "&amp;_xlfn.XLOOKUP(E184,'C5'!D:D,'C5'!F:F)),"")</f>
        <v/>
      </c>
    </row>
    <row r="185" spans="5:15" x14ac:dyDescent="0.35">
      <c r="E185" s="18" t="str">
        <f>IF('Espelho NFE'!B183="","",'Espelho NFE'!B183)</f>
        <v/>
      </c>
      <c r="F185" s="18" t="str">
        <f>IF(E185="","",IF(_xlfn.XLOOKUP(Planilha4!E185,'Espelho NFE'!B:B,'Espelho NFE'!B:B)="","Não","Sim"))</f>
        <v/>
      </c>
      <c r="G185" s="20" t="str">
        <f>IF(F185="Sim",_xlfn.XLOOKUP(E185,'C5'!D:D,'C5'!C:C),"")</f>
        <v/>
      </c>
      <c r="H185" s="18" t="str">
        <f>IF(F185="Sim",_xlfn.XLOOKUP(G185,'C5'!C:C,'C5'!J:J),"")</f>
        <v/>
      </c>
      <c r="I185" s="20" t="str" cm="1">
        <f t="array" aca="1" ref="I185" ca="1">IF($F185="Sim",IF(_xlfn.XLOOKUP($E185,'Espelho NFE'!$B:$B,INDIRECT(TEXT($AQ$6,"@")))=_xlfn.XLOOKUP(Planilha4!$E185,'C5'!$D:$D,'C5'!$P:$P),"Ok","Nfe: "&amp;_xlfn.XLOOKUP($E185,'Espelho NFE'!$B:$B,INDIRECT(TEXT($AQ$6,"@")))&amp;" - C5: "&amp;_xlfn.XLOOKUP(Planilha4!$E185,'C5'!$D:$D,'C5'!$P:$P)),"")</f>
        <v/>
      </c>
      <c r="J185" s="20" t="str" cm="1">
        <f t="array" aca="1" ref="J185" ca="1">IF($F185="Sim",IF(_xlfn.XLOOKUP($E185,'Espelho NFE'!$B:$B,INDIRECT(TEXT($AQ$7,"@")))=_xlfn.XLOOKUP(Planilha4!$E185,'C5'!$D:$D,'C5'!$M:$M),"Ok","Nfe: "&amp;_xlfn.XLOOKUP($E185,'Espelho NFE'!$B:$B,INDIRECT(TEXT($AQ$7,"@")))&amp;" - C5: "&amp;_xlfn.XLOOKUP(Planilha4!$E185,'C5'!$D:$D,'C5'!$M:$M)),"")</f>
        <v/>
      </c>
      <c r="K185" s="20" t="str" cm="1">
        <f t="array" aca="1" ref="K185" ca="1">IF($F185="Sim",IF(_xlfn.XLOOKUP($E185,'Espelho NFE'!$B:$B,INDIRECT(TEXT($AQ$8,"@")))=_xlfn.XLOOKUP(Planilha4!$E185,'C5'!$D:$D,'C5'!$Z:$Z),"Ok","Nfe: "&amp;_xlfn.XLOOKUP($E185,'Espelho NFE'!$B:$B,INDIRECT(TEXT($AQ$8,"@")))&amp;" - C5: "&amp;_xlfn.XLOOKUP(Planilha4!$E185,'C5'!$D:$D,'C5'!$Z:$Z)),"")</f>
        <v/>
      </c>
      <c r="L185" s="20" t="str" cm="1">
        <f t="array" aca="1" ref="L185" ca="1">IF($F185="Sim",IF(_xlfn.XLOOKUP($E185,'Espelho NFE'!$B:$B,INDIRECT(TEXT($AQ$9,"@")))=_xlfn.XLOOKUP(Planilha4!$E185,'C5'!$D:$D,'C5'!$AA:$AA),"Ok","Nfe: "&amp;_xlfn.XLOOKUP($E185,'Espelho NFE'!$B:$B,INDIRECT(TEXT($AQ$9,"@")))&amp;" - C5: "&amp;_xlfn.XLOOKUP(Planilha4!$E185,'C5'!$D:$D,'C5'!$AA:$AA)),"")</f>
        <v/>
      </c>
      <c r="M185" s="20" t="str" cm="1">
        <f t="array" aca="1" ref="M185" ca="1">IF($F185="Sim",IF(_xlfn.XLOOKUP($E185,'Espelho NFE'!$B:$B,INDIRECT(TEXT($AQ$10,"@")))=_xlfn.XLOOKUP(Planilha4!$E185,'C5'!$D:$D,'C5'!$AB:$AB),"Ok","Nfe: "&amp;_xlfn.XLOOKUP($E185,'Espelho NFE'!$B:$B,INDIRECT(TEXT($AQ$10,"@")))&amp;" - C5: "&amp;_xlfn.XLOOKUP(Planilha4!$E185,'C5'!$D:$D,'C5'!$AB:$AB)),"")</f>
        <v/>
      </c>
      <c r="N185" s="18" t="str">
        <f>IF(F185="Sim",IF(_xlfn.XLOOKUP(E185,'C5'!D:D,'C5'!E:E)=1,"Uni 1","Cx "&amp;_xlfn.XLOOKUP(E185,'C5'!D:D,'C5'!E:E)),"")</f>
        <v/>
      </c>
      <c r="O185" s="20" t="str" cm="1">
        <f t="array" aca="1" ref="O185" ca="1">IF(F185="Sim",IF((_xlfn.XLOOKUP(E185,'Espelho NFE'!B:B,INDIRECT(TEXT($AQ$11,"@")))/_xlfn.XLOOKUP(E185,'C5'!D:D,'C5'!G:G))*_xlfn.XLOOKUP(Planilha4!E185,'C5'!D:D,'C5'!E:E)=_xlfn.XLOOKUP(E185,'C5'!D:D,'C5'!F:F),"Ok","Nfe:"&amp;(_xlfn.XLOOKUP(E185,'Espelho NFE'!B:B,INDIRECT(TEXT($AQ$11,"@")))/_xlfn.XLOOKUP(E185,'C5'!D:D,'C5'!G:G))*_xlfn.XLOOKUP(Planilha4!E185,'C5'!D:D,'C5'!E:E)&amp;" - C5: "&amp;_xlfn.XLOOKUP(E185,'C5'!D:D,'C5'!F:F)),"")</f>
        <v/>
      </c>
    </row>
    <row r="186" spans="5:15" x14ac:dyDescent="0.35">
      <c r="E186" s="18" t="str">
        <f>IF('Espelho NFE'!B184="","",'Espelho NFE'!B184)</f>
        <v/>
      </c>
      <c r="F186" s="18" t="str">
        <f>IF(E186="","",IF(_xlfn.XLOOKUP(Planilha4!E186,'Espelho NFE'!B:B,'Espelho NFE'!B:B)="","Não","Sim"))</f>
        <v/>
      </c>
      <c r="G186" s="20" t="str">
        <f>IF(F186="Sim",_xlfn.XLOOKUP(E186,'C5'!D:D,'C5'!C:C),"")</f>
        <v/>
      </c>
      <c r="H186" s="18" t="str">
        <f>IF(F186="Sim",_xlfn.XLOOKUP(G186,'C5'!C:C,'C5'!J:J),"")</f>
        <v/>
      </c>
      <c r="I186" s="20" t="str" cm="1">
        <f t="array" aca="1" ref="I186" ca="1">IF($F186="Sim",IF(_xlfn.XLOOKUP($E186,'Espelho NFE'!$B:$B,INDIRECT(TEXT($AQ$6,"@")))=_xlfn.XLOOKUP(Planilha4!$E186,'C5'!$D:$D,'C5'!$P:$P),"Ok","Nfe: "&amp;_xlfn.XLOOKUP($E186,'Espelho NFE'!$B:$B,INDIRECT(TEXT($AQ$6,"@")))&amp;" - C5: "&amp;_xlfn.XLOOKUP(Planilha4!$E186,'C5'!$D:$D,'C5'!$P:$P)),"")</f>
        <v/>
      </c>
      <c r="J186" s="20" t="str" cm="1">
        <f t="array" aca="1" ref="J186" ca="1">IF($F186="Sim",IF(_xlfn.XLOOKUP($E186,'Espelho NFE'!$B:$B,INDIRECT(TEXT($AQ$7,"@")))=_xlfn.XLOOKUP(Planilha4!$E186,'C5'!$D:$D,'C5'!$M:$M),"Ok","Nfe: "&amp;_xlfn.XLOOKUP($E186,'Espelho NFE'!$B:$B,INDIRECT(TEXT($AQ$7,"@")))&amp;" - C5: "&amp;_xlfn.XLOOKUP(Planilha4!$E186,'C5'!$D:$D,'C5'!$M:$M)),"")</f>
        <v/>
      </c>
      <c r="K186" s="20" t="str" cm="1">
        <f t="array" aca="1" ref="K186" ca="1">IF($F186="Sim",IF(_xlfn.XLOOKUP($E186,'Espelho NFE'!$B:$B,INDIRECT(TEXT($AQ$8,"@")))=_xlfn.XLOOKUP(Planilha4!$E186,'C5'!$D:$D,'C5'!$Z:$Z),"Ok","Nfe: "&amp;_xlfn.XLOOKUP($E186,'Espelho NFE'!$B:$B,INDIRECT(TEXT($AQ$8,"@")))&amp;" - C5: "&amp;_xlfn.XLOOKUP(Planilha4!$E186,'C5'!$D:$D,'C5'!$Z:$Z)),"")</f>
        <v/>
      </c>
      <c r="L186" s="20" t="str" cm="1">
        <f t="array" aca="1" ref="L186" ca="1">IF($F186="Sim",IF(_xlfn.XLOOKUP($E186,'Espelho NFE'!$B:$B,INDIRECT(TEXT($AQ$9,"@")))=_xlfn.XLOOKUP(Planilha4!$E186,'C5'!$D:$D,'C5'!$AA:$AA),"Ok","Nfe: "&amp;_xlfn.XLOOKUP($E186,'Espelho NFE'!$B:$B,INDIRECT(TEXT($AQ$9,"@")))&amp;" - C5: "&amp;_xlfn.XLOOKUP(Planilha4!$E186,'C5'!$D:$D,'C5'!$AA:$AA)),"")</f>
        <v/>
      </c>
      <c r="M186" s="20" t="str" cm="1">
        <f t="array" aca="1" ref="M186" ca="1">IF($F186="Sim",IF(_xlfn.XLOOKUP($E186,'Espelho NFE'!$B:$B,INDIRECT(TEXT($AQ$10,"@")))=_xlfn.XLOOKUP(Planilha4!$E186,'C5'!$D:$D,'C5'!$AB:$AB),"Ok","Nfe: "&amp;_xlfn.XLOOKUP($E186,'Espelho NFE'!$B:$B,INDIRECT(TEXT($AQ$10,"@")))&amp;" - C5: "&amp;_xlfn.XLOOKUP(Planilha4!$E186,'C5'!$D:$D,'C5'!$AB:$AB)),"")</f>
        <v/>
      </c>
      <c r="N186" s="18" t="str">
        <f>IF(F186="Sim",IF(_xlfn.XLOOKUP(E186,'C5'!D:D,'C5'!E:E)=1,"Uni 1","Cx "&amp;_xlfn.XLOOKUP(E186,'C5'!D:D,'C5'!E:E)),"")</f>
        <v/>
      </c>
      <c r="O186" s="20" t="str" cm="1">
        <f t="array" aca="1" ref="O186" ca="1">IF(F186="Sim",IF((_xlfn.XLOOKUP(E186,'Espelho NFE'!B:B,INDIRECT(TEXT($AQ$11,"@")))/_xlfn.XLOOKUP(E186,'C5'!D:D,'C5'!G:G))*_xlfn.XLOOKUP(Planilha4!E186,'C5'!D:D,'C5'!E:E)=_xlfn.XLOOKUP(E186,'C5'!D:D,'C5'!F:F),"Ok","Nfe:"&amp;(_xlfn.XLOOKUP(E186,'Espelho NFE'!B:B,INDIRECT(TEXT($AQ$11,"@")))/_xlfn.XLOOKUP(E186,'C5'!D:D,'C5'!G:G))*_xlfn.XLOOKUP(Planilha4!E186,'C5'!D:D,'C5'!E:E)&amp;" - C5: "&amp;_xlfn.XLOOKUP(E186,'C5'!D:D,'C5'!F:F)),"")</f>
        <v/>
      </c>
    </row>
    <row r="187" spans="5:15" x14ac:dyDescent="0.35">
      <c r="E187" s="18" t="str">
        <f>IF('Espelho NFE'!B185="","",'Espelho NFE'!B185)</f>
        <v/>
      </c>
      <c r="F187" s="18" t="str">
        <f>IF(E187="","",IF(_xlfn.XLOOKUP(Planilha4!E187,'Espelho NFE'!B:B,'Espelho NFE'!B:B)="","Não","Sim"))</f>
        <v/>
      </c>
      <c r="G187" s="20" t="str">
        <f>IF(F187="Sim",_xlfn.XLOOKUP(E187,'C5'!D:D,'C5'!C:C),"")</f>
        <v/>
      </c>
      <c r="H187" s="18" t="str">
        <f>IF(F187="Sim",_xlfn.XLOOKUP(G187,'C5'!C:C,'C5'!J:J),"")</f>
        <v/>
      </c>
      <c r="I187" s="20" t="str" cm="1">
        <f t="array" aca="1" ref="I187" ca="1">IF($F187="Sim",IF(_xlfn.XLOOKUP($E187,'Espelho NFE'!$B:$B,INDIRECT(TEXT($AQ$6,"@")))=_xlfn.XLOOKUP(Planilha4!$E187,'C5'!$D:$D,'C5'!$P:$P),"Ok","Nfe: "&amp;_xlfn.XLOOKUP($E187,'Espelho NFE'!$B:$B,INDIRECT(TEXT($AQ$6,"@")))&amp;" - C5: "&amp;_xlfn.XLOOKUP(Planilha4!$E187,'C5'!$D:$D,'C5'!$P:$P)),"")</f>
        <v/>
      </c>
      <c r="J187" s="20" t="str" cm="1">
        <f t="array" aca="1" ref="J187" ca="1">IF($F187="Sim",IF(_xlfn.XLOOKUP($E187,'Espelho NFE'!$B:$B,INDIRECT(TEXT($AQ$7,"@")))=_xlfn.XLOOKUP(Planilha4!$E187,'C5'!$D:$D,'C5'!$M:$M),"Ok","Nfe: "&amp;_xlfn.XLOOKUP($E187,'Espelho NFE'!$B:$B,INDIRECT(TEXT($AQ$7,"@")))&amp;" - C5: "&amp;_xlfn.XLOOKUP(Planilha4!$E187,'C5'!$D:$D,'C5'!$M:$M)),"")</f>
        <v/>
      </c>
      <c r="K187" s="20" t="str" cm="1">
        <f t="array" aca="1" ref="K187" ca="1">IF($F187="Sim",IF(_xlfn.XLOOKUP($E187,'Espelho NFE'!$B:$B,INDIRECT(TEXT($AQ$8,"@")))=_xlfn.XLOOKUP(Planilha4!$E187,'C5'!$D:$D,'C5'!$Z:$Z),"Ok","Nfe: "&amp;_xlfn.XLOOKUP($E187,'Espelho NFE'!$B:$B,INDIRECT(TEXT($AQ$8,"@")))&amp;" - C5: "&amp;_xlfn.XLOOKUP(Planilha4!$E187,'C5'!$D:$D,'C5'!$Z:$Z)),"")</f>
        <v/>
      </c>
      <c r="L187" s="20" t="str" cm="1">
        <f t="array" aca="1" ref="L187" ca="1">IF($F187="Sim",IF(_xlfn.XLOOKUP($E187,'Espelho NFE'!$B:$B,INDIRECT(TEXT($AQ$9,"@")))=_xlfn.XLOOKUP(Planilha4!$E187,'C5'!$D:$D,'C5'!$AA:$AA),"Ok","Nfe: "&amp;_xlfn.XLOOKUP($E187,'Espelho NFE'!$B:$B,INDIRECT(TEXT($AQ$9,"@")))&amp;" - C5: "&amp;_xlfn.XLOOKUP(Planilha4!$E187,'C5'!$D:$D,'C5'!$AA:$AA)),"")</f>
        <v/>
      </c>
      <c r="M187" s="20" t="str" cm="1">
        <f t="array" aca="1" ref="M187" ca="1">IF($F187="Sim",IF(_xlfn.XLOOKUP($E187,'Espelho NFE'!$B:$B,INDIRECT(TEXT($AQ$10,"@")))=_xlfn.XLOOKUP(Planilha4!$E187,'C5'!$D:$D,'C5'!$AB:$AB),"Ok","Nfe: "&amp;_xlfn.XLOOKUP($E187,'Espelho NFE'!$B:$B,INDIRECT(TEXT($AQ$10,"@")))&amp;" - C5: "&amp;_xlfn.XLOOKUP(Planilha4!$E187,'C5'!$D:$D,'C5'!$AB:$AB)),"")</f>
        <v/>
      </c>
      <c r="N187" s="18" t="str">
        <f>IF(F187="Sim",IF(_xlfn.XLOOKUP(E187,'C5'!D:D,'C5'!E:E)=1,"Uni 1","Cx "&amp;_xlfn.XLOOKUP(E187,'C5'!D:D,'C5'!E:E)),"")</f>
        <v/>
      </c>
      <c r="O187" s="20" t="str" cm="1">
        <f t="array" aca="1" ref="O187" ca="1">IF(F187="Sim",IF((_xlfn.XLOOKUP(E187,'Espelho NFE'!B:B,INDIRECT(TEXT($AQ$11,"@")))/_xlfn.XLOOKUP(E187,'C5'!D:D,'C5'!G:G))*_xlfn.XLOOKUP(Planilha4!E187,'C5'!D:D,'C5'!E:E)=_xlfn.XLOOKUP(E187,'C5'!D:D,'C5'!F:F),"Ok","Nfe:"&amp;(_xlfn.XLOOKUP(E187,'Espelho NFE'!B:B,INDIRECT(TEXT($AQ$11,"@")))/_xlfn.XLOOKUP(E187,'C5'!D:D,'C5'!G:G))*_xlfn.XLOOKUP(Planilha4!E187,'C5'!D:D,'C5'!E:E)&amp;" - C5: "&amp;_xlfn.XLOOKUP(E187,'C5'!D:D,'C5'!F:F)),"")</f>
        <v/>
      </c>
    </row>
    <row r="188" spans="5:15" x14ac:dyDescent="0.35">
      <c r="E188" s="18" t="str">
        <f>IF('Espelho NFE'!B186="","",'Espelho NFE'!B186)</f>
        <v/>
      </c>
      <c r="F188" s="18" t="str">
        <f>IF(E188="","",IF(_xlfn.XLOOKUP(Planilha4!E188,'Espelho NFE'!B:B,'Espelho NFE'!B:B)="","Não","Sim"))</f>
        <v/>
      </c>
      <c r="G188" s="20" t="str">
        <f>IF(F188="Sim",_xlfn.XLOOKUP(E188,'C5'!D:D,'C5'!C:C),"")</f>
        <v/>
      </c>
      <c r="H188" s="18" t="str">
        <f>IF(F188="Sim",_xlfn.XLOOKUP(G188,'C5'!C:C,'C5'!J:J),"")</f>
        <v/>
      </c>
      <c r="I188" s="20" t="str" cm="1">
        <f t="array" aca="1" ref="I188" ca="1">IF($F188="Sim",IF(_xlfn.XLOOKUP($E188,'Espelho NFE'!$B:$B,INDIRECT(TEXT($AQ$6,"@")))=_xlfn.XLOOKUP(Planilha4!$E188,'C5'!$D:$D,'C5'!$P:$P),"Ok","Nfe: "&amp;_xlfn.XLOOKUP($E188,'Espelho NFE'!$B:$B,INDIRECT(TEXT($AQ$6,"@")))&amp;" - C5: "&amp;_xlfn.XLOOKUP(Planilha4!$E188,'C5'!$D:$D,'C5'!$P:$P)),"")</f>
        <v/>
      </c>
      <c r="J188" s="20" t="str" cm="1">
        <f t="array" aca="1" ref="J188" ca="1">IF($F188="Sim",IF(_xlfn.XLOOKUP($E188,'Espelho NFE'!$B:$B,INDIRECT(TEXT($AQ$7,"@")))=_xlfn.XLOOKUP(Planilha4!$E188,'C5'!$D:$D,'C5'!$M:$M),"Ok","Nfe: "&amp;_xlfn.XLOOKUP($E188,'Espelho NFE'!$B:$B,INDIRECT(TEXT($AQ$7,"@")))&amp;" - C5: "&amp;_xlfn.XLOOKUP(Planilha4!$E188,'C5'!$D:$D,'C5'!$M:$M)),"")</f>
        <v/>
      </c>
      <c r="K188" s="20" t="str" cm="1">
        <f t="array" aca="1" ref="K188" ca="1">IF($F188="Sim",IF(_xlfn.XLOOKUP($E188,'Espelho NFE'!$B:$B,INDIRECT(TEXT($AQ$8,"@")))=_xlfn.XLOOKUP(Planilha4!$E188,'C5'!$D:$D,'C5'!$Z:$Z),"Ok","Nfe: "&amp;_xlfn.XLOOKUP($E188,'Espelho NFE'!$B:$B,INDIRECT(TEXT($AQ$8,"@")))&amp;" - C5: "&amp;_xlfn.XLOOKUP(Planilha4!$E188,'C5'!$D:$D,'C5'!$Z:$Z)),"")</f>
        <v/>
      </c>
      <c r="L188" s="20" t="str" cm="1">
        <f t="array" aca="1" ref="L188" ca="1">IF($F188="Sim",IF(_xlfn.XLOOKUP($E188,'Espelho NFE'!$B:$B,INDIRECT(TEXT($AQ$9,"@")))=_xlfn.XLOOKUP(Planilha4!$E188,'C5'!$D:$D,'C5'!$AA:$AA),"Ok","Nfe: "&amp;_xlfn.XLOOKUP($E188,'Espelho NFE'!$B:$B,INDIRECT(TEXT($AQ$9,"@")))&amp;" - C5: "&amp;_xlfn.XLOOKUP(Planilha4!$E188,'C5'!$D:$D,'C5'!$AA:$AA)),"")</f>
        <v/>
      </c>
      <c r="M188" s="20" t="str" cm="1">
        <f t="array" aca="1" ref="M188" ca="1">IF($F188="Sim",IF(_xlfn.XLOOKUP($E188,'Espelho NFE'!$B:$B,INDIRECT(TEXT($AQ$10,"@")))=_xlfn.XLOOKUP(Planilha4!$E188,'C5'!$D:$D,'C5'!$AB:$AB),"Ok","Nfe: "&amp;_xlfn.XLOOKUP($E188,'Espelho NFE'!$B:$B,INDIRECT(TEXT($AQ$10,"@")))&amp;" - C5: "&amp;_xlfn.XLOOKUP(Planilha4!$E188,'C5'!$D:$D,'C5'!$AB:$AB)),"")</f>
        <v/>
      </c>
      <c r="N188" s="18" t="str">
        <f>IF(F188="Sim",IF(_xlfn.XLOOKUP(E188,'C5'!D:D,'C5'!E:E)=1,"Uni 1","Cx "&amp;_xlfn.XLOOKUP(E188,'C5'!D:D,'C5'!E:E)),"")</f>
        <v/>
      </c>
      <c r="O188" s="20" t="str" cm="1">
        <f t="array" aca="1" ref="O188" ca="1">IF(F188="Sim",IF((_xlfn.XLOOKUP(E188,'Espelho NFE'!B:B,INDIRECT(TEXT($AQ$11,"@")))/_xlfn.XLOOKUP(E188,'C5'!D:D,'C5'!G:G))*_xlfn.XLOOKUP(Planilha4!E188,'C5'!D:D,'C5'!E:E)=_xlfn.XLOOKUP(E188,'C5'!D:D,'C5'!F:F),"Ok","Nfe:"&amp;(_xlfn.XLOOKUP(E188,'Espelho NFE'!B:B,INDIRECT(TEXT($AQ$11,"@")))/_xlfn.XLOOKUP(E188,'C5'!D:D,'C5'!G:G))*_xlfn.XLOOKUP(Planilha4!E188,'C5'!D:D,'C5'!E:E)&amp;" - C5: "&amp;_xlfn.XLOOKUP(E188,'C5'!D:D,'C5'!F:F)),"")</f>
        <v/>
      </c>
    </row>
    <row r="189" spans="5:15" x14ac:dyDescent="0.35">
      <c r="E189" s="18" t="str">
        <f>IF('Espelho NFE'!B187="","",'Espelho NFE'!B187)</f>
        <v/>
      </c>
      <c r="F189" s="18" t="str">
        <f>IF(E189="","",IF(_xlfn.XLOOKUP(Planilha4!E189,'Espelho NFE'!B:B,'Espelho NFE'!B:B)="","Não","Sim"))</f>
        <v/>
      </c>
      <c r="G189" s="20" t="str">
        <f>IF(F189="Sim",_xlfn.XLOOKUP(E189,'C5'!D:D,'C5'!C:C),"")</f>
        <v/>
      </c>
      <c r="H189" s="18" t="str">
        <f>IF(F189="Sim",_xlfn.XLOOKUP(G189,'C5'!C:C,'C5'!J:J),"")</f>
        <v/>
      </c>
      <c r="I189" s="20" t="str" cm="1">
        <f t="array" aca="1" ref="I189" ca="1">IF($F189="Sim",IF(_xlfn.XLOOKUP($E189,'Espelho NFE'!$B:$B,INDIRECT(TEXT($AQ$6,"@")))=_xlfn.XLOOKUP(Planilha4!$E189,'C5'!$D:$D,'C5'!$P:$P),"Ok","Nfe: "&amp;_xlfn.XLOOKUP($E189,'Espelho NFE'!$B:$B,INDIRECT(TEXT($AQ$6,"@")))&amp;" - C5: "&amp;_xlfn.XLOOKUP(Planilha4!$E189,'C5'!$D:$D,'C5'!$P:$P)),"")</f>
        <v/>
      </c>
      <c r="J189" s="20" t="str" cm="1">
        <f t="array" aca="1" ref="J189" ca="1">IF($F189="Sim",IF(_xlfn.XLOOKUP($E189,'Espelho NFE'!$B:$B,INDIRECT(TEXT($AQ$7,"@")))=_xlfn.XLOOKUP(Planilha4!$E189,'C5'!$D:$D,'C5'!$M:$M),"Ok","Nfe: "&amp;_xlfn.XLOOKUP($E189,'Espelho NFE'!$B:$B,INDIRECT(TEXT($AQ$7,"@")))&amp;" - C5: "&amp;_xlfn.XLOOKUP(Planilha4!$E189,'C5'!$D:$D,'C5'!$M:$M)),"")</f>
        <v/>
      </c>
      <c r="K189" s="20" t="str" cm="1">
        <f t="array" aca="1" ref="K189" ca="1">IF($F189="Sim",IF(_xlfn.XLOOKUP($E189,'Espelho NFE'!$B:$B,INDIRECT(TEXT($AQ$8,"@")))=_xlfn.XLOOKUP(Planilha4!$E189,'C5'!$D:$D,'C5'!$Z:$Z),"Ok","Nfe: "&amp;_xlfn.XLOOKUP($E189,'Espelho NFE'!$B:$B,INDIRECT(TEXT($AQ$8,"@")))&amp;" - C5: "&amp;_xlfn.XLOOKUP(Planilha4!$E189,'C5'!$D:$D,'C5'!$Z:$Z)),"")</f>
        <v/>
      </c>
      <c r="L189" s="20" t="str" cm="1">
        <f t="array" aca="1" ref="L189" ca="1">IF($F189="Sim",IF(_xlfn.XLOOKUP($E189,'Espelho NFE'!$B:$B,INDIRECT(TEXT($AQ$9,"@")))=_xlfn.XLOOKUP(Planilha4!$E189,'C5'!$D:$D,'C5'!$AA:$AA),"Ok","Nfe: "&amp;_xlfn.XLOOKUP($E189,'Espelho NFE'!$B:$B,INDIRECT(TEXT($AQ$9,"@")))&amp;" - C5: "&amp;_xlfn.XLOOKUP(Planilha4!$E189,'C5'!$D:$D,'C5'!$AA:$AA)),"")</f>
        <v/>
      </c>
      <c r="M189" s="20" t="str" cm="1">
        <f t="array" aca="1" ref="M189" ca="1">IF($F189="Sim",IF(_xlfn.XLOOKUP($E189,'Espelho NFE'!$B:$B,INDIRECT(TEXT($AQ$10,"@")))=_xlfn.XLOOKUP(Planilha4!$E189,'C5'!$D:$D,'C5'!$AB:$AB),"Ok","Nfe: "&amp;_xlfn.XLOOKUP($E189,'Espelho NFE'!$B:$B,INDIRECT(TEXT($AQ$10,"@")))&amp;" - C5: "&amp;_xlfn.XLOOKUP(Planilha4!$E189,'C5'!$D:$D,'C5'!$AB:$AB)),"")</f>
        <v/>
      </c>
      <c r="N189" s="18" t="str">
        <f>IF(F189="Sim",IF(_xlfn.XLOOKUP(E189,'C5'!D:D,'C5'!E:E)=1,"Uni 1","Cx "&amp;_xlfn.XLOOKUP(E189,'C5'!D:D,'C5'!E:E)),"")</f>
        <v/>
      </c>
      <c r="O189" s="20" t="str" cm="1">
        <f t="array" aca="1" ref="O189" ca="1">IF(F189="Sim",IF((_xlfn.XLOOKUP(E189,'Espelho NFE'!B:B,INDIRECT(TEXT($AQ$11,"@")))/_xlfn.XLOOKUP(E189,'C5'!D:D,'C5'!G:G))*_xlfn.XLOOKUP(Planilha4!E189,'C5'!D:D,'C5'!E:E)=_xlfn.XLOOKUP(E189,'C5'!D:D,'C5'!F:F),"Ok","Nfe:"&amp;(_xlfn.XLOOKUP(E189,'Espelho NFE'!B:B,INDIRECT(TEXT($AQ$11,"@")))/_xlfn.XLOOKUP(E189,'C5'!D:D,'C5'!G:G))*_xlfn.XLOOKUP(Planilha4!E189,'C5'!D:D,'C5'!E:E)&amp;" - C5: "&amp;_xlfn.XLOOKUP(E189,'C5'!D:D,'C5'!F:F)),"")</f>
        <v/>
      </c>
    </row>
    <row r="190" spans="5:15" x14ac:dyDescent="0.35">
      <c r="E190" s="18" t="str">
        <f>IF('Espelho NFE'!B188="","",'Espelho NFE'!B188)</f>
        <v/>
      </c>
      <c r="F190" s="18" t="str">
        <f>IF(E190="","",IF(_xlfn.XLOOKUP(Planilha4!E190,'Espelho NFE'!B:B,'Espelho NFE'!B:B)="","Não","Sim"))</f>
        <v/>
      </c>
      <c r="G190" s="20" t="str">
        <f>IF(F190="Sim",_xlfn.XLOOKUP(E190,'C5'!D:D,'C5'!C:C),"")</f>
        <v/>
      </c>
      <c r="H190" s="18" t="str">
        <f>IF(F190="Sim",_xlfn.XLOOKUP(G190,'C5'!C:C,'C5'!J:J),"")</f>
        <v/>
      </c>
      <c r="I190" s="20" t="str" cm="1">
        <f t="array" aca="1" ref="I190" ca="1">IF($F190="Sim",IF(_xlfn.XLOOKUP($E190,'Espelho NFE'!$B:$B,INDIRECT(TEXT($AQ$6,"@")))=_xlfn.XLOOKUP(Planilha4!$E190,'C5'!$D:$D,'C5'!$P:$P),"Ok","Nfe: "&amp;_xlfn.XLOOKUP($E190,'Espelho NFE'!$B:$B,INDIRECT(TEXT($AQ$6,"@")))&amp;" - C5: "&amp;_xlfn.XLOOKUP(Planilha4!$E190,'C5'!$D:$D,'C5'!$P:$P)),"")</f>
        <v/>
      </c>
      <c r="J190" s="20" t="str" cm="1">
        <f t="array" aca="1" ref="J190" ca="1">IF($F190="Sim",IF(_xlfn.XLOOKUP($E190,'Espelho NFE'!$B:$B,INDIRECT(TEXT($AQ$7,"@")))=_xlfn.XLOOKUP(Planilha4!$E190,'C5'!$D:$D,'C5'!$M:$M),"Ok","Nfe: "&amp;_xlfn.XLOOKUP($E190,'Espelho NFE'!$B:$B,INDIRECT(TEXT($AQ$7,"@")))&amp;" - C5: "&amp;_xlfn.XLOOKUP(Planilha4!$E190,'C5'!$D:$D,'C5'!$M:$M)),"")</f>
        <v/>
      </c>
      <c r="K190" s="20" t="str" cm="1">
        <f t="array" aca="1" ref="K190" ca="1">IF($F190="Sim",IF(_xlfn.XLOOKUP($E190,'Espelho NFE'!$B:$B,INDIRECT(TEXT($AQ$8,"@")))=_xlfn.XLOOKUP(Planilha4!$E190,'C5'!$D:$D,'C5'!$Z:$Z),"Ok","Nfe: "&amp;_xlfn.XLOOKUP($E190,'Espelho NFE'!$B:$B,INDIRECT(TEXT($AQ$8,"@")))&amp;" - C5: "&amp;_xlfn.XLOOKUP(Planilha4!$E190,'C5'!$D:$D,'C5'!$Z:$Z)),"")</f>
        <v/>
      </c>
      <c r="L190" s="20" t="str" cm="1">
        <f t="array" aca="1" ref="L190" ca="1">IF($F190="Sim",IF(_xlfn.XLOOKUP($E190,'Espelho NFE'!$B:$B,INDIRECT(TEXT($AQ$9,"@")))=_xlfn.XLOOKUP(Planilha4!$E190,'C5'!$D:$D,'C5'!$AA:$AA),"Ok","Nfe: "&amp;_xlfn.XLOOKUP($E190,'Espelho NFE'!$B:$B,INDIRECT(TEXT($AQ$9,"@")))&amp;" - C5: "&amp;_xlfn.XLOOKUP(Planilha4!$E190,'C5'!$D:$D,'C5'!$AA:$AA)),"")</f>
        <v/>
      </c>
      <c r="M190" s="20" t="str" cm="1">
        <f t="array" aca="1" ref="M190" ca="1">IF($F190="Sim",IF(_xlfn.XLOOKUP($E190,'Espelho NFE'!$B:$B,INDIRECT(TEXT($AQ$10,"@")))=_xlfn.XLOOKUP(Planilha4!$E190,'C5'!$D:$D,'C5'!$AB:$AB),"Ok","Nfe: "&amp;_xlfn.XLOOKUP($E190,'Espelho NFE'!$B:$B,INDIRECT(TEXT($AQ$10,"@")))&amp;" - C5: "&amp;_xlfn.XLOOKUP(Planilha4!$E190,'C5'!$D:$D,'C5'!$AB:$AB)),"")</f>
        <v/>
      </c>
      <c r="N190" s="18" t="str">
        <f>IF(F190="Sim",IF(_xlfn.XLOOKUP(E190,'C5'!D:D,'C5'!E:E)=1,"Uni 1","Cx "&amp;_xlfn.XLOOKUP(E190,'C5'!D:D,'C5'!E:E)),"")</f>
        <v/>
      </c>
      <c r="O190" s="20" t="str" cm="1">
        <f t="array" aca="1" ref="O190" ca="1">IF(F190="Sim",IF((_xlfn.XLOOKUP(E190,'Espelho NFE'!B:B,INDIRECT(TEXT($AQ$11,"@")))/_xlfn.XLOOKUP(E190,'C5'!D:D,'C5'!G:G))*_xlfn.XLOOKUP(Planilha4!E190,'C5'!D:D,'C5'!E:E)=_xlfn.XLOOKUP(E190,'C5'!D:D,'C5'!F:F),"Ok","Nfe:"&amp;(_xlfn.XLOOKUP(E190,'Espelho NFE'!B:B,INDIRECT(TEXT($AQ$11,"@")))/_xlfn.XLOOKUP(E190,'C5'!D:D,'C5'!G:G))*_xlfn.XLOOKUP(Planilha4!E190,'C5'!D:D,'C5'!E:E)&amp;" - C5: "&amp;_xlfn.XLOOKUP(E190,'C5'!D:D,'C5'!F:F)),"")</f>
        <v/>
      </c>
    </row>
    <row r="191" spans="5:15" x14ac:dyDescent="0.35">
      <c r="E191" s="18" t="str">
        <f>IF('Espelho NFE'!B189="","",'Espelho NFE'!B189)</f>
        <v/>
      </c>
      <c r="F191" s="18" t="str">
        <f>IF(E191="","",IF(_xlfn.XLOOKUP(Planilha4!E191,'Espelho NFE'!B:B,'Espelho NFE'!B:B)="","Não","Sim"))</f>
        <v/>
      </c>
      <c r="G191" s="20" t="str">
        <f>IF(F191="Sim",_xlfn.XLOOKUP(E191,'C5'!D:D,'C5'!C:C),"")</f>
        <v/>
      </c>
      <c r="H191" s="18" t="str">
        <f>IF(F191="Sim",_xlfn.XLOOKUP(G191,'C5'!C:C,'C5'!J:J),"")</f>
        <v/>
      </c>
      <c r="I191" s="20" t="str" cm="1">
        <f t="array" aca="1" ref="I191" ca="1">IF($F191="Sim",IF(_xlfn.XLOOKUP($E191,'Espelho NFE'!$B:$B,INDIRECT(TEXT($AQ$6,"@")))=_xlfn.XLOOKUP(Planilha4!$E191,'C5'!$D:$D,'C5'!$P:$P),"Ok","Nfe: "&amp;_xlfn.XLOOKUP($E191,'Espelho NFE'!$B:$B,INDIRECT(TEXT($AQ$6,"@")))&amp;" - C5: "&amp;_xlfn.XLOOKUP(Planilha4!$E191,'C5'!$D:$D,'C5'!$P:$P)),"")</f>
        <v/>
      </c>
      <c r="J191" s="20" t="str" cm="1">
        <f t="array" aca="1" ref="J191" ca="1">IF($F191="Sim",IF(_xlfn.XLOOKUP($E191,'Espelho NFE'!$B:$B,INDIRECT(TEXT($AQ$7,"@")))=_xlfn.XLOOKUP(Planilha4!$E191,'C5'!$D:$D,'C5'!$M:$M),"Ok","Nfe: "&amp;_xlfn.XLOOKUP($E191,'Espelho NFE'!$B:$B,INDIRECT(TEXT($AQ$7,"@")))&amp;" - C5: "&amp;_xlfn.XLOOKUP(Planilha4!$E191,'C5'!$D:$D,'C5'!$M:$M)),"")</f>
        <v/>
      </c>
      <c r="K191" s="20" t="str" cm="1">
        <f t="array" aca="1" ref="K191" ca="1">IF($F191="Sim",IF(_xlfn.XLOOKUP($E191,'Espelho NFE'!$B:$B,INDIRECT(TEXT($AQ$8,"@")))=_xlfn.XLOOKUP(Planilha4!$E191,'C5'!$D:$D,'C5'!$Z:$Z),"Ok","Nfe: "&amp;_xlfn.XLOOKUP($E191,'Espelho NFE'!$B:$B,INDIRECT(TEXT($AQ$8,"@")))&amp;" - C5: "&amp;_xlfn.XLOOKUP(Planilha4!$E191,'C5'!$D:$D,'C5'!$Z:$Z)),"")</f>
        <v/>
      </c>
      <c r="L191" s="20" t="str" cm="1">
        <f t="array" aca="1" ref="L191" ca="1">IF($F191="Sim",IF(_xlfn.XLOOKUP($E191,'Espelho NFE'!$B:$B,INDIRECT(TEXT($AQ$9,"@")))=_xlfn.XLOOKUP(Planilha4!$E191,'C5'!$D:$D,'C5'!$AA:$AA),"Ok","Nfe: "&amp;_xlfn.XLOOKUP($E191,'Espelho NFE'!$B:$B,INDIRECT(TEXT($AQ$9,"@")))&amp;" - C5: "&amp;_xlfn.XLOOKUP(Planilha4!$E191,'C5'!$D:$D,'C5'!$AA:$AA)),"")</f>
        <v/>
      </c>
      <c r="M191" s="20" t="str" cm="1">
        <f t="array" aca="1" ref="M191" ca="1">IF($F191="Sim",IF(_xlfn.XLOOKUP($E191,'Espelho NFE'!$B:$B,INDIRECT(TEXT($AQ$10,"@")))=_xlfn.XLOOKUP(Planilha4!$E191,'C5'!$D:$D,'C5'!$AB:$AB),"Ok","Nfe: "&amp;_xlfn.XLOOKUP($E191,'Espelho NFE'!$B:$B,INDIRECT(TEXT($AQ$10,"@")))&amp;" - C5: "&amp;_xlfn.XLOOKUP(Planilha4!$E191,'C5'!$D:$D,'C5'!$AB:$AB)),"")</f>
        <v/>
      </c>
      <c r="N191" s="18" t="str">
        <f>IF(F191="Sim",IF(_xlfn.XLOOKUP(E191,'C5'!D:D,'C5'!E:E)=1,"Uni 1","Cx "&amp;_xlfn.XLOOKUP(E191,'C5'!D:D,'C5'!E:E)),"")</f>
        <v/>
      </c>
      <c r="O191" s="20" t="str" cm="1">
        <f t="array" aca="1" ref="O191" ca="1">IF(F191="Sim",IF((_xlfn.XLOOKUP(E191,'Espelho NFE'!B:B,INDIRECT(TEXT($AQ$11,"@")))/_xlfn.XLOOKUP(E191,'C5'!D:D,'C5'!G:G))*_xlfn.XLOOKUP(Planilha4!E191,'C5'!D:D,'C5'!E:E)=_xlfn.XLOOKUP(E191,'C5'!D:D,'C5'!F:F),"Ok","Nfe:"&amp;(_xlfn.XLOOKUP(E191,'Espelho NFE'!B:B,INDIRECT(TEXT($AQ$11,"@")))/_xlfn.XLOOKUP(E191,'C5'!D:D,'C5'!G:G))*_xlfn.XLOOKUP(Planilha4!E191,'C5'!D:D,'C5'!E:E)&amp;" - C5: "&amp;_xlfn.XLOOKUP(E191,'C5'!D:D,'C5'!F:F)),"")</f>
        <v/>
      </c>
    </row>
    <row r="192" spans="5:15" x14ac:dyDescent="0.35">
      <c r="E192" s="18" t="str">
        <f>IF('Espelho NFE'!B190="","",'Espelho NFE'!B190)</f>
        <v/>
      </c>
      <c r="F192" s="18" t="str">
        <f>IF(E192="","",IF(_xlfn.XLOOKUP(Planilha4!E192,'Espelho NFE'!B:B,'Espelho NFE'!B:B)="","Não","Sim"))</f>
        <v/>
      </c>
      <c r="G192" s="20" t="str">
        <f>IF(F192="Sim",_xlfn.XLOOKUP(E192,'C5'!D:D,'C5'!C:C),"")</f>
        <v/>
      </c>
      <c r="H192" s="18" t="str">
        <f>IF(F192="Sim",_xlfn.XLOOKUP(G192,'C5'!C:C,'C5'!J:J),"")</f>
        <v/>
      </c>
      <c r="I192" s="20" t="str" cm="1">
        <f t="array" aca="1" ref="I192" ca="1">IF($F192="Sim",IF(_xlfn.XLOOKUP($E192,'Espelho NFE'!$B:$B,INDIRECT(TEXT($AQ$6,"@")))=_xlfn.XLOOKUP(Planilha4!$E192,'C5'!$D:$D,'C5'!$P:$P),"Ok","Nfe: "&amp;_xlfn.XLOOKUP($E192,'Espelho NFE'!$B:$B,INDIRECT(TEXT($AQ$6,"@")))&amp;" - C5: "&amp;_xlfn.XLOOKUP(Planilha4!$E192,'C5'!$D:$D,'C5'!$P:$P)),"")</f>
        <v/>
      </c>
      <c r="J192" s="20" t="str" cm="1">
        <f t="array" aca="1" ref="J192" ca="1">IF($F192="Sim",IF(_xlfn.XLOOKUP($E192,'Espelho NFE'!$B:$B,INDIRECT(TEXT($AQ$7,"@")))=_xlfn.XLOOKUP(Planilha4!$E192,'C5'!$D:$D,'C5'!$M:$M),"Ok","Nfe: "&amp;_xlfn.XLOOKUP($E192,'Espelho NFE'!$B:$B,INDIRECT(TEXT($AQ$7,"@")))&amp;" - C5: "&amp;_xlfn.XLOOKUP(Planilha4!$E192,'C5'!$D:$D,'C5'!$M:$M)),"")</f>
        <v/>
      </c>
      <c r="K192" s="20" t="str" cm="1">
        <f t="array" aca="1" ref="K192" ca="1">IF($F192="Sim",IF(_xlfn.XLOOKUP($E192,'Espelho NFE'!$B:$B,INDIRECT(TEXT($AQ$8,"@")))=_xlfn.XLOOKUP(Planilha4!$E192,'C5'!$D:$D,'C5'!$Z:$Z),"Ok","Nfe: "&amp;_xlfn.XLOOKUP($E192,'Espelho NFE'!$B:$B,INDIRECT(TEXT($AQ$8,"@")))&amp;" - C5: "&amp;_xlfn.XLOOKUP(Planilha4!$E192,'C5'!$D:$D,'C5'!$Z:$Z)),"")</f>
        <v/>
      </c>
      <c r="L192" s="20" t="str" cm="1">
        <f t="array" aca="1" ref="L192" ca="1">IF($F192="Sim",IF(_xlfn.XLOOKUP($E192,'Espelho NFE'!$B:$B,INDIRECT(TEXT($AQ$9,"@")))=_xlfn.XLOOKUP(Planilha4!$E192,'C5'!$D:$D,'C5'!$AA:$AA),"Ok","Nfe: "&amp;_xlfn.XLOOKUP($E192,'Espelho NFE'!$B:$B,INDIRECT(TEXT($AQ$9,"@")))&amp;" - C5: "&amp;_xlfn.XLOOKUP(Planilha4!$E192,'C5'!$D:$D,'C5'!$AA:$AA)),"")</f>
        <v/>
      </c>
      <c r="M192" s="20" t="str" cm="1">
        <f t="array" aca="1" ref="M192" ca="1">IF($F192="Sim",IF(_xlfn.XLOOKUP($E192,'Espelho NFE'!$B:$B,INDIRECT(TEXT($AQ$10,"@")))=_xlfn.XLOOKUP(Planilha4!$E192,'C5'!$D:$D,'C5'!$AB:$AB),"Ok","Nfe: "&amp;_xlfn.XLOOKUP($E192,'Espelho NFE'!$B:$B,INDIRECT(TEXT($AQ$10,"@")))&amp;" - C5: "&amp;_xlfn.XLOOKUP(Planilha4!$E192,'C5'!$D:$D,'C5'!$AB:$AB)),"")</f>
        <v/>
      </c>
      <c r="N192" s="18" t="str">
        <f>IF(F192="Sim",IF(_xlfn.XLOOKUP(E192,'C5'!D:D,'C5'!E:E)=1,"Uni 1","Cx "&amp;_xlfn.XLOOKUP(E192,'C5'!D:D,'C5'!E:E)),"")</f>
        <v/>
      </c>
      <c r="O192" s="20" t="str" cm="1">
        <f t="array" aca="1" ref="O192" ca="1">IF(F192="Sim",IF((_xlfn.XLOOKUP(E192,'Espelho NFE'!B:B,INDIRECT(TEXT($AQ$11,"@")))/_xlfn.XLOOKUP(E192,'C5'!D:D,'C5'!G:G))*_xlfn.XLOOKUP(Planilha4!E192,'C5'!D:D,'C5'!E:E)=_xlfn.XLOOKUP(E192,'C5'!D:D,'C5'!F:F),"Ok","Nfe:"&amp;(_xlfn.XLOOKUP(E192,'Espelho NFE'!B:B,INDIRECT(TEXT($AQ$11,"@")))/_xlfn.XLOOKUP(E192,'C5'!D:D,'C5'!G:G))*_xlfn.XLOOKUP(Planilha4!E192,'C5'!D:D,'C5'!E:E)&amp;" - C5: "&amp;_xlfn.XLOOKUP(E192,'C5'!D:D,'C5'!F:F)),"")</f>
        <v/>
      </c>
    </row>
    <row r="193" spans="5:15" x14ac:dyDescent="0.35">
      <c r="E193" s="18" t="str">
        <f>IF('Espelho NFE'!B191="","",'Espelho NFE'!B191)</f>
        <v/>
      </c>
      <c r="F193" s="18" t="str">
        <f>IF(E193="","",IF(_xlfn.XLOOKUP(Planilha4!E193,'Espelho NFE'!B:B,'Espelho NFE'!B:B)="","Não","Sim"))</f>
        <v/>
      </c>
      <c r="G193" s="20" t="str">
        <f>IF(F193="Sim",_xlfn.XLOOKUP(E193,'C5'!D:D,'C5'!C:C),"")</f>
        <v/>
      </c>
      <c r="H193" s="18" t="str">
        <f>IF(F193="Sim",_xlfn.XLOOKUP(G193,'C5'!C:C,'C5'!J:J),"")</f>
        <v/>
      </c>
      <c r="I193" s="20" t="str" cm="1">
        <f t="array" aca="1" ref="I193" ca="1">IF($F193="Sim",IF(_xlfn.XLOOKUP($E193,'Espelho NFE'!$B:$B,INDIRECT(TEXT($AQ$6,"@")))=_xlfn.XLOOKUP(Planilha4!$E193,'C5'!$D:$D,'C5'!$P:$P),"Ok","Nfe: "&amp;_xlfn.XLOOKUP($E193,'Espelho NFE'!$B:$B,INDIRECT(TEXT($AQ$6,"@")))&amp;" - C5: "&amp;_xlfn.XLOOKUP(Planilha4!$E193,'C5'!$D:$D,'C5'!$P:$P)),"")</f>
        <v/>
      </c>
      <c r="J193" s="20" t="str" cm="1">
        <f t="array" aca="1" ref="J193" ca="1">IF($F193="Sim",IF(_xlfn.XLOOKUP($E193,'Espelho NFE'!$B:$B,INDIRECT(TEXT($AQ$7,"@")))=_xlfn.XLOOKUP(Planilha4!$E193,'C5'!$D:$D,'C5'!$M:$M),"Ok","Nfe: "&amp;_xlfn.XLOOKUP($E193,'Espelho NFE'!$B:$B,INDIRECT(TEXT($AQ$7,"@")))&amp;" - C5: "&amp;_xlfn.XLOOKUP(Planilha4!$E193,'C5'!$D:$D,'C5'!$M:$M)),"")</f>
        <v/>
      </c>
      <c r="K193" s="20" t="str" cm="1">
        <f t="array" aca="1" ref="K193" ca="1">IF($F193="Sim",IF(_xlfn.XLOOKUP($E193,'Espelho NFE'!$B:$B,INDIRECT(TEXT($AQ$8,"@")))=_xlfn.XLOOKUP(Planilha4!$E193,'C5'!$D:$D,'C5'!$Z:$Z),"Ok","Nfe: "&amp;_xlfn.XLOOKUP($E193,'Espelho NFE'!$B:$B,INDIRECT(TEXT($AQ$8,"@")))&amp;" - C5: "&amp;_xlfn.XLOOKUP(Planilha4!$E193,'C5'!$D:$D,'C5'!$Z:$Z)),"")</f>
        <v/>
      </c>
      <c r="L193" s="20" t="str" cm="1">
        <f t="array" aca="1" ref="L193" ca="1">IF($F193="Sim",IF(_xlfn.XLOOKUP($E193,'Espelho NFE'!$B:$B,INDIRECT(TEXT($AQ$9,"@")))=_xlfn.XLOOKUP(Planilha4!$E193,'C5'!$D:$D,'C5'!$AA:$AA),"Ok","Nfe: "&amp;_xlfn.XLOOKUP($E193,'Espelho NFE'!$B:$B,INDIRECT(TEXT($AQ$9,"@")))&amp;" - C5: "&amp;_xlfn.XLOOKUP(Planilha4!$E193,'C5'!$D:$D,'C5'!$AA:$AA)),"")</f>
        <v/>
      </c>
      <c r="M193" s="20" t="str" cm="1">
        <f t="array" aca="1" ref="M193" ca="1">IF($F193="Sim",IF(_xlfn.XLOOKUP($E193,'Espelho NFE'!$B:$B,INDIRECT(TEXT($AQ$10,"@")))=_xlfn.XLOOKUP(Planilha4!$E193,'C5'!$D:$D,'C5'!$AB:$AB),"Ok","Nfe: "&amp;_xlfn.XLOOKUP($E193,'Espelho NFE'!$B:$B,INDIRECT(TEXT($AQ$10,"@")))&amp;" - C5: "&amp;_xlfn.XLOOKUP(Planilha4!$E193,'C5'!$D:$D,'C5'!$AB:$AB)),"")</f>
        <v/>
      </c>
      <c r="N193" s="18" t="str">
        <f>IF(F193="Sim",IF(_xlfn.XLOOKUP(E193,'C5'!D:D,'C5'!E:E)=1,"Uni 1","Cx "&amp;_xlfn.XLOOKUP(E193,'C5'!D:D,'C5'!E:E)),"")</f>
        <v/>
      </c>
      <c r="O193" s="20" t="str" cm="1">
        <f t="array" aca="1" ref="O193" ca="1">IF(F193="Sim",IF((_xlfn.XLOOKUP(E193,'Espelho NFE'!B:B,INDIRECT(TEXT($AQ$11,"@")))/_xlfn.XLOOKUP(E193,'C5'!D:D,'C5'!G:G))*_xlfn.XLOOKUP(Planilha4!E193,'C5'!D:D,'C5'!E:E)=_xlfn.XLOOKUP(E193,'C5'!D:D,'C5'!F:F),"Ok","Nfe:"&amp;(_xlfn.XLOOKUP(E193,'Espelho NFE'!B:B,INDIRECT(TEXT($AQ$11,"@")))/_xlfn.XLOOKUP(E193,'C5'!D:D,'C5'!G:G))*_xlfn.XLOOKUP(Planilha4!E193,'C5'!D:D,'C5'!E:E)&amp;" - C5: "&amp;_xlfn.XLOOKUP(E193,'C5'!D:D,'C5'!F:F)),"")</f>
        <v/>
      </c>
    </row>
    <row r="194" spans="5:15" x14ac:dyDescent="0.35">
      <c r="E194" s="18" t="str">
        <f>IF('Espelho NFE'!B192="","",'Espelho NFE'!B192)</f>
        <v/>
      </c>
      <c r="F194" s="18" t="str">
        <f>IF(E194="","",IF(_xlfn.XLOOKUP(Planilha4!E194,'Espelho NFE'!B:B,'Espelho NFE'!B:B)="","Não","Sim"))</f>
        <v/>
      </c>
      <c r="G194" s="20" t="str">
        <f>IF(F194="Sim",_xlfn.XLOOKUP(E194,'C5'!D:D,'C5'!C:C),"")</f>
        <v/>
      </c>
      <c r="H194" s="18" t="str">
        <f>IF(F194="Sim",_xlfn.XLOOKUP(G194,'C5'!C:C,'C5'!J:J),"")</f>
        <v/>
      </c>
      <c r="I194" s="20" t="str" cm="1">
        <f t="array" aca="1" ref="I194" ca="1">IF($F194="Sim",IF(_xlfn.XLOOKUP($E194,'Espelho NFE'!$B:$B,INDIRECT(TEXT($AQ$6,"@")))=_xlfn.XLOOKUP(Planilha4!$E194,'C5'!$D:$D,'C5'!$P:$P),"Ok","Nfe: "&amp;_xlfn.XLOOKUP($E194,'Espelho NFE'!$B:$B,INDIRECT(TEXT($AQ$6,"@")))&amp;" - C5: "&amp;_xlfn.XLOOKUP(Planilha4!$E194,'C5'!$D:$D,'C5'!$P:$P)),"")</f>
        <v/>
      </c>
      <c r="J194" s="20" t="str" cm="1">
        <f t="array" aca="1" ref="J194" ca="1">IF($F194="Sim",IF(_xlfn.XLOOKUP($E194,'Espelho NFE'!$B:$B,INDIRECT(TEXT($AQ$7,"@")))=_xlfn.XLOOKUP(Planilha4!$E194,'C5'!$D:$D,'C5'!$M:$M),"Ok","Nfe: "&amp;_xlfn.XLOOKUP($E194,'Espelho NFE'!$B:$B,INDIRECT(TEXT($AQ$7,"@")))&amp;" - C5: "&amp;_xlfn.XLOOKUP(Planilha4!$E194,'C5'!$D:$D,'C5'!$M:$M)),"")</f>
        <v/>
      </c>
      <c r="K194" s="20" t="str" cm="1">
        <f t="array" aca="1" ref="K194" ca="1">IF($F194="Sim",IF(_xlfn.XLOOKUP($E194,'Espelho NFE'!$B:$B,INDIRECT(TEXT($AQ$8,"@")))=_xlfn.XLOOKUP(Planilha4!$E194,'C5'!$D:$D,'C5'!$Z:$Z),"Ok","Nfe: "&amp;_xlfn.XLOOKUP($E194,'Espelho NFE'!$B:$B,INDIRECT(TEXT($AQ$8,"@")))&amp;" - C5: "&amp;_xlfn.XLOOKUP(Planilha4!$E194,'C5'!$D:$D,'C5'!$Z:$Z)),"")</f>
        <v/>
      </c>
      <c r="L194" s="20" t="str" cm="1">
        <f t="array" aca="1" ref="L194" ca="1">IF($F194="Sim",IF(_xlfn.XLOOKUP($E194,'Espelho NFE'!$B:$B,INDIRECT(TEXT($AQ$9,"@")))=_xlfn.XLOOKUP(Planilha4!$E194,'C5'!$D:$D,'C5'!$AA:$AA),"Ok","Nfe: "&amp;_xlfn.XLOOKUP($E194,'Espelho NFE'!$B:$B,INDIRECT(TEXT($AQ$9,"@")))&amp;" - C5: "&amp;_xlfn.XLOOKUP(Planilha4!$E194,'C5'!$D:$D,'C5'!$AA:$AA)),"")</f>
        <v/>
      </c>
      <c r="M194" s="20" t="str" cm="1">
        <f t="array" aca="1" ref="M194" ca="1">IF($F194="Sim",IF(_xlfn.XLOOKUP($E194,'Espelho NFE'!$B:$B,INDIRECT(TEXT($AQ$10,"@")))=_xlfn.XLOOKUP(Planilha4!$E194,'C5'!$D:$D,'C5'!$AB:$AB),"Ok","Nfe: "&amp;_xlfn.XLOOKUP($E194,'Espelho NFE'!$B:$B,INDIRECT(TEXT($AQ$10,"@")))&amp;" - C5: "&amp;_xlfn.XLOOKUP(Planilha4!$E194,'C5'!$D:$D,'C5'!$AB:$AB)),"")</f>
        <v/>
      </c>
      <c r="N194" s="18" t="str">
        <f>IF(F194="Sim",IF(_xlfn.XLOOKUP(E194,'C5'!D:D,'C5'!E:E)=1,"Uni 1","Cx "&amp;_xlfn.XLOOKUP(E194,'C5'!D:D,'C5'!E:E)),"")</f>
        <v/>
      </c>
      <c r="O194" s="20" t="str" cm="1">
        <f t="array" aca="1" ref="O194" ca="1">IF(F194="Sim",IF((_xlfn.XLOOKUP(E194,'Espelho NFE'!B:B,INDIRECT(TEXT($AQ$11,"@")))/_xlfn.XLOOKUP(E194,'C5'!D:D,'C5'!G:G))*_xlfn.XLOOKUP(Planilha4!E194,'C5'!D:D,'C5'!E:E)=_xlfn.XLOOKUP(E194,'C5'!D:D,'C5'!F:F),"Ok","Nfe:"&amp;(_xlfn.XLOOKUP(E194,'Espelho NFE'!B:B,INDIRECT(TEXT($AQ$11,"@")))/_xlfn.XLOOKUP(E194,'C5'!D:D,'C5'!G:G))*_xlfn.XLOOKUP(Planilha4!E194,'C5'!D:D,'C5'!E:E)&amp;" - C5: "&amp;_xlfn.XLOOKUP(E194,'C5'!D:D,'C5'!F:F)),"")</f>
        <v/>
      </c>
    </row>
    <row r="195" spans="5:15" x14ac:dyDescent="0.35">
      <c r="E195" s="18" t="str">
        <f>IF('Espelho NFE'!B193="","",'Espelho NFE'!B193)</f>
        <v/>
      </c>
      <c r="F195" s="18" t="str">
        <f>IF(E195="","",IF(_xlfn.XLOOKUP(Planilha4!E195,'Espelho NFE'!B:B,'Espelho NFE'!B:B)="","Não","Sim"))</f>
        <v/>
      </c>
      <c r="G195" s="20" t="str">
        <f>IF(F195="Sim",_xlfn.XLOOKUP(E195,'C5'!D:D,'C5'!C:C),"")</f>
        <v/>
      </c>
      <c r="H195" s="18" t="str">
        <f>IF(F195="Sim",_xlfn.XLOOKUP(G195,'C5'!C:C,'C5'!J:J),"")</f>
        <v/>
      </c>
      <c r="I195" s="20" t="str" cm="1">
        <f t="array" aca="1" ref="I195" ca="1">IF($F195="Sim",IF(_xlfn.XLOOKUP($E195,'Espelho NFE'!$B:$B,INDIRECT(TEXT($AQ$6,"@")))=_xlfn.XLOOKUP(Planilha4!$E195,'C5'!$D:$D,'C5'!$P:$P),"Ok","Nfe: "&amp;_xlfn.XLOOKUP($E195,'Espelho NFE'!$B:$B,INDIRECT(TEXT($AQ$6,"@")))&amp;" - C5: "&amp;_xlfn.XLOOKUP(Planilha4!$E195,'C5'!$D:$D,'C5'!$P:$P)),"")</f>
        <v/>
      </c>
      <c r="J195" s="20" t="str" cm="1">
        <f t="array" aca="1" ref="J195" ca="1">IF($F195="Sim",IF(_xlfn.XLOOKUP($E195,'Espelho NFE'!$B:$B,INDIRECT(TEXT($AQ$7,"@")))=_xlfn.XLOOKUP(Planilha4!$E195,'C5'!$D:$D,'C5'!$M:$M),"Ok","Nfe: "&amp;_xlfn.XLOOKUP($E195,'Espelho NFE'!$B:$B,INDIRECT(TEXT($AQ$7,"@")))&amp;" - C5: "&amp;_xlfn.XLOOKUP(Planilha4!$E195,'C5'!$D:$D,'C5'!$M:$M)),"")</f>
        <v/>
      </c>
      <c r="K195" s="20" t="str" cm="1">
        <f t="array" aca="1" ref="K195" ca="1">IF($F195="Sim",IF(_xlfn.XLOOKUP($E195,'Espelho NFE'!$B:$B,INDIRECT(TEXT($AQ$8,"@")))=_xlfn.XLOOKUP(Planilha4!$E195,'C5'!$D:$D,'C5'!$Z:$Z),"Ok","Nfe: "&amp;_xlfn.XLOOKUP($E195,'Espelho NFE'!$B:$B,INDIRECT(TEXT($AQ$8,"@")))&amp;" - C5: "&amp;_xlfn.XLOOKUP(Planilha4!$E195,'C5'!$D:$D,'C5'!$Z:$Z)),"")</f>
        <v/>
      </c>
      <c r="L195" s="20" t="str" cm="1">
        <f t="array" aca="1" ref="L195" ca="1">IF($F195="Sim",IF(_xlfn.XLOOKUP($E195,'Espelho NFE'!$B:$B,INDIRECT(TEXT($AQ$9,"@")))=_xlfn.XLOOKUP(Planilha4!$E195,'C5'!$D:$D,'C5'!$AA:$AA),"Ok","Nfe: "&amp;_xlfn.XLOOKUP($E195,'Espelho NFE'!$B:$B,INDIRECT(TEXT($AQ$9,"@")))&amp;" - C5: "&amp;_xlfn.XLOOKUP(Planilha4!$E195,'C5'!$D:$D,'C5'!$AA:$AA)),"")</f>
        <v/>
      </c>
      <c r="M195" s="20" t="str" cm="1">
        <f t="array" aca="1" ref="M195" ca="1">IF($F195="Sim",IF(_xlfn.XLOOKUP($E195,'Espelho NFE'!$B:$B,INDIRECT(TEXT($AQ$10,"@")))=_xlfn.XLOOKUP(Planilha4!$E195,'C5'!$D:$D,'C5'!$AB:$AB),"Ok","Nfe: "&amp;_xlfn.XLOOKUP($E195,'Espelho NFE'!$B:$B,INDIRECT(TEXT($AQ$10,"@")))&amp;" - C5: "&amp;_xlfn.XLOOKUP(Planilha4!$E195,'C5'!$D:$D,'C5'!$AB:$AB)),"")</f>
        <v/>
      </c>
      <c r="N195" s="18" t="str">
        <f>IF(F195="Sim",IF(_xlfn.XLOOKUP(E195,'C5'!D:D,'C5'!E:E)=1,"Uni 1","Cx "&amp;_xlfn.XLOOKUP(E195,'C5'!D:D,'C5'!E:E)),"")</f>
        <v/>
      </c>
      <c r="O195" s="20" t="str" cm="1">
        <f t="array" aca="1" ref="O195" ca="1">IF(F195="Sim",IF((_xlfn.XLOOKUP(E195,'Espelho NFE'!B:B,INDIRECT(TEXT($AQ$11,"@")))/_xlfn.XLOOKUP(E195,'C5'!D:D,'C5'!G:G))*_xlfn.XLOOKUP(Planilha4!E195,'C5'!D:D,'C5'!E:E)=_xlfn.XLOOKUP(E195,'C5'!D:D,'C5'!F:F),"Ok","Nfe:"&amp;(_xlfn.XLOOKUP(E195,'Espelho NFE'!B:B,INDIRECT(TEXT($AQ$11,"@")))/_xlfn.XLOOKUP(E195,'C5'!D:D,'C5'!G:G))*_xlfn.XLOOKUP(Planilha4!E195,'C5'!D:D,'C5'!E:E)&amp;" - C5: "&amp;_xlfn.XLOOKUP(E195,'C5'!D:D,'C5'!F:F)),"")</f>
        <v/>
      </c>
    </row>
    <row r="196" spans="5:15" x14ac:dyDescent="0.35">
      <c r="E196" s="18" t="str">
        <f>IF('Espelho NFE'!B194="","",'Espelho NFE'!B194)</f>
        <v/>
      </c>
      <c r="F196" s="18" t="str">
        <f>IF(E196="","",IF(_xlfn.XLOOKUP(Planilha4!E196,'Espelho NFE'!B:B,'Espelho NFE'!B:B)="","Não","Sim"))</f>
        <v/>
      </c>
      <c r="G196" s="20" t="str">
        <f>IF(F196="Sim",_xlfn.XLOOKUP(E196,'C5'!D:D,'C5'!C:C),"")</f>
        <v/>
      </c>
      <c r="H196" s="18" t="str">
        <f>IF(F196="Sim",_xlfn.XLOOKUP(G196,'C5'!C:C,'C5'!J:J),"")</f>
        <v/>
      </c>
      <c r="I196" s="20" t="str" cm="1">
        <f t="array" aca="1" ref="I196" ca="1">IF($F196="Sim",IF(_xlfn.XLOOKUP($E196,'Espelho NFE'!$B:$B,INDIRECT(TEXT($AQ$6,"@")))=_xlfn.XLOOKUP(Planilha4!$E196,'C5'!$D:$D,'C5'!$P:$P),"Ok","Nfe: "&amp;_xlfn.XLOOKUP($E196,'Espelho NFE'!$B:$B,INDIRECT(TEXT($AQ$6,"@")))&amp;" - C5: "&amp;_xlfn.XLOOKUP(Planilha4!$E196,'C5'!$D:$D,'C5'!$P:$P)),"")</f>
        <v/>
      </c>
      <c r="J196" s="20" t="str" cm="1">
        <f t="array" aca="1" ref="J196" ca="1">IF($F196="Sim",IF(_xlfn.XLOOKUP($E196,'Espelho NFE'!$B:$B,INDIRECT(TEXT($AQ$7,"@")))=_xlfn.XLOOKUP(Planilha4!$E196,'C5'!$D:$D,'C5'!$M:$M),"Ok","Nfe: "&amp;_xlfn.XLOOKUP($E196,'Espelho NFE'!$B:$B,INDIRECT(TEXT($AQ$7,"@")))&amp;" - C5: "&amp;_xlfn.XLOOKUP(Planilha4!$E196,'C5'!$D:$D,'C5'!$M:$M)),"")</f>
        <v/>
      </c>
      <c r="K196" s="20" t="str" cm="1">
        <f t="array" aca="1" ref="K196" ca="1">IF($F196="Sim",IF(_xlfn.XLOOKUP($E196,'Espelho NFE'!$B:$B,INDIRECT(TEXT($AQ$8,"@")))=_xlfn.XLOOKUP(Planilha4!$E196,'C5'!$D:$D,'C5'!$Z:$Z),"Ok","Nfe: "&amp;_xlfn.XLOOKUP($E196,'Espelho NFE'!$B:$B,INDIRECT(TEXT($AQ$8,"@")))&amp;" - C5: "&amp;_xlfn.XLOOKUP(Planilha4!$E196,'C5'!$D:$D,'C5'!$Z:$Z)),"")</f>
        <v/>
      </c>
      <c r="L196" s="20" t="str" cm="1">
        <f t="array" aca="1" ref="L196" ca="1">IF($F196="Sim",IF(_xlfn.XLOOKUP($E196,'Espelho NFE'!$B:$B,INDIRECT(TEXT($AQ$9,"@")))=_xlfn.XLOOKUP(Planilha4!$E196,'C5'!$D:$D,'C5'!$AA:$AA),"Ok","Nfe: "&amp;_xlfn.XLOOKUP($E196,'Espelho NFE'!$B:$B,INDIRECT(TEXT($AQ$9,"@")))&amp;" - C5: "&amp;_xlfn.XLOOKUP(Planilha4!$E196,'C5'!$D:$D,'C5'!$AA:$AA)),"")</f>
        <v/>
      </c>
      <c r="M196" s="20" t="str" cm="1">
        <f t="array" aca="1" ref="M196" ca="1">IF($F196="Sim",IF(_xlfn.XLOOKUP($E196,'Espelho NFE'!$B:$B,INDIRECT(TEXT($AQ$10,"@")))=_xlfn.XLOOKUP(Planilha4!$E196,'C5'!$D:$D,'C5'!$AB:$AB),"Ok","Nfe: "&amp;_xlfn.XLOOKUP($E196,'Espelho NFE'!$B:$B,INDIRECT(TEXT($AQ$10,"@")))&amp;" - C5: "&amp;_xlfn.XLOOKUP(Planilha4!$E196,'C5'!$D:$D,'C5'!$AB:$AB)),"")</f>
        <v/>
      </c>
      <c r="N196" s="18" t="str">
        <f>IF(F196="Sim",IF(_xlfn.XLOOKUP(E196,'C5'!D:D,'C5'!E:E)=1,"Uni 1","Cx "&amp;_xlfn.XLOOKUP(E196,'C5'!D:D,'C5'!E:E)),"")</f>
        <v/>
      </c>
      <c r="O196" s="20" t="str" cm="1">
        <f t="array" aca="1" ref="O196" ca="1">IF(F196="Sim",IF((_xlfn.XLOOKUP(E196,'Espelho NFE'!B:B,INDIRECT(TEXT($AQ$11,"@")))/_xlfn.XLOOKUP(E196,'C5'!D:D,'C5'!G:G))*_xlfn.XLOOKUP(Planilha4!E196,'C5'!D:D,'C5'!E:E)=_xlfn.XLOOKUP(E196,'C5'!D:D,'C5'!F:F),"Ok","Nfe:"&amp;(_xlfn.XLOOKUP(E196,'Espelho NFE'!B:B,INDIRECT(TEXT($AQ$11,"@")))/_xlfn.XLOOKUP(E196,'C5'!D:D,'C5'!G:G))*_xlfn.XLOOKUP(Planilha4!E196,'C5'!D:D,'C5'!E:E)&amp;" - C5: "&amp;_xlfn.XLOOKUP(E196,'C5'!D:D,'C5'!F:F)),"")</f>
        <v/>
      </c>
    </row>
    <row r="197" spans="5:15" x14ac:dyDescent="0.35">
      <c r="E197" s="18" t="str">
        <f>IF('Espelho NFE'!B195="","",'Espelho NFE'!B195)</f>
        <v/>
      </c>
      <c r="F197" s="18" t="str">
        <f>IF(E197="","",IF(_xlfn.XLOOKUP(Planilha4!E197,'Espelho NFE'!B:B,'Espelho NFE'!B:B)="","Não","Sim"))</f>
        <v/>
      </c>
      <c r="G197" s="20" t="str">
        <f>IF(F197="Sim",_xlfn.XLOOKUP(E197,'C5'!D:D,'C5'!C:C),"")</f>
        <v/>
      </c>
      <c r="H197" s="18" t="str">
        <f>IF(F197="Sim",_xlfn.XLOOKUP(G197,'C5'!C:C,'C5'!J:J),"")</f>
        <v/>
      </c>
      <c r="I197" s="20" t="str" cm="1">
        <f t="array" aca="1" ref="I197" ca="1">IF($F197="Sim",IF(_xlfn.XLOOKUP($E197,'Espelho NFE'!$B:$B,INDIRECT(TEXT($AQ$6,"@")))=_xlfn.XLOOKUP(Planilha4!$E197,'C5'!$D:$D,'C5'!$P:$P),"Ok","Nfe: "&amp;_xlfn.XLOOKUP($E197,'Espelho NFE'!$B:$B,INDIRECT(TEXT($AQ$6,"@")))&amp;" - C5: "&amp;_xlfn.XLOOKUP(Planilha4!$E197,'C5'!$D:$D,'C5'!$P:$P)),"")</f>
        <v/>
      </c>
      <c r="J197" s="20" t="str" cm="1">
        <f t="array" aca="1" ref="J197" ca="1">IF($F197="Sim",IF(_xlfn.XLOOKUP($E197,'Espelho NFE'!$B:$B,INDIRECT(TEXT($AQ$7,"@")))=_xlfn.XLOOKUP(Planilha4!$E197,'C5'!$D:$D,'C5'!$M:$M),"Ok","Nfe: "&amp;_xlfn.XLOOKUP($E197,'Espelho NFE'!$B:$B,INDIRECT(TEXT($AQ$7,"@")))&amp;" - C5: "&amp;_xlfn.XLOOKUP(Planilha4!$E197,'C5'!$D:$D,'C5'!$M:$M)),"")</f>
        <v/>
      </c>
      <c r="K197" s="20" t="str" cm="1">
        <f t="array" aca="1" ref="K197" ca="1">IF($F197="Sim",IF(_xlfn.XLOOKUP($E197,'Espelho NFE'!$B:$B,INDIRECT(TEXT($AQ$8,"@")))=_xlfn.XLOOKUP(Planilha4!$E197,'C5'!$D:$D,'C5'!$Z:$Z),"Ok","Nfe: "&amp;_xlfn.XLOOKUP($E197,'Espelho NFE'!$B:$B,INDIRECT(TEXT($AQ$8,"@")))&amp;" - C5: "&amp;_xlfn.XLOOKUP(Planilha4!$E197,'C5'!$D:$D,'C5'!$Z:$Z)),"")</f>
        <v/>
      </c>
      <c r="L197" s="20" t="str" cm="1">
        <f t="array" aca="1" ref="L197" ca="1">IF($F197="Sim",IF(_xlfn.XLOOKUP($E197,'Espelho NFE'!$B:$B,INDIRECT(TEXT($AQ$9,"@")))=_xlfn.XLOOKUP(Planilha4!$E197,'C5'!$D:$D,'C5'!$AA:$AA),"Ok","Nfe: "&amp;_xlfn.XLOOKUP($E197,'Espelho NFE'!$B:$B,INDIRECT(TEXT($AQ$9,"@")))&amp;" - C5: "&amp;_xlfn.XLOOKUP(Planilha4!$E197,'C5'!$D:$D,'C5'!$AA:$AA)),"")</f>
        <v/>
      </c>
      <c r="M197" s="20" t="str" cm="1">
        <f t="array" aca="1" ref="M197" ca="1">IF($F197="Sim",IF(_xlfn.XLOOKUP($E197,'Espelho NFE'!$B:$B,INDIRECT(TEXT($AQ$10,"@")))=_xlfn.XLOOKUP(Planilha4!$E197,'C5'!$D:$D,'C5'!$AB:$AB),"Ok","Nfe: "&amp;_xlfn.XLOOKUP($E197,'Espelho NFE'!$B:$B,INDIRECT(TEXT($AQ$10,"@")))&amp;" - C5: "&amp;_xlfn.XLOOKUP(Planilha4!$E197,'C5'!$D:$D,'C5'!$AB:$AB)),"")</f>
        <v/>
      </c>
      <c r="N197" s="18" t="str">
        <f>IF(F197="Sim",IF(_xlfn.XLOOKUP(E197,'C5'!D:D,'C5'!E:E)=1,"Uni 1","Cx "&amp;_xlfn.XLOOKUP(E197,'C5'!D:D,'C5'!E:E)),"")</f>
        <v/>
      </c>
      <c r="O197" s="20" t="str" cm="1">
        <f t="array" aca="1" ref="O197" ca="1">IF(F197="Sim",IF((_xlfn.XLOOKUP(E197,'Espelho NFE'!B:B,INDIRECT(TEXT($AQ$11,"@")))/_xlfn.XLOOKUP(E197,'C5'!D:D,'C5'!G:G))*_xlfn.XLOOKUP(Planilha4!E197,'C5'!D:D,'C5'!E:E)=_xlfn.XLOOKUP(E197,'C5'!D:D,'C5'!F:F),"Ok","Nfe:"&amp;(_xlfn.XLOOKUP(E197,'Espelho NFE'!B:B,INDIRECT(TEXT($AQ$11,"@")))/_xlfn.XLOOKUP(E197,'C5'!D:D,'C5'!G:G))*_xlfn.XLOOKUP(Planilha4!E197,'C5'!D:D,'C5'!E:E)&amp;" - C5: "&amp;_xlfn.XLOOKUP(E197,'C5'!D:D,'C5'!F:F)),"")</f>
        <v/>
      </c>
    </row>
    <row r="198" spans="5:15" x14ac:dyDescent="0.35">
      <c r="E198" s="18" t="str">
        <f>IF('Espelho NFE'!B196="","",'Espelho NFE'!B196)</f>
        <v/>
      </c>
      <c r="F198" s="18" t="str">
        <f>IF(E198="","",IF(_xlfn.XLOOKUP(Planilha4!E198,'Espelho NFE'!B:B,'Espelho NFE'!B:B)="","Não","Sim"))</f>
        <v/>
      </c>
      <c r="G198" s="20" t="str">
        <f>IF(F198="Sim",_xlfn.XLOOKUP(E198,'C5'!D:D,'C5'!C:C),"")</f>
        <v/>
      </c>
      <c r="H198" s="18" t="str">
        <f>IF(F198="Sim",_xlfn.XLOOKUP(G198,'C5'!C:C,'C5'!J:J),"")</f>
        <v/>
      </c>
      <c r="I198" s="20" t="str" cm="1">
        <f t="array" aca="1" ref="I198" ca="1">IF($F198="Sim",IF(_xlfn.XLOOKUP($E198,'Espelho NFE'!$B:$B,INDIRECT(TEXT($AQ$6,"@")))=_xlfn.XLOOKUP(Planilha4!$E198,'C5'!$D:$D,'C5'!$P:$P),"Ok","Nfe: "&amp;_xlfn.XLOOKUP($E198,'Espelho NFE'!$B:$B,INDIRECT(TEXT($AQ$6,"@")))&amp;" - C5: "&amp;_xlfn.XLOOKUP(Planilha4!$E198,'C5'!$D:$D,'C5'!$P:$P)),"")</f>
        <v/>
      </c>
      <c r="J198" s="20" t="str" cm="1">
        <f t="array" aca="1" ref="J198" ca="1">IF($F198="Sim",IF(_xlfn.XLOOKUP($E198,'Espelho NFE'!$B:$B,INDIRECT(TEXT($AQ$7,"@")))=_xlfn.XLOOKUP(Planilha4!$E198,'C5'!$D:$D,'C5'!$M:$M),"Ok","Nfe: "&amp;_xlfn.XLOOKUP($E198,'Espelho NFE'!$B:$B,INDIRECT(TEXT($AQ$7,"@")))&amp;" - C5: "&amp;_xlfn.XLOOKUP(Planilha4!$E198,'C5'!$D:$D,'C5'!$M:$M)),"")</f>
        <v/>
      </c>
      <c r="K198" s="20" t="str" cm="1">
        <f t="array" aca="1" ref="K198" ca="1">IF($F198="Sim",IF(_xlfn.XLOOKUP($E198,'Espelho NFE'!$B:$B,INDIRECT(TEXT($AQ$8,"@")))=_xlfn.XLOOKUP(Planilha4!$E198,'C5'!$D:$D,'C5'!$Z:$Z),"Ok","Nfe: "&amp;_xlfn.XLOOKUP($E198,'Espelho NFE'!$B:$B,INDIRECT(TEXT($AQ$8,"@")))&amp;" - C5: "&amp;_xlfn.XLOOKUP(Planilha4!$E198,'C5'!$D:$D,'C5'!$Z:$Z)),"")</f>
        <v/>
      </c>
      <c r="L198" s="20" t="str" cm="1">
        <f t="array" aca="1" ref="L198" ca="1">IF($F198="Sim",IF(_xlfn.XLOOKUP($E198,'Espelho NFE'!$B:$B,INDIRECT(TEXT($AQ$9,"@")))=_xlfn.XLOOKUP(Planilha4!$E198,'C5'!$D:$D,'C5'!$AA:$AA),"Ok","Nfe: "&amp;_xlfn.XLOOKUP($E198,'Espelho NFE'!$B:$B,INDIRECT(TEXT($AQ$9,"@")))&amp;" - C5: "&amp;_xlfn.XLOOKUP(Planilha4!$E198,'C5'!$D:$D,'C5'!$AA:$AA)),"")</f>
        <v/>
      </c>
      <c r="M198" s="20" t="str" cm="1">
        <f t="array" aca="1" ref="M198" ca="1">IF($F198="Sim",IF(_xlfn.XLOOKUP($E198,'Espelho NFE'!$B:$B,INDIRECT(TEXT($AQ$10,"@")))=_xlfn.XLOOKUP(Planilha4!$E198,'C5'!$D:$D,'C5'!$AB:$AB),"Ok","Nfe: "&amp;_xlfn.XLOOKUP($E198,'Espelho NFE'!$B:$B,INDIRECT(TEXT($AQ$10,"@")))&amp;" - C5: "&amp;_xlfn.XLOOKUP(Planilha4!$E198,'C5'!$D:$D,'C5'!$AB:$AB)),"")</f>
        <v/>
      </c>
      <c r="N198" s="18" t="str">
        <f>IF(F198="Sim",IF(_xlfn.XLOOKUP(E198,'C5'!D:D,'C5'!E:E)=1,"Uni 1","Cx "&amp;_xlfn.XLOOKUP(E198,'C5'!D:D,'C5'!E:E)),"")</f>
        <v/>
      </c>
      <c r="O198" s="20" t="str" cm="1">
        <f t="array" aca="1" ref="O198" ca="1">IF(F198="Sim",IF((_xlfn.XLOOKUP(E198,'Espelho NFE'!B:B,INDIRECT(TEXT($AQ$11,"@")))/_xlfn.XLOOKUP(E198,'C5'!D:D,'C5'!G:G))*_xlfn.XLOOKUP(Planilha4!E198,'C5'!D:D,'C5'!E:E)=_xlfn.XLOOKUP(E198,'C5'!D:D,'C5'!F:F),"Ok","Nfe:"&amp;(_xlfn.XLOOKUP(E198,'Espelho NFE'!B:B,INDIRECT(TEXT($AQ$11,"@")))/_xlfn.XLOOKUP(E198,'C5'!D:D,'C5'!G:G))*_xlfn.XLOOKUP(Planilha4!E198,'C5'!D:D,'C5'!E:E)&amp;" - C5: "&amp;_xlfn.XLOOKUP(E198,'C5'!D:D,'C5'!F:F)),"")</f>
        <v/>
      </c>
    </row>
    <row r="199" spans="5:15" x14ac:dyDescent="0.35">
      <c r="E199" s="18" t="str">
        <f>IF('Espelho NFE'!B197="","",'Espelho NFE'!B197)</f>
        <v/>
      </c>
      <c r="F199" s="18" t="str">
        <f>IF(E199="","",IF(_xlfn.XLOOKUP(Planilha4!E199,'Espelho NFE'!B:B,'Espelho NFE'!B:B)="","Não","Sim"))</f>
        <v/>
      </c>
      <c r="G199" s="20" t="str">
        <f>IF(F199="Sim",_xlfn.XLOOKUP(E199,'C5'!D:D,'C5'!C:C),"")</f>
        <v/>
      </c>
      <c r="H199" s="18" t="str">
        <f>IF(F199="Sim",_xlfn.XLOOKUP(G199,'C5'!C:C,'C5'!J:J),"")</f>
        <v/>
      </c>
      <c r="I199" s="20" t="str" cm="1">
        <f t="array" aca="1" ref="I199" ca="1">IF($F199="Sim",IF(_xlfn.XLOOKUP($E199,'Espelho NFE'!$B:$B,INDIRECT(TEXT($AQ$6,"@")))=_xlfn.XLOOKUP(Planilha4!$E199,'C5'!$D:$D,'C5'!$P:$P),"Ok","Nfe: "&amp;_xlfn.XLOOKUP($E199,'Espelho NFE'!$B:$B,INDIRECT(TEXT($AQ$6,"@")))&amp;" - C5: "&amp;_xlfn.XLOOKUP(Planilha4!$E199,'C5'!$D:$D,'C5'!$P:$P)),"")</f>
        <v/>
      </c>
      <c r="J199" s="20" t="str" cm="1">
        <f t="array" aca="1" ref="J199" ca="1">IF($F199="Sim",IF(_xlfn.XLOOKUP($E199,'Espelho NFE'!$B:$B,INDIRECT(TEXT($AQ$7,"@")))=_xlfn.XLOOKUP(Planilha4!$E199,'C5'!$D:$D,'C5'!$M:$M),"Ok","Nfe: "&amp;_xlfn.XLOOKUP($E199,'Espelho NFE'!$B:$B,INDIRECT(TEXT($AQ$7,"@")))&amp;" - C5: "&amp;_xlfn.XLOOKUP(Planilha4!$E199,'C5'!$D:$D,'C5'!$M:$M)),"")</f>
        <v/>
      </c>
      <c r="K199" s="20" t="str" cm="1">
        <f t="array" aca="1" ref="K199" ca="1">IF($F199="Sim",IF(_xlfn.XLOOKUP($E199,'Espelho NFE'!$B:$B,INDIRECT(TEXT($AQ$8,"@")))=_xlfn.XLOOKUP(Planilha4!$E199,'C5'!$D:$D,'C5'!$Z:$Z),"Ok","Nfe: "&amp;_xlfn.XLOOKUP($E199,'Espelho NFE'!$B:$B,INDIRECT(TEXT($AQ$8,"@")))&amp;" - C5: "&amp;_xlfn.XLOOKUP(Planilha4!$E199,'C5'!$D:$D,'C5'!$Z:$Z)),"")</f>
        <v/>
      </c>
      <c r="L199" s="20" t="str" cm="1">
        <f t="array" aca="1" ref="L199" ca="1">IF($F199="Sim",IF(_xlfn.XLOOKUP($E199,'Espelho NFE'!$B:$B,INDIRECT(TEXT($AQ$9,"@")))=_xlfn.XLOOKUP(Planilha4!$E199,'C5'!$D:$D,'C5'!$AA:$AA),"Ok","Nfe: "&amp;_xlfn.XLOOKUP($E199,'Espelho NFE'!$B:$B,INDIRECT(TEXT($AQ$9,"@")))&amp;" - C5: "&amp;_xlfn.XLOOKUP(Planilha4!$E199,'C5'!$D:$D,'C5'!$AA:$AA)),"")</f>
        <v/>
      </c>
      <c r="M199" s="20" t="str" cm="1">
        <f t="array" aca="1" ref="M199" ca="1">IF($F199="Sim",IF(_xlfn.XLOOKUP($E199,'Espelho NFE'!$B:$B,INDIRECT(TEXT($AQ$10,"@")))=_xlfn.XLOOKUP(Planilha4!$E199,'C5'!$D:$D,'C5'!$AB:$AB),"Ok","Nfe: "&amp;_xlfn.XLOOKUP($E199,'Espelho NFE'!$B:$B,INDIRECT(TEXT($AQ$10,"@")))&amp;" - C5: "&amp;_xlfn.XLOOKUP(Planilha4!$E199,'C5'!$D:$D,'C5'!$AB:$AB)),"")</f>
        <v/>
      </c>
      <c r="N199" s="18" t="str">
        <f>IF(F199="Sim",IF(_xlfn.XLOOKUP(E199,'C5'!D:D,'C5'!E:E)=1,"Uni 1","Cx "&amp;_xlfn.XLOOKUP(E199,'C5'!D:D,'C5'!E:E)),"")</f>
        <v/>
      </c>
      <c r="O199" s="20" t="str" cm="1">
        <f t="array" aca="1" ref="O199" ca="1">IF(F199="Sim",IF((_xlfn.XLOOKUP(E199,'Espelho NFE'!B:B,INDIRECT(TEXT($AQ$11,"@")))/_xlfn.XLOOKUP(E199,'C5'!D:D,'C5'!G:G))*_xlfn.XLOOKUP(Planilha4!E199,'C5'!D:D,'C5'!E:E)=_xlfn.XLOOKUP(E199,'C5'!D:D,'C5'!F:F),"Ok","Nfe:"&amp;(_xlfn.XLOOKUP(E199,'Espelho NFE'!B:B,INDIRECT(TEXT($AQ$11,"@")))/_xlfn.XLOOKUP(E199,'C5'!D:D,'C5'!G:G))*_xlfn.XLOOKUP(Planilha4!E199,'C5'!D:D,'C5'!E:E)&amp;" - C5: "&amp;_xlfn.XLOOKUP(E199,'C5'!D:D,'C5'!F:F)),"")</f>
        <v/>
      </c>
    </row>
    <row r="200" spans="5:15" x14ac:dyDescent="0.35">
      <c r="E200" s="18" t="str">
        <f>IF('Espelho NFE'!B198="","",'Espelho NFE'!B198)</f>
        <v/>
      </c>
      <c r="F200" s="18" t="str">
        <f>IF(E200="","",IF(_xlfn.XLOOKUP(Planilha4!E200,'Espelho NFE'!B:B,'Espelho NFE'!B:B)="","Não","Sim"))</f>
        <v/>
      </c>
      <c r="G200" s="20" t="str">
        <f>IF(F200="Sim",_xlfn.XLOOKUP(E200,'C5'!D:D,'C5'!C:C),"")</f>
        <v/>
      </c>
      <c r="H200" s="18" t="str">
        <f>IF(F200="Sim",_xlfn.XLOOKUP(G200,'C5'!C:C,'C5'!J:J),"")</f>
        <v/>
      </c>
      <c r="I200" s="20" t="str" cm="1">
        <f t="array" aca="1" ref="I200" ca="1">IF($F200="Sim",IF(_xlfn.XLOOKUP($E200,'Espelho NFE'!$B:$B,INDIRECT(TEXT($AQ$6,"@")))=_xlfn.XLOOKUP(Planilha4!$E200,'C5'!$D:$D,'C5'!$P:$P),"Ok","Nfe: "&amp;_xlfn.XLOOKUP($E200,'Espelho NFE'!$B:$B,INDIRECT(TEXT($AQ$6,"@")))&amp;" - C5: "&amp;_xlfn.XLOOKUP(Planilha4!$E200,'C5'!$D:$D,'C5'!$P:$P)),"")</f>
        <v/>
      </c>
      <c r="J200" s="20" t="str" cm="1">
        <f t="array" aca="1" ref="J200" ca="1">IF($F200="Sim",IF(_xlfn.XLOOKUP($E200,'Espelho NFE'!$B:$B,INDIRECT(TEXT($AQ$7,"@")))=_xlfn.XLOOKUP(Planilha4!$E200,'C5'!$D:$D,'C5'!$M:$M),"Ok","Nfe: "&amp;_xlfn.XLOOKUP($E200,'Espelho NFE'!$B:$B,INDIRECT(TEXT($AQ$7,"@")))&amp;" - C5: "&amp;_xlfn.XLOOKUP(Planilha4!$E200,'C5'!$D:$D,'C5'!$M:$M)),"")</f>
        <v/>
      </c>
      <c r="K200" s="20" t="str" cm="1">
        <f t="array" aca="1" ref="K200" ca="1">IF($F200="Sim",IF(_xlfn.XLOOKUP($E200,'Espelho NFE'!$B:$B,INDIRECT(TEXT($AQ$8,"@")))=_xlfn.XLOOKUP(Planilha4!$E200,'C5'!$D:$D,'C5'!$Z:$Z),"Ok","Nfe: "&amp;_xlfn.XLOOKUP($E200,'Espelho NFE'!$B:$B,INDIRECT(TEXT($AQ$8,"@")))&amp;" - C5: "&amp;_xlfn.XLOOKUP(Planilha4!$E200,'C5'!$D:$D,'C5'!$Z:$Z)),"")</f>
        <v/>
      </c>
      <c r="L200" s="20" t="str" cm="1">
        <f t="array" aca="1" ref="L200" ca="1">IF($F200="Sim",IF(_xlfn.XLOOKUP($E200,'Espelho NFE'!$B:$B,INDIRECT(TEXT($AQ$9,"@")))=_xlfn.XLOOKUP(Planilha4!$E200,'C5'!$D:$D,'C5'!$AA:$AA),"Ok","Nfe: "&amp;_xlfn.XLOOKUP($E200,'Espelho NFE'!$B:$B,INDIRECT(TEXT($AQ$9,"@")))&amp;" - C5: "&amp;_xlfn.XLOOKUP(Planilha4!$E200,'C5'!$D:$D,'C5'!$AA:$AA)),"")</f>
        <v/>
      </c>
      <c r="M200" s="20" t="str" cm="1">
        <f t="array" aca="1" ref="M200" ca="1">IF($F200="Sim",IF(_xlfn.XLOOKUP($E200,'Espelho NFE'!$B:$B,INDIRECT(TEXT($AQ$10,"@")))=_xlfn.XLOOKUP(Planilha4!$E200,'C5'!$D:$D,'C5'!$AB:$AB),"Ok","Nfe: "&amp;_xlfn.XLOOKUP($E200,'Espelho NFE'!$B:$B,INDIRECT(TEXT($AQ$10,"@")))&amp;" - C5: "&amp;_xlfn.XLOOKUP(Planilha4!$E200,'C5'!$D:$D,'C5'!$AB:$AB)),"")</f>
        <v/>
      </c>
      <c r="N200" s="18" t="str">
        <f>IF(F200="Sim",IF(_xlfn.XLOOKUP(E200,'C5'!D:D,'C5'!E:E)=1,"Uni 1","Cx "&amp;_xlfn.XLOOKUP(E200,'C5'!D:D,'C5'!E:E)),"")</f>
        <v/>
      </c>
      <c r="O200" s="20" t="str" cm="1">
        <f t="array" aca="1" ref="O200" ca="1">IF(F200="Sim",IF((_xlfn.XLOOKUP(E200,'Espelho NFE'!B:B,INDIRECT(TEXT($AQ$11,"@")))/_xlfn.XLOOKUP(E200,'C5'!D:D,'C5'!G:G))*_xlfn.XLOOKUP(Planilha4!E200,'C5'!D:D,'C5'!E:E)=_xlfn.XLOOKUP(E200,'C5'!D:D,'C5'!F:F),"Ok","Nfe:"&amp;(_xlfn.XLOOKUP(E200,'Espelho NFE'!B:B,INDIRECT(TEXT($AQ$11,"@")))/_xlfn.XLOOKUP(E200,'C5'!D:D,'C5'!G:G))*_xlfn.XLOOKUP(Planilha4!E200,'C5'!D:D,'C5'!E:E)&amp;" - C5: "&amp;_xlfn.XLOOKUP(E200,'C5'!D:D,'C5'!F:F)),"")</f>
        <v/>
      </c>
    </row>
    <row r="201" spans="5:15" x14ac:dyDescent="0.35">
      <c r="E201" s="18" t="str">
        <f>IF('Espelho NFE'!B199="","",'Espelho NFE'!B199)</f>
        <v/>
      </c>
      <c r="F201" s="18" t="str">
        <f>IF(E201="","",IF(_xlfn.XLOOKUP(Planilha4!E201,'Espelho NFE'!B:B,'Espelho NFE'!B:B)="","Não","Sim"))</f>
        <v/>
      </c>
      <c r="G201" s="20" t="str">
        <f>IF(F201="Sim",_xlfn.XLOOKUP(E201,'C5'!D:D,'C5'!C:C),"")</f>
        <v/>
      </c>
      <c r="H201" s="18" t="str">
        <f>IF(F201="Sim",_xlfn.XLOOKUP(G201,'C5'!C:C,'C5'!J:J),"")</f>
        <v/>
      </c>
      <c r="I201" s="20" t="str" cm="1">
        <f t="array" aca="1" ref="I201" ca="1">IF($F201="Sim",IF(_xlfn.XLOOKUP($E201,'Espelho NFE'!$B:$B,INDIRECT(TEXT($AQ$6,"@")))=_xlfn.XLOOKUP(Planilha4!$E201,'C5'!$D:$D,'C5'!$P:$P),"Ok","Nfe: "&amp;_xlfn.XLOOKUP($E201,'Espelho NFE'!$B:$B,INDIRECT(TEXT($AQ$6,"@")))&amp;" - C5: "&amp;_xlfn.XLOOKUP(Planilha4!$E201,'C5'!$D:$D,'C5'!$P:$P)),"")</f>
        <v/>
      </c>
      <c r="J201" s="20" t="str" cm="1">
        <f t="array" aca="1" ref="J201" ca="1">IF($F201="Sim",IF(_xlfn.XLOOKUP($E201,'Espelho NFE'!$B:$B,INDIRECT(TEXT($AQ$7,"@")))=_xlfn.XLOOKUP(Planilha4!$E201,'C5'!$D:$D,'C5'!$M:$M),"Ok","Nfe: "&amp;_xlfn.XLOOKUP($E201,'Espelho NFE'!$B:$B,INDIRECT(TEXT($AQ$7,"@")))&amp;" - C5: "&amp;_xlfn.XLOOKUP(Planilha4!$E201,'C5'!$D:$D,'C5'!$M:$M)),"")</f>
        <v/>
      </c>
      <c r="K201" s="20" t="str" cm="1">
        <f t="array" aca="1" ref="K201" ca="1">IF($F201="Sim",IF(_xlfn.XLOOKUP($E201,'Espelho NFE'!$B:$B,INDIRECT(TEXT($AQ$8,"@")))=_xlfn.XLOOKUP(Planilha4!$E201,'C5'!$D:$D,'C5'!$Z:$Z),"Ok","Nfe: "&amp;_xlfn.XLOOKUP($E201,'Espelho NFE'!$B:$B,INDIRECT(TEXT($AQ$8,"@")))&amp;" - C5: "&amp;_xlfn.XLOOKUP(Planilha4!$E201,'C5'!$D:$D,'C5'!$Z:$Z)),"")</f>
        <v/>
      </c>
      <c r="L201" s="20" t="str" cm="1">
        <f t="array" aca="1" ref="L201" ca="1">IF($F201="Sim",IF(_xlfn.XLOOKUP($E201,'Espelho NFE'!$B:$B,INDIRECT(TEXT($AQ$9,"@")))=_xlfn.XLOOKUP(Planilha4!$E201,'C5'!$D:$D,'C5'!$AA:$AA),"Ok","Nfe: "&amp;_xlfn.XLOOKUP($E201,'Espelho NFE'!$B:$B,INDIRECT(TEXT($AQ$9,"@")))&amp;" - C5: "&amp;_xlfn.XLOOKUP(Planilha4!$E201,'C5'!$D:$D,'C5'!$AA:$AA)),"")</f>
        <v/>
      </c>
      <c r="M201" s="20" t="str" cm="1">
        <f t="array" aca="1" ref="M201" ca="1">IF($F201="Sim",IF(_xlfn.XLOOKUP($E201,'Espelho NFE'!$B:$B,INDIRECT(TEXT($AQ$10,"@")))=_xlfn.XLOOKUP(Planilha4!$E201,'C5'!$D:$D,'C5'!$AB:$AB),"Ok","Nfe: "&amp;_xlfn.XLOOKUP($E201,'Espelho NFE'!$B:$B,INDIRECT(TEXT($AQ$10,"@")))&amp;" - C5: "&amp;_xlfn.XLOOKUP(Planilha4!$E201,'C5'!$D:$D,'C5'!$AB:$AB)),"")</f>
        <v/>
      </c>
      <c r="N201" s="18" t="str">
        <f>IF(F201="Sim",IF(_xlfn.XLOOKUP(E201,'C5'!D:D,'C5'!E:E)=1,"Uni 1","Cx "&amp;_xlfn.XLOOKUP(E201,'C5'!D:D,'C5'!E:E)),"")</f>
        <v/>
      </c>
      <c r="O201" s="20" t="str" cm="1">
        <f t="array" aca="1" ref="O201" ca="1">IF(F201="Sim",IF((_xlfn.XLOOKUP(E201,'Espelho NFE'!B:B,INDIRECT(TEXT($AQ$11,"@")))/_xlfn.XLOOKUP(E201,'C5'!D:D,'C5'!G:G))*_xlfn.XLOOKUP(Planilha4!E201,'C5'!D:D,'C5'!E:E)=_xlfn.XLOOKUP(E201,'C5'!D:D,'C5'!F:F),"Ok","Nfe:"&amp;(_xlfn.XLOOKUP(E201,'Espelho NFE'!B:B,INDIRECT(TEXT($AQ$11,"@")))/_xlfn.XLOOKUP(E201,'C5'!D:D,'C5'!G:G))*_xlfn.XLOOKUP(Planilha4!E201,'C5'!D:D,'C5'!E:E)&amp;" - C5: "&amp;_xlfn.XLOOKUP(E201,'C5'!D:D,'C5'!F:F)),"")</f>
        <v/>
      </c>
    </row>
  </sheetData>
  <mergeCells count="10">
    <mergeCell ref="I3:M3"/>
    <mergeCell ref="N3:O3"/>
    <mergeCell ref="H1:N1"/>
    <mergeCell ref="A1:B1"/>
    <mergeCell ref="B3:C4"/>
    <mergeCell ref="AQ3:AQ4"/>
    <mergeCell ref="H3:H4"/>
    <mergeCell ref="G3:G4"/>
    <mergeCell ref="F3:F4"/>
    <mergeCell ref="E3:E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C5</vt:lpstr>
      <vt:lpstr>Espelho NFE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Gomes</dc:creator>
  <cp:lastModifiedBy>Giuliano Gomes</cp:lastModifiedBy>
  <dcterms:created xsi:type="dcterms:W3CDTF">2024-09-12T17:24:46Z</dcterms:created>
  <dcterms:modified xsi:type="dcterms:W3CDTF">2024-09-12T19:28:48Z</dcterms:modified>
</cp:coreProperties>
</file>