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giulio.ciacchini\Documents\Bottega Veneta Analisi\"/>
    </mc:Choice>
  </mc:AlternateContent>
  <xr:revisionPtr revIDLastSave="0" documentId="13_ncr:1_{C0D94B31-2E57-45AF-9AAC-F92C7390B32F}" xr6:coauthVersionLast="45" xr6:coauthVersionMax="45" xr10:uidLastSave="{00000000-0000-0000-0000-000000000000}"/>
  <bookViews>
    <workbookView xWindow="-3645" yWindow="-16320" windowWidth="29040" windowHeight="16440" activeTab="1" xr2:uid="{C661D06F-378F-47AA-BD7C-6CA3B054C509}"/>
  </bookViews>
  <sheets>
    <sheet name="Job Title" sheetId="2" r:id="rId1"/>
    <sheet name="manager" sheetId="7" r:id="rId2"/>
    <sheet name="Kering Technologies" sheetId="3" r:id="rId3"/>
    <sheet name="European Competence Framework" sheetId="4" r:id="rId4"/>
  </sheets>
  <definedNames>
    <definedName name="_xlnm._FilterDatabase" localSheetId="3" hidden="1">'European Competence Framework'!$A$1:$B$31</definedName>
    <definedName name="_xlnm._FilterDatabase" localSheetId="0" hidden="1">'Job Title'!$A$1:$I$196</definedName>
    <definedName name="_xlnm._FilterDatabase" localSheetId="2" hidden="1">'Kering Technologies'!$B$1:$D$70</definedName>
  </definedNames>
  <calcPr calcId="191029"/>
  <pivotCaches>
    <pivotCache cacheId="8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7" l="1"/>
  <c r="P2" i="7"/>
  <c r="O2" i="7"/>
  <c r="N2" i="7"/>
  <c r="M2" i="7"/>
  <c r="D25" i="7"/>
  <c r="D29" i="7"/>
  <c r="F25" i="7" l="1"/>
  <c r="C29" i="7"/>
  <c r="B29" i="7"/>
  <c r="G29" i="7"/>
  <c r="G27" i="7"/>
  <c r="F26" i="7"/>
  <c r="E29" i="7"/>
  <c r="E28" i="7"/>
  <c r="E27" i="7"/>
  <c r="E26" i="7"/>
  <c r="E25" i="7"/>
  <c r="C27" i="7"/>
  <c r="C25" i="7"/>
  <c r="B27" i="7"/>
  <c r="B26" i="7"/>
  <c r="B25" i="7"/>
  <c r="F4" i="2" l="1"/>
  <c r="F3" i="2"/>
  <c r="F5" i="2"/>
  <c r="F6" i="2"/>
  <c r="F7" i="2"/>
  <c r="F8" i="2"/>
  <c r="F9" i="2"/>
  <c r="F10" i="2"/>
  <c r="F12" i="2"/>
  <c r="F11" i="2"/>
  <c r="F20" i="2"/>
  <c r="F13" i="2"/>
  <c r="F17" i="2"/>
  <c r="F18" i="2"/>
  <c r="F19" i="2"/>
  <c r="F14" i="2"/>
  <c r="F15" i="2"/>
  <c r="F16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7" i="2"/>
  <c r="F42" i="2"/>
  <c r="F38" i="2"/>
  <c r="F39" i="2"/>
  <c r="F40" i="2"/>
  <c r="F41" i="2"/>
  <c r="F34" i="2"/>
  <c r="F43" i="2"/>
  <c r="F55" i="2"/>
  <c r="F56" i="2"/>
  <c r="F57" i="2"/>
  <c r="F58" i="2"/>
  <c r="F44" i="2"/>
  <c r="F45" i="2"/>
  <c r="F46" i="2"/>
  <c r="F36" i="2"/>
  <c r="F59" i="2"/>
  <c r="F35" i="2"/>
  <c r="F51" i="2"/>
  <c r="F47" i="2"/>
  <c r="F48" i="2"/>
  <c r="F52" i="2"/>
  <c r="F53" i="2"/>
  <c r="F54" i="2"/>
  <c r="F49" i="2"/>
  <c r="F50" i="2"/>
  <c r="F60" i="2"/>
  <c r="F61" i="2"/>
  <c r="F62" i="2"/>
  <c r="F63" i="2"/>
  <c r="F64" i="2"/>
  <c r="F86" i="2"/>
  <c r="F87" i="2"/>
  <c r="F88" i="2"/>
  <c r="F89" i="2"/>
  <c r="F90" i="2"/>
  <c r="F91" i="2"/>
  <c r="F92" i="2"/>
  <c r="F93" i="2"/>
  <c r="F84" i="2"/>
  <c r="F94" i="2"/>
  <c r="F95" i="2"/>
  <c r="F96" i="2"/>
  <c r="F97" i="2"/>
  <c r="F98" i="2"/>
  <c r="F99" i="2"/>
  <c r="F100" i="2"/>
  <c r="F101" i="2"/>
  <c r="F102" i="2"/>
  <c r="F103" i="2"/>
  <c r="F69" i="2"/>
  <c r="F65" i="2"/>
  <c r="F66" i="2"/>
  <c r="F67" i="2"/>
  <c r="F68" i="2"/>
  <c r="F70" i="2"/>
  <c r="F71" i="2"/>
  <c r="F72" i="2"/>
  <c r="F73" i="2"/>
  <c r="F74" i="2"/>
  <c r="F75" i="2"/>
  <c r="F76" i="2"/>
  <c r="F77" i="2"/>
  <c r="F78" i="2"/>
  <c r="F79" i="2"/>
  <c r="F80" i="2"/>
  <c r="F81" i="2"/>
  <c r="F104" i="2"/>
  <c r="F105" i="2"/>
  <c r="F106" i="2"/>
  <c r="F107" i="2"/>
  <c r="F108" i="2"/>
  <c r="F82" i="2"/>
  <c r="F85" i="2"/>
  <c r="F83" i="2"/>
  <c r="F109" i="2"/>
  <c r="F114" i="2"/>
  <c r="F111" i="2"/>
  <c r="F110" i="2"/>
  <c r="F115" i="2"/>
  <c r="F116" i="2"/>
  <c r="F112" i="2"/>
  <c r="F113" i="2"/>
  <c r="F135" i="2"/>
  <c r="F118" i="2"/>
  <c r="F133" i="2"/>
  <c r="F119" i="2"/>
  <c r="F120" i="2"/>
  <c r="F121" i="2"/>
  <c r="F122" i="2"/>
  <c r="F123" i="2"/>
  <c r="F124" i="2"/>
  <c r="F125" i="2"/>
  <c r="F136" i="2"/>
  <c r="F137" i="2"/>
  <c r="F138" i="2"/>
  <c r="F139" i="2"/>
  <c r="F140" i="2"/>
  <c r="F141" i="2"/>
  <c r="F142" i="2"/>
  <c r="F126" i="2"/>
  <c r="F127" i="2"/>
  <c r="F128" i="2"/>
  <c r="F129" i="2"/>
  <c r="F130" i="2"/>
  <c r="F131" i="2"/>
  <c r="F132" i="2"/>
  <c r="F143" i="2"/>
  <c r="F134" i="2"/>
  <c r="F117" i="2"/>
  <c r="F144" i="2"/>
  <c r="F146" i="2"/>
  <c r="F147" i="2"/>
  <c r="F145" i="2"/>
  <c r="F148" i="2"/>
  <c r="F149" i="2"/>
  <c r="F150" i="2"/>
  <c r="F151" i="2"/>
  <c r="F152" i="2"/>
  <c r="F153" i="2"/>
  <c r="F154" i="2"/>
  <c r="F156" i="2"/>
  <c r="F157" i="2"/>
  <c r="F158" i="2"/>
  <c r="F155" i="2"/>
  <c r="F159" i="2"/>
  <c r="F160" i="2"/>
  <c r="F161" i="2"/>
  <c r="F162" i="2"/>
  <c r="F163" i="2"/>
  <c r="F164" i="2"/>
  <c r="F165" i="2"/>
  <c r="F166" i="2"/>
  <c r="F167" i="2"/>
  <c r="F168" i="2"/>
  <c r="F172" i="2"/>
  <c r="F175" i="2"/>
  <c r="F176" i="2"/>
  <c r="F169" i="2"/>
  <c r="F177" i="2"/>
  <c r="F170" i="2"/>
  <c r="F171" i="2"/>
  <c r="F173" i="2"/>
  <c r="F174" i="2"/>
  <c r="F179" i="2"/>
  <c r="F180" i="2"/>
  <c r="F178" i="2"/>
  <c r="F181" i="2"/>
  <c r="F183" i="2"/>
  <c r="F184" i="2"/>
  <c r="F185" i="2"/>
  <c r="F182" i="2"/>
  <c r="F186" i="2"/>
  <c r="F190" i="2"/>
  <c r="F191" i="2"/>
  <c r="F187" i="2"/>
  <c r="F193" i="2"/>
  <c r="F194" i="2"/>
  <c r="F189" i="2"/>
  <c r="F192" i="2"/>
  <c r="F188" i="2"/>
  <c r="F195" i="2"/>
  <c r="F196" i="2"/>
  <c r="F2" i="2"/>
  <c r="E4" i="2"/>
  <c r="E3" i="2"/>
  <c r="E5" i="2"/>
  <c r="E6" i="2"/>
  <c r="E7" i="2"/>
  <c r="E8" i="2"/>
  <c r="E9" i="2"/>
  <c r="E10" i="2"/>
  <c r="E12" i="2"/>
  <c r="E11" i="2"/>
  <c r="E20" i="2"/>
  <c r="E13" i="2"/>
  <c r="E17" i="2"/>
  <c r="E18" i="2"/>
  <c r="E19" i="2"/>
  <c r="E14" i="2"/>
  <c r="E15" i="2"/>
  <c r="E16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7" i="2"/>
  <c r="E42" i="2"/>
  <c r="E38" i="2"/>
  <c r="E39" i="2"/>
  <c r="E40" i="2"/>
  <c r="E41" i="2"/>
  <c r="E34" i="2"/>
  <c r="E43" i="2"/>
  <c r="E55" i="2"/>
  <c r="E56" i="2"/>
  <c r="E57" i="2"/>
  <c r="E58" i="2"/>
  <c r="E44" i="2"/>
  <c r="E45" i="2"/>
  <c r="E46" i="2"/>
  <c r="E36" i="2"/>
  <c r="E59" i="2"/>
  <c r="E35" i="2"/>
  <c r="E51" i="2"/>
  <c r="E47" i="2"/>
  <c r="E48" i="2"/>
  <c r="E52" i="2"/>
  <c r="E53" i="2"/>
  <c r="E54" i="2"/>
  <c r="E49" i="2"/>
  <c r="E50" i="2"/>
  <c r="E60" i="2"/>
  <c r="E61" i="2"/>
  <c r="E62" i="2"/>
  <c r="E63" i="2"/>
  <c r="E64" i="2"/>
  <c r="E86" i="2"/>
  <c r="E87" i="2"/>
  <c r="E88" i="2"/>
  <c r="E89" i="2"/>
  <c r="E90" i="2"/>
  <c r="E91" i="2"/>
  <c r="E92" i="2"/>
  <c r="E93" i="2"/>
  <c r="E84" i="2"/>
  <c r="E94" i="2"/>
  <c r="E95" i="2"/>
  <c r="E96" i="2"/>
  <c r="E97" i="2"/>
  <c r="E98" i="2"/>
  <c r="E99" i="2"/>
  <c r="E100" i="2"/>
  <c r="E101" i="2"/>
  <c r="E102" i="2"/>
  <c r="E103" i="2"/>
  <c r="E69" i="2"/>
  <c r="E65" i="2"/>
  <c r="E66" i="2"/>
  <c r="E67" i="2"/>
  <c r="E68" i="2"/>
  <c r="E70" i="2"/>
  <c r="E71" i="2"/>
  <c r="E72" i="2"/>
  <c r="E73" i="2"/>
  <c r="E74" i="2"/>
  <c r="E75" i="2"/>
  <c r="E76" i="2"/>
  <c r="E77" i="2"/>
  <c r="E78" i="2"/>
  <c r="E79" i="2"/>
  <c r="E80" i="2"/>
  <c r="E81" i="2"/>
  <c r="E104" i="2"/>
  <c r="E105" i="2"/>
  <c r="E106" i="2"/>
  <c r="E107" i="2"/>
  <c r="E108" i="2"/>
  <c r="E82" i="2"/>
  <c r="E85" i="2"/>
  <c r="E83" i="2"/>
  <c r="E109" i="2"/>
  <c r="E114" i="2"/>
  <c r="E111" i="2"/>
  <c r="E110" i="2"/>
  <c r="E115" i="2"/>
  <c r="E116" i="2"/>
  <c r="E112" i="2"/>
  <c r="E113" i="2"/>
  <c r="E135" i="2"/>
  <c r="E118" i="2"/>
  <c r="E133" i="2"/>
  <c r="E119" i="2"/>
  <c r="E120" i="2"/>
  <c r="E121" i="2"/>
  <c r="E122" i="2"/>
  <c r="E123" i="2"/>
  <c r="E124" i="2"/>
  <c r="E125" i="2"/>
  <c r="E136" i="2"/>
  <c r="E137" i="2"/>
  <c r="E138" i="2"/>
  <c r="E139" i="2"/>
  <c r="E140" i="2"/>
  <c r="E141" i="2"/>
  <c r="E142" i="2"/>
  <c r="E126" i="2"/>
  <c r="E127" i="2"/>
  <c r="E128" i="2"/>
  <c r="E129" i="2"/>
  <c r="E130" i="2"/>
  <c r="E131" i="2"/>
  <c r="E132" i="2"/>
  <c r="E143" i="2"/>
  <c r="E134" i="2"/>
  <c r="E117" i="2"/>
  <c r="E144" i="2"/>
  <c r="E146" i="2"/>
  <c r="E147" i="2"/>
  <c r="E145" i="2"/>
  <c r="E148" i="2"/>
  <c r="E149" i="2"/>
  <c r="E150" i="2"/>
  <c r="E151" i="2"/>
  <c r="E152" i="2"/>
  <c r="E153" i="2"/>
  <c r="E154" i="2"/>
  <c r="E156" i="2"/>
  <c r="E157" i="2"/>
  <c r="E158" i="2"/>
  <c r="E155" i="2"/>
  <c r="E159" i="2"/>
  <c r="E160" i="2"/>
  <c r="E161" i="2"/>
  <c r="E162" i="2"/>
  <c r="E163" i="2"/>
  <c r="E164" i="2"/>
  <c r="E165" i="2"/>
  <c r="E166" i="2"/>
  <c r="E167" i="2"/>
  <c r="E168" i="2"/>
  <c r="E172" i="2"/>
  <c r="E175" i="2"/>
  <c r="E176" i="2"/>
  <c r="E169" i="2"/>
  <c r="E177" i="2"/>
  <c r="E170" i="2"/>
  <c r="E171" i="2"/>
  <c r="E173" i="2"/>
  <c r="E174" i="2"/>
  <c r="E179" i="2"/>
  <c r="E180" i="2"/>
  <c r="E178" i="2"/>
  <c r="E181" i="2"/>
  <c r="E183" i="2"/>
  <c r="E184" i="2"/>
  <c r="E185" i="2"/>
  <c r="E182" i="2"/>
  <c r="E186" i="2"/>
  <c r="E190" i="2"/>
  <c r="E191" i="2"/>
  <c r="E187" i="2"/>
  <c r="E193" i="2"/>
  <c r="E194" i="2"/>
  <c r="E189" i="2"/>
  <c r="E192" i="2"/>
  <c r="E188" i="2"/>
  <c r="E195" i="2"/>
  <c r="E196" i="2"/>
  <c r="E2" i="2"/>
</calcChain>
</file>

<file path=xl/sharedStrings.xml><?xml version="1.0" encoding="utf-8"?>
<sst xmlns="http://schemas.openxmlformats.org/spreadsheetml/2006/main" count="1572" uniqueCount="491">
  <si>
    <t>Role</t>
  </si>
  <si>
    <t>MIS Director</t>
  </si>
  <si>
    <t>Adriano Voglino</t>
  </si>
  <si>
    <t>Cristina Rossi</t>
  </si>
  <si>
    <t>MIS Design &amp; Development</t>
  </si>
  <si>
    <t>Matteo Pesce</t>
  </si>
  <si>
    <t>Diego Bedoni</t>
  </si>
  <si>
    <t>Giuseppe Andrea Barone</t>
  </si>
  <si>
    <t>Roberto Felline</t>
  </si>
  <si>
    <t>Fausto Bacchin</t>
  </si>
  <si>
    <t>Cad &amp; Cam</t>
  </si>
  <si>
    <t>Ivano Marchioro</t>
  </si>
  <si>
    <t>Manuel Andreetta</t>
  </si>
  <si>
    <t>Riccardo Ballan</t>
  </si>
  <si>
    <t>Roberta Guerra</t>
  </si>
  <si>
    <t>Bottega Veneta</t>
  </si>
  <si>
    <t>Brand</t>
  </si>
  <si>
    <t>Level</t>
  </si>
  <si>
    <t>Name</t>
  </si>
  <si>
    <t>Balenciaga</t>
  </si>
  <si>
    <t>Vincent Gatin</t>
  </si>
  <si>
    <t>Front Office Manager</t>
  </si>
  <si>
    <t>Akrem Mathlouthi</t>
  </si>
  <si>
    <t>Nicolas Barillaro</t>
  </si>
  <si>
    <t>IT Project Manager</t>
  </si>
  <si>
    <t>Lionel Garioud</t>
  </si>
  <si>
    <t>IT Apprentice</t>
  </si>
  <si>
    <t>Quentin Monmousseau</t>
  </si>
  <si>
    <t>Sabine Solere</t>
  </si>
  <si>
    <t>Retail IT Project Manager</t>
  </si>
  <si>
    <t>Hana Rigoutat</t>
  </si>
  <si>
    <t>Gucci</t>
  </si>
  <si>
    <t>Global MIS Director</t>
  </si>
  <si>
    <t>Andrea Pertici</t>
  </si>
  <si>
    <t>Alessandro Corazzi</t>
  </si>
  <si>
    <t>Davide Santillo</t>
  </si>
  <si>
    <t>Giuliano Volpini</t>
  </si>
  <si>
    <t>Marcello Lorenzini</t>
  </si>
  <si>
    <t>Maurizia Corsi</t>
  </si>
  <si>
    <t>Mis Corporate Solutions Director</t>
  </si>
  <si>
    <t>MIS Industrial Solutions Director</t>
  </si>
  <si>
    <t>Andrea Palumbo</t>
  </si>
  <si>
    <t>MIS Data Analytics Coordinator</t>
  </si>
  <si>
    <t>Eleonora Ranucci</t>
  </si>
  <si>
    <t>Michele Fantozzi</t>
  </si>
  <si>
    <t>Milena Scandroglio</t>
  </si>
  <si>
    <t>Riccardo Cattermol</t>
  </si>
  <si>
    <t>MIS Data &amp; Analytics Specialist</t>
  </si>
  <si>
    <t>Gabriele Mannocci</t>
  </si>
  <si>
    <t>Luca Placido</t>
  </si>
  <si>
    <t>Stefano Zanini</t>
  </si>
  <si>
    <t>Laura De Felice</t>
  </si>
  <si>
    <t>Luca Urzì</t>
  </si>
  <si>
    <t>Simona Mainardi</t>
  </si>
  <si>
    <t>MIS Data Analytics Leader</t>
  </si>
  <si>
    <t>MIS Data Analytics Specialist</t>
  </si>
  <si>
    <t>Giovanni Lisanti</t>
  </si>
  <si>
    <t>Yari Marchetti</t>
  </si>
  <si>
    <t>Alessia Moschini</t>
  </si>
  <si>
    <t>Claudia Butini</t>
  </si>
  <si>
    <t>Francesco Morelli</t>
  </si>
  <si>
    <t>MIS Data Governance Specialist</t>
  </si>
  <si>
    <t>Alessandro Antonelli</t>
  </si>
  <si>
    <t>Alfonso Mario Cinque</t>
  </si>
  <si>
    <t>Alessandro Biagini</t>
  </si>
  <si>
    <t>Leonardo Rosa</t>
  </si>
  <si>
    <t>Gianfranco Demelas</t>
  </si>
  <si>
    <t>Jacopo Mori</t>
  </si>
  <si>
    <t>Giuseppe Dario Veneziani</t>
  </si>
  <si>
    <t>MIS Enterprise Architect</t>
  </si>
  <si>
    <t>Alessandro Villa</t>
  </si>
  <si>
    <t>Daniele Paci</t>
  </si>
  <si>
    <t>Fabio Garelli</t>
  </si>
  <si>
    <t>Filippo Rossi</t>
  </si>
  <si>
    <t>Jack Speciale</t>
  </si>
  <si>
    <t>Marco Zapparoli</t>
  </si>
  <si>
    <t>Nicola Mei</t>
  </si>
  <si>
    <t>Development &amp; Support Leader</t>
  </si>
  <si>
    <t>OMS Service Coordinator</t>
  </si>
  <si>
    <t>Alessandro Romeo</t>
  </si>
  <si>
    <t>Emanuele Benucci</t>
  </si>
  <si>
    <t>Gian Luca Lisi</t>
  </si>
  <si>
    <t>Giovanni Ciraolo</t>
  </si>
  <si>
    <t>Luciano Accolla</t>
  </si>
  <si>
    <t>Matteo Bachechi</t>
  </si>
  <si>
    <t>Riccardo Mannaioni</t>
  </si>
  <si>
    <t>Cristiano Nencioli</t>
  </si>
  <si>
    <t>Elena Maria Ioele</t>
  </si>
  <si>
    <t>Enrico Gori</t>
  </si>
  <si>
    <t>Gabriella Veneziano</t>
  </si>
  <si>
    <t>Giuseppe Calabrese</t>
  </si>
  <si>
    <t>Valerio Sartini</t>
  </si>
  <si>
    <t>Development &amp; Support Specialist</t>
  </si>
  <si>
    <t>Development &amp; Support Manager</t>
  </si>
  <si>
    <t>Michela Marucci</t>
  </si>
  <si>
    <t>Agostino Di Lena</t>
  </si>
  <si>
    <t>Alessandro Menconi</t>
  </si>
  <si>
    <t>Domenico Gerardo Forcella</t>
  </si>
  <si>
    <t>Giulia Gambineri</t>
  </si>
  <si>
    <t>Marco Brogi</t>
  </si>
  <si>
    <t>Marco Chiti</t>
  </si>
  <si>
    <t>Marco Motola</t>
  </si>
  <si>
    <t>Pierfrancesco Anselmi</t>
  </si>
  <si>
    <t>Sara Papini</t>
  </si>
  <si>
    <t>Simone Gufoni</t>
  </si>
  <si>
    <t>Caterina Caprara</t>
  </si>
  <si>
    <t>Nicola Mela</t>
  </si>
  <si>
    <t>Alessandro Nevistrelli</t>
  </si>
  <si>
    <t>Davide Miceli</t>
  </si>
  <si>
    <t>Marco Muscari</t>
  </si>
  <si>
    <t>Marco Nannini</t>
  </si>
  <si>
    <t>Marino Bernardi</t>
  </si>
  <si>
    <t>Riccardo Vanzi</t>
  </si>
  <si>
    <t>Alessandro Ferri</t>
  </si>
  <si>
    <t>Tommaso Mignolli</t>
  </si>
  <si>
    <t>Federico Fontani</t>
  </si>
  <si>
    <t>Filippo Giampieri</t>
  </si>
  <si>
    <t>Marco Bernardoni</t>
  </si>
  <si>
    <t>Matteo Arlotti</t>
  </si>
  <si>
    <t>Program Manager</t>
  </si>
  <si>
    <t>Program Coordinator</t>
  </si>
  <si>
    <t>Elisa Cammillacci</t>
  </si>
  <si>
    <t>Benedetta Capasso</t>
  </si>
  <si>
    <t>Pmo &amp; Program Specialist</t>
  </si>
  <si>
    <t>Matteo Pantani</t>
  </si>
  <si>
    <t>Service Leader</t>
  </si>
  <si>
    <t>Pomellato</t>
  </si>
  <si>
    <t>Director of IT</t>
  </si>
  <si>
    <t>Michele Fioravanti</t>
  </si>
  <si>
    <t>Ermano Cecconetto</t>
  </si>
  <si>
    <t>Alessandro Viana</t>
  </si>
  <si>
    <t>Andrea Vetritti</t>
  </si>
  <si>
    <t>Davide Guerrini</t>
  </si>
  <si>
    <t>Lorenzo Colelli</t>
  </si>
  <si>
    <t>Maria Nicoletta Echelli</t>
  </si>
  <si>
    <t>Matteo Fumagalli</t>
  </si>
  <si>
    <t>Paolo Annoni</t>
  </si>
  <si>
    <t>Walter Depalma</t>
  </si>
  <si>
    <t>Business Solutions Project Manager</t>
  </si>
  <si>
    <t>Technical Support</t>
  </si>
  <si>
    <t>IT Supply Chain Manager</t>
  </si>
  <si>
    <t>ERP Project Manager</t>
  </si>
  <si>
    <t>Technical Support Analyst</t>
  </si>
  <si>
    <t>System Programmer</t>
  </si>
  <si>
    <t>Business Intelligence Manager</t>
  </si>
  <si>
    <t>Camilla Madrigali</t>
  </si>
  <si>
    <t>Marco Ciarrocchi</t>
  </si>
  <si>
    <t>Miriam Falcone</t>
  </si>
  <si>
    <t>IT Application Support Analyst</t>
  </si>
  <si>
    <t>Solutions Delivery</t>
  </si>
  <si>
    <t>Business Solutions Specialist</t>
  </si>
  <si>
    <t>YSL</t>
  </si>
  <si>
    <t>Pascal Leprovost</t>
  </si>
  <si>
    <t>Information Systems Director</t>
  </si>
  <si>
    <t>Julien Christin</t>
  </si>
  <si>
    <t>Marina Le Martelot</t>
  </si>
  <si>
    <t>Morgan Colin</t>
  </si>
  <si>
    <t>Elodie Amaro</t>
  </si>
  <si>
    <t>Stefen Salam Kyriakos</t>
  </si>
  <si>
    <t>Mis Operations Manager</t>
  </si>
  <si>
    <t>MIS Retail Manager</t>
  </si>
  <si>
    <t>MIS Digital Manager</t>
  </si>
  <si>
    <t>MIS IT Operations Controller</t>
  </si>
  <si>
    <t>Redouane Okar</t>
  </si>
  <si>
    <t>Salomé Duperron</t>
  </si>
  <si>
    <t>MIS Business Intelligence Manager</t>
  </si>
  <si>
    <t>Stagiaire</t>
  </si>
  <si>
    <t>Fabrizio Barbaria</t>
  </si>
  <si>
    <t>Ines Ould Slimane</t>
  </si>
  <si>
    <t>Jean François Badier</t>
  </si>
  <si>
    <t>Mariem Abid</t>
  </si>
  <si>
    <t>IT Application Manager</t>
  </si>
  <si>
    <t>Intern</t>
  </si>
  <si>
    <t>Francis Christanval</t>
  </si>
  <si>
    <t>Marion Toquenne</t>
  </si>
  <si>
    <t>IT Application Specialist</t>
  </si>
  <si>
    <t>Emanuele Fiorito</t>
  </si>
  <si>
    <t>Giacomo Vacca</t>
  </si>
  <si>
    <t>Management Information System Manager</t>
  </si>
  <si>
    <t>Head of Applications Support Services</t>
  </si>
  <si>
    <t>Mis Design &amp; Development</t>
  </si>
  <si>
    <t>Mis Support Services</t>
  </si>
  <si>
    <t>Edi Coordinator &amp; Mis Service</t>
  </si>
  <si>
    <t>Montebello Vicentino - Localita' Conti Maltraverso, 1</t>
  </si>
  <si>
    <t>Plant</t>
  </si>
  <si>
    <t>Responsable Back Office</t>
  </si>
  <si>
    <t>François-Xavier Hubervic</t>
  </si>
  <si>
    <t>Paris - Rue De Sevres, 40</t>
  </si>
  <si>
    <t>Refers to</t>
  </si>
  <si>
    <t>IT Security and System Administrator</t>
  </si>
  <si>
    <t>Software Engineer</t>
  </si>
  <si>
    <t>Milan - Via Neera, 37</t>
  </si>
  <si>
    <t>Brioni</t>
  </si>
  <si>
    <t>Maria Serena Marando</t>
  </si>
  <si>
    <t>Ivana Bagnetti</t>
  </si>
  <si>
    <t>Marco Bennato</t>
  </si>
  <si>
    <t>Marco Pagannone</t>
  </si>
  <si>
    <t>Monia Petrucci</t>
  </si>
  <si>
    <t>Salvatore Enzo Vecchiotti</t>
  </si>
  <si>
    <t/>
  </si>
  <si>
    <t>MIS Manager</t>
  </si>
  <si>
    <t>Supply Chain And Retail Applications Specialist</t>
  </si>
  <si>
    <t>Industrial IT Support Specialist</t>
  </si>
  <si>
    <t>Industrial Applications Specialist</t>
  </si>
  <si>
    <t>Industrial Datawarehouse Specialist</t>
  </si>
  <si>
    <t>Rome - Piazza San Bernardo, 101</t>
  </si>
  <si>
    <t>Montebello di Bertona - Contrada da Campo Mirabello, 1</t>
  </si>
  <si>
    <t>Valeria Breda</t>
  </si>
  <si>
    <t>Aurelie Leparmentier</t>
  </si>
  <si>
    <t>Matteo Colzani</t>
  </si>
  <si>
    <t>Thomas Jouandou</t>
  </si>
  <si>
    <t>London - 159 St John Street</t>
  </si>
  <si>
    <t>Chief Information Officer</t>
  </si>
  <si>
    <t>MIS Production and Operations Manager</t>
  </si>
  <si>
    <t>Data &amp; Interfaces Manager</t>
  </si>
  <si>
    <t>MIS Retail Project Manager</t>
  </si>
  <si>
    <t>MCQUEEN</t>
  </si>
  <si>
    <t>KERING EYEWEAR</t>
  </si>
  <si>
    <t>Daniel Bellini</t>
  </si>
  <si>
    <t>Andrea Sattin</t>
  </si>
  <si>
    <t>Andrea Spaziani</t>
  </si>
  <si>
    <t>Cristian Ruzzarin</t>
  </si>
  <si>
    <t>Emanuele Luison</t>
  </si>
  <si>
    <t>Francesco Gagliardini</t>
  </si>
  <si>
    <t>Luca Preziosi</t>
  </si>
  <si>
    <t>Nicola Frighetto</t>
  </si>
  <si>
    <t>Cristiano Scarpa</t>
  </si>
  <si>
    <t>Giuseppe Zanoni</t>
  </si>
  <si>
    <t>Domenico Mercurio</t>
  </si>
  <si>
    <t>Francesco Morosinotto</t>
  </si>
  <si>
    <t>Alessio Meneghini</t>
  </si>
  <si>
    <t>Claudia Lariccia</t>
  </si>
  <si>
    <t>Ernesto Filippi</t>
  </si>
  <si>
    <t>Giulia Cettolin</t>
  </si>
  <si>
    <t>Raffaele Spina</t>
  </si>
  <si>
    <t>Silvia Maritan</t>
  </si>
  <si>
    <t>Simone Luca Cambria</t>
  </si>
  <si>
    <t>Giovanni Noventa</t>
  </si>
  <si>
    <t>Alessandro Bernardi</t>
  </si>
  <si>
    <t>Giovanni Epifani</t>
  </si>
  <si>
    <t>Valentina Moscariello</t>
  </si>
  <si>
    <t>Virginia Sandrelli (On Leave)</t>
  </si>
  <si>
    <t>Francesco Musmanno</t>
  </si>
  <si>
    <t>Cecilia Bissaro (On Leave)</t>
  </si>
  <si>
    <t>Ilaria Picco</t>
  </si>
  <si>
    <t>Laura Braggion</t>
  </si>
  <si>
    <t>Matteo Serra</t>
  </si>
  <si>
    <t>Riccardo Cappelletto</t>
  </si>
  <si>
    <t>Alice Bartole</t>
  </si>
  <si>
    <t>Daniele Pellizzer</t>
  </si>
  <si>
    <t>Filippo Scalco</t>
  </si>
  <si>
    <t>Giovanna Sartor</t>
  </si>
  <si>
    <t>Andrea Antonio De Biasi</t>
  </si>
  <si>
    <t>Riccardo Luvisutti</t>
  </si>
  <si>
    <t>Federica Lazzarini</t>
  </si>
  <si>
    <t>Veronica Pulito</t>
  </si>
  <si>
    <t>Tommaso Galora</t>
  </si>
  <si>
    <t>Vanessa Fecchio</t>
  </si>
  <si>
    <t>Yujun Wu</t>
  </si>
  <si>
    <t>Alessia Montanar</t>
  </si>
  <si>
    <t>Antonella Bordin</t>
  </si>
  <si>
    <t>Cora Pavarin</t>
  </si>
  <si>
    <t>Francesco Corsi</t>
  </si>
  <si>
    <t>Gianfranco Merolla</t>
  </si>
  <si>
    <t>Matteo Paladin</t>
  </si>
  <si>
    <t>Annalisa Polimeni</t>
  </si>
  <si>
    <t>Davide Zeffin</t>
  </si>
  <si>
    <t>Enza Carratu' (On Leave)</t>
  </si>
  <si>
    <t>Luca Lovato</t>
  </si>
  <si>
    <t>Luca Zanchi</t>
  </si>
  <si>
    <t>Matteo Rosina</t>
  </si>
  <si>
    <t>Michele Svanosio</t>
  </si>
  <si>
    <t>Stefania Della Corte</t>
  </si>
  <si>
    <t>Limena - Via S. Breda, 37/41</t>
  </si>
  <si>
    <t>Milan - Via Sant'Andrea, 25</t>
  </si>
  <si>
    <t>Head of IT &amp; Planning</t>
  </si>
  <si>
    <t>ICT Operation &amp; Infrastructure Manager</t>
  </si>
  <si>
    <t>Head of IT Innovation</t>
  </si>
  <si>
    <t>Head of Planning</t>
  </si>
  <si>
    <t>IT Area Leader</t>
  </si>
  <si>
    <t>ICT Network &amp; System Coordinator</t>
  </si>
  <si>
    <t>ICT Service Desk Administrator</t>
  </si>
  <si>
    <t>IT SAP Basis Administrator</t>
  </si>
  <si>
    <t>ICT Network &amp; System Specialist</t>
  </si>
  <si>
    <t>ICT Service Desk Specialist</t>
  </si>
  <si>
    <t>IT Senior Analyst</t>
  </si>
  <si>
    <t>IT Junior Analyst</t>
  </si>
  <si>
    <t>IT Analyst</t>
  </si>
  <si>
    <t>Retail Planning Manager</t>
  </si>
  <si>
    <t>Demand Planner</t>
  </si>
  <si>
    <t>Wholesale Senior Planning Manager</t>
  </si>
  <si>
    <t>Spare Parts Planner</t>
  </si>
  <si>
    <t>Retail Planner</t>
  </si>
  <si>
    <t>Junior Retail Planner</t>
  </si>
  <si>
    <t>Planning Analyst</t>
  </si>
  <si>
    <t>Wholesale Planning Manager</t>
  </si>
  <si>
    <t>EMEA Planning Manager</t>
  </si>
  <si>
    <t>EMEA Planning Coordinator</t>
  </si>
  <si>
    <t>Demand Planning Project Manager</t>
  </si>
  <si>
    <t>Stagiaire - Demand Planning</t>
  </si>
  <si>
    <t>EMEA Demand Planner</t>
  </si>
  <si>
    <t>Stagiaire – Junior IT Analyst</t>
  </si>
  <si>
    <t>IT SAP Engineer</t>
  </si>
  <si>
    <t>Vigonza - Via Belluno, 5</t>
  </si>
  <si>
    <t>Scandicci - Via delle Fonti, 1</t>
  </si>
  <si>
    <t>Paris - Rue de Bellechasse, 37</t>
  </si>
  <si>
    <t>Chef De Projet It</t>
  </si>
  <si>
    <t>Chef de projet IT Produits &amp; Merchandising</t>
  </si>
  <si>
    <t>Mis Back Office Manager</t>
  </si>
  <si>
    <t>MIS Production &amp; Operations Project Manager</t>
  </si>
  <si>
    <t>Chef De Projet It Retail</t>
  </si>
  <si>
    <t>Enterprise Architect</t>
  </si>
  <si>
    <t>Architect Manager</t>
  </si>
  <si>
    <t>Functional Architect</t>
  </si>
  <si>
    <t>Security Architect</t>
  </si>
  <si>
    <t>Solutions Architect</t>
  </si>
  <si>
    <t>Network Architect</t>
  </si>
  <si>
    <t>Storage Architect</t>
  </si>
  <si>
    <t>Information System Auditor</t>
  </si>
  <si>
    <t>Cyber Security Specialist</t>
  </si>
  <si>
    <t>Data protection</t>
  </si>
  <si>
    <t>Business Analyst</t>
  </si>
  <si>
    <t>Team Leader</t>
  </si>
  <si>
    <t>Development Lead</t>
  </si>
  <si>
    <t>Developer (mobile, software)</t>
  </si>
  <si>
    <t>Fullstack Developer</t>
  </si>
  <si>
    <t>DevOps</t>
  </si>
  <si>
    <t>Product Owner</t>
  </si>
  <si>
    <t>Product Manager</t>
  </si>
  <si>
    <t>UI Designer</t>
  </si>
  <si>
    <t>UX Designer</t>
  </si>
  <si>
    <t>QA Tester</t>
  </si>
  <si>
    <t>Test Leader</t>
  </si>
  <si>
    <t>Tester</t>
  </si>
  <si>
    <t>Automation Tester</t>
  </si>
  <si>
    <t>Delivery Integrator</t>
  </si>
  <si>
    <t>Data Architect</t>
  </si>
  <si>
    <t>BI Administrator</t>
  </si>
  <si>
    <t>BI Developer</t>
  </si>
  <si>
    <t>Data Engineer</t>
  </si>
  <si>
    <t>Data Analyst</t>
  </si>
  <si>
    <t>Data Scientist</t>
  </si>
  <si>
    <t>Data/ BI Manager</t>
  </si>
  <si>
    <t>Architect</t>
  </si>
  <si>
    <t>Auditor</t>
  </si>
  <si>
    <t>Security</t>
  </si>
  <si>
    <t>Developer</t>
  </si>
  <si>
    <t>Solution Designer</t>
  </si>
  <si>
    <t>Test Specialist</t>
  </si>
  <si>
    <t>Integrator</t>
  </si>
  <si>
    <t>BI Specialist</t>
  </si>
  <si>
    <t>Data Specialist</t>
  </si>
  <si>
    <t>Data Management</t>
  </si>
  <si>
    <t>1.  IT Architecture and Security</t>
  </si>
  <si>
    <t>2.  Solutions delivery</t>
  </si>
  <si>
    <t xml:space="preserve">3.  Data Management </t>
  </si>
  <si>
    <t>IT Job Families</t>
  </si>
  <si>
    <t>Job Families (MACRO Category)</t>
  </si>
  <si>
    <t>Job Families (MICRO Category)</t>
  </si>
  <si>
    <t>4.  Service Delivery</t>
  </si>
  <si>
    <t>Service Continuity</t>
  </si>
  <si>
    <t>Service Continuity Coordinator</t>
  </si>
  <si>
    <t>Network</t>
  </si>
  <si>
    <t>Network Engineer</t>
  </si>
  <si>
    <t>System</t>
  </si>
  <si>
    <t>System Administrator</t>
  </si>
  <si>
    <t>Workstation Engineer</t>
  </si>
  <si>
    <t>Storage</t>
  </si>
  <si>
    <t>Storage Administrator</t>
  </si>
  <si>
    <t>Data center/cloud</t>
  </si>
  <si>
    <t>Cloud Expert</t>
  </si>
  <si>
    <t>Data center Manager</t>
  </si>
  <si>
    <t>Monitoring</t>
  </si>
  <si>
    <t>Operations Monitoring Specialist</t>
  </si>
  <si>
    <t>Database administrator</t>
  </si>
  <si>
    <t>Database Administrator</t>
  </si>
  <si>
    <t>5.  End User Support</t>
  </si>
  <si>
    <t>Functional / Technical End user Support</t>
  </si>
  <si>
    <t>End User Support Functional</t>
  </si>
  <si>
    <t>End User Support Manager</t>
  </si>
  <si>
    <t>End User Support Technical</t>
  </si>
  <si>
    <t>Store IT Operations</t>
  </si>
  <si>
    <t>Store IT Operations Manager</t>
  </si>
  <si>
    <t>Store IT Operations Specialist</t>
  </si>
  <si>
    <t xml:space="preserve">6.  Project Management </t>
  </si>
  <si>
    <t xml:space="preserve">Project Director </t>
  </si>
  <si>
    <t>Project Manager</t>
  </si>
  <si>
    <t>Agile Coach</t>
  </si>
  <si>
    <t>Scrum Master</t>
  </si>
  <si>
    <t>PMO</t>
  </si>
  <si>
    <t>7.  IT Management &amp; Generalist</t>
  </si>
  <si>
    <t>Innovation</t>
  </si>
  <si>
    <t>IA Specialist</t>
  </si>
  <si>
    <t>IoT Specialist</t>
  </si>
  <si>
    <t>Blockchain Specialist</t>
  </si>
  <si>
    <t>Digital Specialist</t>
  </si>
  <si>
    <t>Application Manager</t>
  </si>
  <si>
    <t>CRM Administrator</t>
  </si>
  <si>
    <t>ERP Administrator</t>
  </si>
  <si>
    <t>ERP Architect</t>
  </si>
  <si>
    <t>Functional Specialist CRM</t>
  </si>
  <si>
    <t>Functional specialist ERP</t>
  </si>
  <si>
    <t>Application Specialist</t>
  </si>
  <si>
    <t>Technical CRM Specialist</t>
  </si>
  <si>
    <t>Technical ERP Specialist</t>
  </si>
  <si>
    <t xml:space="preserve">SAP HANA Lead </t>
  </si>
  <si>
    <t>MIS Management</t>
  </si>
  <si>
    <t>Service Delivery Manager</t>
  </si>
  <si>
    <t>ERP, CRM, SIRH, Application Manager</t>
  </si>
  <si>
    <t>Maria Francesca Faussone</t>
  </si>
  <si>
    <t>Enrico Duo'</t>
  </si>
  <si>
    <t>Maria Angelica Salguero Bermonth</t>
  </si>
  <si>
    <t>Vinicio Piombini</t>
  </si>
  <si>
    <t>Riccardo Casano</t>
  </si>
  <si>
    <t>Mis Pmo &amp; Governance Senior Manager</t>
  </si>
  <si>
    <t>Data, Business Intelligence &amp; Analytics Director</t>
  </si>
  <si>
    <t>Mis Process Improvement And Planning Director</t>
  </si>
  <si>
    <t>Assistant To WW Mis Director</t>
  </si>
  <si>
    <t>Pmo &amp; Program Manager</t>
  </si>
  <si>
    <t>Governance &amp; Performance Specialist</t>
  </si>
  <si>
    <t>MIS Customer &amp; Corporate Mobile Solutions Manager</t>
  </si>
  <si>
    <t>Staff &amp; Business Functions Development &amp; Support Manager</t>
  </si>
  <si>
    <t>Mis Retail &amp; Omnichannel Business Analyst</t>
  </si>
  <si>
    <t>MIS Staff Functions Business Partner &amp; SAP Leader</t>
  </si>
  <si>
    <t>MIS Regional Business Partner &amp; Performance Manager</t>
  </si>
  <si>
    <t>MIS Business Analyst - Marketing &amp; Communication</t>
  </si>
  <si>
    <t>Development &amp; Support Analyst</t>
  </si>
  <si>
    <t>Information Security Analyst</t>
  </si>
  <si>
    <t>MIS Data &amp; Mobile Analytics Manager, Corporate</t>
  </si>
  <si>
    <t>MIS Data &amp; Analytics Manager, Industrial - Supply Chain</t>
  </si>
  <si>
    <t>MIS Business Intelligence &amp; Analytics Senior Manager</t>
  </si>
  <si>
    <t>MIS Data Quality &amp; Governance Manager</t>
  </si>
  <si>
    <t>MIS Data &amp; Mobile Analytics Leader</t>
  </si>
  <si>
    <t>MIS Data &amp; Analytics Specialist, Industrial - Supply Chain</t>
  </si>
  <si>
    <t>MIS Data &amp; Analytics Integrator, Industrial - Supply Chain</t>
  </si>
  <si>
    <t>MIS Business Intelligence &amp; Analytics Specialist</t>
  </si>
  <si>
    <t>MIS Business Intelligence &amp; Data Analyst</t>
  </si>
  <si>
    <t>Mis Product Development &amp; Technical Manager</t>
  </si>
  <si>
    <t>RTW Development &amp; Support Coordinator</t>
  </si>
  <si>
    <t>Mis Production &amp; Supply Chain Manager</t>
  </si>
  <si>
    <t>Mis Industrial Technology Evolution Senior Manager</t>
  </si>
  <si>
    <t>Mis Industrial Strategy And Process Manager</t>
  </si>
  <si>
    <t>Mis System &amp; Automation Manager</t>
  </si>
  <si>
    <t>MIS Industrial Solutions Manager</t>
  </si>
  <si>
    <t>Mis Industrial Solutions Performance Manager</t>
  </si>
  <si>
    <t>Mis Product Development &amp; Technical Business Partner</t>
  </si>
  <si>
    <t>MIS Development &amp; Support Leader</t>
  </si>
  <si>
    <t>MIS Production &amp; Supply Chain Business Partner</t>
  </si>
  <si>
    <t>MIS Business Analyst</t>
  </si>
  <si>
    <t>MIS Development &amp; Support Specialist</t>
  </si>
  <si>
    <t>Mis System &amp; Automation Business Partner</t>
  </si>
  <si>
    <t>MIS Process Improvement &amp; Planning Specialist</t>
  </si>
  <si>
    <t>Scandicci - Via Don Lorenzo Perosi, 6</t>
  </si>
  <si>
    <t>Milan - Via Mecenate, 79</t>
  </si>
  <si>
    <t>Scandicci - Via delle Nazioni Unite, 1</t>
  </si>
  <si>
    <t>Kering Tech. Normalization</t>
  </si>
  <si>
    <t>Job Family</t>
  </si>
  <si>
    <t>Process Improvement</t>
  </si>
  <si>
    <t>Digital Trasformation Leader</t>
  </si>
  <si>
    <t>Business</t>
  </si>
  <si>
    <t>Business Information Manager</t>
  </si>
  <si>
    <t>CIO</t>
  </si>
  <si>
    <t>ICT Operations Manager</t>
  </si>
  <si>
    <t>Technical</t>
  </si>
  <si>
    <t>Quality Assurance Manager</t>
  </si>
  <si>
    <t>Cyber Security Manager</t>
  </si>
  <si>
    <t>Service Manager</t>
  </si>
  <si>
    <t>Design</t>
  </si>
  <si>
    <t>Systems Analyst</t>
  </si>
  <si>
    <t>Systems Architect</t>
  </si>
  <si>
    <t>Development</t>
  </si>
  <si>
    <t>Digital Media Specialist</t>
  </si>
  <si>
    <t>Service &amp; Operation</t>
  </si>
  <si>
    <t>Data Administrator</t>
  </si>
  <si>
    <t>Systems Administrator</t>
  </si>
  <si>
    <t>Network Specialist</t>
  </si>
  <si>
    <t>Technical Specialist</t>
  </si>
  <si>
    <t>Service Support</t>
  </si>
  <si>
    <t>Support</t>
  </si>
  <si>
    <t>Account Manager</t>
  </si>
  <si>
    <t>Digital Educator</t>
  </si>
  <si>
    <t>Digital Consultant</t>
  </si>
  <si>
    <t>DevOps Expert</t>
  </si>
  <si>
    <t>Apprentice</t>
  </si>
  <si>
    <t>BU Manager</t>
  </si>
  <si>
    <t>BU Director</t>
  </si>
  <si>
    <t>Project Director</t>
  </si>
  <si>
    <t>Etichette di riga</t>
  </si>
  <si>
    <t>Totale complessivo</t>
  </si>
  <si>
    <t>Etichette di colonna</t>
  </si>
  <si>
    <t>Conteggio di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</si>
</sst>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u/>
      <sz val="11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Fill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4" fillId="4" borderId="2" xfId="0" applyFont="1" applyFill="1" applyBorder="1"/>
    <xf numFmtId="0" fontId="0" fillId="0" borderId="0" xfId="0" applyNumberFormat="1"/>
    <xf numFmtId="10" fontId="0" fillId="0" borderId="0" xfId="0" applyNumberFormat="1"/>
    <xf numFmtId="0" fontId="4" fillId="4" borderId="3" xfId="0" applyNumberFormat="1" applyFont="1" applyFill="1" applyBorder="1"/>
    <xf numFmtId="0" fontId="4" fillId="4" borderId="3" xfId="0" applyFont="1" applyFill="1" applyBorder="1" applyAlignment="1">
      <alignment horizontal="left"/>
    </xf>
    <xf numFmtId="2" fontId="0" fillId="0" borderId="0" xfId="0" applyNumberFormat="1"/>
    <xf numFmtId="2" fontId="4" fillId="4" borderId="3" xfId="0" applyNumberFormat="1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Manager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manager!$A$25</c:f>
              <c:strCache>
                <c:ptCount val="1"/>
                <c:pt idx="0">
                  <c:v>ERP, CRM, SIRH, Application Manager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manager!$B$24:$I$24</c15:sqref>
                  </c15:fullRef>
                </c:ext>
              </c:extLst>
              <c:f>(manager!$B$24:$C$24,manager!$E$24:$F$24,manager!$H$24:$I$24)</c:f>
              <c:strCache>
                <c:ptCount val="6"/>
                <c:pt idx="0">
                  <c:v>Balenciaga</c:v>
                </c:pt>
                <c:pt idx="1">
                  <c:v>Bottega Veneta</c:v>
                </c:pt>
                <c:pt idx="2">
                  <c:v>Gucci</c:v>
                </c:pt>
                <c:pt idx="3">
                  <c:v>KERING EYEWEAR</c:v>
                </c:pt>
                <c:pt idx="4">
                  <c:v>Pomellato</c:v>
                </c:pt>
                <c:pt idx="5">
                  <c:v>YSL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manager!$B$25:$I$25</c15:sqref>
                  </c15:fullRef>
                </c:ext>
              </c:extLst>
              <c:f>(manager!$B$25:$C$25,manager!$E$25:$F$25,manager!$H$25:$I$25)</c:f>
              <c:numCache>
                <c:formatCode>0.00</c:formatCode>
                <c:ptCount val="6"/>
                <c:pt idx="0">
                  <c:v>0.125</c:v>
                </c:pt>
                <c:pt idx="1">
                  <c:v>9.0909090909090912E-2</c:v>
                </c:pt>
                <c:pt idx="2">
                  <c:v>0.29268292682926828</c:v>
                </c:pt>
                <c:pt idx="3">
                  <c:v>0.34545454545454546</c:v>
                </c:pt>
                <c:pt idx="4">
                  <c:v>0.23076923076923078</c:v>
                </c:pt>
                <c:pt idx="5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F-4598-A27D-366459D6812C}"/>
            </c:ext>
          </c:extLst>
        </c:ser>
        <c:ser>
          <c:idx val="1"/>
          <c:order val="1"/>
          <c:tx>
            <c:strRef>
              <c:f>manager!$A$26</c:f>
              <c:strCache>
                <c:ptCount val="1"/>
                <c:pt idx="0">
                  <c:v>Program Manager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manager!$B$24:$I$24</c15:sqref>
                  </c15:fullRef>
                </c:ext>
              </c:extLst>
              <c:f>(manager!$B$24:$C$24,manager!$E$24:$F$24,manager!$H$24:$I$24)</c:f>
              <c:strCache>
                <c:ptCount val="6"/>
                <c:pt idx="0">
                  <c:v>Balenciaga</c:v>
                </c:pt>
                <c:pt idx="1">
                  <c:v>Bottega Veneta</c:v>
                </c:pt>
                <c:pt idx="2">
                  <c:v>Gucci</c:v>
                </c:pt>
                <c:pt idx="3">
                  <c:v>KERING EYEWEAR</c:v>
                </c:pt>
                <c:pt idx="4">
                  <c:v>Pomellato</c:v>
                </c:pt>
                <c:pt idx="5">
                  <c:v>YSL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manager!$B$26:$I$26</c15:sqref>
                  </c15:fullRef>
                </c:ext>
              </c:extLst>
              <c:f>(manager!$B$26:$C$26,manager!$E$26:$F$26,manager!$H$26:$I$26)</c:f>
              <c:numCache>
                <c:formatCode>0.00</c:formatCode>
                <c:ptCount val="6"/>
                <c:pt idx="0">
                  <c:v>0.125</c:v>
                </c:pt>
                <c:pt idx="2">
                  <c:v>0.10975609756097561</c:v>
                </c:pt>
                <c:pt idx="3">
                  <c:v>3.6363636363636362E-2</c:v>
                </c:pt>
                <c:pt idx="5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F-4598-A27D-366459D6812C}"/>
            </c:ext>
          </c:extLst>
        </c:ser>
        <c:ser>
          <c:idx val="2"/>
          <c:order val="2"/>
          <c:tx>
            <c:strRef>
              <c:f>manager!$A$27</c:f>
              <c:strCache>
                <c:ptCount val="1"/>
                <c:pt idx="0">
                  <c:v>Project Manager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manager!$B$24:$I$24</c15:sqref>
                  </c15:fullRef>
                </c:ext>
              </c:extLst>
              <c:f>(manager!$B$24:$C$24,manager!$E$24:$F$24,manager!$H$24:$I$24)</c:f>
              <c:strCache>
                <c:ptCount val="6"/>
                <c:pt idx="0">
                  <c:v>Balenciaga</c:v>
                </c:pt>
                <c:pt idx="1">
                  <c:v>Bottega Veneta</c:v>
                </c:pt>
                <c:pt idx="2">
                  <c:v>Gucci</c:v>
                </c:pt>
                <c:pt idx="3">
                  <c:v>KERING EYEWEAR</c:v>
                </c:pt>
                <c:pt idx="4">
                  <c:v>Pomellato</c:v>
                </c:pt>
                <c:pt idx="5">
                  <c:v>YSL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manager!$B$27:$I$27</c15:sqref>
                  </c15:fullRef>
                </c:ext>
              </c:extLst>
              <c:f>(manager!$B$27:$C$27,manager!$E$27:$F$27,manager!$H$27:$I$27)</c:f>
              <c:numCache>
                <c:formatCode>0.00</c:formatCode>
                <c:ptCount val="6"/>
                <c:pt idx="0">
                  <c:v>0.375</c:v>
                </c:pt>
                <c:pt idx="1">
                  <c:v>0.27272727272727271</c:v>
                </c:pt>
                <c:pt idx="2">
                  <c:v>1.2195121951219513E-2</c:v>
                </c:pt>
                <c:pt idx="3">
                  <c:v>0.10909090909090909</c:v>
                </c:pt>
                <c:pt idx="4">
                  <c:v>0.15384615384615385</c:v>
                </c:pt>
                <c:pt idx="5">
                  <c:v>0.1875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F-4598-A27D-366459D6812C}"/>
            </c:ext>
          </c:extLst>
        </c:ser>
        <c:ser>
          <c:idx val="4"/>
          <c:order val="4"/>
          <c:tx>
            <c:strRef>
              <c:f>manager!$A$29</c:f>
              <c:strCache>
                <c:ptCount val="1"/>
                <c:pt idx="0">
                  <c:v>Totale complessivo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manager!$B$24:$I$24</c15:sqref>
                  </c15:fullRef>
                </c:ext>
              </c:extLst>
              <c:f>(manager!$B$24:$C$24,manager!$E$24:$F$24,manager!$H$24:$I$24)</c:f>
              <c:strCache>
                <c:ptCount val="6"/>
                <c:pt idx="0">
                  <c:v>Balenciaga</c:v>
                </c:pt>
                <c:pt idx="1">
                  <c:v>Bottega Veneta</c:v>
                </c:pt>
                <c:pt idx="2">
                  <c:v>Gucci</c:v>
                </c:pt>
                <c:pt idx="3">
                  <c:v>KERING EYEWEAR</c:v>
                </c:pt>
                <c:pt idx="4">
                  <c:v>Pomellato</c:v>
                </c:pt>
                <c:pt idx="5">
                  <c:v>YSL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manager!$B$29:$I$29</c15:sqref>
                  </c15:fullRef>
                </c:ext>
              </c:extLst>
              <c:f>(manager!$B$29:$C$29,manager!$E$29:$F$29,manager!$H$29:$I$29)</c:f>
              <c:numCache>
                <c:formatCode>0.00</c:formatCode>
                <c:ptCount val="6"/>
                <c:pt idx="0">
                  <c:v>0.625</c:v>
                </c:pt>
                <c:pt idx="1">
                  <c:v>0.36363636363636365</c:v>
                </c:pt>
                <c:pt idx="2">
                  <c:v>0.47560975609756095</c:v>
                </c:pt>
                <c:pt idx="3">
                  <c:v>0.49090909090909091</c:v>
                </c:pt>
                <c:pt idx="4">
                  <c:v>0.38461538461538464</c:v>
                </c:pt>
                <c:pt idx="5">
                  <c:v>0.5625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6F-4598-A27D-366459D681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3911328"/>
        <c:axId val="753912312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manager!$A$28</c15:sqref>
                        </c15:formulaRef>
                      </c:ext>
                    </c:extLst>
                    <c:strCache>
                      <c:ptCount val="1"/>
                      <c:pt idx="0">
                        <c:v>Service Delivery Manager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manager!$B$24:$I$24</c15:sqref>
                        </c15:fullRef>
                        <c15:formulaRef>
                          <c15:sqref>(manager!$B$24:$C$24,manager!$E$24:$F$24,manager!$H$24:$I$24)</c15:sqref>
                        </c15:formulaRef>
                      </c:ext>
                    </c:extLst>
                    <c:strCache>
                      <c:ptCount val="6"/>
                      <c:pt idx="0">
                        <c:v>Balenciaga</c:v>
                      </c:pt>
                      <c:pt idx="1">
                        <c:v>Bottega Veneta</c:v>
                      </c:pt>
                      <c:pt idx="2">
                        <c:v>Gucci</c:v>
                      </c:pt>
                      <c:pt idx="3">
                        <c:v>KERING EYEWEAR</c:v>
                      </c:pt>
                      <c:pt idx="4">
                        <c:v>Pomellato</c:v>
                      </c:pt>
                      <c:pt idx="5">
                        <c:v>YSL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manager!$B$28:$I$28</c15:sqref>
                        </c15:fullRef>
                        <c15:formulaRef>
                          <c15:sqref>(manager!$B$28:$C$28,manager!$E$28:$F$28,manager!$H$28:$I$28)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2">
                        <c:v>6.097560975609756E-2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C6F-4598-A27D-366459D6812C}"/>
                  </c:ext>
                </c:extLst>
              </c15:ser>
            </c15:filteredBarSeries>
          </c:ext>
        </c:extLst>
      </c:barChart>
      <c:catAx>
        <c:axId val="75391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12312"/>
        <c:crosses val="autoZero"/>
        <c:auto val="1"/>
        <c:lblAlgn val="ctr"/>
        <c:lblOffset val="100"/>
        <c:noMultiLvlLbl val="0"/>
      </c:catAx>
      <c:valAx>
        <c:axId val="75391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1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manager!$L$2</c:f>
              <c:strCache>
                <c:ptCount val="1"/>
                <c:pt idx="0">
                  <c:v>Totale complessivo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AD-4C08-B9B8-85D7237D7B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AD-4C08-B9B8-85D7237D7B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AD-4C08-B9B8-85D7237D7B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DAD-4C08-B9B8-85D7237D7B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DAD-4C08-B9B8-85D7237D7B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DAD-4C08-B9B8-85D7237D7B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DAD-4C08-B9B8-85D7237D7B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DAD-4C08-B9B8-85D7237D7B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manager!$M$1:$T$1</c:f>
              <c:strCache>
                <c:ptCount val="8"/>
                <c:pt idx="0">
                  <c:v>Balenciaga</c:v>
                </c:pt>
                <c:pt idx="1">
                  <c:v>Bottega Veneta</c:v>
                </c:pt>
                <c:pt idx="2">
                  <c:v>Brioni</c:v>
                </c:pt>
                <c:pt idx="3">
                  <c:v>Gucci</c:v>
                </c:pt>
                <c:pt idx="4">
                  <c:v>KERING EYEWEAR</c:v>
                </c:pt>
                <c:pt idx="5">
                  <c:v>MCQUEEN</c:v>
                </c:pt>
                <c:pt idx="6">
                  <c:v>Pomellato</c:v>
                </c:pt>
                <c:pt idx="7">
                  <c:v>YSL</c:v>
                </c:pt>
              </c:strCache>
            </c:strRef>
          </c:cat>
          <c:val>
            <c:numRef>
              <c:f>manager!$M$2:$T$2</c:f>
              <c:numCache>
                <c:formatCode>0.00</c:formatCode>
                <c:ptCount val="8"/>
                <c:pt idx="0">
                  <c:v>0.625</c:v>
                </c:pt>
                <c:pt idx="1">
                  <c:v>0.36363636363636365</c:v>
                </c:pt>
                <c:pt idx="2">
                  <c:v>0.83333333333333337</c:v>
                </c:pt>
                <c:pt idx="3">
                  <c:v>0.47560975609756095</c:v>
                </c:pt>
                <c:pt idx="4">
                  <c:v>0.49090909090909091</c:v>
                </c:pt>
                <c:pt idx="5">
                  <c:v>0.25</c:v>
                </c:pt>
                <c:pt idx="6">
                  <c:v>0.38461538461538464</c:v>
                </c:pt>
                <c:pt idx="7">
                  <c:v>0.5625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2-4538-8427-0D95D1DE19F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471766</xdr:colOff>
      <xdr:row>30</xdr:row>
      <xdr:rowOff>559</xdr:rowOff>
    </xdr:from>
    <xdr:to>
      <xdr:col>12</xdr:col>
      <xdr:colOff>533400</xdr:colOff>
      <xdr:row>59</xdr:row>
      <xdr:rowOff>161924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D2EF9C31-1420-44AB-9E81-0DD827912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16808</xdr:colOff>
      <xdr:row>2</xdr:row>
      <xdr:rowOff>129988</xdr:rowOff>
    </xdr:from>
    <xdr:to>
      <xdr:col>21</xdr:col>
      <xdr:colOff>56029</xdr:colOff>
      <xdr:row>28</xdr:row>
      <xdr:rowOff>179294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2E6440D-C3BE-4714-9BF0-3C78356FB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ulio.ciacchini" refreshedDate="44133.738436805557" createdVersion="6" refreshedVersion="6" minRefreshableVersion="3" recordCount="195" xr:uid="{F7BFB6D3-2D47-46DD-AAC4-1EDA9DDD5F19}">
  <cacheSource type="worksheet">
    <worksheetSource ref="A1:I196" sheet="Job Title"/>
  </cacheSource>
  <cacheFields count="10">
    <cacheField name="Brand" numFmtId="0">
      <sharedItems count="8">
        <s v="Balenciaga"/>
        <s v="Bottega Veneta"/>
        <s v="Brioni"/>
        <s v="Gucci"/>
        <s v="KERING EYEWEAR"/>
        <s v="MCQUEEN"/>
        <s v="Pomellato"/>
        <s v="YSL"/>
      </sharedItems>
    </cacheField>
    <cacheField name="Level" numFmtId="0">
      <sharedItems containsSemiMixedTypes="0" containsString="0" containsNumber="1" containsInteger="1" minValue="1" maxValue="6"/>
    </cacheField>
    <cacheField name="Role" numFmtId="0">
      <sharedItems count="132">
        <s v="MIS Director"/>
        <s v="IT Apprentice"/>
        <s v="Front Office Manager"/>
        <s v="IT Project Manager"/>
        <s v="Responsable Back Office"/>
        <s v="Retail IT Project Manager"/>
        <s v="Management Information System Manager"/>
        <s v="Mis Design &amp; Development"/>
        <s v="Head of Applications Support Services"/>
        <s v="Edi Coordinator &amp; Mis Service"/>
        <s v="Mis Support Services"/>
        <s v="Cad &amp; Cam"/>
        <s v="MIS Manager"/>
        <s v="Industrial Applications Specialist"/>
        <s v="Industrial Datawarehouse Specialist"/>
        <s v="Industrial IT Support Specialist"/>
        <s v="Supply Chain And Retail Applications Specialist"/>
        <s v="Global MIS Director"/>
        <s v="Assistant To WW Mis Director"/>
        <s v="Data, Business Intelligence &amp; Analytics Director"/>
        <s v="Mis Corporate Solutions Director"/>
        <s v="MIS Industrial Solutions Director"/>
        <s v="Mis Pmo &amp; Governance Senior Manager"/>
        <s v="Mis Process Improvement And Planning Director"/>
        <s v="MIS Enterprise Architect"/>
        <s v="Mis System &amp; Automation Manager"/>
        <s v="Mis Retail &amp; Omnichannel Business Analyst"/>
        <s v="MIS Business Intelligence &amp; Analytics Senior Manager"/>
        <s v="MIS Data &amp; Analytics Manager, Industrial - Supply Chain"/>
        <s v="MIS Data &amp; Mobile Analytics Manager, Corporate"/>
        <s v="MIS Data Analytics Coordinator"/>
        <s v="MIS Data Quality &amp; Governance Manager"/>
        <s v="MIS Customer &amp; Corporate Mobile Solutions Manager"/>
        <s v="MIS Industrial Solutions Manager"/>
        <s v="Mis Product Development &amp; Technical Manager"/>
        <s v="Mis Production &amp; Supply Chain Manager"/>
        <s v="MIS Regional Business Partner &amp; Performance Manager"/>
        <s v="Program Coordinator"/>
        <s v="RTW Development &amp; Support Coordinator"/>
        <s v="Staff &amp; Business Functions Development &amp; Support Manager"/>
        <s v="Pmo &amp; Program Manager"/>
        <s v="Program Manager"/>
        <s v="Mis Industrial Solutions Performance Manager"/>
        <s v="Mis Industrial Strategy And Process Manager"/>
        <s v="Mis Industrial Technology Evolution Senior Manager"/>
        <s v="MIS Process Improvement &amp; Planning Specialist"/>
        <s v="MIS Staff Functions Business Partner &amp; SAP Leader"/>
        <s v="Development &amp; Support Analyst"/>
        <s v="MIS Business Analyst"/>
        <s v="MIS Business Analyst - Marketing &amp; Communication"/>
        <s v="Information Security Analyst"/>
        <s v="MIS Business Intelligence &amp; Analytics Specialist"/>
        <s v="MIS Business Intelligence &amp; Data Analyst"/>
        <s v="MIS Data &amp; Analytics Integrator, Industrial - Supply Chain"/>
        <s v="MIS Data &amp; Analytics Specialist"/>
        <s v="MIS Data &amp; Analytics Specialist, Industrial - Supply Chain"/>
        <s v="MIS Data &amp; Mobile Analytics Leader"/>
        <s v="MIS Data Analytics Leader"/>
        <s v="MIS Data Analytics Specialist"/>
        <s v="MIS Data Governance Specialist"/>
        <s v="OMS Service Coordinator"/>
        <s v="Service Leader"/>
        <s v="Development &amp; Support Manager"/>
        <s v="Pmo &amp; Program Specialist"/>
        <s v="Development &amp; Support Leader"/>
        <s v="Development &amp; Support Specialist"/>
        <s v="Governance &amp; Performance Specialist"/>
        <s v="MIS Development &amp; Support Leader"/>
        <s v="MIS Development &amp; Support Specialist"/>
        <s v="Mis Product Development &amp; Technical Business Partner"/>
        <s v="MIS Production &amp; Supply Chain Business Partner"/>
        <s v="Mis System &amp; Automation Business Partner"/>
        <s v="Head of IT &amp; Planning"/>
        <s v="ICT Operation &amp; Infrastructure Manager"/>
        <s v="Head of Planning"/>
        <s v="Head of IT Innovation"/>
        <s v="IT Area Leader"/>
        <s v="Stagiaire – Junior IT Analyst"/>
        <s v="ICT Network &amp; System Coordinator"/>
        <s v="IT Analyst"/>
        <s v="IT Junior Analyst"/>
        <s v="IT Senior Analyst"/>
        <s v="ICT Service Desk Administrator"/>
        <s v="Spare Parts Planner"/>
        <s v="Demand Planner"/>
        <s v="IT SAP Basis Administrator"/>
        <s v="IT SAP Engineer"/>
        <s v="Retail Planning Manager"/>
        <s v="Wholesale Senior Planning Manager"/>
        <s v="ICT Network &amp; System Specialist"/>
        <s v="ICT Service Desk Specialist"/>
        <s v="Junior Retail Planner"/>
        <s v="Planning Analyst"/>
        <s v="Retail Planner"/>
        <s v="Wholesale Planning Manager"/>
        <s v="Stagiaire - Demand Planning"/>
        <s v="Demand Planning Project Manager"/>
        <s v="EMEA Planning Coordinator"/>
        <s v="EMEA Planning Manager"/>
        <s v="EMEA Demand Planner"/>
        <s v="Chief Information Officer"/>
        <s v="Data &amp; Interfaces Manager"/>
        <s v="MIS Production and Operations Manager"/>
        <s v="MIS Retail Project Manager"/>
        <s v="Director of IT"/>
        <s v="IT Security and System Administrator"/>
        <s v="Software Engineer"/>
        <s v="System Programmer"/>
        <s v="Business Intelligence Manager"/>
        <s v="Technical Support"/>
        <s v="Technical Support Analyst"/>
        <s v="Business Solutions Project Manager"/>
        <s v="ERP Project Manager"/>
        <s v="IT Supply Chain Manager"/>
        <s v="Solutions Delivery"/>
        <s v="Business Solutions Specialist"/>
        <s v="IT Application Support Analyst"/>
        <s v="Information Systems Director"/>
        <s v="Mis Operations Manager"/>
        <s v="Chef De Projet It"/>
        <s v="MIS Digital Manager"/>
        <s v="MIS IT Operations Controller"/>
        <s v="MIS Retail Manager"/>
        <s v="Intern"/>
        <s v="Stagiaire"/>
        <s v="MIS Business Intelligence Manager"/>
        <s v="Chef de projet IT Produits &amp; Merchandising"/>
        <s v="Chef De Projet It Retail"/>
        <s v="MIS Production &amp; Operations Project Manager"/>
        <s v="IT Application Manager"/>
        <s v="Mis Back Office Manager"/>
        <s v="IT Application Specialist"/>
      </sharedItems>
    </cacheField>
    <cacheField name="Kering Tech. Normalization" numFmtId="0">
      <sharedItems count="30">
        <s v="BU Director"/>
        <s v="Apprentice"/>
        <s v="End User Support Functional"/>
        <s v="Project Director"/>
        <s v="Application Manager"/>
        <s v="Project Manager"/>
        <s v="Project Director "/>
        <s v="End User Support Manager"/>
        <s v="End User Support Technical"/>
        <s v="Application Specialist"/>
        <s v="Enterprise Architect"/>
        <s v="Architect Manager"/>
        <s v="Business Analyst"/>
        <s v="Data/ BI Manager"/>
        <s v="Service Delivery Manager"/>
        <s v="Service Continuity Coordinator"/>
        <s v="Program Manager"/>
        <s v="BU Manager"/>
        <s v="SAP HANA Lead "/>
        <s v="Data Analyst"/>
        <s v="PMO"/>
        <s v="Digital Specialist"/>
        <s v="Network Architect"/>
        <s v="ERP Administrator"/>
        <s v="Technical ERP Specialist"/>
        <s v="Operations Monitoring Specialist"/>
        <s v="Data protection"/>
        <s v="Developer (mobile, software)"/>
        <s v="Product Owner"/>
        <s v="IA Specialist"/>
      </sharedItems>
    </cacheField>
    <cacheField name="IT Job Families" numFmtId="0">
      <sharedItems count="8">
        <s v="7.  IT Management &amp; Generalist"/>
        <s v=""/>
        <s v="5.  End User Support"/>
        <s v="6.  Project Management "/>
        <s v="1.  IT Architecture and Security"/>
        <s v="2.  Solutions delivery"/>
        <s v="3.  Data Management "/>
        <s v="4.  Service Delivery"/>
      </sharedItems>
    </cacheField>
    <cacheField name="Job Families (MACRO Category)" numFmtId="0">
      <sharedItems count="18">
        <s v="MIS Management"/>
        <s v=""/>
        <s v="Functional / Technical End user Support"/>
        <s v="Program Manager"/>
        <s v="ERP, CRM, SIRH, Application Manager"/>
        <s v="Project Manager"/>
        <s v="Architect"/>
        <s v="Business Analyst"/>
        <s v="Data Management"/>
        <s v="Service Delivery Manager"/>
        <s v="Service Continuity"/>
        <s v="Data Specialist"/>
        <s v="PMO"/>
        <s v="Innovation"/>
        <s v="Monitoring"/>
        <s v="Security"/>
        <s v="Developer"/>
        <s v="Product Owner"/>
      </sharedItems>
    </cacheField>
    <cacheField name="Name" numFmtId="0">
      <sharedItems count="195">
        <s v="Vincent Gatin"/>
        <s v="Quentin Monmousseau"/>
        <s v="Akrem Mathlouthi"/>
        <s v="Lionel Garioud"/>
        <s v="Nicolas Barillaro"/>
        <s v="Sabine Solere"/>
        <s v="Hana Rigoutat"/>
        <s v="François-Xavier Hubervic"/>
        <s v="Adriano Voglino"/>
        <s v="Matteo Pesce"/>
        <s v="Cristina Rossi"/>
        <s v="Manuel Andreetta"/>
        <s v="Fausto Bacchin"/>
        <s v="Riccardo Ballan"/>
        <s v="Roberta Guerra"/>
        <s v="Diego Bedoni"/>
        <s v="Giuseppe Andrea Barone"/>
        <s v="Roberto Felline"/>
        <s v="Ivano Marchioro"/>
        <s v="Maria Serena Marando"/>
        <s v="Marco Pagannone"/>
        <s v="Monia Petrucci"/>
        <s v="Salvatore Enzo Vecchiotti"/>
        <s v="Marco Bennato"/>
        <s v="Ivana Bagnetti"/>
        <s v="Andrea Pertici"/>
        <s v="Maurizia Corsi"/>
        <s v="Davide Santillo"/>
        <s v="Alfonso Mario Cinque"/>
        <s v="Giuliano Volpini"/>
        <s v="Alessandro Corazzi"/>
        <s v="Marcello Lorenzini"/>
        <s v="Giuseppe Dario Veneziani"/>
        <s v="Matteo Bachechi"/>
        <s v="Enrico Duo'"/>
        <s v="Milena Scandroglio"/>
        <s v="Michele Fantozzi"/>
        <s v="Andrea Palumbo"/>
        <s v="Eleonora Ranucci"/>
        <s v="Riccardo Cattermol"/>
        <s v="Alessandro Biagini"/>
        <s v="Riccardo Mannaioni"/>
        <s v="Alessandro Romeo"/>
        <s v="Gian Luca Lisi"/>
        <s v="Jacopo Mori"/>
        <s v="Filippo Giampieri"/>
        <s v="Marco Bernardoni"/>
        <s v="Emanuele Benucci"/>
        <s v="Leonardo Rosa"/>
        <s v="Alessandro Ferri"/>
        <s v="Tommaso Mignolli"/>
        <s v="Federico Fontani"/>
        <s v="Matteo Arlotti"/>
        <s v="Vinicio Piombini"/>
        <s v="Luciano Accolla"/>
        <s v="Giovanni Ciraolo"/>
        <s v="Elisa Cammillacci"/>
        <s v="Gianfranco Demelas"/>
        <s v="Alessandro Villa"/>
        <s v="Fabio Garelli"/>
        <s v="Giuseppe Calabrese"/>
        <s v="Marino Bernardi"/>
        <s v="Riccardo Vanzi"/>
        <s v="Giulia Gambineri"/>
        <s v="Sara Papini"/>
        <s v="Caterina Caprara"/>
        <s v="Maria Angelica Salguero Bermonth"/>
        <s v="Daniele Paci"/>
        <s v="Alessia Moschini"/>
        <s v="Claudia Butini"/>
        <s v="Francesco Morelli"/>
        <s v="Yari Marchetti"/>
        <s v="Gabriele Mannocci"/>
        <s v="Luca Placido"/>
        <s v="Giovanni Lisanti"/>
        <s v="Stefano Zanini"/>
        <s v="Laura De Felice"/>
        <s v="Luca Urzì"/>
        <s v="Simona Mainardi"/>
        <s v="Alessandro Antonelli"/>
        <s v="Jack Speciale"/>
        <s v="Matteo Pantani"/>
        <s v="Cristiano Nencioli"/>
        <s v="Benedetta Capasso"/>
        <s v="Filippo Rossi"/>
        <s v="Marco Zapparoli"/>
        <s v="Nicola Mei"/>
        <s v="Enrico Gori"/>
        <s v="Gabriella Veneziano"/>
        <s v="Marco Chiti"/>
        <s v="Marco Motola"/>
        <s v="Marco Muscari"/>
        <s v="Elena Maria Ioele"/>
        <s v="Riccardo Casano"/>
        <s v="Agostino Di Lena"/>
        <s v="Domenico Gerardo Forcella"/>
        <s v="Pierfrancesco Anselmi"/>
        <s v="Simone Gufoni"/>
        <s v="Nicola Mela"/>
        <s v="Alessandro Nevistrelli"/>
        <s v="Davide Miceli"/>
        <s v="Maria Francesca Faussone"/>
        <s v="Michela Marucci"/>
        <s v="Marco Brogi"/>
        <s v="Valerio Sartini"/>
        <s v="Alessandro Menconi"/>
        <s v="Marco Nannini"/>
        <s v="Daniel Bellini"/>
        <s v="Andrea Sattin"/>
        <s v="Emanuele Luison"/>
        <s v="Cristian Ruzzarin"/>
        <s v="Nicola Frighetto"/>
        <s v="Andrea Spaziani"/>
        <s v="Francesco Gagliardini"/>
        <s v="Luca Preziosi"/>
        <s v="Annalisa Polimeni"/>
        <s v="Cristiano Scarpa"/>
        <s v="Simone Luca Cambria"/>
        <s v="Alessandro Bernardi"/>
        <s v="Antonella Bordin"/>
        <s v="Cora Pavarin"/>
        <s v="Stefania Della Corte"/>
        <s v="Giulia Cettolin"/>
        <s v="Silvia Maritan"/>
        <s v="Ernesto Filippi"/>
        <s v="Raffaele Spina"/>
        <s v="Alessia Montanar"/>
        <s v="Matteo Paladin"/>
        <s v="Enza Carratu' (On Leave)"/>
        <s v="Luca Lovato"/>
        <s v="Michele Svanosio"/>
        <s v="Giuseppe Zanoni"/>
        <s v="Francesco Musmanno"/>
        <s v="Valentina Moscariello"/>
        <s v="Claudia Lariccia"/>
        <s v="Francesco Corsi"/>
        <s v="Gianfranco Merolla"/>
        <s v="Luca Zanchi"/>
        <s v="Domenico Mercurio"/>
        <s v="Davide Zeffin"/>
        <s v="Matteo Rosina"/>
        <s v="Giovanni Epifani"/>
        <s v="Virginia Sandrelli (On Leave)"/>
        <s v="Giovanni Noventa"/>
        <s v="Francesco Morosinotto"/>
        <s v="Alessio Meneghini"/>
        <s v="Riccardo Cappelletto"/>
        <s v="Alice Bartole"/>
        <s v="Cecilia Bissaro (On Leave)"/>
        <s v="Ilaria Picco"/>
        <s v="Laura Braggion"/>
        <s v="Matteo Serra"/>
        <s v="Daniele Pellizzer"/>
        <s v="Riccardo Luvisutti"/>
        <s v="Andrea Antonio De Biasi"/>
        <s v="Giovanna Sartor"/>
        <s v="Filippo Scalco"/>
        <s v="Tommaso Galora"/>
        <s v="Yujun Wu"/>
        <s v="Federica Lazzarini"/>
        <s v="Veronica Pulito"/>
        <s v="Vanessa Fecchio"/>
        <s v="Valeria Breda"/>
        <s v="Matteo Colzani"/>
        <s v="Aurelie Leparmentier"/>
        <s v="Thomas Jouandou"/>
        <s v="Michele Fioravanti"/>
        <s v="Alessandro Viana"/>
        <s v="Davide Guerrini"/>
        <s v="Paolo Annoni"/>
        <s v="Walter Depalma"/>
        <s v="Andrea Vetritti"/>
        <s v="Matteo Fumagalli"/>
        <s v="Ermano Cecconetto"/>
        <s v="Maria Nicoletta Echelli"/>
        <s v="Lorenzo Colelli"/>
        <s v="Marco Ciarrocchi"/>
        <s v="Miriam Falcone"/>
        <s v="Camilla Madrigali"/>
        <s v="Pascal Leprovost"/>
        <s v="Julien Christin"/>
        <s v="Stefen Salam Kyriakos"/>
        <s v="Morgan Colin"/>
        <s v="Elodie Amaro"/>
        <s v="Marina Le Martelot"/>
        <s v="Francis Christanval"/>
        <s v="Salomé Duperron"/>
        <s v="Redouane Okar"/>
        <s v="Ines Ould Slimane"/>
        <s v="Marion Toquenne"/>
        <s v="Mariem Abid"/>
        <s v="Fabrizio Barbaria"/>
        <s v="Jean François Badier"/>
        <s v="Emanuele Fiorito"/>
        <s v="Giacomo Vacca"/>
      </sharedItems>
    </cacheField>
    <cacheField name="Refers to" numFmtId="0">
      <sharedItems containsBlank="1"/>
    </cacheField>
    <cacheField name="Plant" numFmtId="0">
      <sharedItems count="14">
        <s v="Paris - Rue De Sevres, 40"/>
        <s v="Montebello Vicentino - Localita' Conti Maltraverso, 1"/>
        <s v="Rome - Piazza San Bernardo, 101"/>
        <s v="Montebello di Bertona - Contrada da Campo Mirabello, 1"/>
        <s v="Scandicci - Via Don Lorenzo Perosi, 6"/>
        <s v="Milan - Via Mecenate, 79"/>
        <s v="Scandicci - Via delle Nazioni Unite, 1"/>
        <s v="Limena - Via S. Breda, 37/41"/>
        <s v="Milan - Via Sant'Andrea, 25"/>
        <s v="London - 159 St John Street"/>
        <s v="Milan - Via Neera, 37"/>
        <s v="Paris - Rue de Bellechasse, 37"/>
        <s v="Scandicci - Via delle Fonti, 1"/>
        <s v="Vigonza - Via Belluno, 5"/>
      </sharedItems>
    </cacheField>
    <cacheField name="Numero" numFmtId="0">
      <sharedItems containsString="0" containsBlank="1" containsNumber="1" containsInteger="1" minValue="8" maxValue="11" count="3">
        <n v="8"/>
        <n v="11"/>
        <m/>
      </sharedItems>
    </cacheField>
  </cacheFields>
  <extLst>
    <ext xmlns:x14="http://schemas.microsoft.com/office/spreadsheetml/2009/9/main" uri="{725AE2AE-9491-48be-B2B4-4EB974FC3084}">
      <x14:pivotCacheDefinition pivotCacheId="157661153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x v="0"/>
    <n v="1"/>
    <x v="0"/>
    <x v="0"/>
    <x v="0"/>
    <x v="0"/>
    <x v="0"/>
    <m/>
    <x v="0"/>
    <x v="0"/>
  </r>
  <r>
    <x v="0"/>
    <n v="2"/>
    <x v="1"/>
    <x v="1"/>
    <x v="1"/>
    <x v="1"/>
    <x v="1"/>
    <s v="Vincent Gatin"/>
    <x v="0"/>
    <x v="0"/>
  </r>
  <r>
    <x v="0"/>
    <n v="2"/>
    <x v="2"/>
    <x v="2"/>
    <x v="2"/>
    <x v="2"/>
    <x v="2"/>
    <s v="Vincent Gatin"/>
    <x v="0"/>
    <x v="0"/>
  </r>
  <r>
    <x v="0"/>
    <n v="2"/>
    <x v="3"/>
    <x v="3"/>
    <x v="3"/>
    <x v="3"/>
    <x v="3"/>
    <s v="Vincent Gatin"/>
    <x v="0"/>
    <x v="0"/>
  </r>
  <r>
    <x v="0"/>
    <n v="2"/>
    <x v="4"/>
    <x v="4"/>
    <x v="0"/>
    <x v="4"/>
    <x v="4"/>
    <s v="Vincent Gatin"/>
    <x v="0"/>
    <x v="0"/>
  </r>
  <r>
    <x v="0"/>
    <n v="3"/>
    <x v="3"/>
    <x v="5"/>
    <x v="3"/>
    <x v="5"/>
    <x v="5"/>
    <s v="Nicolas Barillaro"/>
    <x v="0"/>
    <x v="0"/>
  </r>
  <r>
    <x v="0"/>
    <n v="3"/>
    <x v="3"/>
    <x v="5"/>
    <x v="3"/>
    <x v="5"/>
    <x v="6"/>
    <s v="Akrem Mathlouthi"/>
    <x v="0"/>
    <x v="0"/>
  </r>
  <r>
    <x v="0"/>
    <n v="3"/>
    <x v="5"/>
    <x v="5"/>
    <x v="3"/>
    <x v="5"/>
    <x v="7"/>
    <s v="Akrem Mathlouthi"/>
    <x v="0"/>
    <x v="0"/>
  </r>
  <r>
    <x v="1"/>
    <n v="1"/>
    <x v="6"/>
    <x v="0"/>
    <x v="0"/>
    <x v="0"/>
    <x v="8"/>
    <m/>
    <x v="1"/>
    <x v="1"/>
  </r>
  <r>
    <x v="1"/>
    <n v="2"/>
    <x v="7"/>
    <x v="6"/>
    <x v="1"/>
    <x v="1"/>
    <x v="9"/>
    <s v="Adriano Voglino"/>
    <x v="1"/>
    <x v="1"/>
  </r>
  <r>
    <x v="1"/>
    <n v="2"/>
    <x v="8"/>
    <x v="7"/>
    <x v="2"/>
    <x v="2"/>
    <x v="10"/>
    <s v="Adriano Voglino"/>
    <x v="1"/>
    <x v="1"/>
  </r>
  <r>
    <x v="1"/>
    <n v="3"/>
    <x v="9"/>
    <x v="8"/>
    <x v="2"/>
    <x v="2"/>
    <x v="11"/>
    <s v="Cristina Rossi"/>
    <x v="1"/>
    <x v="1"/>
  </r>
  <r>
    <x v="1"/>
    <n v="3"/>
    <x v="10"/>
    <x v="2"/>
    <x v="2"/>
    <x v="2"/>
    <x v="12"/>
    <s v="Cristina Rossi"/>
    <x v="1"/>
    <x v="1"/>
  </r>
  <r>
    <x v="1"/>
    <n v="3"/>
    <x v="10"/>
    <x v="2"/>
    <x v="2"/>
    <x v="2"/>
    <x v="13"/>
    <s v="Cristina Rossi"/>
    <x v="1"/>
    <x v="1"/>
  </r>
  <r>
    <x v="1"/>
    <n v="3"/>
    <x v="10"/>
    <x v="2"/>
    <x v="2"/>
    <x v="2"/>
    <x v="14"/>
    <s v="Cristina Rossi"/>
    <x v="1"/>
    <x v="1"/>
  </r>
  <r>
    <x v="1"/>
    <n v="3"/>
    <x v="7"/>
    <x v="5"/>
    <x v="3"/>
    <x v="5"/>
    <x v="15"/>
    <s v="Matteo Pesce"/>
    <x v="1"/>
    <x v="1"/>
  </r>
  <r>
    <x v="1"/>
    <n v="3"/>
    <x v="7"/>
    <x v="5"/>
    <x v="3"/>
    <x v="5"/>
    <x v="16"/>
    <s v="Matteo Pesce"/>
    <x v="1"/>
    <x v="1"/>
  </r>
  <r>
    <x v="1"/>
    <n v="3"/>
    <x v="7"/>
    <x v="5"/>
    <x v="3"/>
    <x v="5"/>
    <x v="17"/>
    <s v="Matteo Pesce"/>
    <x v="1"/>
    <x v="1"/>
  </r>
  <r>
    <x v="1"/>
    <n v="3"/>
    <x v="11"/>
    <x v="9"/>
    <x v="0"/>
    <x v="4"/>
    <x v="18"/>
    <s v="Cristina Rossi"/>
    <x v="1"/>
    <x v="1"/>
  </r>
  <r>
    <x v="2"/>
    <n v="1"/>
    <x v="12"/>
    <x v="0"/>
    <x v="0"/>
    <x v="0"/>
    <x v="19"/>
    <s v=""/>
    <x v="2"/>
    <x v="2"/>
  </r>
  <r>
    <x v="2"/>
    <n v="2"/>
    <x v="13"/>
    <x v="4"/>
    <x v="0"/>
    <x v="4"/>
    <x v="20"/>
    <s v="Maria Serena Marando"/>
    <x v="3"/>
    <x v="2"/>
  </r>
  <r>
    <x v="2"/>
    <n v="2"/>
    <x v="13"/>
    <x v="4"/>
    <x v="0"/>
    <x v="4"/>
    <x v="21"/>
    <s v="Maria Serena Marando"/>
    <x v="3"/>
    <x v="2"/>
  </r>
  <r>
    <x v="2"/>
    <n v="2"/>
    <x v="14"/>
    <x v="4"/>
    <x v="0"/>
    <x v="4"/>
    <x v="22"/>
    <s v="Maria Serena Marando"/>
    <x v="3"/>
    <x v="2"/>
  </r>
  <r>
    <x v="2"/>
    <n v="2"/>
    <x v="15"/>
    <x v="4"/>
    <x v="0"/>
    <x v="4"/>
    <x v="23"/>
    <s v="Maria Serena Marando"/>
    <x v="3"/>
    <x v="2"/>
  </r>
  <r>
    <x v="2"/>
    <n v="2"/>
    <x v="16"/>
    <x v="4"/>
    <x v="0"/>
    <x v="4"/>
    <x v="24"/>
    <s v="Maria Serena Marando"/>
    <x v="2"/>
    <x v="2"/>
  </r>
  <r>
    <x v="3"/>
    <n v="1"/>
    <x v="17"/>
    <x v="0"/>
    <x v="0"/>
    <x v="0"/>
    <x v="25"/>
    <s v=""/>
    <x v="4"/>
    <x v="2"/>
  </r>
  <r>
    <x v="3"/>
    <n v="2"/>
    <x v="18"/>
    <x v="5"/>
    <x v="3"/>
    <x v="5"/>
    <x v="26"/>
    <s v="Andrea Pertici"/>
    <x v="4"/>
    <x v="2"/>
  </r>
  <r>
    <x v="3"/>
    <n v="2"/>
    <x v="19"/>
    <x v="3"/>
    <x v="3"/>
    <x v="3"/>
    <x v="27"/>
    <s v="Andrea Pertici"/>
    <x v="4"/>
    <x v="2"/>
  </r>
  <r>
    <x v="3"/>
    <n v="2"/>
    <x v="20"/>
    <x v="3"/>
    <x v="3"/>
    <x v="3"/>
    <x v="28"/>
    <s v="Andrea Pertici"/>
    <x v="5"/>
    <x v="2"/>
  </r>
  <r>
    <x v="3"/>
    <n v="2"/>
    <x v="21"/>
    <x v="3"/>
    <x v="3"/>
    <x v="3"/>
    <x v="29"/>
    <s v="Andrea Pertici"/>
    <x v="6"/>
    <x v="2"/>
  </r>
  <r>
    <x v="3"/>
    <n v="2"/>
    <x v="22"/>
    <x v="3"/>
    <x v="3"/>
    <x v="3"/>
    <x v="30"/>
    <s v="Andrea Pertici"/>
    <x v="4"/>
    <x v="2"/>
  </r>
  <r>
    <x v="3"/>
    <n v="2"/>
    <x v="23"/>
    <x v="3"/>
    <x v="3"/>
    <x v="3"/>
    <x v="31"/>
    <s v="Andrea Pertici"/>
    <x v="4"/>
    <x v="2"/>
  </r>
  <r>
    <x v="3"/>
    <n v="3"/>
    <x v="24"/>
    <x v="10"/>
    <x v="4"/>
    <x v="6"/>
    <x v="32"/>
    <s v="Alfonso Mario Cinque"/>
    <x v="4"/>
    <x v="2"/>
  </r>
  <r>
    <x v="3"/>
    <n v="3"/>
    <x v="25"/>
    <x v="11"/>
    <x v="4"/>
    <x v="6"/>
    <x v="33"/>
    <s v="Giuliano Volpini"/>
    <x v="6"/>
    <x v="2"/>
  </r>
  <r>
    <x v="3"/>
    <n v="3"/>
    <x v="26"/>
    <x v="12"/>
    <x v="5"/>
    <x v="7"/>
    <x v="34"/>
    <s v="Alfonso Mario Cinque"/>
    <x v="4"/>
    <x v="2"/>
  </r>
  <r>
    <x v="3"/>
    <n v="3"/>
    <x v="27"/>
    <x v="13"/>
    <x v="6"/>
    <x v="8"/>
    <x v="35"/>
    <s v="Davide Santillo"/>
    <x v="4"/>
    <x v="2"/>
  </r>
  <r>
    <x v="3"/>
    <n v="3"/>
    <x v="28"/>
    <x v="13"/>
    <x v="6"/>
    <x v="8"/>
    <x v="36"/>
    <s v="Davide Santillo"/>
    <x v="6"/>
    <x v="2"/>
  </r>
  <r>
    <x v="3"/>
    <n v="3"/>
    <x v="29"/>
    <x v="13"/>
    <x v="6"/>
    <x v="8"/>
    <x v="37"/>
    <s v="Davide Santillo"/>
    <x v="4"/>
    <x v="2"/>
  </r>
  <r>
    <x v="3"/>
    <n v="3"/>
    <x v="30"/>
    <x v="13"/>
    <x v="6"/>
    <x v="8"/>
    <x v="38"/>
    <s v="Davide Santillo"/>
    <x v="4"/>
    <x v="2"/>
  </r>
  <r>
    <x v="3"/>
    <n v="3"/>
    <x v="31"/>
    <x v="13"/>
    <x v="6"/>
    <x v="8"/>
    <x v="39"/>
    <s v="Davide Santillo"/>
    <x v="4"/>
    <x v="2"/>
  </r>
  <r>
    <x v="3"/>
    <n v="3"/>
    <x v="32"/>
    <x v="14"/>
    <x v="7"/>
    <x v="9"/>
    <x v="40"/>
    <s v="Alfonso Mario Cinque"/>
    <x v="4"/>
    <x v="2"/>
  </r>
  <r>
    <x v="3"/>
    <n v="3"/>
    <x v="33"/>
    <x v="14"/>
    <x v="7"/>
    <x v="9"/>
    <x v="41"/>
    <s v="Giuliano Volpini"/>
    <x v="6"/>
    <x v="2"/>
  </r>
  <r>
    <x v="3"/>
    <n v="3"/>
    <x v="34"/>
    <x v="14"/>
    <x v="7"/>
    <x v="9"/>
    <x v="42"/>
    <s v="Giuliano Volpini"/>
    <x v="6"/>
    <x v="2"/>
  </r>
  <r>
    <x v="3"/>
    <n v="3"/>
    <x v="35"/>
    <x v="14"/>
    <x v="7"/>
    <x v="9"/>
    <x v="43"/>
    <s v="Giuliano Volpini"/>
    <x v="6"/>
    <x v="2"/>
  </r>
  <r>
    <x v="3"/>
    <n v="3"/>
    <x v="36"/>
    <x v="14"/>
    <x v="7"/>
    <x v="9"/>
    <x v="44"/>
    <s v="Alfonso Mario Cinque"/>
    <x v="4"/>
    <x v="2"/>
  </r>
  <r>
    <x v="3"/>
    <n v="3"/>
    <x v="37"/>
    <x v="15"/>
    <x v="7"/>
    <x v="10"/>
    <x v="45"/>
    <s v="Alessandro Corazzi"/>
    <x v="4"/>
    <x v="2"/>
  </r>
  <r>
    <x v="3"/>
    <n v="3"/>
    <x v="37"/>
    <x v="15"/>
    <x v="7"/>
    <x v="10"/>
    <x v="46"/>
    <s v="Alessandro Corazzi"/>
    <x v="4"/>
    <x v="2"/>
  </r>
  <r>
    <x v="3"/>
    <n v="3"/>
    <x v="38"/>
    <x v="7"/>
    <x v="2"/>
    <x v="2"/>
    <x v="47"/>
    <s v="Giuliano Volpini"/>
    <x v="6"/>
    <x v="2"/>
  </r>
  <r>
    <x v="3"/>
    <n v="3"/>
    <x v="39"/>
    <x v="7"/>
    <x v="2"/>
    <x v="2"/>
    <x v="48"/>
    <s v="Alfonso Mario Cinque"/>
    <x v="4"/>
    <x v="2"/>
  </r>
  <r>
    <x v="3"/>
    <n v="3"/>
    <x v="40"/>
    <x v="16"/>
    <x v="3"/>
    <x v="3"/>
    <x v="49"/>
    <s v="Alessandro Corazzi"/>
    <x v="4"/>
    <x v="2"/>
  </r>
  <r>
    <x v="3"/>
    <n v="3"/>
    <x v="41"/>
    <x v="16"/>
    <x v="3"/>
    <x v="3"/>
    <x v="50"/>
    <s v="Alessandro Corazzi"/>
    <x v="4"/>
    <x v="2"/>
  </r>
  <r>
    <x v="3"/>
    <n v="3"/>
    <x v="41"/>
    <x v="16"/>
    <x v="3"/>
    <x v="3"/>
    <x v="51"/>
    <s v="Alessandro Corazzi"/>
    <x v="4"/>
    <x v="2"/>
  </r>
  <r>
    <x v="3"/>
    <n v="3"/>
    <x v="41"/>
    <x v="16"/>
    <x v="3"/>
    <x v="3"/>
    <x v="52"/>
    <s v="Alessandro Corazzi"/>
    <x v="5"/>
    <x v="2"/>
  </r>
  <r>
    <x v="3"/>
    <n v="3"/>
    <x v="42"/>
    <x v="17"/>
    <x v="0"/>
    <x v="0"/>
    <x v="53"/>
    <s v="Giuliano Volpini"/>
    <x v="6"/>
    <x v="2"/>
  </r>
  <r>
    <x v="3"/>
    <n v="3"/>
    <x v="43"/>
    <x v="17"/>
    <x v="0"/>
    <x v="0"/>
    <x v="54"/>
    <s v="Giuliano Volpini"/>
    <x v="6"/>
    <x v="2"/>
  </r>
  <r>
    <x v="3"/>
    <n v="3"/>
    <x v="44"/>
    <x v="17"/>
    <x v="0"/>
    <x v="0"/>
    <x v="55"/>
    <s v="Giuliano Volpini"/>
    <x v="6"/>
    <x v="2"/>
  </r>
  <r>
    <x v="3"/>
    <n v="3"/>
    <x v="45"/>
    <x v="9"/>
    <x v="0"/>
    <x v="4"/>
    <x v="56"/>
    <s v="Marcello Lorenzini"/>
    <x v="4"/>
    <x v="2"/>
  </r>
  <r>
    <x v="3"/>
    <n v="3"/>
    <x v="46"/>
    <x v="18"/>
    <x v="0"/>
    <x v="4"/>
    <x v="57"/>
    <s v="Alfonso Mario Cinque"/>
    <x v="4"/>
    <x v="2"/>
  </r>
  <r>
    <x v="3"/>
    <n v="4"/>
    <x v="47"/>
    <x v="12"/>
    <x v="5"/>
    <x v="7"/>
    <x v="58"/>
    <s v="Leonardo Rosa"/>
    <x v="5"/>
    <x v="2"/>
  </r>
  <r>
    <x v="3"/>
    <n v="4"/>
    <x v="47"/>
    <x v="12"/>
    <x v="5"/>
    <x v="7"/>
    <x v="59"/>
    <s v="Leonardo Rosa"/>
    <x v="4"/>
    <x v="2"/>
  </r>
  <r>
    <x v="3"/>
    <n v="4"/>
    <x v="47"/>
    <x v="12"/>
    <x v="5"/>
    <x v="7"/>
    <x v="60"/>
    <s v="Alessandro Romeo"/>
    <x v="6"/>
    <x v="2"/>
  </r>
  <r>
    <x v="3"/>
    <n v="4"/>
    <x v="47"/>
    <x v="12"/>
    <x v="5"/>
    <x v="7"/>
    <x v="61"/>
    <s v="Matteo Bachechi"/>
    <x v="6"/>
    <x v="2"/>
  </r>
  <r>
    <x v="3"/>
    <n v="4"/>
    <x v="47"/>
    <x v="12"/>
    <x v="5"/>
    <x v="7"/>
    <x v="62"/>
    <s v="Matteo Bachechi"/>
    <x v="6"/>
    <x v="2"/>
  </r>
  <r>
    <x v="3"/>
    <n v="4"/>
    <x v="48"/>
    <x v="12"/>
    <x v="5"/>
    <x v="7"/>
    <x v="63"/>
    <s v="Gian Luca Lisi"/>
    <x v="6"/>
    <x v="2"/>
  </r>
  <r>
    <x v="3"/>
    <n v="4"/>
    <x v="48"/>
    <x v="12"/>
    <x v="5"/>
    <x v="7"/>
    <x v="64"/>
    <s v="Gian Luca Lisi"/>
    <x v="6"/>
    <x v="2"/>
  </r>
  <r>
    <x v="3"/>
    <n v="4"/>
    <x v="48"/>
    <x v="12"/>
    <x v="5"/>
    <x v="7"/>
    <x v="65"/>
    <s v="Giovanni Ciraolo"/>
    <x v="6"/>
    <x v="2"/>
  </r>
  <r>
    <x v="3"/>
    <n v="4"/>
    <x v="49"/>
    <x v="12"/>
    <x v="5"/>
    <x v="7"/>
    <x v="66"/>
    <s v="Alessandro Biagini"/>
    <x v="5"/>
    <x v="2"/>
  </r>
  <r>
    <x v="3"/>
    <n v="4"/>
    <x v="50"/>
    <x v="19"/>
    <x v="6"/>
    <x v="11"/>
    <x v="67"/>
    <s v="Leonardo Rosa"/>
    <x v="4"/>
    <x v="2"/>
  </r>
  <r>
    <x v="3"/>
    <n v="4"/>
    <x v="51"/>
    <x v="19"/>
    <x v="6"/>
    <x v="11"/>
    <x v="68"/>
    <s v="Milena Scandroglio"/>
    <x v="4"/>
    <x v="2"/>
  </r>
  <r>
    <x v="3"/>
    <n v="4"/>
    <x v="51"/>
    <x v="19"/>
    <x v="6"/>
    <x v="11"/>
    <x v="69"/>
    <s v="Milena Scandroglio"/>
    <x v="4"/>
    <x v="2"/>
  </r>
  <r>
    <x v="3"/>
    <n v="4"/>
    <x v="52"/>
    <x v="19"/>
    <x v="6"/>
    <x v="11"/>
    <x v="70"/>
    <s v="Milena Scandroglio"/>
    <x v="4"/>
    <x v="2"/>
  </r>
  <r>
    <x v="3"/>
    <n v="4"/>
    <x v="53"/>
    <x v="19"/>
    <x v="6"/>
    <x v="11"/>
    <x v="71"/>
    <s v="Michele Fantozzi"/>
    <x v="6"/>
    <x v="2"/>
  </r>
  <r>
    <x v="3"/>
    <n v="4"/>
    <x v="54"/>
    <x v="19"/>
    <x v="6"/>
    <x v="11"/>
    <x v="72"/>
    <s v="Andrea Palumbo"/>
    <x v="4"/>
    <x v="2"/>
  </r>
  <r>
    <x v="3"/>
    <n v="4"/>
    <x v="54"/>
    <x v="19"/>
    <x v="6"/>
    <x v="11"/>
    <x v="73"/>
    <s v="Andrea Palumbo"/>
    <x v="4"/>
    <x v="2"/>
  </r>
  <r>
    <x v="3"/>
    <n v="4"/>
    <x v="55"/>
    <x v="19"/>
    <x v="6"/>
    <x v="11"/>
    <x v="74"/>
    <s v="Michele Fantozzi"/>
    <x v="6"/>
    <x v="2"/>
  </r>
  <r>
    <x v="3"/>
    <n v="4"/>
    <x v="56"/>
    <x v="19"/>
    <x v="6"/>
    <x v="11"/>
    <x v="75"/>
    <s v="Andrea Palumbo"/>
    <x v="4"/>
    <x v="2"/>
  </r>
  <r>
    <x v="3"/>
    <n v="4"/>
    <x v="57"/>
    <x v="19"/>
    <x v="6"/>
    <x v="11"/>
    <x v="76"/>
    <s v="Eleonora Ranucci"/>
    <x v="5"/>
    <x v="2"/>
  </r>
  <r>
    <x v="3"/>
    <n v="4"/>
    <x v="58"/>
    <x v="19"/>
    <x v="6"/>
    <x v="11"/>
    <x v="77"/>
    <s v="Eleonora Ranucci"/>
    <x v="4"/>
    <x v="2"/>
  </r>
  <r>
    <x v="3"/>
    <n v="4"/>
    <x v="58"/>
    <x v="19"/>
    <x v="6"/>
    <x v="11"/>
    <x v="78"/>
    <s v="Eleonora Ranucci"/>
    <x v="4"/>
    <x v="2"/>
  </r>
  <r>
    <x v="3"/>
    <n v="4"/>
    <x v="59"/>
    <x v="19"/>
    <x v="6"/>
    <x v="11"/>
    <x v="79"/>
    <s v="Riccardo Cattermol"/>
    <x v="4"/>
    <x v="2"/>
  </r>
  <r>
    <x v="3"/>
    <n v="4"/>
    <x v="60"/>
    <x v="15"/>
    <x v="7"/>
    <x v="10"/>
    <x v="80"/>
    <s v="Leonardo Rosa"/>
    <x v="4"/>
    <x v="2"/>
  </r>
  <r>
    <x v="3"/>
    <n v="4"/>
    <x v="61"/>
    <x v="15"/>
    <x v="7"/>
    <x v="10"/>
    <x v="81"/>
    <s v="Tommaso Mignolli"/>
    <x v="4"/>
    <x v="2"/>
  </r>
  <r>
    <x v="3"/>
    <n v="4"/>
    <x v="62"/>
    <x v="7"/>
    <x v="2"/>
    <x v="2"/>
    <x v="82"/>
    <s v="Alessandro Romeo"/>
    <x v="6"/>
    <x v="2"/>
  </r>
  <r>
    <x v="3"/>
    <n v="4"/>
    <x v="63"/>
    <x v="20"/>
    <x v="3"/>
    <x v="12"/>
    <x v="83"/>
    <s v="Alessandro Ferri"/>
    <x v="4"/>
    <x v="2"/>
  </r>
  <r>
    <x v="3"/>
    <n v="4"/>
    <x v="64"/>
    <x v="4"/>
    <x v="0"/>
    <x v="4"/>
    <x v="84"/>
    <s v="Leonardo Rosa"/>
    <x v="4"/>
    <x v="2"/>
  </r>
  <r>
    <x v="3"/>
    <n v="4"/>
    <x v="64"/>
    <x v="4"/>
    <x v="0"/>
    <x v="4"/>
    <x v="85"/>
    <s v="Leonardo Rosa"/>
    <x v="4"/>
    <x v="2"/>
  </r>
  <r>
    <x v="3"/>
    <n v="4"/>
    <x v="64"/>
    <x v="4"/>
    <x v="0"/>
    <x v="4"/>
    <x v="86"/>
    <s v="Leonardo Rosa"/>
    <x v="4"/>
    <x v="2"/>
  </r>
  <r>
    <x v="3"/>
    <n v="4"/>
    <x v="64"/>
    <x v="4"/>
    <x v="0"/>
    <x v="4"/>
    <x v="87"/>
    <s v="Alessandro Romeo"/>
    <x v="6"/>
    <x v="2"/>
  </r>
  <r>
    <x v="3"/>
    <n v="4"/>
    <x v="64"/>
    <x v="4"/>
    <x v="0"/>
    <x v="4"/>
    <x v="88"/>
    <s v="Alessandro Romeo"/>
    <x v="6"/>
    <x v="2"/>
  </r>
  <r>
    <x v="3"/>
    <n v="4"/>
    <x v="64"/>
    <x v="4"/>
    <x v="0"/>
    <x v="4"/>
    <x v="89"/>
    <s v="Gian Luca Lisi"/>
    <x v="6"/>
    <x v="2"/>
  </r>
  <r>
    <x v="3"/>
    <n v="4"/>
    <x v="64"/>
    <x v="4"/>
    <x v="0"/>
    <x v="4"/>
    <x v="90"/>
    <s v="Gian Luca Lisi"/>
    <x v="6"/>
    <x v="2"/>
  </r>
  <r>
    <x v="3"/>
    <n v="4"/>
    <x v="64"/>
    <x v="4"/>
    <x v="0"/>
    <x v="4"/>
    <x v="91"/>
    <s v="Matteo Bachechi"/>
    <x v="6"/>
    <x v="2"/>
  </r>
  <r>
    <x v="3"/>
    <n v="4"/>
    <x v="65"/>
    <x v="9"/>
    <x v="0"/>
    <x v="4"/>
    <x v="92"/>
    <s v="Alessandro Romeo"/>
    <x v="6"/>
    <x v="2"/>
  </r>
  <r>
    <x v="3"/>
    <n v="4"/>
    <x v="65"/>
    <x v="9"/>
    <x v="0"/>
    <x v="4"/>
    <x v="93"/>
    <s v="Emanuele Benucci"/>
    <x v="6"/>
    <x v="2"/>
  </r>
  <r>
    <x v="3"/>
    <n v="4"/>
    <x v="65"/>
    <x v="9"/>
    <x v="0"/>
    <x v="4"/>
    <x v="94"/>
    <s v="Gian Luca Lisi"/>
    <x v="6"/>
    <x v="2"/>
  </r>
  <r>
    <x v="3"/>
    <n v="4"/>
    <x v="65"/>
    <x v="9"/>
    <x v="0"/>
    <x v="4"/>
    <x v="95"/>
    <s v="Gian Luca Lisi"/>
    <x v="6"/>
    <x v="2"/>
  </r>
  <r>
    <x v="3"/>
    <n v="4"/>
    <x v="65"/>
    <x v="9"/>
    <x v="0"/>
    <x v="4"/>
    <x v="96"/>
    <s v="Gian Luca Lisi"/>
    <x v="6"/>
    <x v="2"/>
  </r>
  <r>
    <x v="3"/>
    <n v="4"/>
    <x v="65"/>
    <x v="9"/>
    <x v="0"/>
    <x v="4"/>
    <x v="97"/>
    <s v="Gian Luca Lisi"/>
    <x v="6"/>
    <x v="2"/>
  </r>
  <r>
    <x v="3"/>
    <n v="4"/>
    <x v="65"/>
    <x v="9"/>
    <x v="0"/>
    <x v="4"/>
    <x v="98"/>
    <s v="Giovanni Ciraolo"/>
    <x v="6"/>
    <x v="2"/>
  </r>
  <r>
    <x v="3"/>
    <n v="4"/>
    <x v="65"/>
    <x v="9"/>
    <x v="0"/>
    <x v="4"/>
    <x v="99"/>
    <s v="Matteo Bachechi"/>
    <x v="6"/>
    <x v="2"/>
  </r>
  <r>
    <x v="3"/>
    <n v="4"/>
    <x v="65"/>
    <x v="9"/>
    <x v="0"/>
    <x v="4"/>
    <x v="100"/>
    <s v="Matteo Bachechi"/>
    <x v="6"/>
    <x v="2"/>
  </r>
  <r>
    <x v="3"/>
    <n v="4"/>
    <x v="66"/>
    <x v="17"/>
    <x v="0"/>
    <x v="0"/>
    <x v="101"/>
    <s v="Tommaso Mignolli"/>
    <x v="4"/>
    <x v="2"/>
  </r>
  <r>
    <x v="3"/>
    <n v="4"/>
    <x v="67"/>
    <x v="4"/>
    <x v="0"/>
    <x v="4"/>
    <x v="102"/>
    <s v="Emanuele Benucci"/>
    <x v="6"/>
    <x v="2"/>
  </r>
  <r>
    <x v="3"/>
    <n v="4"/>
    <x v="68"/>
    <x v="9"/>
    <x v="0"/>
    <x v="4"/>
    <x v="103"/>
    <s v="Gian Luca Lisi"/>
    <x v="6"/>
    <x v="2"/>
  </r>
  <r>
    <x v="3"/>
    <n v="4"/>
    <x v="69"/>
    <x v="9"/>
    <x v="0"/>
    <x v="4"/>
    <x v="104"/>
    <s v="Alessandro Romeo"/>
    <x v="6"/>
    <x v="2"/>
  </r>
  <r>
    <x v="3"/>
    <n v="4"/>
    <x v="70"/>
    <x v="9"/>
    <x v="0"/>
    <x v="4"/>
    <x v="105"/>
    <s v="Gian Luca Lisi"/>
    <x v="6"/>
    <x v="2"/>
  </r>
  <r>
    <x v="3"/>
    <n v="4"/>
    <x v="71"/>
    <x v="9"/>
    <x v="0"/>
    <x v="4"/>
    <x v="106"/>
    <s v="Matteo Bachechi"/>
    <x v="6"/>
    <x v="2"/>
  </r>
  <r>
    <x v="4"/>
    <n v="1"/>
    <x v="72"/>
    <x v="0"/>
    <x v="0"/>
    <x v="0"/>
    <x v="107"/>
    <s v=""/>
    <x v="7"/>
    <x v="2"/>
  </r>
  <r>
    <x v="4"/>
    <n v="2"/>
    <x v="73"/>
    <x v="11"/>
    <x v="4"/>
    <x v="6"/>
    <x v="108"/>
    <s v="Daniel Bellini"/>
    <x v="7"/>
    <x v="2"/>
  </r>
  <r>
    <x v="4"/>
    <n v="2"/>
    <x v="74"/>
    <x v="16"/>
    <x v="3"/>
    <x v="3"/>
    <x v="109"/>
    <s v="Daniel Bellini"/>
    <x v="7"/>
    <x v="2"/>
  </r>
  <r>
    <x v="4"/>
    <n v="2"/>
    <x v="3"/>
    <x v="5"/>
    <x v="3"/>
    <x v="5"/>
    <x v="110"/>
    <s v="Daniel Bellini"/>
    <x v="7"/>
    <x v="2"/>
  </r>
  <r>
    <x v="4"/>
    <n v="2"/>
    <x v="3"/>
    <x v="5"/>
    <x v="3"/>
    <x v="5"/>
    <x v="111"/>
    <s v="Daniel Bellini"/>
    <x v="7"/>
    <x v="2"/>
  </r>
  <r>
    <x v="4"/>
    <n v="2"/>
    <x v="75"/>
    <x v="21"/>
    <x v="0"/>
    <x v="13"/>
    <x v="112"/>
    <s v="Daniel Bellini"/>
    <x v="8"/>
    <x v="2"/>
  </r>
  <r>
    <x v="4"/>
    <n v="2"/>
    <x v="76"/>
    <x v="17"/>
    <x v="0"/>
    <x v="0"/>
    <x v="113"/>
    <s v="Daniel Bellini"/>
    <x v="7"/>
    <x v="2"/>
  </r>
  <r>
    <x v="4"/>
    <n v="2"/>
    <x v="76"/>
    <x v="17"/>
    <x v="0"/>
    <x v="0"/>
    <x v="114"/>
    <s v="Daniel Bellini"/>
    <x v="7"/>
    <x v="2"/>
  </r>
  <r>
    <x v="4"/>
    <n v="3"/>
    <x v="77"/>
    <x v="1"/>
    <x v="1"/>
    <x v="1"/>
    <x v="115"/>
    <s v="Luca Preziosi"/>
    <x v="7"/>
    <x v="2"/>
  </r>
  <r>
    <x v="4"/>
    <n v="3"/>
    <x v="78"/>
    <x v="22"/>
    <x v="4"/>
    <x v="6"/>
    <x v="116"/>
    <s v="Andrea Sattin"/>
    <x v="7"/>
    <x v="2"/>
  </r>
  <r>
    <x v="4"/>
    <n v="3"/>
    <x v="79"/>
    <x v="12"/>
    <x v="5"/>
    <x v="7"/>
    <x v="117"/>
    <s v="Andrea Spaziani"/>
    <x v="8"/>
    <x v="2"/>
  </r>
  <r>
    <x v="4"/>
    <n v="3"/>
    <x v="79"/>
    <x v="12"/>
    <x v="5"/>
    <x v="7"/>
    <x v="118"/>
    <s v="Cristian Ruzzarin"/>
    <x v="7"/>
    <x v="2"/>
  </r>
  <r>
    <x v="4"/>
    <n v="3"/>
    <x v="79"/>
    <x v="12"/>
    <x v="5"/>
    <x v="7"/>
    <x v="119"/>
    <s v="Francesco Gagliardini"/>
    <x v="7"/>
    <x v="2"/>
  </r>
  <r>
    <x v="4"/>
    <n v="3"/>
    <x v="79"/>
    <x v="12"/>
    <x v="5"/>
    <x v="7"/>
    <x v="120"/>
    <s v="Francesco Gagliardini"/>
    <x v="7"/>
    <x v="2"/>
  </r>
  <r>
    <x v="4"/>
    <n v="3"/>
    <x v="79"/>
    <x v="12"/>
    <x v="5"/>
    <x v="7"/>
    <x v="121"/>
    <s v="Luca Preziosi"/>
    <x v="7"/>
    <x v="2"/>
  </r>
  <r>
    <x v="4"/>
    <n v="3"/>
    <x v="80"/>
    <x v="12"/>
    <x v="5"/>
    <x v="7"/>
    <x v="122"/>
    <s v="Andrea Spaziani"/>
    <x v="7"/>
    <x v="2"/>
  </r>
  <r>
    <x v="4"/>
    <n v="3"/>
    <x v="80"/>
    <x v="12"/>
    <x v="5"/>
    <x v="7"/>
    <x v="123"/>
    <s v="Andrea Spaziani"/>
    <x v="7"/>
    <x v="2"/>
  </r>
  <r>
    <x v="4"/>
    <n v="3"/>
    <x v="81"/>
    <x v="12"/>
    <x v="5"/>
    <x v="7"/>
    <x v="124"/>
    <s v="Andrea Spaziani"/>
    <x v="8"/>
    <x v="2"/>
  </r>
  <r>
    <x v="4"/>
    <n v="3"/>
    <x v="81"/>
    <x v="12"/>
    <x v="5"/>
    <x v="7"/>
    <x v="125"/>
    <s v="Andrea Spaziani"/>
    <x v="8"/>
    <x v="2"/>
  </r>
  <r>
    <x v="4"/>
    <n v="3"/>
    <x v="81"/>
    <x v="12"/>
    <x v="5"/>
    <x v="7"/>
    <x v="126"/>
    <s v="Francesco Gagliardini"/>
    <x v="7"/>
    <x v="2"/>
  </r>
  <r>
    <x v="4"/>
    <n v="3"/>
    <x v="81"/>
    <x v="12"/>
    <x v="5"/>
    <x v="7"/>
    <x v="127"/>
    <s v="Francesco Gagliardini"/>
    <x v="7"/>
    <x v="2"/>
  </r>
  <r>
    <x v="4"/>
    <n v="3"/>
    <x v="81"/>
    <x v="12"/>
    <x v="5"/>
    <x v="7"/>
    <x v="128"/>
    <s v="Luca Preziosi"/>
    <x v="7"/>
    <x v="2"/>
  </r>
  <r>
    <x v="4"/>
    <n v="3"/>
    <x v="81"/>
    <x v="12"/>
    <x v="5"/>
    <x v="7"/>
    <x v="129"/>
    <s v="Luca Preziosi"/>
    <x v="7"/>
    <x v="2"/>
  </r>
  <r>
    <x v="4"/>
    <n v="3"/>
    <x v="81"/>
    <x v="12"/>
    <x v="5"/>
    <x v="7"/>
    <x v="130"/>
    <s v="Luca Preziosi"/>
    <x v="7"/>
    <x v="2"/>
  </r>
  <r>
    <x v="4"/>
    <n v="3"/>
    <x v="82"/>
    <x v="7"/>
    <x v="2"/>
    <x v="2"/>
    <x v="131"/>
    <s v="Andrea Sattin"/>
    <x v="7"/>
    <x v="2"/>
  </r>
  <r>
    <x v="4"/>
    <n v="3"/>
    <x v="83"/>
    <x v="8"/>
    <x v="2"/>
    <x v="2"/>
    <x v="132"/>
    <s v="Emanuele Luison"/>
    <x v="7"/>
    <x v="2"/>
  </r>
  <r>
    <x v="4"/>
    <n v="3"/>
    <x v="84"/>
    <x v="16"/>
    <x v="3"/>
    <x v="3"/>
    <x v="133"/>
    <s v="Emanuele Luison"/>
    <x v="7"/>
    <x v="2"/>
  </r>
  <r>
    <x v="4"/>
    <n v="3"/>
    <x v="3"/>
    <x v="5"/>
    <x v="3"/>
    <x v="5"/>
    <x v="134"/>
    <s v="Andrea Spaziani"/>
    <x v="7"/>
    <x v="2"/>
  </r>
  <r>
    <x v="4"/>
    <n v="3"/>
    <x v="3"/>
    <x v="5"/>
    <x v="3"/>
    <x v="5"/>
    <x v="135"/>
    <s v="Francesco Gagliardini"/>
    <x v="7"/>
    <x v="2"/>
  </r>
  <r>
    <x v="4"/>
    <n v="3"/>
    <x v="3"/>
    <x v="5"/>
    <x v="3"/>
    <x v="5"/>
    <x v="136"/>
    <s v="Francesco Gagliardini"/>
    <x v="7"/>
    <x v="2"/>
  </r>
  <r>
    <x v="4"/>
    <n v="3"/>
    <x v="3"/>
    <x v="5"/>
    <x v="3"/>
    <x v="5"/>
    <x v="137"/>
    <s v="Luca Preziosi"/>
    <x v="7"/>
    <x v="2"/>
  </r>
  <r>
    <x v="4"/>
    <n v="3"/>
    <x v="85"/>
    <x v="23"/>
    <x v="0"/>
    <x v="4"/>
    <x v="138"/>
    <s v="Andrea Sattin"/>
    <x v="7"/>
    <x v="2"/>
  </r>
  <r>
    <x v="4"/>
    <n v="3"/>
    <x v="86"/>
    <x v="24"/>
    <x v="0"/>
    <x v="4"/>
    <x v="139"/>
    <s v="Luca Preziosi"/>
    <x v="7"/>
    <x v="2"/>
  </r>
  <r>
    <x v="4"/>
    <n v="3"/>
    <x v="86"/>
    <x v="24"/>
    <x v="0"/>
    <x v="4"/>
    <x v="140"/>
    <s v="Luca Preziosi"/>
    <x v="7"/>
    <x v="2"/>
  </r>
  <r>
    <x v="4"/>
    <n v="3"/>
    <x v="87"/>
    <x v="4"/>
    <x v="0"/>
    <x v="4"/>
    <x v="141"/>
    <s v="Emanuele Luison"/>
    <x v="7"/>
    <x v="2"/>
  </r>
  <r>
    <x v="4"/>
    <n v="3"/>
    <x v="88"/>
    <x v="4"/>
    <x v="0"/>
    <x v="4"/>
    <x v="142"/>
    <s v="Emanuele Luison"/>
    <x v="7"/>
    <x v="2"/>
  </r>
  <r>
    <x v="4"/>
    <n v="4"/>
    <x v="79"/>
    <x v="12"/>
    <x v="5"/>
    <x v="7"/>
    <x v="143"/>
    <s v="Ernesto Filippi"/>
    <x v="7"/>
    <x v="2"/>
  </r>
  <r>
    <x v="4"/>
    <n v="4"/>
    <x v="89"/>
    <x v="9"/>
    <x v="0"/>
    <x v="4"/>
    <x v="144"/>
    <s v="Cristiano Scarpa"/>
    <x v="7"/>
    <x v="2"/>
  </r>
  <r>
    <x v="4"/>
    <n v="4"/>
    <x v="90"/>
    <x v="9"/>
    <x v="0"/>
    <x v="4"/>
    <x v="145"/>
    <s v="Giuseppe Zanoni"/>
    <x v="7"/>
    <x v="2"/>
  </r>
  <r>
    <x v="4"/>
    <n v="4"/>
    <x v="91"/>
    <x v="9"/>
    <x v="0"/>
    <x v="4"/>
    <x v="146"/>
    <s v="Giovanni Epifani"/>
    <x v="7"/>
    <x v="2"/>
  </r>
  <r>
    <x v="4"/>
    <n v="4"/>
    <x v="92"/>
    <x v="9"/>
    <x v="0"/>
    <x v="4"/>
    <x v="147"/>
    <s v="Valentina Moscariello"/>
    <x v="7"/>
    <x v="2"/>
  </r>
  <r>
    <x v="4"/>
    <n v="4"/>
    <x v="93"/>
    <x v="9"/>
    <x v="0"/>
    <x v="4"/>
    <x v="148"/>
    <s v="Giovanni Epifani"/>
    <x v="7"/>
    <x v="2"/>
  </r>
  <r>
    <x v="4"/>
    <n v="4"/>
    <x v="93"/>
    <x v="9"/>
    <x v="0"/>
    <x v="4"/>
    <x v="149"/>
    <s v="Giovanni Epifani"/>
    <x v="7"/>
    <x v="2"/>
  </r>
  <r>
    <x v="4"/>
    <n v="4"/>
    <x v="93"/>
    <x v="9"/>
    <x v="0"/>
    <x v="4"/>
    <x v="150"/>
    <s v="Giovanni Epifani"/>
    <x v="7"/>
    <x v="2"/>
  </r>
  <r>
    <x v="4"/>
    <n v="4"/>
    <x v="93"/>
    <x v="9"/>
    <x v="0"/>
    <x v="4"/>
    <x v="151"/>
    <s v="Giovanni Epifani"/>
    <x v="7"/>
    <x v="2"/>
  </r>
  <r>
    <x v="4"/>
    <n v="4"/>
    <x v="94"/>
    <x v="9"/>
    <x v="0"/>
    <x v="4"/>
    <x v="152"/>
    <s v="Virginia Sandrelli (On Leave)"/>
    <x v="7"/>
    <x v="2"/>
  </r>
  <r>
    <x v="4"/>
    <n v="5"/>
    <x v="95"/>
    <x v="1"/>
    <x v="1"/>
    <x v="1"/>
    <x v="153"/>
    <s v="Daniele Pellizzer"/>
    <x v="7"/>
    <x v="2"/>
  </r>
  <r>
    <x v="4"/>
    <n v="5"/>
    <x v="96"/>
    <x v="20"/>
    <x v="3"/>
    <x v="12"/>
    <x v="154"/>
    <s v="Daniele Pellizzer"/>
    <x v="7"/>
    <x v="2"/>
  </r>
  <r>
    <x v="4"/>
    <n v="5"/>
    <x v="97"/>
    <x v="20"/>
    <x v="3"/>
    <x v="12"/>
    <x v="155"/>
    <s v="Daniele Pellizzer"/>
    <x v="7"/>
    <x v="2"/>
  </r>
  <r>
    <x v="4"/>
    <n v="5"/>
    <x v="98"/>
    <x v="20"/>
    <x v="3"/>
    <x v="12"/>
    <x v="156"/>
    <s v="Daniele Pellizzer"/>
    <x v="7"/>
    <x v="2"/>
  </r>
  <r>
    <x v="4"/>
    <n v="6"/>
    <x v="84"/>
    <x v="9"/>
    <x v="0"/>
    <x v="4"/>
    <x v="157"/>
    <s v="Giovanna Sartor"/>
    <x v="7"/>
    <x v="2"/>
  </r>
  <r>
    <x v="4"/>
    <n v="6"/>
    <x v="84"/>
    <x v="9"/>
    <x v="0"/>
    <x v="4"/>
    <x v="158"/>
    <s v="Giovanna Sartor"/>
    <x v="7"/>
    <x v="2"/>
  </r>
  <r>
    <x v="4"/>
    <n v="6"/>
    <x v="99"/>
    <x v="9"/>
    <x v="0"/>
    <x v="4"/>
    <x v="159"/>
    <s v="Filippo Scalco"/>
    <x v="7"/>
    <x v="2"/>
  </r>
  <r>
    <x v="4"/>
    <n v="6"/>
    <x v="99"/>
    <x v="9"/>
    <x v="0"/>
    <x v="4"/>
    <x v="160"/>
    <s v="Filippo Scalco"/>
    <x v="7"/>
    <x v="2"/>
  </r>
  <r>
    <x v="4"/>
    <n v="6"/>
    <x v="99"/>
    <x v="9"/>
    <x v="0"/>
    <x v="4"/>
    <x v="161"/>
    <s v="Giovanna Sartor"/>
    <x v="7"/>
    <x v="2"/>
  </r>
  <r>
    <x v="5"/>
    <n v="1"/>
    <x v="100"/>
    <x v="0"/>
    <x v="0"/>
    <x v="0"/>
    <x v="162"/>
    <m/>
    <x v="9"/>
    <x v="2"/>
  </r>
  <r>
    <x v="5"/>
    <n v="2"/>
    <x v="101"/>
    <x v="13"/>
    <x v="6"/>
    <x v="8"/>
    <x v="163"/>
    <s v="Valeria Breda"/>
    <x v="9"/>
    <x v="2"/>
  </r>
  <r>
    <x v="5"/>
    <n v="2"/>
    <x v="102"/>
    <x v="25"/>
    <x v="7"/>
    <x v="14"/>
    <x v="164"/>
    <s v="Valeria Breda"/>
    <x v="9"/>
    <x v="2"/>
  </r>
  <r>
    <x v="5"/>
    <n v="2"/>
    <x v="103"/>
    <x v="5"/>
    <x v="3"/>
    <x v="5"/>
    <x v="165"/>
    <s v="Valeria Breda"/>
    <x v="9"/>
    <x v="2"/>
  </r>
  <r>
    <x v="6"/>
    <n v="1"/>
    <x v="104"/>
    <x v="0"/>
    <x v="0"/>
    <x v="0"/>
    <x v="166"/>
    <m/>
    <x v="10"/>
    <x v="2"/>
  </r>
  <r>
    <x v="6"/>
    <n v="2"/>
    <x v="105"/>
    <x v="26"/>
    <x v="4"/>
    <x v="15"/>
    <x v="167"/>
    <s v="Michele Fioravanti"/>
    <x v="10"/>
    <x v="2"/>
  </r>
  <r>
    <x v="6"/>
    <n v="2"/>
    <x v="106"/>
    <x v="27"/>
    <x v="5"/>
    <x v="16"/>
    <x v="168"/>
    <s v="Michele Fioravanti"/>
    <x v="10"/>
    <x v="2"/>
  </r>
  <r>
    <x v="6"/>
    <n v="2"/>
    <x v="107"/>
    <x v="27"/>
    <x v="5"/>
    <x v="16"/>
    <x v="169"/>
    <s v="Michele Fioravanti"/>
    <x v="10"/>
    <x v="2"/>
  </r>
  <r>
    <x v="6"/>
    <n v="2"/>
    <x v="108"/>
    <x v="13"/>
    <x v="6"/>
    <x v="8"/>
    <x v="170"/>
    <s v="Michele Fioravanti"/>
    <x v="10"/>
    <x v="2"/>
  </r>
  <r>
    <x v="6"/>
    <n v="2"/>
    <x v="109"/>
    <x v="7"/>
    <x v="2"/>
    <x v="2"/>
    <x v="171"/>
    <s v="Michele Fioravanti"/>
    <x v="10"/>
    <x v="2"/>
  </r>
  <r>
    <x v="6"/>
    <n v="2"/>
    <x v="110"/>
    <x v="8"/>
    <x v="2"/>
    <x v="2"/>
    <x v="172"/>
    <s v="Michele Fioravanti"/>
    <x v="10"/>
    <x v="2"/>
  </r>
  <r>
    <x v="6"/>
    <n v="2"/>
    <x v="111"/>
    <x v="5"/>
    <x v="3"/>
    <x v="5"/>
    <x v="173"/>
    <s v="Michele Fioravanti"/>
    <x v="10"/>
    <x v="2"/>
  </r>
  <r>
    <x v="6"/>
    <n v="2"/>
    <x v="112"/>
    <x v="5"/>
    <x v="3"/>
    <x v="5"/>
    <x v="174"/>
    <s v="Michele Fioravanti"/>
    <x v="10"/>
    <x v="2"/>
  </r>
  <r>
    <x v="6"/>
    <n v="2"/>
    <x v="113"/>
    <x v="4"/>
    <x v="0"/>
    <x v="4"/>
    <x v="175"/>
    <s v="Michele Fioravanti"/>
    <x v="10"/>
    <x v="2"/>
  </r>
  <r>
    <x v="6"/>
    <n v="3"/>
    <x v="114"/>
    <x v="28"/>
    <x v="5"/>
    <x v="17"/>
    <x v="176"/>
    <s v="Ermano Cecconetto"/>
    <x v="10"/>
    <x v="2"/>
  </r>
  <r>
    <x v="6"/>
    <n v="3"/>
    <x v="115"/>
    <x v="9"/>
    <x v="0"/>
    <x v="4"/>
    <x v="177"/>
    <s v="Ermano Cecconetto"/>
    <x v="10"/>
    <x v="2"/>
  </r>
  <r>
    <x v="6"/>
    <n v="3"/>
    <x v="116"/>
    <x v="9"/>
    <x v="0"/>
    <x v="4"/>
    <x v="178"/>
    <s v="Ermano Cecconetto"/>
    <x v="10"/>
    <x v="2"/>
  </r>
  <r>
    <x v="7"/>
    <n v="1"/>
    <x v="117"/>
    <x v="0"/>
    <x v="0"/>
    <x v="0"/>
    <x v="179"/>
    <m/>
    <x v="11"/>
    <x v="2"/>
  </r>
  <r>
    <x v="7"/>
    <n v="2"/>
    <x v="118"/>
    <x v="25"/>
    <x v="7"/>
    <x v="14"/>
    <x v="180"/>
    <s v="Pascal Leprovost"/>
    <x v="11"/>
    <x v="2"/>
  </r>
  <r>
    <x v="7"/>
    <n v="2"/>
    <x v="119"/>
    <x v="3"/>
    <x v="3"/>
    <x v="3"/>
    <x v="181"/>
    <s v="Pascal Leprovost"/>
    <x v="11"/>
    <x v="2"/>
  </r>
  <r>
    <x v="7"/>
    <n v="2"/>
    <x v="120"/>
    <x v="29"/>
    <x v="0"/>
    <x v="13"/>
    <x v="182"/>
    <s v="Pascal Leprovost"/>
    <x v="11"/>
    <x v="2"/>
  </r>
  <r>
    <x v="7"/>
    <n v="2"/>
    <x v="121"/>
    <x v="17"/>
    <x v="0"/>
    <x v="0"/>
    <x v="183"/>
    <s v="Pascal Leprovost"/>
    <x v="11"/>
    <x v="2"/>
  </r>
  <r>
    <x v="7"/>
    <n v="2"/>
    <x v="122"/>
    <x v="4"/>
    <x v="0"/>
    <x v="4"/>
    <x v="184"/>
    <s v="Pascal Leprovost"/>
    <x v="11"/>
    <x v="2"/>
  </r>
  <r>
    <x v="7"/>
    <n v="3"/>
    <x v="123"/>
    <x v="1"/>
    <x v="1"/>
    <x v="1"/>
    <x v="185"/>
    <s v="Marina Le Martelot"/>
    <x v="11"/>
    <x v="2"/>
  </r>
  <r>
    <x v="7"/>
    <n v="3"/>
    <x v="124"/>
    <x v="1"/>
    <x v="1"/>
    <x v="1"/>
    <x v="186"/>
    <s v="Morgan Colin"/>
    <x v="11"/>
    <x v="2"/>
  </r>
  <r>
    <x v="7"/>
    <n v="3"/>
    <x v="125"/>
    <x v="13"/>
    <x v="6"/>
    <x v="8"/>
    <x v="187"/>
    <s v="Morgan Colin"/>
    <x v="11"/>
    <x v="2"/>
  </r>
  <r>
    <x v="7"/>
    <n v="3"/>
    <x v="126"/>
    <x v="5"/>
    <x v="3"/>
    <x v="5"/>
    <x v="188"/>
    <s v="Julien Christin"/>
    <x v="11"/>
    <x v="2"/>
  </r>
  <r>
    <x v="7"/>
    <n v="3"/>
    <x v="127"/>
    <x v="5"/>
    <x v="3"/>
    <x v="5"/>
    <x v="189"/>
    <s v="Marina Le Martelot"/>
    <x v="11"/>
    <x v="2"/>
  </r>
  <r>
    <x v="7"/>
    <n v="3"/>
    <x v="128"/>
    <x v="5"/>
    <x v="3"/>
    <x v="5"/>
    <x v="190"/>
    <s v="Julien Christin"/>
    <x v="11"/>
    <x v="2"/>
  </r>
  <r>
    <x v="7"/>
    <n v="3"/>
    <x v="129"/>
    <x v="4"/>
    <x v="0"/>
    <x v="4"/>
    <x v="191"/>
    <s v="Julien Christin"/>
    <x v="12"/>
    <x v="2"/>
  </r>
  <r>
    <x v="7"/>
    <n v="3"/>
    <x v="130"/>
    <x v="4"/>
    <x v="0"/>
    <x v="4"/>
    <x v="192"/>
    <s v="Julien Christin"/>
    <x v="11"/>
    <x v="2"/>
  </r>
  <r>
    <x v="7"/>
    <n v="4"/>
    <x v="131"/>
    <x v="9"/>
    <x v="0"/>
    <x v="4"/>
    <x v="193"/>
    <s v="Fabrizio Barbaria"/>
    <x v="13"/>
    <x v="2"/>
  </r>
  <r>
    <x v="7"/>
    <n v="4"/>
    <x v="131"/>
    <x v="9"/>
    <x v="0"/>
    <x v="4"/>
    <x v="194"/>
    <s v="Fabrizio Barbaria"/>
    <x v="1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88E332-A1EA-4786-806E-E8E2EDD2E29F}" name="Tabella pivot5" cacheId="84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3">
  <location ref="A1:J21" firstHeaderRow="1" firstDataRow="2" firstDataCol="1"/>
  <pivotFields count="10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133">
        <item x="18"/>
        <item x="108"/>
        <item x="111"/>
        <item x="115"/>
        <item x="11"/>
        <item x="119"/>
        <item x="126"/>
        <item x="127"/>
        <item x="100"/>
        <item x="101"/>
        <item x="19"/>
        <item x="84"/>
        <item x="96"/>
        <item x="47"/>
        <item x="64"/>
        <item x="62"/>
        <item x="65"/>
        <item x="104"/>
        <item x="9"/>
        <item x="99"/>
        <item x="97"/>
        <item x="98"/>
        <item x="112"/>
        <item x="2"/>
        <item x="17"/>
        <item x="66"/>
        <item x="8"/>
        <item x="72"/>
        <item x="75"/>
        <item x="74"/>
        <item x="78"/>
        <item x="89"/>
        <item x="73"/>
        <item x="82"/>
        <item x="90"/>
        <item x="13"/>
        <item x="14"/>
        <item x="15"/>
        <item x="50"/>
        <item x="117"/>
        <item x="123"/>
        <item x="79"/>
        <item x="129"/>
        <item x="131"/>
        <item x="116"/>
        <item x="1"/>
        <item x="76"/>
        <item x="80"/>
        <item x="3"/>
        <item x="85"/>
        <item x="86"/>
        <item x="105"/>
        <item x="81"/>
        <item x="113"/>
        <item x="91"/>
        <item x="6"/>
        <item x="130"/>
        <item x="48"/>
        <item x="49"/>
        <item x="27"/>
        <item x="51"/>
        <item x="52"/>
        <item x="125"/>
        <item x="20"/>
        <item x="32"/>
        <item x="53"/>
        <item x="28"/>
        <item x="54"/>
        <item x="55"/>
        <item x="56"/>
        <item x="29"/>
        <item x="30"/>
        <item x="57"/>
        <item x="58"/>
        <item x="59"/>
        <item x="31"/>
        <item x="7"/>
        <item x="67"/>
        <item x="68"/>
        <item x="120"/>
        <item x="0"/>
        <item x="24"/>
        <item x="21"/>
        <item x="33"/>
        <item x="42"/>
        <item x="43"/>
        <item x="44"/>
        <item x="121"/>
        <item x="12"/>
        <item x="118"/>
        <item x="22"/>
        <item x="45"/>
        <item x="23"/>
        <item x="69"/>
        <item x="34"/>
        <item x="128"/>
        <item x="70"/>
        <item x="35"/>
        <item x="102"/>
        <item x="36"/>
        <item x="26"/>
        <item x="122"/>
        <item x="103"/>
        <item x="46"/>
        <item x="10"/>
        <item x="71"/>
        <item x="25"/>
        <item x="60"/>
        <item x="92"/>
        <item x="40"/>
        <item x="63"/>
        <item x="37"/>
        <item x="41"/>
        <item x="4"/>
        <item x="5"/>
        <item x="93"/>
        <item x="87"/>
        <item x="38"/>
        <item x="61"/>
        <item x="106"/>
        <item x="114"/>
        <item x="83"/>
        <item x="39"/>
        <item x="124"/>
        <item x="95"/>
        <item x="77"/>
        <item x="16"/>
        <item x="107"/>
        <item x="109"/>
        <item x="110"/>
        <item x="94"/>
        <item x="88"/>
        <item t="default"/>
      </items>
    </pivotField>
    <pivotField showAll="0"/>
    <pivotField showAll="0"/>
    <pivotField axis="axisRow" multipleItemSelectionAllowed="1" showAll="0">
      <items count="19">
        <item x="1"/>
        <item x="6"/>
        <item x="7"/>
        <item x="8"/>
        <item x="11"/>
        <item x="16"/>
        <item x="4"/>
        <item x="2"/>
        <item x="13"/>
        <item x="0"/>
        <item x="14"/>
        <item x="12"/>
        <item x="17"/>
        <item x="3"/>
        <item x="5"/>
        <item x="15"/>
        <item x="10"/>
        <item x="9"/>
        <item t="default"/>
      </items>
    </pivotField>
    <pivotField dataField="1" showAll="0">
      <items count="196">
        <item x="8"/>
        <item x="94"/>
        <item x="2"/>
        <item x="79"/>
        <item x="118"/>
        <item x="40"/>
        <item x="30"/>
        <item x="49"/>
        <item x="105"/>
        <item x="99"/>
        <item x="42"/>
        <item x="167"/>
        <item x="58"/>
        <item x="126"/>
        <item x="68"/>
        <item x="145"/>
        <item x="28"/>
        <item x="147"/>
        <item x="154"/>
        <item x="37"/>
        <item x="25"/>
        <item x="108"/>
        <item x="112"/>
        <item x="171"/>
        <item x="115"/>
        <item x="119"/>
        <item x="164"/>
        <item x="83"/>
        <item x="178"/>
        <item x="65"/>
        <item x="148"/>
        <item x="69"/>
        <item x="134"/>
        <item x="120"/>
        <item x="110"/>
        <item x="82"/>
        <item x="116"/>
        <item x="10"/>
        <item x="107"/>
        <item x="67"/>
        <item x="152"/>
        <item x="168"/>
        <item x="100"/>
        <item x="27"/>
        <item x="139"/>
        <item x="15"/>
        <item x="95"/>
        <item x="138"/>
        <item x="92"/>
        <item x="38"/>
        <item x="56"/>
        <item x="183"/>
        <item x="47"/>
        <item x="193"/>
        <item x="109"/>
        <item x="34"/>
        <item x="87"/>
        <item x="128"/>
        <item x="173"/>
        <item x="124"/>
        <item x="59"/>
        <item x="191"/>
        <item x="12"/>
        <item x="159"/>
        <item x="51"/>
        <item x="45"/>
        <item x="84"/>
        <item x="156"/>
        <item x="135"/>
        <item x="113"/>
        <item x="70"/>
        <item x="144"/>
        <item x="132"/>
        <item x="185"/>
        <item x="7"/>
        <item x="72"/>
        <item x="88"/>
        <item x="194"/>
        <item x="43"/>
        <item x="57"/>
        <item x="136"/>
        <item x="155"/>
        <item x="55"/>
        <item x="141"/>
        <item x="74"/>
        <item x="143"/>
        <item x="122"/>
        <item x="63"/>
        <item x="29"/>
        <item x="16"/>
        <item x="60"/>
        <item x="32"/>
        <item x="131"/>
        <item x="6"/>
        <item x="149"/>
        <item x="188"/>
        <item x="24"/>
        <item x="18"/>
        <item x="80"/>
        <item x="44"/>
        <item x="192"/>
        <item x="180"/>
        <item x="150"/>
        <item x="76"/>
        <item x="48"/>
        <item x="3"/>
        <item x="175"/>
        <item x="129"/>
        <item x="73"/>
        <item x="114"/>
        <item x="77"/>
        <item x="137"/>
        <item x="54"/>
        <item x="11"/>
        <item x="31"/>
        <item x="23"/>
        <item x="46"/>
        <item x="103"/>
        <item x="89"/>
        <item x="176"/>
        <item x="90"/>
        <item x="91"/>
        <item x="106"/>
        <item x="20"/>
        <item x="85"/>
        <item x="66"/>
        <item x="101"/>
        <item x="174"/>
        <item x="19"/>
        <item x="190"/>
        <item x="184"/>
        <item x="61"/>
        <item x="189"/>
        <item x="52"/>
        <item x="33"/>
        <item x="163"/>
        <item x="172"/>
        <item x="127"/>
        <item x="81"/>
        <item x="9"/>
        <item x="140"/>
        <item x="151"/>
        <item x="26"/>
        <item x="102"/>
        <item x="36"/>
        <item x="166"/>
        <item x="130"/>
        <item x="35"/>
        <item x="177"/>
        <item x="21"/>
        <item x="182"/>
        <item x="111"/>
        <item x="86"/>
        <item x="98"/>
        <item x="4"/>
        <item x="169"/>
        <item x="179"/>
        <item x="96"/>
        <item x="1"/>
        <item x="125"/>
        <item x="187"/>
        <item x="13"/>
        <item x="146"/>
        <item x="93"/>
        <item x="39"/>
        <item x="153"/>
        <item x="41"/>
        <item x="62"/>
        <item x="14"/>
        <item x="17"/>
        <item x="5"/>
        <item x="186"/>
        <item x="22"/>
        <item x="64"/>
        <item x="123"/>
        <item x="78"/>
        <item x="97"/>
        <item x="117"/>
        <item x="121"/>
        <item x="75"/>
        <item x="181"/>
        <item x="165"/>
        <item x="157"/>
        <item x="50"/>
        <item x="133"/>
        <item x="162"/>
        <item x="104"/>
        <item x="161"/>
        <item x="160"/>
        <item x="0"/>
        <item x="53"/>
        <item x="142"/>
        <item x="170"/>
        <item x="71"/>
        <item x="158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nteggio di Name" fld="6" subtotal="count" showDataAs="percentOfCol" baseField="5" baseItem="14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0C3E6-3656-4346-891C-058368B28F03}">
  <dimension ref="A1:I196"/>
  <sheetViews>
    <sheetView zoomScale="85" zoomScaleNormal="85" workbookViewId="0">
      <selection activeCell="F3" sqref="F3"/>
    </sheetView>
  </sheetViews>
  <sheetFormatPr defaultRowHeight="15" x14ac:dyDescent="0.25"/>
  <cols>
    <col min="1" max="1" width="16.5703125" bestFit="1" customWidth="1"/>
    <col min="2" max="2" width="10.85546875" bestFit="1" customWidth="1"/>
    <col min="3" max="3" width="58.140625" bestFit="1" customWidth="1"/>
    <col min="4" max="4" width="32.42578125" bestFit="1" customWidth="1"/>
    <col min="5" max="5" width="30.85546875" bestFit="1" customWidth="1"/>
    <col min="6" max="6" width="38.5703125" bestFit="1" customWidth="1"/>
    <col min="7" max="7" width="33.7109375" bestFit="1" customWidth="1"/>
    <col min="8" max="8" width="28" bestFit="1" customWidth="1"/>
    <col min="9" max="9" width="54.7109375" bestFit="1" customWidth="1"/>
  </cols>
  <sheetData>
    <row r="1" spans="1:9" x14ac:dyDescent="0.25">
      <c r="A1" s="1" t="s">
        <v>16</v>
      </c>
      <c r="B1" s="1" t="s">
        <v>17</v>
      </c>
      <c r="C1" s="1" t="s">
        <v>0</v>
      </c>
      <c r="D1" s="5" t="s">
        <v>455</v>
      </c>
      <c r="E1" s="5" t="s">
        <v>356</v>
      </c>
      <c r="F1" s="5" t="s">
        <v>357</v>
      </c>
      <c r="G1" s="1" t="s">
        <v>18</v>
      </c>
      <c r="H1" s="1" t="s">
        <v>188</v>
      </c>
      <c r="I1" s="1" t="s">
        <v>184</v>
      </c>
    </row>
    <row r="2" spans="1:9" x14ac:dyDescent="0.25">
      <c r="A2" t="s">
        <v>19</v>
      </c>
      <c r="B2">
        <v>1</v>
      </c>
      <c r="C2" t="s">
        <v>1</v>
      </c>
      <c r="D2" t="s">
        <v>485</v>
      </c>
      <c r="E2" t="str">
        <f>IFERROR(VLOOKUP(D2,'Kering Technologies'!$A:$C,2,FALSE),"")</f>
        <v>7.  IT Management &amp; Generalist</v>
      </c>
      <c r="F2" t="str">
        <f>IFERROR(VLOOKUP(D2,'Kering Technologies'!$A:$C,3,FALSE),"")</f>
        <v>MIS Management</v>
      </c>
      <c r="G2" t="s">
        <v>20</v>
      </c>
      <c r="I2" t="s">
        <v>187</v>
      </c>
    </row>
    <row r="3" spans="1:9" x14ac:dyDescent="0.25">
      <c r="A3" t="s">
        <v>19</v>
      </c>
      <c r="B3">
        <v>2</v>
      </c>
      <c r="C3" t="s">
        <v>26</v>
      </c>
      <c r="D3" t="s">
        <v>483</v>
      </c>
      <c r="E3" t="str">
        <f>IFERROR(VLOOKUP(D3,'Kering Technologies'!$A:$C,2,FALSE),"")</f>
        <v/>
      </c>
      <c r="F3" t="str">
        <f>IFERROR(VLOOKUP(D3,'Kering Technologies'!$A:$C,3,FALSE),"")</f>
        <v/>
      </c>
      <c r="G3" t="s">
        <v>27</v>
      </c>
      <c r="H3" t="s">
        <v>20</v>
      </c>
      <c r="I3" t="s">
        <v>187</v>
      </c>
    </row>
    <row r="4" spans="1:9" x14ac:dyDescent="0.25">
      <c r="A4" t="s">
        <v>19</v>
      </c>
      <c r="B4">
        <v>2</v>
      </c>
      <c r="C4" t="s">
        <v>21</v>
      </c>
      <c r="D4" t="s">
        <v>378</v>
      </c>
      <c r="E4" t="str">
        <f>IFERROR(VLOOKUP(D4,'Kering Technologies'!$A:$C,2,FALSE),"")</f>
        <v>5.  End User Support</v>
      </c>
      <c r="F4" t="str">
        <f>IFERROR(VLOOKUP(D4,'Kering Technologies'!$A:$C,3,FALSE),"")</f>
        <v>Functional / Technical End user Support</v>
      </c>
      <c r="G4" t="s">
        <v>22</v>
      </c>
      <c r="H4" t="s">
        <v>20</v>
      </c>
      <c r="I4" t="s">
        <v>187</v>
      </c>
    </row>
    <row r="5" spans="1:9" x14ac:dyDescent="0.25">
      <c r="A5" t="s">
        <v>19</v>
      </c>
      <c r="B5">
        <v>2</v>
      </c>
      <c r="C5" t="s">
        <v>24</v>
      </c>
      <c r="D5" t="s">
        <v>486</v>
      </c>
      <c r="E5" t="str">
        <f>IFERROR(VLOOKUP(D5,'Kering Technologies'!$A:$C,2,FALSE),"")</f>
        <v xml:space="preserve">6.  Project Management </v>
      </c>
      <c r="F5" t="str">
        <f>IFERROR(VLOOKUP(D5,'Kering Technologies'!$A:$C,3,FALSE),"")</f>
        <v>Program Manager</v>
      </c>
      <c r="G5" t="s">
        <v>25</v>
      </c>
      <c r="H5" t="s">
        <v>20</v>
      </c>
      <c r="I5" t="s">
        <v>187</v>
      </c>
    </row>
    <row r="6" spans="1:9" x14ac:dyDescent="0.25">
      <c r="A6" t="s">
        <v>19</v>
      </c>
      <c r="B6">
        <v>2</v>
      </c>
      <c r="C6" t="s">
        <v>185</v>
      </c>
      <c r="D6" t="s">
        <v>396</v>
      </c>
      <c r="E6" t="str">
        <f>IFERROR(VLOOKUP(D6,'Kering Technologies'!$A:$C,2,FALSE),"")</f>
        <v>7.  IT Management &amp; Generalist</v>
      </c>
      <c r="F6" t="str">
        <f>IFERROR(VLOOKUP(D6,'Kering Technologies'!$A:$C,3,FALSE),"")</f>
        <v>ERP, CRM, SIRH, Application Manager</v>
      </c>
      <c r="G6" t="s">
        <v>23</v>
      </c>
      <c r="H6" t="s">
        <v>20</v>
      </c>
      <c r="I6" t="s">
        <v>187</v>
      </c>
    </row>
    <row r="7" spans="1:9" x14ac:dyDescent="0.25">
      <c r="A7" t="s">
        <v>19</v>
      </c>
      <c r="B7">
        <v>3</v>
      </c>
      <c r="C7" t="s">
        <v>24</v>
      </c>
      <c r="D7" t="s">
        <v>386</v>
      </c>
      <c r="E7" t="str">
        <f>IFERROR(VLOOKUP(D7,'Kering Technologies'!$A:$C,2,FALSE),"")</f>
        <v xml:space="preserve">6.  Project Management </v>
      </c>
      <c r="F7" t="str">
        <f>IFERROR(VLOOKUP(D7,'Kering Technologies'!$A:$C,3,FALSE),"")</f>
        <v>Project Manager</v>
      </c>
      <c r="G7" t="s">
        <v>28</v>
      </c>
      <c r="H7" t="s">
        <v>23</v>
      </c>
      <c r="I7" t="s">
        <v>187</v>
      </c>
    </row>
    <row r="8" spans="1:9" x14ac:dyDescent="0.25">
      <c r="A8" t="s">
        <v>19</v>
      </c>
      <c r="B8">
        <v>3</v>
      </c>
      <c r="C8" t="s">
        <v>24</v>
      </c>
      <c r="D8" t="s">
        <v>386</v>
      </c>
      <c r="E8" t="str">
        <f>IFERROR(VLOOKUP(D8,'Kering Technologies'!$A:$C,2,FALSE),"")</f>
        <v xml:space="preserve">6.  Project Management </v>
      </c>
      <c r="F8" t="str">
        <f>IFERROR(VLOOKUP(D8,'Kering Technologies'!$A:$C,3,FALSE),"")</f>
        <v>Project Manager</v>
      </c>
      <c r="G8" t="s">
        <v>30</v>
      </c>
      <c r="H8" t="s">
        <v>22</v>
      </c>
      <c r="I8" t="s">
        <v>187</v>
      </c>
    </row>
    <row r="9" spans="1:9" x14ac:dyDescent="0.25">
      <c r="A9" t="s">
        <v>19</v>
      </c>
      <c r="B9">
        <v>3</v>
      </c>
      <c r="C9" t="s">
        <v>29</v>
      </c>
      <c r="D9" t="s">
        <v>386</v>
      </c>
      <c r="E9" t="str">
        <f>IFERROR(VLOOKUP(D9,'Kering Technologies'!$A:$C,2,FALSE),"")</f>
        <v xml:space="preserve">6.  Project Management </v>
      </c>
      <c r="F9" t="str">
        <f>IFERROR(VLOOKUP(D9,'Kering Technologies'!$A:$C,3,FALSE),"")</f>
        <v>Project Manager</v>
      </c>
      <c r="G9" t="s">
        <v>186</v>
      </c>
      <c r="H9" t="s">
        <v>22</v>
      </c>
      <c r="I9" t="s">
        <v>187</v>
      </c>
    </row>
    <row r="10" spans="1:9" x14ac:dyDescent="0.25">
      <c r="A10" t="s">
        <v>15</v>
      </c>
      <c r="B10">
        <v>1</v>
      </c>
      <c r="C10" t="s">
        <v>178</v>
      </c>
      <c r="D10" t="s">
        <v>485</v>
      </c>
      <c r="E10" t="str">
        <f>IFERROR(VLOOKUP(D10,'Kering Technologies'!$A:$C,2,FALSE),"")</f>
        <v>7.  IT Management &amp; Generalist</v>
      </c>
      <c r="F10" t="str">
        <f>IFERROR(VLOOKUP(D10,'Kering Technologies'!$A:$C,3,FALSE),"")</f>
        <v>MIS Management</v>
      </c>
      <c r="G10" t="s">
        <v>2</v>
      </c>
      <c r="I10" t="s">
        <v>183</v>
      </c>
    </row>
    <row r="11" spans="1:9" x14ac:dyDescent="0.25">
      <c r="A11" t="s">
        <v>15</v>
      </c>
      <c r="B11">
        <v>2</v>
      </c>
      <c r="C11" t="s">
        <v>180</v>
      </c>
      <c r="D11" t="s">
        <v>385</v>
      </c>
      <c r="E11" t="str">
        <f>IFERROR(VLOOKUP(D11,'Kering Technologies'!$A:$C,2,FALSE),"")</f>
        <v/>
      </c>
      <c r="F11" t="str">
        <f>IFERROR(VLOOKUP(D11,'Kering Technologies'!$A:$C,3,FALSE),"")</f>
        <v/>
      </c>
      <c r="G11" t="s">
        <v>5</v>
      </c>
      <c r="H11" t="s">
        <v>2</v>
      </c>
      <c r="I11" t="s">
        <v>183</v>
      </c>
    </row>
    <row r="12" spans="1:9" x14ac:dyDescent="0.25">
      <c r="A12" t="s">
        <v>15</v>
      </c>
      <c r="B12">
        <v>2</v>
      </c>
      <c r="C12" t="s">
        <v>179</v>
      </c>
      <c r="D12" t="s">
        <v>379</v>
      </c>
      <c r="E12" t="str">
        <f>IFERROR(VLOOKUP(D12,'Kering Technologies'!$A:$C,2,FALSE),"")</f>
        <v>5.  End User Support</v>
      </c>
      <c r="F12" t="str">
        <f>IFERROR(VLOOKUP(D12,'Kering Technologies'!$A:$C,3,FALSE),"")</f>
        <v>Functional / Technical End user Support</v>
      </c>
      <c r="G12" t="s">
        <v>3</v>
      </c>
      <c r="H12" t="s">
        <v>2</v>
      </c>
      <c r="I12" t="s">
        <v>183</v>
      </c>
    </row>
    <row r="13" spans="1:9" x14ac:dyDescent="0.25">
      <c r="A13" t="s">
        <v>15</v>
      </c>
      <c r="B13">
        <v>3</v>
      </c>
      <c r="C13" t="s">
        <v>182</v>
      </c>
      <c r="D13" t="s">
        <v>380</v>
      </c>
      <c r="E13" t="str">
        <f>IFERROR(VLOOKUP(D13,'Kering Technologies'!$A:$C,2,FALSE),"")</f>
        <v>5.  End User Support</v>
      </c>
      <c r="F13" t="str">
        <f>IFERROR(VLOOKUP(D13,'Kering Technologies'!$A:$C,3,FALSE),"")</f>
        <v>Functional / Technical End user Support</v>
      </c>
      <c r="G13" t="s">
        <v>12</v>
      </c>
      <c r="H13" t="s">
        <v>3</v>
      </c>
      <c r="I13" t="s">
        <v>183</v>
      </c>
    </row>
    <row r="14" spans="1:9" x14ac:dyDescent="0.25">
      <c r="A14" t="s">
        <v>15</v>
      </c>
      <c r="B14">
        <v>3</v>
      </c>
      <c r="C14" t="s">
        <v>181</v>
      </c>
      <c r="D14" t="s">
        <v>378</v>
      </c>
      <c r="E14" t="str">
        <f>IFERROR(VLOOKUP(D14,'Kering Technologies'!$A:$C,2,FALSE),"")</f>
        <v>5.  End User Support</v>
      </c>
      <c r="F14" t="str">
        <f>IFERROR(VLOOKUP(D14,'Kering Technologies'!$A:$C,3,FALSE),"")</f>
        <v>Functional / Technical End user Support</v>
      </c>
      <c r="G14" t="s">
        <v>9</v>
      </c>
      <c r="H14" t="s">
        <v>3</v>
      </c>
      <c r="I14" t="s">
        <v>183</v>
      </c>
    </row>
    <row r="15" spans="1:9" x14ac:dyDescent="0.25">
      <c r="A15" t="s">
        <v>15</v>
      </c>
      <c r="B15">
        <v>3</v>
      </c>
      <c r="C15" t="s">
        <v>181</v>
      </c>
      <c r="D15" t="s">
        <v>378</v>
      </c>
      <c r="E15" t="str">
        <f>IFERROR(VLOOKUP(D15,'Kering Technologies'!$A:$C,2,FALSE),"")</f>
        <v>5.  End User Support</v>
      </c>
      <c r="F15" t="str">
        <f>IFERROR(VLOOKUP(D15,'Kering Technologies'!$A:$C,3,FALSE),"")</f>
        <v>Functional / Technical End user Support</v>
      </c>
      <c r="G15" t="s">
        <v>13</v>
      </c>
      <c r="H15" t="s">
        <v>3</v>
      </c>
      <c r="I15" t="s">
        <v>183</v>
      </c>
    </row>
    <row r="16" spans="1:9" x14ac:dyDescent="0.25">
      <c r="A16" t="s">
        <v>15</v>
      </c>
      <c r="B16">
        <v>3</v>
      </c>
      <c r="C16" t="s">
        <v>181</v>
      </c>
      <c r="D16" t="s">
        <v>378</v>
      </c>
      <c r="E16" t="str">
        <f>IFERROR(VLOOKUP(D16,'Kering Technologies'!$A:$C,2,FALSE),"")</f>
        <v>5.  End User Support</v>
      </c>
      <c r="F16" t="str">
        <f>IFERROR(VLOOKUP(D16,'Kering Technologies'!$A:$C,3,FALSE),"")</f>
        <v>Functional / Technical End user Support</v>
      </c>
      <c r="G16" t="s">
        <v>14</v>
      </c>
      <c r="H16" t="s">
        <v>3</v>
      </c>
      <c r="I16" t="s">
        <v>183</v>
      </c>
    </row>
    <row r="17" spans="1:9" x14ac:dyDescent="0.25">
      <c r="A17" t="s">
        <v>15</v>
      </c>
      <c r="B17">
        <v>3</v>
      </c>
      <c r="C17" t="s">
        <v>4</v>
      </c>
      <c r="D17" t="s">
        <v>386</v>
      </c>
      <c r="E17" t="str">
        <f>IFERROR(VLOOKUP(D17,'Kering Technologies'!$A:$C,2,FALSE),"")</f>
        <v xml:space="preserve">6.  Project Management </v>
      </c>
      <c r="F17" t="str">
        <f>IFERROR(VLOOKUP(D17,'Kering Technologies'!$A:$C,3,FALSE),"")</f>
        <v>Project Manager</v>
      </c>
      <c r="G17" t="s">
        <v>6</v>
      </c>
      <c r="H17" t="s">
        <v>5</v>
      </c>
      <c r="I17" t="s">
        <v>183</v>
      </c>
    </row>
    <row r="18" spans="1:9" x14ac:dyDescent="0.25">
      <c r="A18" t="s">
        <v>15</v>
      </c>
      <c r="B18">
        <v>3</v>
      </c>
      <c r="C18" t="s">
        <v>4</v>
      </c>
      <c r="D18" t="s">
        <v>386</v>
      </c>
      <c r="E18" t="str">
        <f>IFERROR(VLOOKUP(D18,'Kering Technologies'!$A:$C,2,FALSE),"")</f>
        <v xml:space="preserve">6.  Project Management </v>
      </c>
      <c r="F18" t="str">
        <f>IFERROR(VLOOKUP(D18,'Kering Technologies'!$A:$C,3,FALSE),"")</f>
        <v>Project Manager</v>
      </c>
      <c r="G18" t="s">
        <v>7</v>
      </c>
      <c r="H18" t="s">
        <v>5</v>
      </c>
      <c r="I18" t="s">
        <v>183</v>
      </c>
    </row>
    <row r="19" spans="1:9" x14ac:dyDescent="0.25">
      <c r="A19" t="s">
        <v>15</v>
      </c>
      <c r="B19">
        <v>3</v>
      </c>
      <c r="C19" t="s">
        <v>4</v>
      </c>
      <c r="D19" t="s">
        <v>386</v>
      </c>
      <c r="E19" t="str">
        <f>IFERROR(VLOOKUP(D19,'Kering Technologies'!$A:$C,2,FALSE),"")</f>
        <v xml:space="preserve">6.  Project Management </v>
      </c>
      <c r="F19" t="str">
        <f>IFERROR(VLOOKUP(D19,'Kering Technologies'!$A:$C,3,FALSE),"")</f>
        <v>Project Manager</v>
      </c>
      <c r="G19" t="s">
        <v>8</v>
      </c>
      <c r="H19" t="s">
        <v>5</v>
      </c>
      <c r="I19" t="s">
        <v>183</v>
      </c>
    </row>
    <row r="20" spans="1:9" x14ac:dyDescent="0.25">
      <c r="A20" t="s">
        <v>15</v>
      </c>
      <c r="B20">
        <v>3</v>
      </c>
      <c r="C20" t="s">
        <v>10</v>
      </c>
      <c r="D20" t="s">
        <v>402</v>
      </c>
      <c r="E20" t="str">
        <f>IFERROR(VLOOKUP(D20,'Kering Technologies'!$A:$C,2,FALSE),"")</f>
        <v>7.  IT Management &amp; Generalist</v>
      </c>
      <c r="F20" t="str">
        <f>IFERROR(VLOOKUP(D20,'Kering Technologies'!$A:$C,3,FALSE),"")</f>
        <v>ERP, CRM, SIRH, Application Manager</v>
      </c>
      <c r="G20" t="s">
        <v>11</v>
      </c>
      <c r="H20" t="s">
        <v>3</v>
      </c>
      <c r="I20" t="s">
        <v>183</v>
      </c>
    </row>
    <row r="21" spans="1:9" x14ac:dyDescent="0.25">
      <c r="A21" t="s">
        <v>192</v>
      </c>
      <c r="B21">
        <v>1</v>
      </c>
      <c r="C21" t="s">
        <v>200</v>
      </c>
      <c r="D21" t="s">
        <v>485</v>
      </c>
      <c r="E21" t="str">
        <f>IFERROR(VLOOKUP(D21,'Kering Technologies'!$A:$C,2,FALSE),"")</f>
        <v>7.  IT Management &amp; Generalist</v>
      </c>
      <c r="F21" t="str">
        <f>IFERROR(VLOOKUP(D21,'Kering Technologies'!$A:$C,3,FALSE),"")</f>
        <v>MIS Management</v>
      </c>
      <c r="G21" t="s">
        <v>193</v>
      </c>
      <c r="H21" t="s">
        <v>199</v>
      </c>
      <c r="I21" t="s">
        <v>205</v>
      </c>
    </row>
    <row r="22" spans="1:9" x14ac:dyDescent="0.25">
      <c r="A22" t="s">
        <v>192</v>
      </c>
      <c r="B22">
        <v>2</v>
      </c>
      <c r="C22" t="s">
        <v>203</v>
      </c>
      <c r="D22" t="s">
        <v>396</v>
      </c>
      <c r="E22" t="str">
        <f>IFERROR(VLOOKUP(D22,'Kering Technologies'!$A:$C,2,FALSE),"")</f>
        <v>7.  IT Management &amp; Generalist</v>
      </c>
      <c r="F22" t="str">
        <f>IFERROR(VLOOKUP(D22,'Kering Technologies'!$A:$C,3,FALSE),"")</f>
        <v>ERP, CRM, SIRH, Application Manager</v>
      </c>
      <c r="G22" t="s">
        <v>196</v>
      </c>
      <c r="H22" t="s">
        <v>193</v>
      </c>
      <c r="I22" t="s">
        <v>206</v>
      </c>
    </row>
    <row r="23" spans="1:9" x14ac:dyDescent="0.25">
      <c r="A23" t="s">
        <v>192</v>
      </c>
      <c r="B23">
        <v>2</v>
      </c>
      <c r="C23" t="s">
        <v>203</v>
      </c>
      <c r="D23" t="s">
        <v>396</v>
      </c>
      <c r="E23" t="str">
        <f>IFERROR(VLOOKUP(D23,'Kering Technologies'!$A:$C,2,FALSE),"")</f>
        <v>7.  IT Management &amp; Generalist</v>
      </c>
      <c r="F23" t="str">
        <f>IFERROR(VLOOKUP(D23,'Kering Technologies'!$A:$C,3,FALSE),"")</f>
        <v>ERP, CRM, SIRH, Application Manager</v>
      </c>
      <c r="G23" t="s">
        <v>197</v>
      </c>
      <c r="H23" t="s">
        <v>193</v>
      </c>
      <c r="I23" t="s">
        <v>206</v>
      </c>
    </row>
    <row r="24" spans="1:9" x14ac:dyDescent="0.25">
      <c r="A24" t="s">
        <v>192</v>
      </c>
      <c r="B24">
        <v>2</v>
      </c>
      <c r="C24" t="s">
        <v>204</v>
      </c>
      <c r="D24" t="s">
        <v>396</v>
      </c>
      <c r="E24" t="str">
        <f>IFERROR(VLOOKUP(D24,'Kering Technologies'!$A:$C,2,FALSE),"")</f>
        <v>7.  IT Management &amp; Generalist</v>
      </c>
      <c r="F24" t="str">
        <f>IFERROR(VLOOKUP(D24,'Kering Technologies'!$A:$C,3,FALSE),"")</f>
        <v>ERP, CRM, SIRH, Application Manager</v>
      </c>
      <c r="G24" t="s">
        <v>198</v>
      </c>
      <c r="H24" t="s">
        <v>193</v>
      </c>
      <c r="I24" t="s">
        <v>206</v>
      </c>
    </row>
    <row r="25" spans="1:9" x14ac:dyDescent="0.25">
      <c r="A25" t="s">
        <v>192</v>
      </c>
      <c r="B25">
        <v>2</v>
      </c>
      <c r="C25" t="s">
        <v>202</v>
      </c>
      <c r="D25" t="s">
        <v>396</v>
      </c>
      <c r="E25" t="str">
        <f>IFERROR(VLOOKUP(D25,'Kering Technologies'!$A:$C,2,FALSE),"")</f>
        <v>7.  IT Management &amp; Generalist</v>
      </c>
      <c r="F25" t="str">
        <f>IFERROR(VLOOKUP(D25,'Kering Technologies'!$A:$C,3,FALSE),"")</f>
        <v>ERP, CRM, SIRH, Application Manager</v>
      </c>
      <c r="G25" t="s">
        <v>195</v>
      </c>
      <c r="H25" t="s">
        <v>193</v>
      </c>
      <c r="I25" t="s">
        <v>206</v>
      </c>
    </row>
    <row r="26" spans="1:9" x14ac:dyDescent="0.25">
      <c r="A26" t="s">
        <v>192</v>
      </c>
      <c r="B26">
        <v>2</v>
      </c>
      <c r="C26" t="s">
        <v>201</v>
      </c>
      <c r="D26" t="s">
        <v>396</v>
      </c>
      <c r="E26" t="str">
        <f>IFERROR(VLOOKUP(D26,'Kering Technologies'!$A:$C,2,FALSE),"")</f>
        <v>7.  IT Management &amp; Generalist</v>
      </c>
      <c r="F26" t="str">
        <f>IFERROR(VLOOKUP(D26,'Kering Technologies'!$A:$C,3,FALSE),"")</f>
        <v>ERP, CRM, SIRH, Application Manager</v>
      </c>
      <c r="G26" t="s">
        <v>194</v>
      </c>
      <c r="H26" t="s">
        <v>193</v>
      </c>
      <c r="I26" t="s">
        <v>205</v>
      </c>
    </row>
    <row r="27" spans="1:9" x14ac:dyDescent="0.25">
      <c r="A27" s="2" t="s">
        <v>31</v>
      </c>
      <c r="B27" s="2">
        <v>1</v>
      </c>
      <c r="C27" t="s">
        <v>32</v>
      </c>
      <c r="D27" t="s">
        <v>485</v>
      </c>
      <c r="E27" t="str">
        <f>IFERROR(VLOOKUP(D27,'Kering Technologies'!$A:$C,2,FALSE),"")</f>
        <v>7.  IT Management &amp; Generalist</v>
      </c>
      <c r="F27" t="str">
        <f>IFERROR(VLOOKUP(D27,'Kering Technologies'!$A:$C,3,FALSE),"")</f>
        <v>MIS Management</v>
      </c>
      <c r="G27" t="s">
        <v>33</v>
      </c>
      <c r="H27" t="s">
        <v>199</v>
      </c>
      <c r="I27" t="s">
        <v>452</v>
      </c>
    </row>
    <row r="28" spans="1:9" x14ac:dyDescent="0.25">
      <c r="A28" s="2" t="s">
        <v>31</v>
      </c>
      <c r="B28" s="2">
        <v>2</v>
      </c>
      <c r="C28" t="s">
        <v>417</v>
      </c>
      <c r="D28" t="s">
        <v>386</v>
      </c>
      <c r="E28" t="str">
        <f>IFERROR(VLOOKUP(D28,'Kering Technologies'!$A:$C,2,FALSE),"")</f>
        <v xml:space="preserve">6.  Project Management </v>
      </c>
      <c r="F28" t="str">
        <f>IFERROR(VLOOKUP(D28,'Kering Technologies'!$A:$C,3,FALSE),"")</f>
        <v>Project Manager</v>
      </c>
      <c r="G28" t="s">
        <v>38</v>
      </c>
      <c r="H28" t="s">
        <v>33</v>
      </c>
      <c r="I28" t="s">
        <v>452</v>
      </c>
    </row>
    <row r="29" spans="1:9" x14ac:dyDescent="0.25">
      <c r="A29" s="2" t="s">
        <v>31</v>
      </c>
      <c r="B29" s="2">
        <v>2</v>
      </c>
      <c r="C29" t="s">
        <v>415</v>
      </c>
      <c r="D29" t="s">
        <v>486</v>
      </c>
      <c r="E29" t="str">
        <f>IFERROR(VLOOKUP(D29,'Kering Technologies'!$A:$C,2,FALSE),"")</f>
        <v xml:space="preserve">6.  Project Management </v>
      </c>
      <c r="F29" t="str">
        <f>IFERROR(VLOOKUP(D29,'Kering Technologies'!$A:$C,3,FALSE),"")</f>
        <v>Program Manager</v>
      </c>
      <c r="G29" t="s">
        <v>35</v>
      </c>
      <c r="H29" t="s">
        <v>33</v>
      </c>
      <c r="I29" t="s">
        <v>452</v>
      </c>
    </row>
    <row r="30" spans="1:9" x14ac:dyDescent="0.25">
      <c r="A30" s="2" t="s">
        <v>31</v>
      </c>
      <c r="B30" s="2">
        <v>2</v>
      </c>
      <c r="C30" t="s">
        <v>39</v>
      </c>
      <c r="D30" t="s">
        <v>486</v>
      </c>
      <c r="E30" t="str">
        <f>IFERROR(VLOOKUP(D30,'Kering Technologies'!$A:$C,2,FALSE),"")</f>
        <v xml:space="preserve">6.  Project Management </v>
      </c>
      <c r="F30" t="str">
        <f>IFERROR(VLOOKUP(D30,'Kering Technologies'!$A:$C,3,FALSE),"")</f>
        <v>Program Manager</v>
      </c>
      <c r="G30" t="s">
        <v>63</v>
      </c>
      <c r="H30" t="s">
        <v>33</v>
      </c>
      <c r="I30" t="s">
        <v>453</v>
      </c>
    </row>
    <row r="31" spans="1:9" x14ac:dyDescent="0.25">
      <c r="A31" s="2" t="s">
        <v>31</v>
      </c>
      <c r="B31" s="2">
        <v>2</v>
      </c>
      <c r="C31" t="s">
        <v>40</v>
      </c>
      <c r="D31" t="s">
        <v>486</v>
      </c>
      <c r="E31" t="str">
        <f>IFERROR(VLOOKUP(D31,'Kering Technologies'!$A:$C,2,FALSE),"")</f>
        <v xml:space="preserve">6.  Project Management </v>
      </c>
      <c r="F31" t="str">
        <f>IFERROR(VLOOKUP(D31,'Kering Technologies'!$A:$C,3,FALSE),"")</f>
        <v>Program Manager</v>
      </c>
      <c r="G31" t="s">
        <v>36</v>
      </c>
      <c r="H31" t="s">
        <v>33</v>
      </c>
      <c r="I31" t="s">
        <v>454</v>
      </c>
    </row>
    <row r="32" spans="1:9" x14ac:dyDescent="0.25">
      <c r="A32" s="2" t="s">
        <v>31</v>
      </c>
      <c r="B32" s="2">
        <v>2</v>
      </c>
      <c r="C32" t="s">
        <v>414</v>
      </c>
      <c r="D32" t="s">
        <v>486</v>
      </c>
      <c r="E32" t="str">
        <f>IFERROR(VLOOKUP(D32,'Kering Technologies'!$A:$C,2,FALSE),"")</f>
        <v xml:space="preserve">6.  Project Management </v>
      </c>
      <c r="F32" t="str">
        <f>IFERROR(VLOOKUP(D32,'Kering Technologies'!$A:$C,3,FALSE),"")</f>
        <v>Program Manager</v>
      </c>
      <c r="G32" t="s">
        <v>34</v>
      </c>
      <c r="H32" t="s">
        <v>33</v>
      </c>
      <c r="I32" t="s">
        <v>452</v>
      </c>
    </row>
    <row r="33" spans="1:9" x14ac:dyDescent="0.25">
      <c r="A33" s="2" t="s">
        <v>31</v>
      </c>
      <c r="B33" s="2">
        <v>2</v>
      </c>
      <c r="C33" t="s">
        <v>416</v>
      </c>
      <c r="D33" t="s">
        <v>486</v>
      </c>
      <c r="E33" t="str">
        <f>IFERROR(VLOOKUP(D33,'Kering Technologies'!$A:$C,2,FALSE),"")</f>
        <v xml:space="preserve">6.  Project Management </v>
      </c>
      <c r="F33" t="str">
        <f>IFERROR(VLOOKUP(D33,'Kering Technologies'!$A:$C,3,FALSE),"")</f>
        <v>Program Manager</v>
      </c>
      <c r="G33" t="s">
        <v>37</v>
      </c>
      <c r="H33" t="s">
        <v>33</v>
      </c>
      <c r="I33" t="s">
        <v>452</v>
      </c>
    </row>
    <row r="34" spans="1:9" x14ac:dyDescent="0.25">
      <c r="A34" s="2" t="s">
        <v>31</v>
      </c>
      <c r="B34" s="2">
        <v>3</v>
      </c>
      <c r="C34" t="s">
        <v>69</v>
      </c>
      <c r="D34" t="s">
        <v>311</v>
      </c>
      <c r="E34" t="str">
        <f>IFERROR(VLOOKUP(D34,'Kering Technologies'!$A:$C,2,FALSE),"")</f>
        <v>1.  IT Architecture and Security</v>
      </c>
      <c r="F34" t="str">
        <f>IFERROR(VLOOKUP(D34,'Kering Technologies'!$A:$C,3,FALSE),"")</f>
        <v>Architect</v>
      </c>
      <c r="G34" t="s">
        <v>68</v>
      </c>
      <c r="H34" t="s">
        <v>63</v>
      </c>
      <c r="I34" t="s">
        <v>452</v>
      </c>
    </row>
    <row r="35" spans="1:9" x14ac:dyDescent="0.25">
      <c r="A35" s="2" t="s">
        <v>31</v>
      </c>
      <c r="B35" s="2">
        <v>3</v>
      </c>
      <c r="C35" t="s">
        <v>442</v>
      </c>
      <c r="D35" t="s">
        <v>312</v>
      </c>
      <c r="E35" t="str">
        <f>IFERROR(VLOOKUP(D35,'Kering Technologies'!$A:$C,2,FALSE),"")</f>
        <v>1.  IT Architecture and Security</v>
      </c>
      <c r="F35" t="str">
        <f>IFERROR(VLOOKUP(D35,'Kering Technologies'!$A:$C,3,FALSE),"")</f>
        <v>Architect</v>
      </c>
      <c r="G35" t="s">
        <v>84</v>
      </c>
      <c r="H35" t="s">
        <v>36</v>
      </c>
      <c r="I35" t="s">
        <v>454</v>
      </c>
    </row>
    <row r="36" spans="1:9" x14ac:dyDescent="0.25">
      <c r="A36" s="2" t="s">
        <v>31</v>
      </c>
      <c r="B36" s="2">
        <v>3</v>
      </c>
      <c r="C36" t="s">
        <v>422</v>
      </c>
      <c r="D36" t="s">
        <v>321</v>
      </c>
      <c r="E36" t="str">
        <f>IFERROR(VLOOKUP(D36,'Kering Technologies'!$A:$C,2,FALSE),"")</f>
        <v>2.  Solutions delivery</v>
      </c>
      <c r="F36" t="str">
        <f>IFERROR(VLOOKUP(D36,'Kering Technologies'!$A:$C,3,FALSE),"")</f>
        <v>Business Analyst</v>
      </c>
      <c r="G36" t="s">
        <v>410</v>
      </c>
      <c r="H36" t="s">
        <v>63</v>
      </c>
      <c r="I36" t="s">
        <v>452</v>
      </c>
    </row>
    <row r="37" spans="1:9" x14ac:dyDescent="0.25">
      <c r="A37" s="2" t="s">
        <v>31</v>
      </c>
      <c r="B37" s="2">
        <v>3</v>
      </c>
      <c r="C37" t="s">
        <v>430</v>
      </c>
      <c r="D37" t="s">
        <v>342</v>
      </c>
      <c r="E37" t="str">
        <f>IFERROR(VLOOKUP(D37,'Kering Technologies'!$A:$C,2,FALSE),"")</f>
        <v xml:space="preserve">3.  Data Management </v>
      </c>
      <c r="F37" t="str">
        <f>IFERROR(VLOOKUP(D37,'Kering Technologies'!$A:$C,3,FALSE),"")</f>
        <v>Data Management</v>
      </c>
      <c r="G37" t="s">
        <v>45</v>
      </c>
      <c r="H37" t="s">
        <v>35</v>
      </c>
      <c r="I37" t="s">
        <v>452</v>
      </c>
    </row>
    <row r="38" spans="1:9" x14ac:dyDescent="0.25">
      <c r="A38" s="2" t="s">
        <v>31</v>
      </c>
      <c r="B38" s="2">
        <v>3</v>
      </c>
      <c r="C38" t="s">
        <v>429</v>
      </c>
      <c r="D38" t="s">
        <v>342</v>
      </c>
      <c r="E38" t="str">
        <f>IFERROR(VLOOKUP(D38,'Kering Technologies'!$A:$C,2,FALSE),"")</f>
        <v xml:space="preserve">3.  Data Management </v>
      </c>
      <c r="F38" t="str">
        <f>IFERROR(VLOOKUP(D38,'Kering Technologies'!$A:$C,3,FALSE),"")</f>
        <v>Data Management</v>
      </c>
      <c r="G38" t="s">
        <v>44</v>
      </c>
      <c r="H38" t="s">
        <v>35</v>
      </c>
      <c r="I38" t="s">
        <v>454</v>
      </c>
    </row>
    <row r="39" spans="1:9" x14ac:dyDescent="0.25">
      <c r="A39" s="2" t="s">
        <v>31</v>
      </c>
      <c r="B39" s="2">
        <v>3</v>
      </c>
      <c r="C39" t="s">
        <v>428</v>
      </c>
      <c r="D39" t="s">
        <v>342</v>
      </c>
      <c r="E39" t="str">
        <f>IFERROR(VLOOKUP(D39,'Kering Technologies'!$A:$C,2,FALSE),"")</f>
        <v xml:space="preserve">3.  Data Management </v>
      </c>
      <c r="F39" t="str">
        <f>IFERROR(VLOOKUP(D39,'Kering Technologies'!$A:$C,3,FALSE),"")</f>
        <v>Data Management</v>
      </c>
      <c r="G39" t="s">
        <v>41</v>
      </c>
      <c r="H39" t="s">
        <v>35</v>
      </c>
      <c r="I39" t="s">
        <v>452</v>
      </c>
    </row>
    <row r="40" spans="1:9" x14ac:dyDescent="0.25">
      <c r="A40" s="2" t="s">
        <v>31</v>
      </c>
      <c r="B40" s="2">
        <v>3</v>
      </c>
      <c r="C40" t="s">
        <v>42</v>
      </c>
      <c r="D40" t="s">
        <v>342</v>
      </c>
      <c r="E40" t="str">
        <f>IFERROR(VLOOKUP(D40,'Kering Technologies'!$A:$C,2,FALSE),"")</f>
        <v xml:space="preserve">3.  Data Management </v>
      </c>
      <c r="F40" t="str">
        <f>IFERROR(VLOOKUP(D40,'Kering Technologies'!$A:$C,3,FALSE),"")</f>
        <v>Data Management</v>
      </c>
      <c r="G40" t="s">
        <v>43</v>
      </c>
      <c r="H40" t="s">
        <v>35</v>
      </c>
      <c r="I40" t="s">
        <v>452</v>
      </c>
    </row>
    <row r="41" spans="1:9" x14ac:dyDescent="0.25">
      <c r="A41" s="2" t="s">
        <v>31</v>
      </c>
      <c r="B41" s="2">
        <v>3</v>
      </c>
      <c r="C41" t="s">
        <v>431</v>
      </c>
      <c r="D41" t="s">
        <v>342</v>
      </c>
      <c r="E41" t="str">
        <f>IFERROR(VLOOKUP(D41,'Kering Technologies'!$A:$C,2,FALSE),"")</f>
        <v xml:space="preserve">3.  Data Management </v>
      </c>
      <c r="F41" t="str">
        <f>IFERROR(VLOOKUP(D41,'Kering Technologies'!$A:$C,3,FALSE),"")</f>
        <v>Data Management</v>
      </c>
      <c r="G41" t="s">
        <v>46</v>
      </c>
      <c r="H41" t="s">
        <v>35</v>
      </c>
      <c r="I41" t="s">
        <v>452</v>
      </c>
    </row>
    <row r="42" spans="1:9" x14ac:dyDescent="0.25">
      <c r="A42" s="2" t="s">
        <v>31</v>
      </c>
      <c r="B42" s="2">
        <v>3</v>
      </c>
      <c r="C42" t="s">
        <v>420</v>
      </c>
      <c r="D42" t="s">
        <v>407</v>
      </c>
      <c r="E42" t="str">
        <f>IFERROR(VLOOKUP(D42,'Kering Technologies'!$A:$C,2,FALSE),"")</f>
        <v>4.  Service Delivery</v>
      </c>
      <c r="F42" t="str">
        <f>IFERROR(VLOOKUP(D42,'Kering Technologies'!$A:$C,3,FALSE),"")</f>
        <v>Service Delivery Manager</v>
      </c>
      <c r="G42" t="s">
        <v>64</v>
      </c>
      <c r="H42" t="s">
        <v>63</v>
      </c>
      <c r="I42" t="s">
        <v>452</v>
      </c>
    </row>
    <row r="43" spans="1:9" x14ac:dyDescent="0.25">
      <c r="A43" s="2" t="s">
        <v>31</v>
      </c>
      <c r="B43" s="2">
        <v>3</v>
      </c>
      <c r="C43" t="s">
        <v>443</v>
      </c>
      <c r="D43" t="s">
        <v>407</v>
      </c>
      <c r="E43" t="str">
        <f>IFERROR(VLOOKUP(D43,'Kering Technologies'!$A:$C,2,FALSE),"")</f>
        <v>4.  Service Delivery</v>
      </c>
      <c r="F43" t="str">
        <f>IFERROR(VLOOKUP(D43,'Kering Technologies'!$A:$C,3,FALSE),"")</f>
        <v>Service Delivery Manager</v>
      </c>
      <c r="G43" t="s">
        <v>85</v>
      </c>
      <c r="H43" t="s">
        <v>36</v>
      </c>
      <c r="I43" t="s">
        <v>454</v>
      </c>
    </row>
    <row r="44" spans="1:9" x14ac:dyDescent="0.25">
      <c r="A44" s="2" t="s">
        <v>31</v>
      </c>
      <c r="B44" s="2">
        <v>3</v>
      </c>
      <c r="C44" t="s">
        <v>437</v>
      </c>
      <c r="D44" t="s">
        <v>407</v>
      </c>
      <c r="E44" t="str">
        <f>IFERROR(VLOOKUP(D44,'Kering Technologies'!$A:$C,2,FALSE),"")</f>
        <v>4.  Service Delivery</v>
      </c>
      <c r="F44" t="str">
        <f>IFERROR(VLOOKUP(D44,'Kering Technologies'!$A:$C,3,FALSE),"")</f>
        <v>Service Delivery Manager</v>
      </c>
      <c r="G44" t="s">
        <v>79</v>
      </c>
      <c r="H44" t="s">
        <v>36</v>
      </c>
      <c r="I44" t="s">
        <v>454</v>
      </c>
    </row>
    <row r="45" spans="1:9" x14ac:dyDescent="0.25">
      <c r="A45" s="2" t="s">
        <v>31</v>
      </c>
      <c r="B45" s="2">
        <v>3</v>
      </c>
      <c r="C45" t="s">
        <v>439</v>
      </c>
      <c r="D45" t="s">
        <v>407</v>
      </c>
      <c r="E45" t="str">
        <f>IFERROR(VLOOKUP(D45,'Kering Technologies'!$A:$C,2,FALSE),"")</f>
        <v>4.  Service Delivery</v>
      </c>
      <c r="F45" t="str">
        <f>IFERROR(VLOOKUP(D45,'Kering Technologies'!$A:$C,3,FALSE),"")</f>
        <v>Service Delivery Manager</v>
      </c>
      <c r="G45" t="s">
        <v>81</v>
      </c>
      <c r="H45" t="s">
        <v>36</v>
      </c>
      <c r="I45" t="s">
        <v>454</v>
      </c>
    </row>
    <row r="46" spans="1:9" x14ac:dyDescent="0.25">
      <c r="A46" s="2" t="s">
        <v>31</v>
      </c>
      <c r="B46" s="2">
        <v>3</v>
      </c>
      <c r="C46" t="s">
        <v>424</v>
      </c>
      <c r="D46" t="s">
        <v>407</v>
      </c>
      <c r="E46" t="str">
        <f>IFERROR(VLOOKUP(D46,'Kering Technologies'!$A:$C,2,FALSE),"")</f>
        <v>4.  Service Delivery</v>
      </c>
      <c r="F46" t="str">
        <f>IFERROR(VLOOKUP(D46,'Kering Technologies'!$A:$C,3,FALSE),"")</f>
        <v>Service Delivery Manager</v>
      </c>
      <c r="G46" t="s">
        <v>67</v>
      </c>
      <c r="H46" t="s">
        <v>63</v>
      </c>
      <c r="I46" t="s">
        <v>452</v>
      </c>
    </row>
    <row r="47" spans="1:9" x14ac:dyDescent="0.25">
      <c r="A47" s="2" t="s">
        <v>31</v>
      </c>
      <c r="B47" s="2">
        <v>3</v>
      </c>
      <c r="C47" t="s">
        <v>120</v>
      </c>
      <c r="D47" t="s">
        <v>361</v>
      </c>
      <c r="E47" t="str">
        <f>IFERROR(VLOOKUP(D47,'Kering Technologies'!$A:$C,2,FALSE),"")</f>
        <v>4.  Service Delivery</v>
      </c>
      <c r="F47" t="str">
        <f>IFERROR(VLOOKUP(D47,'Kering Technologies'!$A:$C,3,FALSE),"")</f>
        <v>Service Continuity</v>
      </c>
      <c r="G47" t="s">
        <v>116</v>
      </c>
      <c r="H47" t="s">
        <v>34</v>
      </c>
      <c r="I47" t="s">
        <v>452</v>
      </c>
    </row>
    <row r="48" spans="1:9" x14ac:dyDescent="0.25">
      <c r="A48" s="2" t="s">
        <v>31</v>
      </c>
      <c r="B48" s="2">
        <v>3</v>
      </c>
      <c r="C48" t="s">
        <v>120</v>
      </c>
      <c r="D48" t="s">
        <v>361</v>
      </c>
      <c r="E48" t="str">
        <f>IFERROR(VLOOKUP(D48,'Kering Technologies'!$A:$C,2,FALSE),"")</f>
        <v>4.  Service Delivery</v>
      </c>
      <c r="F48" t="str">
        <f>IFERROR(VLOOKUP(D48,'Kering Technologies'!$A:$C,3,FALSE),"")</f>
        <v>Service Continuity</v>
      </c>
      <c r="G48" t="s">
        <v>117</v>
      </c>
      <c r="H48" t="s">
        <v>34</v>
      </c>
      <c r="I48" t="s">
        <v>452</v>
      </c>
    </row>
    <row r="49" spans="1:9" x14ac:dyDescent="0.25">
      <c r="A49" s="2" t="s">
        <v>31</v>
      </c>
      <c r="B49" s="2">
        <v>3</v>
      </c>
      <c r="C49" t="s">
        <v>438</v>
      </c>
      <c r="D49" t="s">
        <v>379</v>
      </c>
      <c r="E49" t="str">
        <f>IFERROR(VLOOKUP(D49,'Kering Technologies'!$A:$C,2,FALSE),"")</f>
        <v>5.  End User Support</v>
      </c>
      <c r="F49" t="str">
        <f>IFERROR(VLOOKUP(D49,'Kering Technologies'!$A:$C,3,FALSE),"")</f>
        <v>Functional / Technical End user Support</v>
      </c>
      <c r="G49" t="s">
        <v>80</v>
      </c>
      <c r="H49" t="s">
        <v>36</v>
      </c>
      <c r="I49" t="s">
        <v>454</v>
      </c>
    </row>
    <row r="50" spans="1:9" x14ac:dyDescent="0.25">
      <c r="A50" s="2" t="s">
        <v>31</v>
      </c>
      <c r="B50" s="2">
        <v>3</v>
      </c>
      <c r="C50" t="s">
        <v>421</v>
      </c>
      <c r="D50" t="s">
        <v>379</v>
      </c>
      <c r="E50" t="str">
        <f>IFERROR(VLOOKUP(D50,'Kering Technologies'!$A:$C,2,FALSE),"")</f>
        <v>5.  End User Support</v>
      </c>
      <c r="F50" t="str">
        <f>IFERROR(VLOOKUP(D50,'Kering Technologies'!$A:$C,3,FALSE),"")</f>
        <v>Functional / Technical End user Support</v>
      </c>
      <c r="G50" t="s">
        <v>65</v>
      </c>
      <c r="H50" t="s">
        <v>63</v>
      </c>
      <c r="I50" t="s">
        <v>452</v>
      </c>
    </row>
    <row r="51" spans="1:9" x14ac:dyDescent="0.25">
      <c r="A51" s="2" t="s">
        <v>31</v>
      </c>
      <c r="B51" s="2">
        <v>3</v>
      </c>
      <c r="C51" t="s">
        <v>418</v>
      </c>
      <c r="D51" t="s">
        <v>119</v>
      </c>
      <c r="E51" t="str">
        <f>IFERROR(VLOOKUP(D51,'Kering Technologies'!$A:$C,2,FALSE),"")</f>
        <v xml:space="preserve">6.  Project Management </v>
      </c>
      <c r="F51" t="str">
        <f>IFERROR(VLOOKUP(D51,'Kering Technologies'!$A:$C,3,FALSE),"")</f>
        <v>Program Manager</v>
      </c>
      <c r="G51" t="s">
        <v>113</v>
      </c>
      <c r="H51" t="s">
        <v>34</v>
      </c>
      <c r="I51" t="s">
        <v>452</v>
      </c>
    </row>
    <row r="52" spans="1:9" x14ac:dyDescent="0.25">
      <c r="A52" s="2" t="s">
        <v>31</v>
      </c>
      <c r="B52" s="2">
        <v>3</v>
      </c>
      <c r="C52" t="s">
        <v>119</v>
      </c>
      <c r="D52" t="s">
        <v>119</v>
      </c>
      <c r="E52" t="str">
        <f>IFERROR(VLOOKUP(D52,'Kering Technologies'!$A:$C,2,FALSE),"")</f>
        <v xml:space="preserve">6.  Project Management </v>
      </c>
      <c r="F52" t="str">
        <f>IFERROR(VLOOKUP(D52,'Kering Technologies'!$A:$C,3,FALSE),"")</f>
        <v>Program Manager</v>
      </c>
      <c r="G52" t="s">
        <v>114</v>
      </c>
      <c r="H52" t="s">
        <v>34</v>
      </c>
      <c r="I52" t="s">
        <v>452</v>
      </c>
    </row>
    <row r="53" spans="1:9" x14ac:dyDescent="0.25">
      <c r="A53" s="2" t="s">
        <v>31</v>
      </c>
      <c r="B53" s="2">
        <v>3</v>
      </c>
      <c r="C53" t="s">
        <v>119</v>
      </c>
      <c r="D53" t="s">
        <v>119</v>
      </c>
      <c r="E53" t="str">
        <f>IFERROR(VLOOKUP(D53,'Kering Technologies'!$A:$C,2,FALSE),"")</f>
        <v xml:space="preserve">6.  Project Management </v>
      </c>
      <c r="F53" t="str">
        <f>IFERROR(VLOOKUP(D53,'Kering Technologies'!$A:$C,3,FALSE),"")</f>
        <v>Program Manager</v>
      </c>
      <c r="G53" t="s">
        <v>115</v>
      </c>
      <c r="H53" t="s">
        <v>34</v>
      </c>
      <c r="I53" t="s">
        <v>452</v>
      </c>
    </row>
    <row r="54" spans="1:9" x14ac:dyDescent="0.25">
      <c r="A54" s="2" t="s">
        <v>31</v>
      </c>
      <c r="B54" s="2">
        <v>3</v>
      </c>
      <c r="C54" t="s">
        <v>119</v>
      </c>
      <c r="D54" t="s">
        <v>119</v>
      </c>
      <c r="E54" t="str">
        <f>IFERROR(VLOOKUP(D54,'Kering Technologies'!$A:$C,2,FALSE),"")</f>
        <v xml:space="preserve">6.  Project Management </v>
      </c>
      <c r="F54" t="str">
        <f>IFERROR(VLOOKUP(D54,'Kering Technologies'!$A:$C,3,FALSE),"")</f>
        <v>Program Manager</v>
      </c>
      <c r="G54" t="s">
        <v>118</v>
      </c>
      <c r="H54" t="s">
        <v>34</v>
      </c>
      <c r="I54" t="s">
        <v>453</v>
      </c>
    </row>
    <row r="55" spans="1:9" x14ac:dyDescent="0.25">
      <c r="A55" s="2" t="s">
        <v>31</v>
      </c>
      <c r="B55" s="2">
        <v>3</v>
      </c>
      <c r="C55" t="s">
        <v>444</v>
      </c>
      <c r="D55" t="s">
        <v>484</v>
      </c>
      <c r="E55" t="str">
        <f>IFERROR(VLOOKUP(D55,'Kering Technologies'!$A:$C,2,FALSE),"")</f>
        <v>7.  IT Management &amp; Generalist</v>
      </c>
      <c r="F55" t="str">
        <f>IFERROR(VLOOKUP(D55,'Kering Technologies'!$A:$C,3,FALSE),"")</f>
        <v>MIS Management</v>
      </c>
      <c r="G55" t="s">
        <v>412</v>
      </c>
      <c r="H55" t="s">
        <v>36</v>
      </c>
      <c r="I55" t="s">
        <v>454</v>
      </c>
    </row>
    <row r="56" spans="1:9" x14ac:dyDescent="0.25">
      <c r="A56" s="2" t="s">
        <v>31</v>
      </c>
      <c r="B56" s="2">
        <v>3</v>
      </c>
      <c r="C56" t="s">
        <v>441</v>
      </c>
      <c r="D56" t="s">
        <v>484</v>
      </c>
      <c r="E56" t="str">
        <f>IFERROR(VLOOKUP(D56,'Kering Technologies'!$A:$C,2,FALSE),"")</f>
        <v>7.  IT Management &amp; Generalist</v>
      </c>
      <c r="F56" t="str">
        <f>IFERROR(VLOOKUP(D56,'Kering Technologies'!$A:$C,3,FALSE),"")</f>
        <v>MIS Management</v>
      </c>
      <c r="G56" t="s">
        <v>83</v>
      </c>
      <c r="H56" t="s">
        <v>36</v>
      </c>
      <c r="I56" t="s">
        <v>454</v>
      </c>
    </row>
    <row r="57" spans="1:9" x14ac:dyDescent="0.25">
      <c r="A57" s="2" t="s">
        <v>31</v>
      </c>
      <c r="B57" s="2">
        <v>3</v>
      </c>
      <c r="C57" t="s">
        <v>440</v>
      </c>
      <c r="D57" t="s">
        <v>484</v>
      </c>
      <c r="E57" t="str">
        <f>IFERROR(VLOOKUP(D57,'Kering Technologies'!$A:$C,2,FALSE),"")</f>
        <v>7.  IT Management &amp; Generalist</v>
      </c>
      <c r="F57" t="str">
        <f>IFERROR(VLOOKUP(D57,'Kering Technologies'!$A:$C,3,FALSE),"")</f>
        <v>MIS Management</v>
      </c>
      <c r="G57" t="s">
        <v>82</v>
      </c>
      <c r="H57" t="s">
        <v>36</v>
      </c>
      <c r="I57" t="s">
        <v>454</v>
      </c>
    </row>
    <row r="58" spans="1:9" x14ac:dyDescent="0.25">
      <c r="A58" s="2" t="s">
        <v>31</v>
      </c>
      <c r="B58" s="2">
        <v>3</v>
      </c>
      <c r="C58" t="s">
        <v>451</v>
      </c>
      <c r="D58" t="s">
        <v>402</v>
      </c>
      <c r="E58" t="str">
        <f>IFERROR(VLOOKUP(D58,'Kering Technologies'!$A:$C,2,FALSE),"")</f>
        <v>7.  IT Management &amp; Generalist</v>
      </c>
      <c r="F58" t="str">
        <f>IFERROR(VLOOKUP(D58,'Kering Technologies'!$A:$C,3,FALSE),"")</f>
        <v>ERP, CRM, SIRH, Application Manager</v>
      </c>
      <c r="G58" t="s">
        <v>121</v>
      </c>
      <c r="H58" t="s">
        <v>37</v>
      </c>
      <c r="I58" t="s">
        <v>452</v>
      </c>
    </row>
    <row r="59" spans="1:9" x14ac:dyDescent="0.25">
      <c r="A59" s="2" t="s">
        <v>31</v>
      </c>
      <c r="B59" s="2">
        <v>3</v>
      </c>
      <c r="C59" t="s">
        <v>423</v>
      </c>
      <c r="D59" t="s">
        <v>405</v>
      </c>
      <c r="E59" t="str">
        <f>IFERROR(VLOOKUP(D59,'Kering Technologies'!$A:$C,2,FALSE),"")</f>
        <v>7.  IT Management &amp; Generalist</v>
      </c>
      <c r="F59" t="str">
        <f>IFERROR(VLOOKUP(D59,'Kering Technologies'!$A:$C,3,FALSE),"")</f>
        <v>ERP, CRM, SIRH, Application Manager</v>
      </c>
      <c r="G59" t="s">
        <v>66</v>
      </c>
      <c r="H59" t="s">
        <v>63</v>
      </c>
      <c r="I59" t="s">
        <v>452</v>
      </c>
    </row>
    <row r="60" spans="1:9" x14ac:dyDescent="0.25">
      <c r="A60" s="2" t="s">
        <v>31</v>
      </c>
      <c r="B60" s="2">
        <v>4</v>
      </c>
      <c r="C60" t="s">
        <v>426</v>
      </c>
      <c r="D60" t="s">
        <v>321</v>
      </c>
      <c r="E60" t="str">
        <f>IFERROR(VLOOKUP(D60,'Kering Technologies'!$A:$C,2,FALSE),"")</f>
        <v>2.  Solutions delivery</v>
      </c>
      <c r="F60" t="str">
        <f>IFERROR(VLOOKUP(D60,'Kering Technologies'!$A:$C,3,FALSE),"")</f>
        <v>Business Analyst</v>
      </c>
      <c r="G60" t="s">
        <v>70</v>
      </c>
      <c r="H60" t="s">
        <v>65</v>
      </c>
      <c r="I60" t="s">
        <v>453</v>
      </c>
    </row>
    <row r="61" spans="1:9" x14ac:dyDescent="0.25">
      <c r="A61" s="2" t="s">
        <v>31</v>
      </c>
      <c r="B61" s="2">
        <v>4</v>
      </c>
      <c r="C61" t="s">
        <v>426</v>
      </c>
      <c r="D61" t="s">
        <v>321</v>
      </c>
      <c r="E61" t="str">
        <f>IFERROR(VLOOKUP(D61,'Kering Technologies'!$A:$C,2,FALSE),"")</f>
        <v>2.  Solutions delivery</v>
      </c>
      <c r="F61" t="str">
        <f>IFERROR(VLOOKUP(D61,'Kering Technologies'!$A:$C,3,FALSE),"")</f>
        <v>Business Analyst</v>
      </c>
      <c r="G61" t="s">
        <v>72</v>
      </c>
      <c r="H61" t="s">
        <v>65</v>
      </c>
      <c r="I61" t="s">
        <v>452</v>
      </c>
    </row>
    <row r="62" spans="1:9" x14ac:dyDescent="0.25">
      <c r="A62" s="2" t="s">
        <v>31</v>
      </c>
      <c r="B62" s="2">
        <v>4</v>
      </c>
      <c r="C62" t="s">
        <v>426</v>
      </c>
      <c r="D62" t="s">
        <v>321</v>
      </c>
      <c r="E62" t="str">
        <f>IFERROR(VLOOKUP(D62,'Kering Technologies'!$A:$C,2,FALSE),"")</f>
        <v>2.  Solutions delivery</v>
      </c>
      <c r="F62" t="str">
        <f>IFERROR(VLOOKUP(D62,'Kering Technologies'!$A:$C,3,FALSE),"")</f>
        <v>Business Analyst</v>
      </c>
      <c r="G62" t="s">
        <v>90</v>
      </c>
      <c r="H62" t="s">
        <v>79</v>
      </c>
      <c r="I62" t="s">
        <v>454</v>
      </c>
    </row>
    <row r="63" spans="1:9" x14ac:dyDescent="0.25">
      <c r="A63" s="2" t="s">
        <v>31</v>
      </c>
      <c r="B63" s="2">
        <v>4</v>
      </c>
      <c r="C63" t="s">
        <v>426</v>
      </c>
      <c r="D63" t="s">
        <v>321</v>
      </c>
      <c r="E63" t="str">
        <f>IFERROR(VLOOKUP(D63,'Kering Technologies'!$A:$C,2,FALSE),"")</f>
        <v>2.  Solutions delivery</v>
      </c>
      <c r="F63" t="str">
        <f>IFERROR(VLOOKUP(D63,'Kering Technologies'!$A:$C,3,FALSE),"")</f>
        <v>Business Analyst</v>
      </c>
      <c r="G63" t="s">
        <v>111</v>
      </c>
      <c r="H63" t="s">
        <v>84</v>
      </c>
      <c r="I63" t="s">
        <v>454</v>
      </c>
    </row>
    <row r="64" spans="1:9" x14ac:dyDescent="0.25">
      <c r="A64" s="2" t="s">
        <v>31</v>
      </c>
      <c r="B64" s="2">
        <v>4</v>
      </c>
      <c r="C64" t="s">
        <v>426</v>
      </c>
      <c r="D64" t="s">
        <v>321</v>
      </c>
      <c r="E64" t="str">
        <f>IFERROR(VLOOKUP(D64,'Kering Technologies'!$A:$C,2,FALSE),"")</f>
        <v>2.  Solutions delivery</v>
      </c>
      <c r="F64" t="str">
        <f>IFERROR(VLOOKUP(D64,'Kering Technologies'!$A:$C,3,FALSE),"")</f>
        <v>Business Analyst</v>
      </c>
      <c r="G64" t="s">
        <v>112</v>
      </c>
      <c r="H64" t="s">
        <v>84</v>
      </c>
      <c r="I64" t="s">
        <v>454</v>
      </c>
    </row>
    <row r="65" spans="1:9" x14ac:dyDescent="0.25">
      <c r="A65" s="2" t="s">
        <v>31</v>
      </c>
      <c r="B65" s="2">
        <v>4</v>
      </c>
      <c r="C65" t="s">
        <v>448</v>
      </c>
      <c r="D65" t="s">
        <v>321</v>
      </c>
      <c r="E65" t="str">
        <f>IFERROR(VLOOKUP(D65,'Kering Technologies'!$A:$C,2,FALSE),"")</f>
        <v>2.  Solutions delivery</v>
      </c>
      <c r="F65" t="str">
        <f>IFERROR(VLOOKUP(D65,'Kering Technologies'!$A:$C,3,FALSE),"")</f>
        <v>Business Analyst</v>
      </c>
      <c r="G65" t="s">
        <v>98</v>
      </c>
      <c r="H65" t="s">
        <v>81</v>
      </c>
      <c r="I65" t="s">
        <v>454</v>
      </c>
    </row>
    <row r="66" spans="1:9" x14ac:dyDescent="0.25">
      <c r="A66" s="2" t="s">
        <v>31</v>
      </c>
      <c r="B66" s="2">
        <v>4</v>
      </c>
      <c r="C66" t="s">
        <v>448</v>
      </c>
      <c r="D66" t="s">
        <v>321</v>
      </c>
      <c r="E66" t="str">
        <f>IFERROR(VLOOKUP(D66,'Kering Technologies'!$A:$C,2,FALSE),"")</f>
        <v>2.  Solutions delivery</v>
      </c>
      <c r="F66" t="str">
        <f>IFERROR(VLOOKUP(D66,'Kering Technologies'!$A:$C,3,FALSE),"")</f>
        <v>Business Analyst</v>
      </c>
      <c r="G66" t="s">
        <v>103</v>
      </c>
      <c r="H66" t="s">
        <v>81</v>
      </c>
      <c r="I66" t="s">
        <v>454</v>
      </c>
    </row>
    <row r="67" spans="1:9" x14ac:dyDescent="0.25">
      <c r="A67" s="2" t="s">
        <v>31</v>
      </c>
      <c r="B67" s="2">
        <v>4</v>
      </c>
      <c r="C67" t="s">
        <v>448</v>
      </c>
      <c r="D67" t="s">
        <v>321</v>
      </c>
      <c r="E67" t="str">
        <f>IFERROR(VLOOKUP(D67,'Kering Technologies'!$A:$C,2,FALSE),"")</f>
        <v>2.  Solutions delivery</v>
      </c>
      <c r="F67" t="str">
        <f>IFERROR(VLOOKUP(D67,'Kering Technologies'!$A:$C,3,FALSE),"")</f>
        <v>Business Analyst</v>
      </c>
      <c r="G67" t="s">
        <v>105</v>
      </c>
      <c r="H67" t="s">
        <v>82</v>
      </c>
      <c r="I67" t="s">
        <v>454</v>
      </c>
    </row>
    <row r="68" spans="1:9" x14ac:dyDescent="0.25">
      <c r="A68" s="2" t="s">
        <v>31</v>
      </c>
      <c r="B68" s="2">
        <v>4</v>
      </c>
      <c r="C68" t="s">
        <v>425</v>
      </c>
      <c r="D68" t="s">
        <v>321</v>
      </c>
      <c r="E68" t="str">
        <f>IFERROR(VLOOKUP(D68,'Kering Technologies'!$A:$C,2,FALSE),"")</f>
        <v>2.  Solutions delivery</v>
      </c>
      <c r="F68" t="str">
        <f>IFERROR(VLOOKUP(D68,'Kering Technologies'!$A:$C,3,FALSE),"")</f>
        <v>Business Analyst</v>
      </c>
      <c r="G68" t="s">
        <v>411</v>
      </c>
      <c r="H68" t="s">
        <v>64</v>
      </c>
      <c r="I68" t="s">
        <v>453</v>
      </c>
    </row>
    <row r="69" spans="1:9" x14ac:dyDescent="0.25">
      <c r="A69" s="2" t="s">
        <v>31</v>
      </c>
      <c r="B69" s="2">
        <v>4</v>
      </c>
      <c r="C69" t="s">
        <v>427</v>
      </c>
      <c r="D69" t="s">
        <v>340</v>
      </c>
      <c r="E69" t="str">
        <f>IFERROR(VLOOKUP(D69,'Kering Technologies'!$A:$C,2,FALSE),"")</f>
        <v xml:space="preserve">3.  Data Management </v>
      </c>
      <c r="F69" t="str">
        <f>IFERROR(VLOOKUP(D69,'Kering Technologies'!$A:$C,3,FALSE),"")</f>
        <v>Data Specialist</v>
      </c>
      <c r="G69" t="s">
        <v>71</v>
      </c>
      <c r="H69" t="s">
        <v>65</v>
      </c>
      <c r="I69" t="s">
        <v>452</v>
      </c>
    </row>
    <row r="70" spans="1:9" x14ac:dyDescent="0.25">
      <c r="A70" s="2" t="s">
        <v>31</v>
      </c>
      <c r="B70" s="2">
        <v>4</v>
      </c>
      <c r="C70" t="s">
        <v>435</v>
      </c>
      <c r="D70" t="s">
        <v>340</v>
      </c>
      <c r="E70" t="str">
        <f>IFERROR(VLOOKUP(D70,'Kering Technologies'!$A:$C,2,FALSE),"")</f>
        <v xml:space="preserve">3.  Data Management </v>
      </c>
      <c r="F70" t="str">
        <f>IFERROR(VLOOKUP(D70,'Kering Technologies'!$A:$C,3,FALSE),"")</f>
        <v>Data Specialist</v>
      </c>
      <c r="G70" t="s">
        <v>58</v>
      </c>
      <c r="H70" t="s">
        <v>45</v>
      </c>
      <c r="I70" t="s">
        <v>452</v>
      </c>
    </row>
    <row r="71" spans="1:9" x14ac:dyDescent="0.25">
      <c r="A71" s="2" t="s">
        <v>31</v>
      </c>
      <c r="B71" s="2">
        <v>4</v>
      </c>
      <c r="C71" t="s">
        <v>435</v>
      </c>
      <c r="D71" t="s">
        <v>340</v>
      </c>
      <c r="E71" t="str">
        <f>IFERROR(VLOOKUP(D71,'Kering Technologies'!$A:$C,2,FALSE),"")</f>
        <v xml:space="preserve">3.  Data Management </v>
      </c>
      <c r="F71" t="str">
        <f>IFERROR(VLOOKUP(D71,'Kering Technologies'!$A:$C,3,FALSE),"")</f>
        <v>Data Specialist</v>
      </c>
      <c r="G71" t="s">
        <v>59</v>
      </c>
      <c r="H71" t="s">
        <v>45</v>
      </c>
      <c r="I71" t="s">
        <v>452</v>
      </c>
    </row>
    <row r="72" spans="1:9" x14ac:dyDescent="0.25">
      <c r="A72" s="2" t="s">
        <v>31</v>
      </c>
      <c r="B72" s="2">
        <v>4</v>
      </c>
      <c r="C72" t="s">
        <v>436</v>
      </c>
      <c r="D72" t="s">
        <v>340</v>
      </c>
      <c r="E72" t="str">
        <f>IFERROR(VLOOKUP(D72,'Kering Technologies'!$A:$C,2,FALSE),"")</f>
        <v xml:space="preserve">3.  Data Management </v>
      </c>
      <c r="F72" t="str">
        <f>IFERROR(VLOOKUP(D72,'Kering Technologies'!$A:$C,3,FALSE),"")</f>
        <v>Data Specialist</v>
      </c>
      <c r="G72" t="s">
        <v>60</v>
      </c>
      <c r="H72" t="s">
        <v>45</v>
      </c>
      <c r="I72" t="s">
        <v>452</v>
      </c>
    </row>
    <row r="73" spans="1:9" x14ac:dyDescent="0.25">
      <c r="A73" s="2" t="s">
        <v>31</v>
      </c>
      <c r="B73" s="2">
        <v>4</v>
      </c>
      <c r="C73" t="s">
        <v>434</v>
      </c>
      <c r="D73" t="s">
        <v>340</v>
      </c>
      <c r="E73" t="str">
        <f>IFERROR(VLOOKUP(D73,'Kering Technologies'!$A:$C,2,FALSE),"")</f>
        <v xml:space="preserve">3.  Data Management </v>
      </c>
      <c r="F73" t="str">
        <f>IFERROR(VLOOKUP(D73,'Kering Technologies'!$A:$C,3,FALSE),"")</f>
        <v>Data Specialist</v>
      </c>
      <c r="G73" t="s">
        <v>57</v>
      </c>
      <c r="H73" t="s">
        <v>44</v>
      </c>
      <c r="I73" t="s">
        <v>454</v>
      </c>
    </row>
    <row r="74" spans="1:9" x14ac:dyDescent="0.25">
      <c r="A74" s="2" t="s">
        <v>31</v>
      </c>
      <c r="B74" s="2">
        <v>4</v>
      </c>
      <c r="C74" t="s">
        <v>47</v>
      </c>
      <c r="D74" t="s">
        <v>340</v>
      </c>
      <c r="E74" t="str">
        <f>IFERROR(VLOOKUP(D74,'Kering Technologies'!$A:$C,2,FALSE),"")</f>
        <v xml:space="preserve">3.  Data Management </v>
      </c>
      <c r="F74" t="str">
        <f>IFERROR(VLOOKUP(D74,'Kering Technologies'!$A:$C,3,FALSE),"")</f>
        <v>Data Specialist</v>
      </c>
      <c r="G74" t="s">
        <v>48</v>
      </c>
      <c r="H74" t="s">
        <v>41</v>
      </c>
      <c r="I74" t="s">
        <v>452</v>
      </c>
    </row>
    <row r="75" spans="1:9" x14ac:dyDescent="0.25">
      <c r="A75" s="2" t="s">
        <v>31</v>
      </c>
      <c r="B75" s="2">
        <v>4</v>
      </c>
      <c r="C75" t="s">
        <v>47</v>
      </c>
      <c r="D75" t="s">
        <v>340</v>
      </c>
      <c r="E75" t="str">
        <f>IFERROR(VLOOKUP(D75,'Kering Technologies'!$A:$C,2,FALSE),"")</f>
        <v xml:space="preserve">3.  Data Management </v>
      </c>
      <c r="F75" t="str">
        <f>IFERROR(VLOOKUP(D75,'Kering Technologies'!$A:$C,3,FALSE),"")</f>
        <v>Data Specialist</v>
      </c>
      <c r="G75" t="s">
        <v>49</v>
      </c>
      <c r="H75" t="s">
        <v>41</v>
      </c>
      <c r="I75" t="s">
        <v>452</v>
      </c>
    </row>
    <row r="76" spans="1:9" x14ac:dyDescent="0.25">
      <c r="A76" s="2" t="s">
        <v>31</v>
      </c>
      <c r="B76" s="2">
        <v>4</v>
      </c>
      <c r="C76" t="s">
        <v>433</v>
      </c>
      <c r="D76" t="s">
        <v>340</v>
      </c>
      <c r="E76" t="str">
        <f>IFERROR(VLOOKUP(D76,'Kering Technologies'!$A:$C,2,FALSE),"")</f>
        <v xml:space="preserve">3.  Data Management </v>
      </c>
      <c r="F76" t="str">
        <f>IFERROR(VLOOKUP(D76,'Kering Technologies'!$A:$C,3,FALSE),"")</f>
        <v>Data Specialist</v>
      </c>
      <c r="G76" t="s">
        <v>56</v>
      </c>
      <c r="H76" t="s">
        <v>44</v>
      </c>
      <c r="I76" t="s">
        <v>454</v>
      </c>
    </row>
    <row r="77" spans="1:9" x14ac:dyDescent="0.25">
      <c r="A77" s="2" t="s">
        <v>31</v>
      </c>
      <c r="B77" s="2">
        <v>4</v>
      </c>
      <c r="C77" t="s">
        <v>432</v>
      </c>
      <c r="D77" t="s">
        <v>340</v>
      </c>
      <c r="E77" t="str">
        <f>IFERROR(VLOOKUP(D77,'Kering Technologies'!$A:$C,2,FALSE),"")</f>
        <v xml:space="preserve">3.  Data Management </v>
      </c>
      <c r="F77" t="str">
        <f>IFERROR(VLOOKUP(D77,'Kering Technologies'!$A:$C,3,FALSE),"")</f>
        <v>Data Specialist</v>
      </c>
      <c r="G77" t="s">
        <v>50</v>
      </c>
      <c r="H77" t="s">
        <v>41</v>
      </c>
      <c r="I77" t="s">
        <v>452</v>
      </c>
    </row>
    <row r="78" spans="1:9" x14ac:dyDescent="0.25">
      <c r="A78" s="2" t="s">
        <v>31</v>
      </c>
      <c r="B78" s="2">
        <v>4</v>
      </c>
      <c r="C78" t="s">
        <v>54</v>
      </c>
      <c r="D78" t="s">
        <v>340</v>
      </c>
      <c r="E78" t="str">
        <f>IFERROR(VLOOKUP(D78,'Kering Technologies'!$A:$C,2,FALSE),"")</f>
        <v xml:space="preserve">3.  Data Management </v>
      </c>
      <c r="F78" t="str">
        <f>IFERROR(VLOOKUP(D78,'Kering Technologies'!$A:$C,3,FALSE),"")</f>
        <v>Data Specialist</v>
      </c>
      <c r="G78" t="s">
        <v>51</v>
      </c>
      <c r="H78" t="s">
        <v>43</v>
      </c>
      <c r="I78" t="s">
        <v>453</v>
      </c>
    </row>
    <row r="79" spans="1:9" x14ac:dyDescent="0.25">
      <c r="A79" s="2" t="s">
        <v>31</v>
      </c>
      <c r="B79" s="2">
        <v>4</v>
      </c>
      <c r="C79" t="s">
        <v>55</v>
      </c>
      <c r="D79" t="s">
        <v>340</v>
      </c>
      <c r="E79" t="str">
        <f>IFERROR(VLOOKUP(D79,'Kering Technologies'!$A:$C,2,FALSE),"")</f>
        <v xml:space="preserve">3.  Data Management </v>
      </c>
      <c r="F79" t="str">
        <f>IFERROR(VLOOKUP(D79,'Kering Technologies'!$A:$C,3,FALSE),"")</f>
        <v>Data Specialist</v>
      </c>
      <c r="G79" t="s">
        <v>52</v>
      </c>
      <c r="H79" t="s">
        <v>43</v>
      </c>
      <c r="I79" t="s">
        <v>452</v>
      </c>
    </row>
    <row r="80" spans="1:9" x14ac:dyDescent="0.25">
      <c r="A80" s="2" t="s">
        <v>31</v>
      </c>
      <c r="B80" s="2">
        <v>4</v>
      </c>
      <c r="C80" t="s">
        <v>55</v>
      </c>
      <c r="D80" t="s">
        <v>340</v>
      </c>
      <c r="E80" t="str">
        <f>IFERROR(VLOOKUP(D80,'Kering Technologies'!$A:$C,2,FALSE),"")</f>
        <v xml:space="preserve">3.  Data Management </v>
      </c>
      <c r="F80" t="str">
        <f>IFERROR(VLOOKUP(D80,'Kering Technologies'!$A:$C,3,FALSE),"")</f>
        <v>Data Specialist</v>
      </c>
      <c r="G80" t="s">
        <v>53</v>
      </c>
      <c r="H80" t="s">
        <v>43</v>
      </c>
      <c r="I80" t="s">
        <v>452</v>
      </c>
    </row>
    <row r="81" spans="1:9" x14ac:dyDescent="0.25">
      <c r="A81" s="2" t="s">
        <v>31</v>
      </c>
      <c r="B81" s="2">
        <v>4</v>
      </c>
      <c r="C81" t="s">
        <v>61</v>
      </c>
      <c r="D81" t="s">
        <v>340</v>
      </c>
      <c r="E81" t="str">
        <f>IFERROR(VLOOKUP(D81,'Kering Technologies'!$A:$C,2,FALSE),"")</f>
        <v xml:space="preserve">3.  Data Management </v>
      </c>
      <c r="F81" t="str">
        <f>IFERROR(VLOOKUP(D81,'Kering Technologies'!$A:$C,3,FALSE),"")</f>
        <v>Data Specialist</v>
      </c>
      <c r="G81" t="s">
        <v>62</v>
      </c>
      <c r="H81" t="s">
        <v>46</v>
      </c>
      <c r="I81" t="s">
        <v>452</v>
      </c>
    </row>
    <row r="82" spans="1:9" x14ac:dyDescent="0.25">
      <c r="A82" s="2" t="s">
        <v>31</v>
      </c>
      <c r="B82" s="2">
        <v>4</v>
      </c>
      <c r="C82" t="s">
        <v>78</v>
      </c>
      <c r="D82" t="s">
        <v>361</v>
      </c>
      <c r="E82" t="str">
        <f>IFERROR(VLOOKUP(D82,'Kering Technologies'!$A:$C,2,FALSE),"")</f>
        <v>4.  Service Delivery</v>
      </c>
      <c r="F82" t="str">
        <f>IFERROR(VLOOKUP(D82,'Kering Technologies'!$A:$C,3,FALSE),"")</f>
        <v>Service Continuity</v>
      </c>
      <c r="G82" t="s">
        <v>74</v>
      </c>
      <c r="H82" t="s">
        <v>65</v>
      </c>
      <c r="I82" t="s">
        <v>452</v>
      </c>
    </row>
    <row r="83" spans="1:9" x14ac:dyDescent="0.25">
      <c r="A83" s="2" t="s">
        <v>31</v>
      </c>
      <c r="B83" s="2">
        <v>4</v>
      </c>
      <c r="C83" t="s">
        <v>125</v>
      </c>
      <c r="D83" t="s">
        <v>361</v>
      </c>
      <c r="E83" t="str">
        <f>IFERROR(VLOOKUP(D83,'Kering Technologies'!$A:$C,2,FALSE),"")</f>
        <v>4.  Service Delivery</v>
      </c>
      <c r="F83" t="str">
        <f>IFERROR(VLOOKUP(D83,'Kering Technologies'!$A:$C,3,FALSE),"")</f>
        <v>Service Continuity</v>
      </c>
      <c r="G83" t="s">
        <v>124</v>
      </c>
      <c r="H83" t="s">
        <v>114</v>
      </c>
      <c r="I83" t="s">
        <v>452</v>
      </c>
    </row>
    <row r="84" spans="1:9" x14ac:dyDescent="0.25">
      <c r="A84" s="2" t="s">
        <v>31</v>
      </c>
      <c r="B84" s="2">
        <v>4</v>
      </c>
      <c r="C84" t="s">
        <v>93</v>
      </c>
      <c r="D84" t="s">
        <v>379</v>
      </c>
      <c r="E84" t="str">
        <f>IFERROR(VLOOKUP(D84,'Kering Technologies'!$A:$C,2,FALSE),"")</f>
        <v>5.  End User Support</v>
      </c>
      <c r="F84" t="str">
        <f>IFERROR(VLOOKUP(D84,'Kering Technologies'!$A:$C,3,FALSE),"")</f>
        <v>Functional / Technical End user Support</v>
      </c>
      <c r="G84" t="s">
        <v>86</v>
      </c>
      <c r="H84" t="s">
        <v>79</v>
      </c>
      <c r="I84" t="s">
        <v>454</v>
      </c>
    </row>
    <row r="85" spans="1:9" x14ac:dyDescent="0.25">
      <c r="A85" s="2" t="s">
        <v>31</v>
      </c>
      <c r="B85" s="2">
        <v>4</v>
      </c>
      <c r="C85" t="s">
        <v>123</v>
      </c>
      <c r="D85" t="s">
        <v>389</v>
      </c>
      <c r="E85" t="str">
        <f>IFERROR(VLOOKUP(D85,'Kering Technologies'!$A:$C,2,FALSE),"")</f>
        <v xml:space="preserve">6.  Project Management </v>
      </c>
      <c r="F85" t="str">
        <f>IFERROR(VLOOKUP(D85,'Kering Technologies'!$A:$C,3,FALSE),"")</f>
        <v>PMO</v>
      </c>
      <c r="G85" t="s">
        <v>122</v>
      </c>
      <c r="H85" t="s">
        <v>113</v>
      </c>
      <c r="I85" t="s">
        <v>452</v>
      </c>
    </row>
    <row r="86" spans="1:9" x14ac:dyDescent="0.25">
      <c r="A86" s="2" t="s">
        <v>31</v>
      </c>
      <c r="B86" s="2">
        <v>4</v>
      </c>
      <c r="C86" t="s">
        <v>77</v>
      </c>
      <c r="D86" t="s">
        <v>396</v>
      </c>
      <c r="E86" t="str">
        <f>IFERROR(VLOOKUP(D86,'Kering Technologies'!$A:$C,2,FALSE),"")</f>
        <v>7.  IT Management &amp; Generalist</v>
      </c>
      <c r="F86" t="str">
        <f>IFERROR(VLOOKUP(D86,'Kering Technologies'!$A:$C,3,FALSE),"")</f>
        <v>ERP, CRM, SIRH, Application Manager</v>
      </c>
      <c r="G86" t="s">
        <v>73</v>
      </c>
      <c r="H86" t="s">
        <v>65</v>
      </c>
      <c r="I86" t="s">
        <v>452</v>
      </c>
    </row>
    <row r="87" spans="1:9" x14ac:dyDescent="0.25">
      <c r="A87" s="2" t="s">
        <v>31</v>
      </c>
      <c r="B87" s="2">
        <v>4</v>
      </c>
      <c r="C87" t="s">
        <v>77</v>
      </c>
      <c r="D87" t="s">
        <v>396</v>
      </c>
      <c r="E87" t="str">
        <f>IFERROR(VLOOKUP(D87,'Kering Technologies'!$A:$C,2,FALSE),"")</f>
        <v>7.  IT Management &amp; Generalist</v>
      </c>
      <c r="F87" t="str">
        <f>IFERROR(VLOOKUP(D87,'Kering Technologies'!$A:$C,3,FALSE),"")</f>
        <v>ERP, CRM, SIRH, Application Manager</v>
      </c>
      <c r="G87" t="s">
        <v>75</v>
      </c>
      <c r="H87" t="s">
        <v>65</v>
      </c>
      <c r="I87" t="s">
        <v>452</v>
      </c>
    </row>
    <row r="88" spans="1:9" x14ac:dyDescent="0.25">
      <c r="A88" s="2" t="s">
        <v>31</v>
      </c>
      <c r="B88" s="2">
        <v>4</v>
      </c>
      <c r="C88" t="s">
        <v>77</v>
      </c>
      <c r="D88" t="s">
        <v>396</v>
      </c>
      <c r="E88" t="str">
        <f>IFERROR(VLOOKUP(D88,'Kering Technologies'!$A:$C,2,FALSE),"")</f>
        <v>7.  IT Management &amp; Generalist</v>
      </c>
      <c r="F88" t="str">
        <f>IFERROR(VLOOKUP(D88,'Kering Technologies'!$A:$C,3,FALSE),"")</f>
        <v>ERP, CRM, SIRH, Application Manager</v>
      </c>
      <c r="G88" t="s">
        <v>76</v>
      </c>
      <c r="H88" t="s">
        <v>65</v>
      </c>
      <c r="I88" t="s">
        <v>452</v>
      </c>
    </row>
    <row r="89" spans="1:9" x14ac:dyDescent="0.25">
      <c r="A89" s="2" t="s">
        <v>31</v>
      </c>
      <c r="B89" s="2">
        <v>4</v>
      </c>
      <c r="C89" t="s">
        <v>77</v>
      </c>
      <c r="D89" t="s">
        <v>396</v>
      </c>
      <c r="E89" t="str">
        <f>IFERROR(VLOOKUP(D89,'Kering Technologies'!$A:$C,2,FALSE),"")</f>
        <v>7.  IT Management &amp; Generalist</v>
      </c>
      <c r="F89" t="str">
        <f>IFERROR(VLOOKUP(D89,'Kering Technologies'!$A:$C,3,FALSE),"")</f>
        <v>ERP, CRM, SIRH, Application Manager</v>
      </c>
      <c r="G89" t="s">
        <v>88</v>
      </c>
      <c r="H89" t="s">
        <v>79</v>
      </c>
      <c r="I89" t="s">
        <v>454</v>
      </c>
    </row>
    <row r="90" spans="1:9" x14ac:dyDescent="0.25">
      <c r="A90" s="2" t="s">
        <v>31</v>
      </c>
      <c r="B90" s="2">
        <v>4</v>
      </c>
      <c r="C90" t="s">
        <v>77</v>
      </c>
      <c r="D90" t="s">
        <v>396</v>
      </c>
      <c r="E90" t="str">
        <f>IFERROR(VLOOKUP(D90,'Kering Technologies'!$A:$C,2,FALSE),"")</f>
        <v>7.  IT Management &amp; Generalist</v>
      </c>
      <c r="F90" t="str">
        <f>IFERROR(VLOOKUP(D90,'Kering Technologies'!$A:$C,3,FALSE),"")</f>
        <v>ERP, CRM, SIRH, Application Manager</v>
      </c>
      <c r="G90" t="s">
        <v>89</v>
      </c>
      <c r="H90" t="s">
        <v>79</v>
      </c>
      <c r="I90" t="s">
        <v>454</v>
      </c>
    </row>
    <row r="91" spans="1:9" x14ac:dyDescent="0.25">
      <c r="A91" s="2" t="s">
        <v>31</v>
      </c>
      <c r="B91" s="2">
        <v>4</v>
      </c>
      <c r="C91" t="s">
        <v>77</v>
      </c>
      <c r="D91" t="s">
        <v>396</v>
      </c>
      <c r="E91" t="str">
        <f>IFERROR(VLOOKUP(D91,'Kering Technologies'!$A:$C,2,FALSE),"")</f>
        <v>7.  IT Management &amp; Generalist</v>
      </c>
      <c r="F91" t="str">
        <f>IFERROR(VLOOKUP(D91,'Kering Technologies'!$A:$C,3,FALSE),"")</f>
        <v>ERP, CRM, SIRH, Application Manager</v>
      </c>
      <c r="G91" t="s">
        <v>100</v>
      </c>
      <c r="H91" t="s">
        <v>81</v>
      </c>
      <c r="I91" t="s">
        <v>454</v>
      </c>
    </row>
    <row r="92" spans="1:9" x14ac:dyDescent="0.25">
      <c r="A92" s="2" t="s">
        <v>31</v>
      </c>
      <c r="B92" s="2">
        <v>4</v>
      </c>
      <c r="C92" t="s">
        <v>77</v>
      </c>
      <c r="D92" t="s">
        <v>396</v>
      </c>
      <c r="E92" t="str">
        <f>IFERROR(VLOOKUP(D92,'Kering Technologies'!$A:$C,2,FALSE),"")</f>
        <v>7.  IT Management &amp; Generalist</v>
      </c>
      <c r="F92" t="str">
        <f>IFERROR(VLOOKUP(D92,'Kering Technologies'!$A:$C,3,FALSE),"")</f>
        <v>ERP, CRM, SIRH, Application Manager</v>
      </c>
      <c r="G92" t="s">
        <v>101</v>
      </c>
      <c r="H92" t="s">
        <v>81</v>
      </c>
      <c r="I92" t="s">
        <v>454</v>
      </c>
    </row>
    <row r="93" spans="1:9" x14ac:dyDescent="0.25">
      <c r="A93" s="2" t="s">
        <v>31</v>
      </c>
      <c r="B93" s="2">
        <v>4</v>
      </c>
      <c r="C93" t="s">
        <v>77</v>
      </c>
      <c r="D93" t="s">
        <v>396</v>
      </c>
      <c r="E93" t="str">
        <f>IFERROR(VLOOKUP(D93,'Kering Technologies'!$A:$C,2,FALSE),"")</f>
        <v>7.  IT Management &amp; Generalist</v>
      </c>
      <c r="F93" t="str">
        <f>IFERROR(VLOOKUP(D93,'Kering Technologies'!$A:$C,3,FALSE),"")</f>
        <v>ERP, CRM, SIRH, Application Manager</v>
      </c>
      <c r="G93" t="s">
        <v>109</v>
      </c>
      <c r="H93" t="s">
        <v>84</v>
      </c>
      <c r="I93" t="s">
        <v>454</v>
      </c>
    </row>
    <row r="94" spans="1:9" x14ac:dyDescent="0.25">
      <c r="A94" s="2" t="s">
        <v>31</v>
      </c>
      <c r="B94" s="2">
        <v>4</v>
      </c>
      <c r="C94" t="s">
        <v>92</v>
      </c>
      <c r="D94" t="s">
        <v>402</v>
      </c>
      <c r="E94" t="str">
        <f>IFERROR(VLOOKUP(D94,'Kering Technologies'!$A:$C,2,FALSE),"")</f>
        <v>7.  IT Management &amp; Generalist</v>
      </c>
      <c r="F94" t="str">
        <f>IFERROR(VLOOKUP(D94,'Kering Technologies'!$A:$C,3,FALSE),"")</f>
        <v>ERP, CRM, SIRH, Application Manager</v>
      </c>
      <c r="G94" t="s">
        <v>87</v>
      </c>
      <c r="H94" t="s">
        <v>79</v>
      </c>
      <c r="I94" t="s">
        <v>454</v>
      </c>
    </row>
    <row r="95" spans="1:9" x14ac:dyDescent="0.25">
      <c r="A95" s="2" t="s">
        <v>31</v>
      </c>
      <c r="B95" s="2">
        <v>4</v>
      </c>
      <c r="C95" t="s">
        <v>92</v>
      </c>
      <c r="D95" t="s">
        <v>402</v>
      </c>
      <c r="E95" t="str">
        <f>IFERROR(VLOOKUP(D95,'Kering Technologies'!$A:$C,2,FALSE),"")</f>
        <v>7.  IT Management &amp; Generalist</v>
      </c>
      <c r="F95" t="str">
        <f>IFERROR(VLOOKUP(D95,'Kering Technologies'!$A:$C,3,FALSE),"")</f>
        <v>ERP, CRM, SIRH, Application Manager</v>
      </c>
      <c r="G95" t="s">
        <v>413</v>
      </c>
      <c r="H95" t="s">
        <v>80</v>
      </c>
      <c r="I95" t="s">
        <v>454</v>
      </c>
    </row>
    <row r="96" spans="1:9" x14ac:dyDescent="0.25">
      <c r="A96" s="2" t="s">
        <v>31</v>
      </c>
      <c r="B96" s="2">
        <v>4</v>
      </c>
      <c r="C96" t="s">
        <v>92</v>
      </c>
      <c r="D96" t="s">
        <v>402</v>
      </c>
      <c r="E96" t="str">
        <f>IFERROR(VLOOKUP(D96,'Kering Technologies'!$A:$C,2,FALSE),"")</f>
        <v>7.  IT Management &amp; Generalist</v>
      </c>
      <c r="F96" t="str">
        <f>IFERROR(VLOOKUP(D96,'Kering Technologies'!$A:$C,3,FALSE),"")</f>
        <v>ERP, CRM, SIRH, Application Manager</v>
      </c>
      <c r="G96" t="s">
        <v>95</v>
      </c>
      <c r="H96" t="s">
        <v>81</v>
      </c>
      <c r="I96" t="s">
        <v>454</v>
      </c>
    </row>
    <row r="97" spans="1:9" x14ac:dyDescent="0.25">
      <c r="A97" s="2" t="s">
        <v>31</v>
      </c>
      <c r="B97" s="2">
        <v>4</v>
      </c>
      <c r="C97" t="s">
        <v>92</v>
      </c>
      <c r="D97" t="s">
        <v>402</v>
      </c>
      <c r="E97" t="str">
        <f>IFERROR(VLOOKUP(D97,'Kering Technologies'!$A:$C,2,FALSE),"")</f>
        <v>7.  IT Management &amp; Generalist</v>
      </c>
      <c r="F97" t="str">
        <f>IFERROR(VLOOKUP(D97,'Kering Technologies'!$A:$C,3,FALSE),"")</f>
        <v>ERP, CRM, SIRH, Application Manager</v>
      </c>
      <c r="G97" t="s">
        <v>97</v>
      </c>
      <c r="H97" t="s">
        <v>81</v>
      </c>
      <c r="I97" t="s">
        <v>454</v>
      </c>
    </row>
    <row r="98" spans="1:9" x14ac:dyDescent="0.25">
      <c r="A98" s="2" t="s">
        <v>31</v>
      </c>
      <c r="B98" s="2">
        <v>4</v>
      </c>
      <c r="C98" t="s">
        <v>92</v>
      </c>
      <c r="D98" t="s">
        <v>402</v>
      </c>
      <c r="E98" t="str">
        <f>IFERROR(VLOOKUP(D98,'Kering Technologies'!$A:$C,2,FALSE),"")</f>
        <v>7.  IT Management &amp; Generalist</v>
      </c>
      <c r="F98" t="str">
        <f>IFERROR(VLOOKUP(D98,'Kering Technologies'!$A:$C,3,FALSE),"")</f>
        <v>ERP, CRM, SIRH, Application Manager</v>
      </c>
      <c r="G98" t="s">
        <v>102</v>
      </c>
      <c r="H98" t="s">
        <v>81</v>
      </c>
      <c r="I98" t="s">
        <v>454</v>
      </c>
    </row>
    <row r="99" spans="1:9" x14ac:dyDescent="0.25">
      <c r="A99" s="2" t="s">
        <v>31</v>
      </c>
      <c r="B99" s="2">
        <v>4</v>
      </c>
      <c r="C99" t="s">
        <v>92</v>
      </c>
      <c r="D99" t="s">
        <v>402</v>
      </c>
      <c r="E99" t="str">
        <f>IFERROR(VLOOKUP(D99,'Kering Technologies'!$A:$C,2,FALSE),"")</f>
        <v>7.  IT Management &amp; Generalist</v>
      </c>
      <c r="F99" t="str">
        <f>IFERROR(VLOOKUP(D99,'Kering Technologies'!$A:$C,3,FALSE),"")</f>
        <v>ERP, CRM, SIRH, Application Manager</v>
      </c>
      <c r="G99" t="s">
        <v>104</v>
      </c>
      <c r="H99" t="s">
        <v>81</v>
      </c>
      <c r="I99" t="s">
        <v>454</v>
      </c>
    </row>
    <row r="100" spans="1:9" x14ac:dyDescent="0.25">
      <c r="A100" s="2" t="s">
        <v>31</v>
      </c>
      <c r="B100" s="2">
        <v>4</v>
      </c>
      <c r="C100" t="s">
        <v>92</v>
      </c>
      <c r="D100" t="s">
        <v>402</v>
      </c>
      <c r="E100" t="str">
        <f>IFERROR(VLOOKUP(D100,'Kering Technologies'!$A:$C,2,FALSE),"")</f>
        <v>7.  IT Management &amp; Generalist</v>
      </c>
      <c r="F100" t="str">
        <f>IFERROR(VLOOKUP(D100,'Kering Technologies'!$A:$C,3,FALSE),"")</f>
        <v>ERP, CRM, SIRH, Application Manager</v>
      </c>
      <c r="G100" t="s">
        <v>106</v>
      </c>
      <c r="H100" t="s">
        <v>82</v>
      </c>
      <c r="I100" t="s">
        <v>454</v>
      </c>
    </row>
    <row r="101" spans="1:9" x14ac:dyDescent="0.25">
      <c r="A101" s="2" t="s">
        <v>31</v>
      </c>
      <c r="B101" s="2">
        <v>4</v>
      </c>
      <c r="C101" t="s">
        <v>92</v>
      </c>
      <c r="D101" t="s">
        <v>402</v>
      </c>
      <c r="E101" t="str">
        <f>IFERROR(VLOOKUP(D101,'Kering Technologies'!$A:$C,2,FALSE),"")</f>
        <v>7.  IT Management &amp; Generalist</v>
      </c>
      <c r="F101" t="str">
        <f>IFERROR(VLOOKUP(D101,'Kering Technologies'!$A:$C,3,FALSE),"")</f>
        <v>ERP, CRM, SIRH, Application Manager</v>
      </c>
      <c r="G101" t="s">
        <v>107</v>
      </c>
      <c r="H101" t="s">
        <v>84</v>
      </c>
      <c r="I101" t="s">
        <v>454</v>
      </c>
    </row>
    <row r="102" spans="1:9" x14ac:dyDescent="0.25">
      <c r="A102" s="2" t="s">
        <v>31</v>
      </c>
      <c r="B102" s="2">
        <v>4</v>
      </c>
      <c r="C102" t="s">
        <v>92</v>
      </c>
      <c r="D102" t="s">
        <v>402</v>
      </c>
      <c r="E102" t="str">
        <f>IFERROR(VLOOKUP(D102,'Kering Technologies'!$A:$C,2,FALSE),"")</f>
        <v>7.  IT Management &amp; Generalist</v>
      </c>
      <c r="F102" t="str">
        <f>IFERROR(VLOOKUP(D102,'Kering Technologies'!$A:$C,3,FALSE),"")</f>
        <v>ERP, CRM, SIRH, Application Manager</v>
      </c>
      <c r="G102" t="s">
        <v>108</v>
      </c>
      <c r="H102" t="s">
        <v>84</v>
      </c>
      <c r="I102" t="s">
        <v>454</v>
      </c>
    </row>
    <row r="103" spans="1:9" x14ac:dyDescent="0.25">
      <c r="A103" s="2" t="s">
        <v>31</v>
      </c>
      <c r="B103" s="2">
        <v>4</v>
      </c>
      <c r="C103" t="s">
        <v>419</v>
      </c>
      <c r="D103" t="s">
        <v>484</v>
      </c>
      <c r="E103" t="str">
        <f>IFERROR(VLOOKUP(D103,'Kering Technologies'!$A:$C,2,FALSE),"")</f>
        <v>7.  IT Management &amp; Generalist</v>
      </c>
      <c r="F103" t="str">
        <f>IFERROR(VLOOKUP(D103,'Kering Technologies'!$A:$C,3,FALSE),"")</f>
        <v>MIS Management</v>
      </c>
      <c r="G103" t="s">
        <v>409</v>
      </c>
      <c r="H103" t="s">
        <v>114</v>
      </c>
      <c r="I103" t="s">
        <v>452</v>
      </c>
    </row>
    <row r="104" spans="1:9" x14ac:dyDescent="0.25">
      <c r="A104" s="2" t="s">
        <v>31</v>
      </c>
      <c r="B104" s="2">
        <v>4</v>
      </c>
      <c r="C104" t="s">
        <v>446</v>
      </c>
      <c r="D104" t="s">
        <v>396</v>
      </c>
      <c r="E104" t="str">
        <f>IFERROR(VLOOKUP(D104,'Kering Technologies'!$A:$C,2,FALSE),"")</f>
        <v>7.  IT Management &amp; Generalist</v>
      </c>
      <c r="F104" t="str">
        <f>IFERROR(VLOOKUP(D104,'Kering Technologies'!$A:$C,3,FALSE),"")</f>
        <v>ERP, CRM, SIRH, Application Manager</v>
      </c>
      <c r="G104" t="s">
        <v>94</v>
      </c>
      <c r="H104" t="s">
        <v>80</v>
      </c>
      <c r="I104" t="s">
        <v>454</v>
      </c>
    </row>
    <row r="105" spans="1:9" x14ac:dyDescent="0.25">
      <c r="A105" s="2" t="s">
        <v>31</v>
      </c>
      <c r="B105" s="2">
        <v>4</v>
      </c>
      <c r="C105" t="s">
        <v>449</v>
      </c>
      <c r="D105" t="s">
        <v>402</v>
      </c>
      <c r="E105" t="str">
        <f>IFERROR(VLOOKUP(D105,'Kering Technologies'!$A:$C,2,FALSE),"")</f>
        <v>7.  IT Management &amp; Generalist</v>
      </c>
      <c r="F105" t="str">
        <f>IFERROR(VLOOKUP(D105,'Kering Technologies'!$A:$C,3,FALSE),"")</f>
        <v>ERP, CRM, SIRH, Application Manager</v>
      </c>
      <c r="G105" t="s">
        <v>99</v>
      </c>
      <c r="H105" t="s">
        <v>81</v>
      </c>
      <c r="I105" t="s">
        <v>454</v>
      </c>
    </row>
    <row r="106" spans="1:9" x14ac:dyDescent="0.25">
      <c r="A106" s="2" t="s">
        <v>31</v>
      </c>
      <c r="B106" s="2">
        <v>4</v>
      </c>
      <c r="C106" t="s">
        <v>445</v>
      </c>
      <c r="D106" t="s">
        <v>402</v>
      </c>
      <c r="E106" t="str">
        <f>IFERROR(VLOOKUP(D106,'Kering Technologies'!$A:$C,2,FALSE),"")</f>
        <v>7.  IT Management &amp; Generalist</v>
      </c>
      <c r="F106" t="str">
        <f>IFERROR(VLOOKUP(D106,'Kering Technologies'!$A:$C,3,FALSE),"")</f>
        <v>ERP, CRM, SIRH, Application Manager</v>
      </c>
      <c r="G106" t="s">
        <v>91</v>
      </c>
      <c r="H106" t="s">
        <v>79</v>
      </c>
      <c r="I106" t="s">
        <v>454</v>
      </c>
    </row>
    <row r="107" spans="1:9" x14ac:dyDescent="0.25">
      <c r="A107" s="2" t="s">
        <v>31</v>
      </c>
      <c r="B107" s="2">
        <v>4</v>
      </c>
      <c r="C107" t="s">
        <v>447</v>
      </c>
      <c r="D107" t="s">
        <v>402</v>
      </c>
      <c r="E107" t="str">
        <f>IFERROR(VLOOKUP(D107,'Kering Technologies'!$A:$C,2,FALSE),"")</f>
        <v>7.  IT Management &amp; Generalist</v>
      </c>
      <c r="F107" t="str">
        <f>IFERROR(VLOOKUP(D107,'Kering Technologies'!$A:$C,3,FALSE),"")</f>
        <v>ERP, CRM, SIRH, Application Manager</v>
      </c>
      <c r="G107" t="s">
        <v>96</v>
      </c>
      <c r="H107" t="s">
        <v>81</v>
      </c>
      <c r="I107" t="s">
        <v>454</v>
      </c>
    </row>
    <row r="108" spans="1:9" x14ac:dyDescent="0.25">
      <c r="A108" s="2" t="s">
        <v>31</v>
      </c>
      <c r="B108" s="2">
        <v>4</v>
      </c>
      <c r="C108" t="s">
        <v>450</v>
      </c>
      <c r="D108" t="s">
        <v>402</v>
      </c>
      <c r="E108" t="str">
        <f>IFERROR(VLOOKUP(D108,'Kering Technologies'!$A:$C,2,FALSE),"")</f>
        <v>7.  IT Management &amp; Generalist</v>
      </c>
      <c r="F108" t="str">
        <f>IFERROR(VLOOKUP(D108,'Kering Technologies'!$A:$C,3,FALSE),"")</f>
        <v>ERP, CRM, SIRH, Application Manager</v>
      </c>
      <c r="G108" t="s">
        <v>110</v>
      </c>
      <c r="H108" t="s">
        <v>84</v>
      </c>
      <c r="I108" t="s">
        <v>454</v>
      </c>
    </row>
    <row r="109" spans="1:9" x14ac:dyDescent="0.25">
      <c r="A109" t="s">
        <v>217</v>
      </c>
      <c r="B109" s="2">
        <v>1</v>
      </c>
      <c r="C109" t="s">
        <v>275</v>
      </c>
      <c r="D109" t="s">
        <v>485</v>
      </c>
      <c r="E109" t="str">
        <f>IFERROR(VLOOKUP(D109,'Kering Technologies'!$A:$C,2,FALSE),"")</f>
        <v>7.  IT Management &amp; Generalist</v>
      </c>
      <c r="F109" t="str">
        <f>IFERROR(VLOOKUP(D109,'Kering Technologies'!$A:$C,3,FALSE),"")</f>
        <v>MIS Management</v>
      </c>
      <c r="G109" t="s">
        <v>218</v>
      </c>
      <c r="H109" t="s">
        <v>199</v>
      </c>
      <c r="I109" t="s">
        <v>273</v>
      </c>
    </row>
    <row r="110" spans="1:9" x14ac:dyDescent="0.25">
      <c r="A110" t="s">
        <v>217</v>
      </c>
      <c r="B110" s="2">
        <v>2</v>
      </c>
      <c r="C110" t="s">
        <v>276</v>
      </c>
      <c r="D110" t="s">
        <v>312</v>
      </c>
      <c r="E110" t="str">
        <f>IFERROR(VLOOKUP(D110,'Kering Technologies'!$A:$C,2,FALSE),"")</f>
        <v>1.  IT Architecture and Security</v>
      </c>
      <c r="F110" t="str">
        <f>IFERROR(VLOOKUP(D110,'Kering Technologies'!$A:$C,3,FALSE),"")</f>
        <v>Architect</v>
      </c>
      <c r="G110" t="s">
        <v>219</v>
      </c>
      <c r="H110" t="s">
        <v>218</v>
      </c>
      <c r="I110" t="s">
        <v>273</v>
      </c>
    </row>
    <row r="111" spans="1:9" x14ac:dyDescent="0.25">
      <c r="A111" t="s">
        <v>217</v>
      </c>
      <c r="B111" s="2">
        <v>2</v>
      </c>
      <c r="C111" t="s">
        <v>278</v>
      </c>
      <c r="D111" t="s">
        <v>119</v>
      </c>
      <c r="E111" t="str">
        <f>IFERROR(VLOOKUP(D111,'Kering Technologies'!$A:$C,2,FALSE),"")</f>
        <v xml:space="preserve">6.  Project Management </v>
      </c>
      <c r="F111" t="str">
        <f>IFERROR(VLOOKUP(D111,'Kering Technologies'!$A:$C,3,FALSE),"")</f>
        <v>Program Manager</v>
      </c>
      <c r="G111" t="s">
        <v>222</v>
      </c>
      <c r="H111" t="s">
        <v>218</v>
      </c>
      <c r="I111" t="s">
        <v>273</v>
      </c>
    </row>
    <row r="112" spans="1:9" x14ac:dyDescent="0.25">
      <c r="A112" t="s">
        <v>217</v>
      </c>
      <c r="B112" s="2">
        <v>2</v>
      </c>
      <c r="C112" t="s">
        <v>24</v>
      </c>
      <c r="D112" t="s">
        <v>386</v>
      </c>
      <c r="E112" t="str">
        <f>IFERROR(VLOOKUP(D112,'Kering Technologies'!$A:$C,2,FALSE),"")</f>
        <v xml:space="preserve">6.  Project Management </v>
      </c>
      <c r="F112" t="str">
        <f>IFERROR(VLOOKUP(D112,'Kering Technologies'!$A:$C,3,FALSE),"")</f>
        <v>Project Manager</v>
      </c>
      <c r="G112" t="s">
        <v>221</v>
      </c>
      <c r="H112" t="s">
        <v>218</v>
      </c>
      <c r="I112" t="s">
        <v>273</v>
      </c>
    </row>
    <row r="113" spans="1:9" x14ac:dyDescent="0.25">
      <c r="A113" t="s">
        <v>217</v>
      </c>
      <c r="B113" s="2">
        <v>2</v>
      </c>
      <c r="C113" t="s">
        <v>24</v>
      </c>
      <c r="D113" t="s">
        <v>386</v>
      </c>
      <c r="E113" t="str">
        <f>IFERROR(VLOOKUP(D113,'Kering Technologies'!$A:$C,2,FALSE),"")</f>
        <v xml:space="preserve">6.  Project Management </v>
      </c>
      <c r="F113" t="str">
        <f>IFERROR(VLOOKUP(D113,'Kering Technologies'!$A:$C,3,FALSE),"")</f>
        <v>Project Manager</v>
      </c>
      <c r="G113" t="s">
        <v>225</v>
      </c>
      <c r="H113" t="s">
        <v>218</v>
      </c>
      <c r="I113" t="s">
        <v>273</v>
      </c>
    </row>
    <row r="114" spans="1:9" x14ac:dyDescent="0.25">
      <c r="A114" t="s">
        <v>217</v>
      </c>
      <c r="B114" s="2">
        <v>2</v>
      </c>
      <c r="C114" t="s">
        <v>277</v>
      </c>
      <c r="D114" t="s">
        <v>395</v>
      </c>
      <c r="E114" t="str">
        <f>IFERROR(VLOOKUP(D114,'Kering Technologies'!$A:$C,2,FALSE),"")</f>
        <v>7.  IT Management &amp; Generalist</v>
      </c>
      <c r="F114" t="str">
        <f>IFERROR(VLOOKUP(D114,'Kering Technologies'!$A:$C,3,FALSE),"")</f>
        <v>Innovation</v>
      </c>
      <c r="G114" t="s">
        <v>220</v>
      </c>
      <c r="H114" t="s">
        <v>218</v>
      </c>
      <c r="I114" t="s">
        <v>274</v>
      </c>
    </row>
    <row r="115" spans="1:9" x14ac:dyDescent="0.25">
      <c r="A115" t="s">
        <v>217</v>
      </c>
      <c r="B115" s="2">
        <v>2</v>
      </c>
      <c r="C115" t="s">
        <v>279</v>
      </c>
      <c r="D115" t="s">
        <v>484</v>
      </c>
      <c r="E115" t="str">
        <f>IFERROR(VLOOKUP(D115,'Kering Technologies'!$A:$C,2,FALSE),"")</f>
        <v>7.  IT Management &amp; Generalist</v>
      </c>
      <c r="F115" t="str">
        <f>IFERROR(VLOOKUP(D115,'Kering Technologies'!$A:$C,3,FALSE),"")</f>
        <v>MIS Management</v>
      </c>
      <c r="G115" t="s">
        <v>223</v>
      </c>
      <c r="H115" t="s">
        <v>218</v>
      </c>
      <c r="I115" t="s">
        <v>273</v>
      </c>
    </row>
    <row r="116" spans="1:9" x14ac:dyDescent="0.25">
      <c r="A116" t="s">
        <v>217</v>
      </c>
      <c r="B116" s="2">
        <v>2</v>
      </c>
      <c r="C116" t="s">
        <v>279</v>
      </c>
      <c r="D116" t="s">
        <v>484</v>
      </c>
      <c r="E116" t="str">
        <f>IFERROR(VLOOKUP(D116,'Kering Technologies'!$A:$C,2,FALSE),"")</f>
        <v>7.  IT Management &amp; Generalist</v>
      </c>
      <c r="F116" t="str">
        <f>IFERROR(VLOOKUP(D116,'Kering Technologies'!$A:$C,3,FALSE),"")</f>
        <v>MIS Management</v>
      </c>
      <c r="G116" t="s">
        <v>224</v>
      </c>
      <c r="H116" t="s">
        <v>218</v>
      </c>
      <c r="I116" t="s">
        <v>273</v>
      </c>
    </row>
    <row r="117" spans="1:9" x14ac:dyDescent="0.25">
      <c r="A117" t="s">
        <v>217</v>
      </c>
      <c r="B117" s="2">
        <v>3</v>
      </c>
      <c r="C117" t="s">
        <v>301</v>
      </c>
      <c r="D117" t="s">
        <v>483</v>
      </c>
      <c r="E117" t="str">
        <f>IFERROR(VLOOKUP(D117,'Kering Technologies'!$A:$C,2,FALSE),"")</f>
        <v/>
      </c>
      <c r="F117" t="str">
        <f>IFERROR(VLOOKUP(D117,'Kering Technologies'!$A:$C,3,FALSE),"")</f>
        <v/>
      </c>
      <c r="G117" t="s">
        <v>265</v>
      </c>
      <c r="H117" s="2" t="s">
        <v>224</v>
      </c>
      <c r="I117" t="s">
        <v>273</v>
      </c>
    </row>
    <row r="118" spans="1:9" x14ac:dyDescent="0.25">
      <c r="A118" t="s">
        <v>217</v>
      </c>
      <c r="B118" s="2">
        <v>3</v>
      </c>
      <c r="C118" t="s">
        <v>280</v>
      </c>
      <c r="D118" t="s">
        <v>316</v>
      </c>
      <c r="E118" t="str">
        <f>IFERROR(VLOOKUP(D118,'Kering Technologies'!$A:$C,2,FALSE),"")</f>
        <v>1.  IT Architecture and Security</v>
      </c>
      <c r="F118" t="str">
        <f>IFERROR(VLOOKUP(D118,'Kering Technologies'!$A:$C,3,FALSE),"")</f>
        <v>Architect</v>
      </c>
      <c r="G118" t="s">
        <v>226</v>
      </c>
      <c r="H118" t="s">
        <v>219</v>
      </c>
      <c r="I118" t="s">
        <v>273</v>
      </c>
    </row>
    <row r="119" spans="1:9" x14ac:dyDescent="0.25">
      <c r="A119" t="s">
        <v>217</v>
      </c>
      <c r="B119" s="2">
        <v>3</v>
      </c>
      <c r="C119" t="s">
        <v>287</v>
      </c>
      <c r="D119" t="s">
        <v>321</v>
      </c>
      <c r="E119" t="str">
        <f>IFERROR(VLOOKUP(D119,'Kering Technologies'!$A:$C,2,FALSE),"")</f>
        <v>2.  Solutions delivery</v>
      </c>
      <c r="F119" t="str">
        <f>IFERROR(VLOOKUP(D119,'Kering Technologies'!$A:$C,3,FALSE),"")</f>
        <v>Business Analyst</v>
      </c>
      <c r="G119" t="s">
        <v>236</v>
      </c>
      <c r="H119" t="s">
        <v>220</v>
      </c>
      <c r="I119" t="s">
        <v>274</v>
      </c>
    </row>
    <row r="120" spans="1:9" x14ac:dyDescent="0.25">
      <c r="A120" t="s">
        <v>217</v>
      </c>
      <c r="B120" s="2">
        <v>3</v>
      </c>
      <c r="C120" t="s">
        <v>287</v>
      </c>
      <c r="D120" t="s">
        <v>321</v>
      </c>
      <c r="E120" t="str">
        <f>IFERROR(VLOOKUP(D120,'Kering Technologies'!$A:$C,2,FALSE),"")</f>
        <v>2.  Solutions delivery</v>
      </c>
      <c r="F120" t="str">
        <f>IFERROR(VLOOKUP(D120,'Kering Technologies'!$A:$C,3,FALSE),"")</f>
        <v>Business Analyst</v>
      </c>
      <c r="G120" t="s">
        <v>238</v>
      </c>
      <c r="H120" t="s">
        <v>221</v>
      </c>
      <c r="I120" t="s">
        <v>273</v>
      </c>
    </row>
    <row r="121" spans="1:9" x14ac:dyDescent="0.25">
      <c r="A121" t="s">
        <v>217</v>
      </c>
      <c r="B121" s="2">
        <v>3</v>
      </c>
      <c r="C121" t="s">
        <v>287</v>
      </c>
      <c r="D121" t="s">
        <v>321</v>
      </c>
      <c r="E121" t="str">
        <f>IFERROR(VLOOKUP(D121,'Kering Technologies'!$A:$C,2,FALSE),"")</f>
        <v>2.  Solutions delivery</v>
      </c>
      <c r="F121" t="str">
        <f>IFERROR(VLOOKUP(D121,'Kering Technologies'!$A:$C,3,FALSE),"")</f>
        <v>Business Analyst</v>
      </c>
      <c r="G121" t="s">
        <v>260</v>
      </c>
      <c r="H121" s="2" t="s">
        <v>223</v>
      </c>
      <c r="I121" t="s">
        <v>273</v>
      </c>
    </row>
    <row r="122" spans="1:9" x14ac:dyDescent="0.25">
      <c r="A122" t="s">
        <v>217</v>
      </c>
      <c r="B122" s="2">
        <v>3</v>
      </c>
      <c r="C122" t="s">
        <v>287</v>
      </c>
      <c r="D122" t="s">
        <v>321</v>
      </c>
      <c r="E122" t="str">
        <f>IFERROR(VLOOKUP(D122,'Kering Technologies'!$A:$C,2,FALSE),"")</f>
        <v>2.  Solutions delivery</v>
      </c>
      <c r="F122" t="str">
        <f>IFERROR(VLOOKUP(D122,'Kering Technologies'!$A:$C,3,FALSE),"")</f>
        <v>Business Analyst</v>
      </c>
      <c r="G122" t="s">
        <v>261</v>
      </c>
      <c r="H122" s="2" t="s">
        <v>223</v>
      </c>
      <c r="I122" t="s">
        <v>273</v>
      </c>
    </row>
    <row r="123" spans="1:9" x14ac:dyDescent="0.25">
      <c r="A123" t="s">
        <v>217</v>
      </c>
      <c r="B123" s="2">
        <v>3</v>
      </c>
      <c r="C123" t="s">
        <v>287</v>
      </c>
      <c r="D123" t="s">
        <v>321</v>
      </c>
      <c r="E123" t="str">
        <f>IFERROR(VLOOKUP(D123,'Kering Technologies'!$A:$C,2,FALSE),"")</f>
        <v>2.  Solutions delivery</v>
      </c>
      <c r="F123" t="str">
        <f>IFERROR(VLOOKUP(D123,'Kering Technologies'!$A:$C,3,FALSE),"")</f>
        <v>Business Analyst</v>
      </c>
      <c r="G123" t="s">
        <v>272</v>
      </c>
      <c r="H123" s="2" t="s">
        <v>224</v>
      </c>
      <c r="I123" t="s">
        <v>273</v>
      </c>
    </row>
    <row r="124" spans="1:9" x14ac:dyDescent="0.25">
      <c r="A124" t="s">
        <v>217</v>
      </c>
      <c r="B124" s="2">
        <v>3</v>
      </c>
      <c r="C124" t="s">
        <v>286</v>
      </c>
      <c r="D124" t="s">
        <v>321</v>
      </c>
      <c r="E124" t="str">
        <f>IFERROR(VLOOKUP(D124,'Kering Technologies'!$A:$C,2,FALSE),"")</f>
        <v>2.  Solutions delivery</v>
      </c>
      <c r="F124" t="str">
        <f>IFERROR(VLOOKUP(D124,'Kering Technologies'!$A:$C,3,FALSE),"")</f>
        <v>Business Analyst</v>
      </c>
      <c r="G124" t="s">
        <v>233</v>
      </c>
      <c r="H124" t="s">
        <v>220</v>
      </c>
      <c r="I124" t="s">
        <v>273</v>
      </c>
    </row>
    <row r="125" spans="1:9" x14ac:dyDescent="0.25">
      <c r="A125" t="s">
        <v>217</v>
      </c>
      <c r="B125" s="2">
        <v>3</v>
      </c>
      <c r="C125" t="s">
        <v>286</v>
      </c>
      <c r="D125" t="s">
        <v>321</v>
      </c>
      <c r="E125" t="str">
        <f>IFERROR(VLOOKUP(D125,'Kering Technologies'!$A:$C,2,FALSE),"")</f>
        <v>2.  Solutions delivery</v>
      </c>
      <c r="F125" t="str">
        <f>IFERROR(VLOOKUP(D125,'Kering Technologies'!$A:$C,3,FALSE),"")</f>
        <v>Business Analyst</v>
      </c>
      <c r="G125" t="s">
        <v>235</v>
      </c>
      <c r="H125" t="s">
        <v>220</v>
      </c>
      <c r="I125" t="s">
        <v>273</v>
      </c>
    </row>
    <row r="126" spans="1:9" x14ac:dyDescent="0.25">
      <c r="A126" t="s">
        <v>217</v>
      </c>
      <c r="B126" s="2">
        <v>3</v>
      </c>
      <c r="C126" t="s">
        <v>285</v>
      </c>
      <c r="D126" t="s">
        <v>321</v>
      </c>
      <c r="E126" t="str">
        <f>IFERROR(VLOOKUP(D126,'Kering Technologies'!$A:$C,2,FALSE),"")</f>
        <v>2.  Solutions delivery</v>
      </c>
      <c r="F126" t="str">
        <f>IFERROR(VLOOKUP(D126,'Kering Technologies'!$A:$C,3,FALSE),"")</f>
        <v>Business Analyst</v>
      </c>
      <c r="G126" t="s">
        <v>232</v>
      </c>
      <c r="H126" t="s">
        <v>220</v>
      </c>
      <c r="I126" t="s">
        <v>274</v>
      </c>
    </row>
    <row r="127" spans="1:9" x14ac:dyDescent="0.25">
      <c r="A127" t="s">
        <v>217</v>
      </c>
      <c r="B127" s="2">
        <v>3</v>
      </c>
      <c r="C127" t="s">
        <v>285</v>
      </c>
      <c r="D127" t="s">
        <v>321</v>
      </c>
      <c r="E127" t="str">
        <f>IFERROR(VLOOKUP(D127,'Kering Technologies'!$A:$C,2,FALSE),"")</f>
        <v>2.  Solutions delivery</v>
      </c>
      <c r="F127" t="str">
        <f>IFERROR(VLOOKUP(D127,'Kering Technologies'!$A:$C,3,FALSE),"")</f>
        <v>Business Analyst</v>
      </c>
      <c r="G127" t="s">
        <v>234</v>
      </c>
      <c r="H127" t="s">
        <v>220</v>
      </c>
      <c r="I127" t="s">
        <v>274</v>
      </c>
    </row>
    <row r="128" spans="1:9" x14ac:dyDescent="0.25">
      <c r="A128" t="s">
        <v>217</v>
      </c>
      <c r="B128" s="2">
        <v>3</v>
      </c>
      <c r="C128" t="s">
        <v>285</v>
      </c>
      <c r="D128" t="s">
        <v>321</v>
      </c>
      <c r="E128" t="str">
        <f>IFERROR(VLOOKUP(D128,'Kering Technologies'!$A:$C,2,FALSE),"")</f>
        <v>2.  Solutions delivery</v>
      </c>
      <c r="F128" t="str">
        <f>IFERROR(VLOOKUP(D128,'Kering Technologies'!$A:$C,3,FALSE),"")</f>
        <v>Business Analyst</v>
      </c>
      <c r="G128" t="s">
        <v>259</v>
      </c>
      <c r="H128" s="2" t="s">
        <v>223</v>
      </c>
      <c r="I128" t="s">
        <v>273</v>
      </c>
    </row>
    <row r="129" spans="1:9" x14ac:dyDescent="0.25">
      <c r="A129" t="s">
        <v>217</v>
      </c>
      <c r="B129" s="2">
        <v>3</v>
      </c>
      <c r="C129" t="s">
        <v>285</v>
      </c>
      <c r="D129" t="s">
        <v>321</v>
      </c>
      <c r="E129" t="str">
        <f>IFERROR(VLOOKUP(D129,'Kering Technologies'!$A:$C,2,FALSE),"")</f>
        <v>2.  Solutions delivery</v>
      </c>
      <c r="F129" t="str">
        <f>IFERROR(VLOOKUP(D129,'Kering Technologies'!$A:$C,3,FALSE),"")</f>
        <v>Business Analyst</v>
      </c>
      <c r="G129" t="s">
        <v>264</v>
      </c>
      <c r="H129" s="2" t="s">
        <v>223</v>
      </c>
      <c r="I129" t="s">
        <v>273</v>
      </c>
    </row>
    <row r="130" spans="1:9" x14ac:dyDescent="0.25">
      <c r="A130" t="s">
        <v>217</v>
      </c>
      <c r="B130" s="2">
        <v>3</v>
      </c>
      <c r="C130" t="s">
        <v>285</v>
      </c>
      <c r="D130" t="s">
        <v>321</v>
      </c>
      <c r="E130" t="str">
        <f>IFERROR(VLOOKUP(D130,'Kering Technologies'!$A:$C,2,FALSE),"")</f>
        <v>2.  Solutions delivery</v>
      </c>
      <c r="F130" t="str">
        <f>IFERROR(VLOOKUP(D130,'Kering Technologies'!$A:$C,3,FALSE),"")</f>
        <v>Business Analyst</v>
      </c>
      <c r="G130" t="s">
        <v>267</v>
      </c>
      <c r="H130" s="2" t="s">
        <v>224</v>
      </c>
      <c r="I130" t="s">
        <v>273</v>
      </c>
    </row>
    <row r="131" spans="1:9" x14ac:dyDescent="0.25">
      <c r="A131" t="s">
        <v>217</v>
      </c>
      <c r="B131" s="2">
        <v>3</v>
      </c>
      <c r="C131" t="s">
        <v>285</v>
      </c>
      <c r="D131" t="s">
        <v>321</v>
      </c>
      <c r="E131" t="str">
        <f>IFERROR(VLOOKUP(D131,'Kering Technologies'!$A:$C,2,FALSE),"")</f>
        <v>2.  Solutions delivery</v>
      </c>
      <c r="F131" t="str">
        <f>IFERROR(VLOOKUP(D131,'Kering Technologies'!$A:$C,3,FALSE),"")</f>
        <v>Business Analyst</v>
      </c>
      <c r="G131" t="s">
        <v>268</v>
      </c>
      <c r="H131" s="2" t="s">
        <v>224</v>
      </c>
      <c r="I131" t="s">
        <v>273</v>
      </c>
    </row>
    <row r="132" spans="1:9" x14ac:dyDescent="0.25">
      <c r="A132" t="s">
        <v>217</v>
      </c>
      <c r="B132" s="2">
        <v>3</v>
      </c>
      <c r="C132" t="s">
        <v>285</v>
      </c>
      <c r="D132" t="s">
        <v>321</v>
      </c>
      <c r="E132" t="str">
        <f>IFERROR(VLOOKUP(D132,'Kering Technologies'!$A:$C,2,FALSE),"")</f>
        <v>2.  Solutions delivery</v>
      </c>
      <c r="F132" t="str">
        <f>IFERROR(VLOOKUP(D132,'Kering Technologies'!$A:$C,3,FALSE),"")</f>
        <v>Business Analyst</v>
      </c>
      <c r="G132" t="s">
        <v>271</v>
      </c>
      <c r="H132" s="2" t="s">
        <v>224</v>
      </c>
      <c r="I132" t="s">
        <v>273</v>
      </c>
    </row>
    <row r="133" spans="1:9" x14ac:dyDescent="0.25">
      <c r="A133" t="s">
        <v>217</v>
      </c>
      <c r="B133" s="2">
        <v>3</v>
      </c>
      <c r="C133" t="s">
        <v>281</v>
      </c>
      <c r="D133" t="s">
        <v>379</v>
      </c>
      <c r="E133" t="str">
        <f>IFERROR(VLOOKUP(D133,'Kering Technologies'!$A:$C,2,FALSE),"")</f>
        <v>5.  End User Support</v>
      </c>
      <c r="F133" t="str">
        <f>IFERROR(VLOOKUP(D133,'Kering Technologies'!$A:$C,3,FALSE),"")</f>
        <v>Functional / Technical End user Support</v>
      </c>
      <c r="G133" t="s">
        <v>227</v>
      </c>
      <c r="H133" t="s">
        <v>219</v>
      </c>
      <c r="I133" t="s">
        <v>273</v>
      </c>
    </row>
    <row r="134" spans="1:9" x14ac:dyDescent="0.25">
      <c r="A134" t="s">
        <v>217</v>
      </c>
      <c r="B134" s="2">
        <v>3</v>
      </c>
      <c r="C134" t="s">
        <v>291</v>
      </c>
      <c r="D134" t="s">
        <v>380</v>
      </c>
      <c r="E134" t="str">
        <f>IFERROR(VLOOKUP(D134,'Kering Technologies'!$A:$C,2,FALSE),"")</f>
        <v>5.  End User Support</v>
      </c>
      <c r="F134" t="str">
        <f>IFERROR(VLOOKUP(D134,'Kering Technologies'!$A:$C,3,FALSE),"")</f>
        <v>Functional / Technical End user Support</v>
      </c>
      <c r="G134" t="s">
        <v>242</v>
      </c>
      <c r="H134" t="s">
        <v>222</v>
      </c>
      <c r="I134" t="s">
        <v>273</v>
      </c>
    </row>
    <row r="135" spans="1:9" x14ac:dyDescent="0.25">
      <c r="A135" t="s">
        <v>217</v>
      </c>
      <c r="B135" s="2">
        <v>3</v>
      </c>
      <c r="C135" t="s">
        <v>289</v>
      </c>
      <c r="D135" t="s">
        <v>119</v>
      </c>
      <c r="E135" t="str">
        <f>IFERROR(VLOOKUP(D135,'Kering Technologies'!$A:$C,2,FALSE),"")</f>
        <v xml:space="preserve">6.  Project Management </v>
      </c>
      <c r="F135" t="str">
        <f>IFERROR(VLOOKUP(D135,'Kering Technologies'!$A:$C,3,FALSE),"")</f>
        <v>Program Manager</v>
      </c>
      <c r="G135" t="s">
        <v>240</v>
      </c>
      <c r="H135" t="s">
        <v>222</v>
      </c>
      <c r="I135" t="s">
        <v>273</v>
      </c>
    </row>
    <row r="136" spans="1:9" x14ac:dyDescent="0.25">
      <c r="A136" t="s">
        <v>217</v>
      </c>
      <c r="B136" s="2">
        <v>3</v>
      </c>
      <c r="C136" t="s">
        <v>24</v>
      </c>
      <c r="D136" t="s">
        <v>386</v>
      </c>
      <c r="E136" t="str">
        <f>IFERROR(VLOOKUP(D136,'Kering Technologies'!$A:$C,2,FALSE),"")</f>
        <v xml:space="preserve">6.  Project Management </v>
      </c>
      <c r="F136" t="str">
        <f>IFERROR(VLOOKUP(D136,'Kering Technologies'!$A:$C,3,FALSE),"")</f>
        <v>Project Manager</v>
      </c>
      <c r="G136" t="s">
        <v>231</v>
      </c>
      <c r="H136" t="s">
        <v>220</v>
      </c>
      <c r="I136" t="s">
        <v>273</v>
      </c>
    </row>
    <row r="137" spans="1:9" x14ac:dyDescent="0.25">
      <c r="A137" t="s">
        <v>217</v>
      </c>
      <c r="B137" s="2">
        <v>3</v>
      </c>
      <c r="C137" t="s">
        <v>24</v>
      </c>
      <c r="D137" t="s">
        <v>386</v>
      </c>
      <c r="E137" t="str">
        <f>IFERROR(VLOOKUP(D137,'Kering Technologies'!$A:$C,2,FALSE),"")</f>
        <v xml:space="preserve">6.  Project Management </v>
      </c>
      <c r="F137" t="str">
        <f>IFERROR(VLOOKUP(D137,'Kering Technologies'!$A:$C,3,FALSE),"")</f>
        <v>Project Manager</v>
      </c>
      <c r="G137" t="s">
        <v>262</v>
      </c>
      <c r="H137" s="2" t="s">
        <v>223</v>
      </c>
      <c r="I137" t="s">
        <v>273</v>
      </c>
    </row>
    <row r="138" spans="1:9" x14ac:dyDescent="0.25">
      <c r="A138" t="s">
        <v>217</v>
      </c>
      <c r="B138" s="2">
        <v>3</v>
      </c>
      <c r="C138" t="s">
        <v>24</v>
      </c>
      <c r="D138" t="s">
        <v>386</v>
      </c>
      <c r="E138" t="str">
        <f>IFERROR(VLOOKUP(D138,'Kering Technologies'!$A:$C,2,FALSE),"")</f>
        <v xml:space="preserve">6.  Project Management </v>
      </c>
      <c r="F138" t="str">
        <f>IFERROR(VLOOKUP(D138,'Kering Technologies'!$A:$C,3,FALSE),"")</f>
        <v>Project Manager</v>
      </c>
      <c r="G138" t="s">
        <v>263</v>
      </c>
      <c r="H138" s="2" t="s">
        <v>223</v>
      </c>
      <c r="I138" t="s">
        <v>273</v>
      </c>
    </row>
    <row r="139" spans="1:9" x14ac:dyDescent="0.25">
      <c r="A139" t="s">
        <v>217</v>
      </c>
      <c r="B139" s="2">
        <v>3</v>
      </c>
      <c r="C139" t="s">
        <v>24</v>
      </c>
      <c r="D139" t="s">
        <v>386</v>
      </c>
      <c r="E139" t="str">
        <f>IFERROR(VLOOKUP(D139,'Kering Technologies'!$A:$C,2,FALSE),"")</f>
        <v xml:space="preserve">6.  Project Management </v>
      </c>
      <c r="F139" t="str">
        <f>IFERROR(VLOOKUP(D139,'Kering Technologies'!$A:$C,3,FALSE),"")</f>
        <v>Project Manager</v>
      </c>
      <c r="G139" t="s">
        <v>269</v>
      </c>
      <c r="H139" s="2" t="s">
        <v>224</v>
      </c>
      <c r="I139" t="s">
        <v>273</v>
      </c>
    </row>
    <row r="140" spans="1:9" x14ac:dyDescent="0.25">
      <c r="A140" t="s">
        <v>217</v>
      </c>
      <c r="B140" s="2">
        <v>3</v>
      </c>
      <c r="C140" t="s">
        <v>282</v>
      </c>
      <c r="D140" t="s">
        <v>398</v>
      </c>
      <c r="E140" t="str">
        <f>IFERROR(VLOOKUP(D140,'Kering Technologies'!$A:$C,2,FALSE),"")</f>
        <v>7.  IT Management &amp; Generalist</v>
      </c>
      <c r="F140" t="str">
        <f>IFERROR(VLOOKUP(D140,'Kering Technologies'!$A:$C,3,FALSE),"")</f>
        <v>ERP, CRM, SIRH, Application Manager</v>
      </c>
      <c r="G140" t="s">
        <v>228</v>
      </c>
      <c r="H140" t="s">
        <v>219</v>
      </c>
      <c r="I140" t="s">
        <v>273</v>
      </c>
    </row>
    <row r="141" spans="1:9" x14ac:dyDescent="0.25">
      <c r="A141" t="s">
        <v>217</v>
      </c>
      <c r="B141" s="2">
        <v>3</v>
      </c>
      <c r="C141" t="s">
        <v>302</v>
      </c>
      <c r="D141" t="s">
        <v>404</v>
      </c>
      <c r="E141" t="str">
        <f>IFERROR(VLOOKUP(D141,'Kering Technologies'!$A:$C,2,FALSE),"")</f>
        <v>7.  IT Management &amp; Generalist</v>
      </c>
      <c r="F141" t="str">
        <f>IFERROR(VLOOKUP(D141,'Kering Technologies'!$A:$C,3,FALSE),"")</f>
        <v>ERP, CRM, SIRH, Application Manager</v>
      </c>
      <c r="G141" t="s">
        <v>266</v>
      </c>
      <c r="H141" s="2" t="s">
        <v>224</v>
      </c>
      <c r="I141" t="s">
        <v>273</v>
      </c>
    </row>
    <row r="142" spans="1:9" x14ac:dyDescent="0.25">
      <c r="A142" t="s">
        <v>217</v>
      </c>
      <c r="B142" s="2">
        <v>3</v>
      </c>
      <c r="C142" t="s">
        <v>302</v>
      </c>
      <c r="D142" t="s">
        <v>404</v>
      </c>
      <c r="E142" t="str">
        <f>IFERROR(VLOOKUP(D142,'Kering Technologies'!$A:$C,2,FALSE),"")</f>
        <v>7.  IT Management &amp; Generalist</v>
      </c>
      <c r="F142" t="str">
        <f>IFERROR(VLOOKUP(D142,'Kering Technologies'!$A:$C,3,FALSE),"")</f>
        <v>ERP, CRM, SIRH, Application Manager</v>
      </c>
      <c r="G142" t="s">
        <v>270</v>
      </c>
      <c r="H142" s="2" t="s">
        <v>224</v>
      </c>
      <c r="I142" t="s">
        <v>273</v>
      </c>
    </row>
    <row r="143" spans="1:9" x14ac:dyDescent="0.25">
      <c r="A143" t="s">
        <v>217</v>
      </c>
      <c r="B143" s="2">
        <v>3</v>
      </c>
      <c r="C143" t="s">
        <v>288</v>
      </c>
      <c r="D143" t="s">
        <v>396</v>
      </c>
      <c r="E143" t="str">
        <f>IFERROR(VLOOKUP(D143,'Kering Technologies'!$A:$C,2,FALSE),"")</f>
        <v>7.  IT Management &amp; Generalist</v>
      </c>
      <c r="F143" t="str">
        <f>IFERROR(VLOOKUP(D143,'Kering Technologies'!$A:$C,3,FALSE),"")</f>
        <v>ERP, CRM, SIRH, Application Manager</v>
      </c>
      <c r="G143" t="s">
        <v>239</v>
      </c>
      <c r="H143" t="s">
        <v>222</v>
      </c>
      <c r="I143" t="s">
        <v>273</v>
      </c>
    </row>
    <row r="144" spans="1:9" x14ac:dyDescent="0.25">
      <c r="A144" t="s">
        <v>217</v>
      </c>
      <c r="B144" s="2">
        <v>3</v>
      </c>
      <c r="C144" t="s">
        <v>290</v>
      </c>
      <c r="D144" t="s">
        <v>396</v>
      </c>
      <c r="E144" t="str">
        <f>IFERROR(VLOOKUP(D144,'Kering Technologies'!$A:$C,2,FALSE),"")</f>
        <v>7.  IT Management &amp; Generalist</v>
      </c>
      <c r="F144" t="str">
        <f>IFERROR(VLOOKUP(D144,'Kering Technologies'!$A:$C,3,FALSE),"")</f>
        <v>ERP, CRM, SIRH, Application Manager</v>
      </c>
      <c r="G144" t="s">
        <v>241</v>
      </c>
      <c r="H144" t="s">
        <v>222</v>
      </c>
      <c r="I144" t="s">
        <v>273</v>
      </c>
    </row>
    <row r="145" spans="1:9" x14ac:dyDescent="0.25">
      <c r="A145" t="s">
        <v>217</v>
      </c>
      <c r="B145" s="2">
        <v>4</v>
      </c>
      <c r="C145" t="s">
        <v>287</v>
      </c>
      <c r="D145" t="s">
        <v>321</v>
      </c>
      <c r="E145" t="str">
        <f>IFERROR(VLOOKUP(D145,'Kering Technologies'!$A:$C,2,FALSE),"")</f>
        <v>2.  Solutions delivery</v>
      </c>
      <c r="F145" t="str">
        <f>IFERROR(VLOOKUP(D145,'Kering Technologies'!$A:$C,3,FALSE),"")</f>
        <v>Business Analyst</v>
      </c>
      <c r="G145" t="s">
        <v>237</v>
      </c>
      <c r="H145" t="s">
        <v>232</v>
      </c>
      <c r="I145" t="s">
        <v>273</v>
      </c>
    </row>
    <row r="146" spans="1:9" x14ac:dyDescent="0.25">
      <c r="A146" t="s">
        <v>217</v>
      </c>
      <c r="B146" s="2">
        <v>4</v>
      </c>
      <c r="C146" t="s">
        <v>283</v>
      </c>
      <c r="D146" t="s">
        <v>402</v>
      </c>
      <c r="E146" t="str">
        <f>IFERROR(VLOOKUP(D146,'Kering Technologies'!$A:$C,2,FALSE),"")</f>
        <v>7.  IT Management &amp; Generalist</v>
      </c>
      <c r="F146" t="str">
        <f>IFERROR(VLOOKUP(D146,'Kering Technologies'!$A:$C,3,FALSE),"")</f>
        <v>ERP, CRM, SIRH, Application Manager</v>
      </c>
      <c r="G146" t="s">
        <v>229</v>
      </c>
      <c r="H146" t="s">
        <v>226</v>
      </c>
      <c r="I146" t="s">
        <v>273</v>
      </c>
    </row>
    <row r="147" spans="1:9" x14ac:dyDescent="0.25">
      <c r="A147" t="s">
        <v>217</v>
      </c>
      <c r="B147" s="2">
        <v>4</v>
      </c>
      <c r="C147" t="s">
        <v>284</v>
      </c>
      <c r="D147" t="s">
        <v>402</v>
      </c>
      <c r="E147" t="str">
        <f>IFERROR(VLOOKUP(D147,'Kering Technologies'!$A:$C,2,FALSE),"")</f>
        <v>7.  IT Management &amp; Generalist</v>
      </c>
      <c r="F147" t="str">
        <f>IFERROR(VLOOKUP(D147,'Kering Technologies'!$A:$C,3,FALSE),"")</f>
        <v>ERP, CRM, SIRH, Application Manager</v>
      </c>
      <c r="G147" t="s">
        <v>230</v>
      </c>
      <c r="H147" t="s">
        <v>227</v>
      </c>
      <c r="I147" t="s">
        <v>273</v>
      </c>
    </row>
    <row r="148" spans="1:9" x14ac:dyDescent="0.25">
      <c r="A148" t="s">
        <v>217</v>
      </c>
      <c r="B148" s="2">
        <v>4</v>
      </c>
      <c r="C148" t="s">
        <v>293</v>
      </c>
      <c r="D148" t="s">
        <v>402</v>
      </c>
      <c r="E148" t="str">
        <f>IFERROR(VLOOKUP(D148,'Kering Technologies'!$A:$C,2,FALSE),"")</f>
        <v>7.  IT Management &amp; Generalist</v>
      </c>
      <c r="F148" t="str">
        <f>IFERROR(VLOOKUP(D148,'Kering Technologies'!$A:$C,3,FALSE),"")</f>
        <v>ERP, CRM, SIRH, Application Manager</v>
      </c>
      <c r="G148" t="s">
        <v>247</v>
      </c>
      <c r="H148" t="s">
        <v>239</v>
      </c>
      <c r="I148" t="s">
        <v>273</v>
      </c>
    </row>
    <row r="149" spans="1:9" x14ac:dyDescent="0.25">
      <c r="A149" t="s">
        <v>217</v>
      </c>
      <c r="B149" s="2">
        <v>4</v>
      </c>
      <c r="C149" t="s">
        <v>294</v>
      </c>
      <c r="D149" t="s">
        <v>402</v>
      </c>
      <c r="E149" t="str">
        <f>IFERROR(VLOOKUP(D149,'Kering Technologies'!$A:$C,2,FALSE),"")</f>
        <v>7.  IT Management &amp; Generalist</v>
      </c>
      <c r="F149" t="str">
        <f>IFERROR(VLOOKUP(D149,'Kering Technologies'!$A:$C,3,FALSE),"")</f>
        <v>ERP, CRM, SIRH, Application Manager</v>
      </c>
      <c r="G149" t="s">
        <v>248</v>
      </c>
      <c r="H149" t="s">
        <v>240</v>
      </c>
      <c r="I149" t="s">
        <v>273</v>
      </c>
    </row>
    <row r="150" spans="1:9" x14ac:dyDescent="0.25">
      <c r="A150" t="s">
        <v>217</v>
      </c>
      <c r="B150" s="2">
        <v>4</v>
      </c>
      <c r="C150" t="s">
        <v>292</v>
      </c>
      <c r="D150" t="s">
        <v>402</v>
      </c>
      <c r="E150" t="str">
        <f>IFERROR(VLOOKUP(D150,'Kering Technologies'!$A:$C,2,FALSE),"")</f>
        <v>7.  IT Management &amp; Generalist</v>
      </c>
      <c r="F150" t="str">
        <f>IFERROR(VLOOKUP(D150,'Kering Technologies'!$A:$C,3,FALSE),"")</f>
        <v>ERP, CRM, SIRH, Application Manager</v>
      </c>
      <c r="G150" t="s">
        <v>243</v>
      </c>
      <c r="H150" t="s">
        <v>239</v>
      </c>
      <c r="I150" t="s">
        <v>273</v>
      </c>
    </row>
    <row r="151" spans="1:9" x14ac:dyDescent="0.25">
      <c r="A151" t="s">
        <v>217</v>
      </c>
      <c r="B151" s="2">
        <v>4</v>
      </c>
      <c r="C151" t="s">
        <v>292</v>
      </c>
      <c r="D151" t="s">
        <v>402</v>
      </c>
      <c r="E151" t="str">
        <f>IFERROR(VLOOKUP(D151,'Kering Technologies'!$A:$C,2,FALSE),"")</f>
        <v>7.  IT Management &amp; Generalist</v>
      </c>
      <c r="F151" t="str">
        <f>IFERROR(VLOOKUP(D151,'Kering Technologies'!$A:$C,3,FALSE),"")</f>
        <v>ERP, CRM, SIRH, Application Manager</v>
      </c>
      <c r="G151" t="s">
        <v>244</v>
      </c>
      <c r="H151" t="s">
        <v>239</v>
      </c>
      <c r="I151" t="s">
        <v>273</v>
      </c>
    </row>
    <row r="152" spans="1:9" x14ac:dyDescent="0.25">
      <c r="A152" t="s">
        <v>217</v>
      </c>
      <c r="B152" s="2">
        <v>4</v>
      </c>
      <c r="C152" t="s">
        <v>292</v>
      </c>
      <c r="D152" t="s">
        <v>402</v>
      </c>
      <c r="E152" t="str">
        <f>IFERROR(VLOOKUP(D152,'Kering Technologies'!$A:$C,2,FALSE),"")</f>
        <v>7.  IT Management &amp; Generalist</v>
      </c>
      <c r="F152" t="str">
        <f>IFERROR(VLOOKUP(D152,'Kering Technologies'!$A:$C,3,FALSE),"")</f>
        <v>ERP, CRM, SIRH, Application Manager</v>
      </c>
      <c r="G152" t="s">
        <v>245</v>
      </c>
      <c r="H152" t="s">
        <v>239</v>
      </c>
      <c r="I152" t="s">
        <v>273</v>
      </c>
    </row>
    <row r="153" spans="1:9" x14ac:dyDescent="0.25">
      <c r="A153" t="s">
        <v>217</v>
      </c>
      <c r="B153" s="2">
        <v>4</v>
      </c>
      <c r="C153" t="s">
        <v>292</v>
      </c>
      <c r="D153" t="s">
        <v>402</v>
      </c>
      <c r="E153" t="str">
        <f>IFERROR(VLOOKUP(D153,'Kering Technologies'!$A:$C,2,FALSE),"")</f>
        <v>7.  IT Management &amp; Generalist</v>
      </c>
      <c r="F153" t="str">
        <f>IFERROR(VLOOKUP(D153,'Kering Technologies'!$A:$C,3,FALSE),"")</f>
        <v>ERP, CRM, SIRH, Application Manager</v>
      </c>
      <c r="G153" t="s">
        <v>246</v>
      </c>
      <c r="H153" t="s">
        <v>239</v>
      </c>
      <c r="I153" t="s">
        <v>273</v>
      </c>
    </row>
    <row r="154" spans="1:9" x14ac:dyDescent="0.25">
      <c r="A154" t="s">
        <v>217</v>
      </c>
      <c r="B154" s="2">
        <v>4</v>
      </c>
      <c r="C154" t="s">
        <v>295</v>
      </c>
      <c r="D154" t="s">
        <v>402</v>
      </c>
      <c r="E154" t="str">
        <f>IFERROR(VLOOKUP(D154,'Kering Technologies'!$A:$C,2,FALSE),"")</f>
        <v>7.  IT Management &amp; Generalist</v>
      </c>
      <c r="F154" t="str">
        <f>IFERROR(VLOOKUP(D154,'Kering Technologies'!$A:$C,3,FALSE),"")</f>
        <v>ERP, CRM, SIRH, Application Manager</v>
      </c>
      <c r="G154" t="s">
        <v>249</v>
      </c>
      <c r="H154" t="s">
        <v>241</v>
      </c>
      <c r="I154" t="s">
        <v>273</v>
      </c>
    </row>
    <row r="155" spans="1:9" x14ac:dyDescent="0.25">
      <c r="A155" t="s">
        <v>217</v>
      </c>
      <c r="B155" s="2">
        <v>5</v>
      </c>
      <c r="C155" t="s">
        <v>299</v>
      </c>
      <c r="D155" t="s">
        <v>483</v>
      </c>
      <c r="E155" t="str">
        <f>IFERROR(VLOOKUP(D155,'Kering Technologies'!$A:$C,2,FALSE),"")</f>
        <v/>
      </c>
      <c r="F155" t="str">
        <f>IFERROR(VLOOKUP(D155,'Kering Technologies'!$A:$C,3,FALSE),"")</f>
        <v/>
      </c>
      <c r="G155" t="s">
        <v>253</v>
      </c>
      <c r="H155" t="s">
        <v>249</v>
      </c>
      <c r="I155" t="s">
        <v>273</v>
      </c>
    </row>
    <row r="156" spans="1:9" x14ac:dyDescent="0.25">
      <c r="A156" t="s">
        <v>217</v>
      </c>
      <c r="B156" s="2">
        <v>5</v>
      </c>
      <c r="C156" t="s">
        <v>298</v>
      </c>
      <c r="D156" t="s">
        <v>389</v>
      </c>
      <c r="E156" t="str">
        <f>IFERROR(VLOOKUP(D156,'Kering Technologies'!$A:$C,2,FALSE),"")</f>
        <v xml:space="preserve">6.  Project Management </v>
      </c>
      <c r="F156" t="str">
        <f>IFERROR(VLOOKUP(D156,'Kering Technologies'!$A:$C,3,FALSE),"")</f>
        <v>PMO</v>
      </c>
      <c r="G156" t="s">
        <v>252</v>
      </c>
      <c r="H156" t="s">
        <v>249</v>
      </c>
      <c r="I156" t="s">
        <v>273</v>
      </c>
    </row>
    <row r="157" spans="1:9" x14ac:dyDescent="0.25">
      <c r="A157" t="s">
        <v>217</v>
      </c>
      <c r="B157" s="2">
        <v>5</v>
      </c>
      <c r="C157" t="s">
        <v>297</v>
      </c>
      <c r="D157" t="s">
        <v>389</v>
      </c>
      <c r="E157" t="str">
        <f>IFERROR(VLOOKUP(D157,'Kering Technologies'!$A:$C,2,FALSE),"")</f>
        <v xml:space="preserve">6.  Project Management </v>
      </c>
      <c r="F157" t="str">
        <f>IFERROR(VLOOKUP(D157,'Kering Technologies'!$A:$C,3,FALSE),"")</f>
        <v>PMO</v>
      </c>
      <c r="G157" t="s">
        <v>251</v>
      </c>
      <c r="H157" t="s">
        <v>249</v>
      </c>
      <c r="I157" t="s">
        <v>273</v>
      </c>
    </row>
    <row r="158" spans="1:9" x14ac:dyDescent="0.25">
      <c r="A158" t="s">
        <v>217</v>
      </c>
      <c r="B158" s="2">
        <v>5</v>
      </c>
      <c r="C158" t="s">
        <v>296</v>
      </c>
      <c r="D158" t="s">
        <v>389</v>
      </c>
      <c r="E158" t="str">
        <f>IFERROR(VLOOKUP(D158,'Kering Technologies'!$A:$C,2,FALSE),"")</f>
        <v xml:space="preserve">6.  Project Management </v>
      </c>
      <c r="F158" t="str">
        <f>IFERROR(VLOOKUP(D158,'Kering Technologies'!$A:$C,3,FALSE),"")</f>
        <v>PMO</v>
      </c>
      <c r="G158" t="s">
        <v>250</v>
      </c>
      <c r="H158" t="s">
        <v>249</v>
      </c>
      <c r="I158" t="s">
        <v>273</v>
      </c>
    </row>
    <row r="159" spans="1:9" x14ac:dyDescent="0.25">
      <c r="A159" t="s">
        <v>217</v>
      </c>
      <c r="B159" s="2">
        <v>6</v>
      </c>
      <c r="C159" t="s">
        <v>289</v>
      </c>
      <c r="D159" t="s">
        <v>402</v>
      </c>
      <c r="E159" t="str">
        <f>IFERROR(VLOOKUP(D159,'Kering Technologies'!$A:$C,2,FALSE),"")</f>
        <v>7.  IT Management &amp; Generalist</v>
      </c>
      <c r="F159" t="str">
        <f>IFERROR(VLOOKUP(D159,'Kering Technologies'!$A:$C,3,FALSE),"")</f>
        <v>ERP, CRM, SIRH, Application Manager</v>
      </c>
      <c r="G159" t="s">
        <v>256</v>
      </c>
      <c r="H159" t="s">
        <v>251</v>
      </c>
      <c r="I159" t="s">
        <v>273</v>
      </c>
    </row>
    <row r="160" spans="1:9" x14ac:dyDescent="0.25">
      <c r="A160" t="s">
        <v>217</v>
      </c>
      <c r="B160" s="2">
        <v>6</v>
      </c>
      <c r="C160" t="s">
        <v>289</v>
      </c>
      <c r="D160" t="s">
        <v>402</v>
      </c>
      <c r="E160" t="str">
        <f>IFERROR(VLOOKUP(D160,'Kering Technologies'!$A:$C,2,FALSE),"")</f>
        <v>7.  IT Management &amp; Generalist</v>
      </c>
      <c r="F160" t="str">
        <f>IFERROR(VLOOKUP(D160,'Kering Technologies'!$A:$C,3,FALSE),"")</f>
        <v>ERP, CRM, SIRH, Application Manager</v>
      </c>
      <c r="G160" t="s">
        <v>258</v>
      </c>
      <c r="H160" t="s">
        <v>251</v>
      </c>
      <c r="I160" t="s">
        <v>273</v>
      </c>
    </row>
    <row r="161" spans="1:9" x14ac:dyDescent="0.25">
      <c r="A161" t="s">
        <v>217</v>
      </c>
      <c r="B161" s="2">
        <v>6</v>
      </c>
      <c r="C161" t="s">
        <v>300</v>
      </c>
      <c r="D161" t="s">
        <v>402</v>
      </c>
      <c r="E161" t="str">
        <f>IFERROR(VLOOKUP(D161,'Kering Technologies'!$A:$C,2,FALSE),"")</f>
        <v>7.  IT Management &amp; Generalist</v>
      </c>
      <c r="F161" t="str">
        <f>IFERROR(VLOOKUP(D161,'Kering Technologies'!$A:$C,3,FALSE),"")</f>
        <v>ERP, CRM, SIRH, Application Manager</v>
      </c>
      <c r="G161" t="s">
        <v>254</v>
      </c>
      <c r="H161" t="s">
        <v>250</v>
      </c>
      <c r="I161" t="s">
        <v>273</v>
      </c>
    </row>
    <row r="162" spans="1:9" x14ac:dyDescent="0.25">
      <c r="A162" t="s">
        <v>217</v>
      </c>
      <c r="B162" s="2">
        <v>6</v>
      </c>
      <c r="C162" t="s">
        <v>300</v>
      </c>
      <c r="D162" t="s">
        <v>402</v>
      </c>
      <c r="E162" t="str">
        <f>IFERROR(VLOOKUP(D162,'Kering Technologies'!$A:$C,2,FALSE),"")</f>
        <v>7.  IT Management &amp; Generalist</v>
      </c>
      <c r="F162" t="str">
        <f>IFERROR(VLOOKUP(D162,'Kering Technologies'!$A:$C,3,FALSE),"")</f>
        <v>ERP, CRM, SIRH, Application Manager</v>
      </c>
      <c r="G162" t="s">
        <v>255</v>
      </c>
      <c r="H162" t="s">
        <v>250</v>
      </c>
      <c r="I162" t="s">
        <v>273</v>
      </c>
    </row>
    <row r="163" spans="1:9" x14ac:dyDescent="0.25">
      <c r="A163" t="s">
        <v>217</v>
      </c>
      <c r="B163" s="2">
        <v>6</v>
      </c>
      <c r="C163" t="s">
        <v>300</v>
      </c>
      <c r="D163" t="s">
        <v>402</v>
      </c>
      <c r="E163" t="str">
        <f>IFERROR(VLOOKUP(D163,'Kering Technologies'!$A:$C,2,FALSE),"")</f>
        <v>7.  IT Management &amp; Generalist</v>
      </c>
      <c r="F163" t="str">
        <f>IFERROR(VLOOKUP(D163,'Kering Technologies'!$A:$C,3,FALSE),"")</f>
        <v>ERP, CRM, SIRH, Application Manager</v>
      </c>
      <c r="G163" t="s">
        <v>257</v>
      </c>
      <c r="H163" t="s">
        <v>251</v>
      </c>
      <c r="I163" t="s">
        <v>273</v>
      </c>
    </row>
    <row r="164" spans="1:9" x14ac:dyDescent="0.25">
      <c r="A164" t="s">
        <v>216</v>
      </c>
      <c r="B164">
        <v>1</v>
      </c>
      <c r="C164" t="s">
        <v>212</v>
      </c>
      <c r="D164" t="s">
        <v>485</v>
      </c>
      <c r="E164" t="str">
        <f>IFERROR(VLOOKUP(D164,'Kering Technologies'!$A:$C,2,FALSE),"")</f>
        <v>7.  IT Management &amp; Generalist</v>
      </c>
      <c r="F164" t="str">
        <f>IFERROR(VLOOKUP(D164,'Kering Technologies'!$A:$C,3,FALSE),"")</f>
        <v>MIS Management</v>
      </c>
      <c r="G164" t="s">
        <v>207</v>
      </c>
      <c r="I164" t="s">
        <v>211</v>
      </c>
    </row>
    <row r="165" spans="1:9" x14ac:dyDescent="0.25">
      <c r="A165" t="s">
        <v>216</v>
      </c>
      <c r="B165">
        <v>2</v>
      </c>
      <c r="C165" t="s">
        <v>214</v>
      </c>
      <c r="D165" t="s">
        <v>342</v>
      </c>
      <c r="E165" t="str">
        <f>IFERROR(VLOOKUP(D165,'Kering Technologies'!$A:$C,2,FALSE),"")</f>
        <v xml:space="preserve">3.  Data Management </v>
      </c>
      <c r="F165" t="str">
        <f>IFERROR(VLOOKUP(D165,'Kering Technologies'!$A:$C,3,FALSE),"")</f>
        <v>Data Management</v>
      </c>
      <c r="G165" t="s">
        <v>209</v>
      </c>
      <c r="H165" t="s">
        <v>207</v>
      </c>
      <c r="I165" t="s">
        <v>211</v>
      </c>
    </row>
    <row r="166" spans="1:9" x14ac:dyDescent="0.25">
      <c r="A166" t="s">
        <v>216</v>
      </c>
      <c r="B166">
        <v>2</v>
      </c>
      <c r="C166" t="s">
        <v>213</v>
      </c>
      <c r="D166" t="s">
        <v>373</v>
      </c>
      <c r="E166" t="str">
        <f>IFERROR(VLOOKUP(D166,'Kering Technologies'!$A:$C,2,FALSE),"")</f>
        <v>4.  Service Delivery</v>
      </c>
      <c r="F166" t="str">
        <f>IFERROR(VLOOKUP(D166,'Kering Technologies'!$A:$C,3,FALSE),"")</f>
        <v>Monitoring</v>
      </c>
      <c r="G166" t="s">
        <v>208</v>
      </c>
      <c r="H166" t="s">
        <v>207</v>
      </c>
      <c r="I166" t="s">
        <v>211</v>
      </c>
    </row>
    <row r="167" spans="1:9" x14ac:dyDescent="0.25">
      <c r="A167" t="s">
        <v>216</v>
      </c>
      <c r="B167">
        <v>2</v>
      </c>
      <c r="C167" t="s">
        <v>215</v>
      </c>
      <c r="D167" t="s">
        <v>386</v>
      </c>
      <c r="E167" t="str">
        <f>IFERROR(VLOOKUP(D167,'Kering Technologies'!$A:$C,2,FALSE),"")</f>
        <v xml:space="preserve">6.  Project Management </v>
      </c>
      <c r="F167" t="str">
        <f>IFERROR(VLOOKUP(D167,'Kering Technologies'!$A:$C,3,FALSE),"")</f>
        <v>Project Manager</v>
      </c>
      <c r="G167" t="s">
        <v>210</v>
      </c>
      <c r="H167" t="s">
        <v>207</v>
      </c>
      <c r="I167" t="s">
        <v>211</v>
      </c>
    </row>
    <row r="168" spans="1:9" x14ac:dyDescent="0.25">
      <c r="A168" t="s">
        <v>126</v>
      </c>
      <c r="B168">
        <v>1</v>
      </c>
      <c r="C168" t="s">
        <v>127</v>
      </c>
      <c r="D168" t="s">
        <v>485</v>
      </c>
      <c r="E168" t="str">
        <f>IFERROR(VLOOKUP(D168,'Kering Technologies'!$A:$C,2,FALSE),"")</f>
        <v>7.  IT Management &amp; Generalist</v>
      </c>
      <c r="F168" t="str">
        <f>IFERROR(VLOOKUP(D168,'Kering Technologies'!$A:$C,3,FALSE),"")</f>
        <v>MIS Management</v>
      </c>
      <c r="G168" t="s">
        <v>128</v>
      </c>
      <c r="I168" t="s">
        <v>191</v>
      </c>
    </row>
    <row r="169" spans="1:9" x14ac:dyDescent="0.25">
      <c r="A169" t="s">
        <v>126</v>
      </c>
      <c r="B169">
        <v>2</v>
      </c>
      <c r="C169" t="s">
        <v>189</v>
      </c>
      <c r="D169" t="s">
        <v>320</v>
      </c>
      <c r="E169" t="str">
        <f>IFERROR(VLOOKUP(D169,'Kering Technologies'!$A:$C,2,FALSE),"")</f>
        <v>1.  IT Architecture and Security</v>
      </c>
      <c r="F169" t="str">
        <f>IFERROR(VLOOKUP(D169,'Kering Technologies'!$A:$C,3,FALSE),"")</f>
        <v>Security</v>
      </c>
      <c r="G169" t="s">
        <v>130</v>
      </c>
      <c r="H169" t="s">
        <v>128</v>
      </c>
      <c r="I169" t="s">
        <v>191</v>
      </c>
    </row>
    <row r="170" spans="1:9" x14ac:dyDescent="0.25">
      <c r="A170" t="s">
        <v>126</v>
      </c>
      <c r="B170">
        <v>2</v>
      </c>
      <c r="C170" t="s">
        <v>190</v>
      </c>
      <c r="D170" t="s">
        <v>324</v>
      </c>
      <c r="E170" t="str">
        <f>IFERROR(VLOOKUP(D170,'Kering Technologies'!$A:$C,2,FALSE),"")</f>
        <v>2.  Solutions delivery</v>
      </c>
      <c r="F170" t="str">
        <f>IFERROR(VLOOKUP(D170,'Kering Technologies'!$A:$C,3,FALSE),"")</f>
        <v>Developer</v>
      </c>
      <c r="G170" t="s">
        <v>132</v>
      </c>
      <c r="H170" t="s">
        <v>128</v>
      </c>
      <c r="I170" t="s">
        <v>191</v>
      </c>
    </row>
    <row r="171" spans="1:9" x14ac:dyDescent="0.25">
      <c r="A171" t="s">
        <v>126</v>
      </c>
      <c r="B171">
        <v>2</v>
      </c>
      <c r="C171" t="s">
        <v>143</v>
      </c>
      <c r="D171" t="s">
        <v>324</v>
      </c>
      <c r="E171" t="str">
        <f>IFERROR(VLOOKUP(D171,'Kering Technologies'!$A:$C,2,FALSE),"")</f>
        <v>2.  Solutions delivery</v>
      </c>
      <c r="F171" t="str">
        <f>IFERROR(VLOOKUP(D171,'Kering Technologies'!$A:$C,3,FALSE),"")</f>
        <v>Developer</v>
      </c>
      <c r="G171" t="s">
        <v>136</v>
      </c>
      <c r="H171" t="s">
        <v>128</v>
      </c>
      <c r="I171" t="s">
        <v>191</v>
      </c>
    </row>
    <row r="172" spans="1:9" x14ac:dyDescent="0.25">
      <c r="A172" t="s">
        <v>126</v>
      </c>
      <c r="B172">
        <v>2</v>
      </c>
      <c r="C172" t="s">
        <v>144</v>
      </c>
      <c r="D172" t="s">
        <v>342</v>
      </c>
      <c r="E172" t="str">
        <f>IFERROR(VLOOKUP(D172,'Kering Technologies'!$A:$C,2,FALSE),"")</f>
        <v xml:space="preserve">3.  Data Management </v>
      </c>
      <c r="F172" t="str">
        <f>IFERROR(VLOOKUP(D172,'Kering Technologies'!$A:$C,3,FALSE),"")</f>
        <v>Data Management</v>
      </c>
      <c r="G172" t="s">
        <v>137</v>
      </c>
      <c r="H172" t="s">
        <v>128</v>
      </c>
      <c r="I172" t="s">
        <v>191</v>
      </c>
    </row>
    <row r="173" spans="1:9" x14ac:dyDescent="0.25">
      <c r="A173" t="s">
        <v>126</v>
      </c>
      <c r="B173">
        <v>2</v>
      </c>
      <c r="C173" t="s">
        <v>139</v>
      </c>
      <c r="D173" t="s">
        <v>379</v>
      </c>
      <c r="E173" t="str">
        <f>IFERROR(VLOOKUP(D173,'Kering Technologies'!$A:$C,2,FALSE),"")</f>
        <v>5.  End User Support</v>
      </c>
      <c r="F173" t="str">
        <f>IFERROR(VLOOKUP(D173,'Kering Technologies'!$A:$C,3,FALSE),"")</f>
        <v>Functional / Technical End user Support</v>
      </c>
      <c r="G173" t="s">
        <v>131</v>
      </c>
      <c r="H173" t="s">
        <v>128</v>
      </c>
      <c r="I173" t="s">
        <v>191</v>
      </c>
    </row>
    <row r="174" spans="1:9" x14ac:dyDescent="0.25">
      <c r="A174" t="s">
        <v>126</v>
      </c>
      <c r="B174">
        <v>2</v>
      </c>
      <c r="C174" t="s">
        <v>142</v>
      </c>
      <c r="D174" t="s">
        <v>380</v>
      </c>
      <c r="E174" t="str">
        <f>IFERROR(VLOOKUP(D174,'Kering Technologies'!$A:$C,2,FALSE),"")</f>
        <v>5.  End User Support</v>
      </c>
      <c r="F174" t="str">
        <f>IFERROR(VLOOKUP(D174,'Kering Technologies'!$A:$C,3,FALSE),"")</f>
        <v>Functional / Technical End user Support</v>
      </c>
      <c r="G174" t="s">
        <v>135</v>
      </c>
      <c r="H174" t="s">
        <v>128</v>
      </c>
      <c r="I174" t="s">
        <v>191</v>
      </c>
    </row>
    <row r="175" spans="1:9" x14ac:dyDescent="0.25">
      <c r="A175" t="s">
        <v>126</v>
      </c>
      <c r="B175">
        <v>2</v>
      </c>
      <c r="C175" t="s">
        <v>138</v>
      </c>
      <c r="D175" t="s">
        <v>386</v>
      </c>
      <c r="E175" t="str">
        <f>IFERROR(VLOOKUP(D175,'Kering Technologies'!$A:$C,2,FALSE),"")</f>
        <v xml:space="preserve">6.  Project Management </v>
      </c>
      <c r="F175" t="str">
        <f>IFERROR(VLOOKUP(D175,'Kering Technologies'!$A:$C,3,FALSE),"")</f>
        <v>Project Manager</v>
      </c>
      <c r="G175" t="s">
        <v>129</v>
      </c>
      <c r="H175" t="s">
        <v>128</v>
      </c>
      <c r="I175" t="s">
        <v>191</v>
      </c>
    </row>
    <row r="176" spans="1:9" x14ac:dyDescent="0.25">
      <c r="A176" t="s">
        <v>126</v>
      </c>
      <c r="B176">
        <v>2</v>
      </c>
      <c r="C176" t="s">
        <v>141</v>
      </c>
      <c r="D176" t="s">
        <v>386</v>
      </c>
      <c r="E176" t="str">
        <f>IFERROR(VLOOKUP(D176,'Kering Technologies'!$A:$C,2,FALSE),"")</f>
        <v xml:space="preserve">6.  Project Management </v>
      </c>
      <c r="F176" t="str">
        <f>IFERROR(VLOOKUP(D176,'Kering Technologies'!$A:$C,3,FALSE),"")</f>
        <v>Project Manager</v>
      </c>
      <c r="G176" t="s">
        <v>134</v>
      </c>
      <c r="H176" t="s">
        <v>128</v>
      </c>
      <c r="I176" t="s">
        <v>191</v>
      </c>
    </row>
    <row r="177" spans="1:9" x14ac:dyDescent="0.25">
      <c r="A177" t="s">
        <v>126</v>
      </c>
      <c r="B177">
        <v>2</v>
      </c>
      <c r="C177" t="s">
        <v>140</v>
      </c>
      <c r="D177" t="s">
        <v>396</v>
      </c>
      <c r="E177" t="str">
        <f>IFERROR(VLOOKUP(D177,'Kering Technologies'!$A:$C,2,FALSE),"")</f>
        <v>7.  IT Management &amp; Generalist</v>
      </c>
      <c r="F177" t="str">
        <f>IFERROR(VLOOKUP(D177,'Kering Technologies'!$A:$C,3,FALSE),"")</f>
        <v>ERP, CRM, SIRH, Application Manager</v>
      </c>
      <c r="G177" t="s">
        <v>133</v>
      </c>
      <c r="H177" t="s">
        <v>128</v>
      </c>
      <c r="I177" t="s">
        <v>191</v>
      </c>
    </row>
    <row r="178" spans="1:9" x14ac:dyDescent="0.25">
      <c r="A178" t="s">
        <v>126</v>
      </c>
      <c r="B178">
        <v>3</v>
      </c>
      <c r="C178" t="s">
        <v>149</v>
      </c>
      <c r="D178" t="s">
        <v>327</v>
      </c>
      <c r="E178" t="str">
        <f>IFERROR(VLOOKUP(D178,'Kering Technologies'!$A:$C,2,FALSE),"")</f>
        <v>2.  Solutions delivery</v>
      </c>
      <c r="F178" t="str">
        <f>IFERROR(VLOOKUP(D178,'Kering Technologies'!$A:$C,3,FALSE),"")</f>
        <v>Product Owner</v>
      </c>
      <c r="G178" t="s">
        <v>146</v>
      </c>
      <c r="H178" t="s">
        <v>129</v>
      </c>
      <c r="I178" t="s">
        <v>191</v>
      </c>
    </row>
    <row r="179" spans="1:9" x14ac:dyDescent="0.25">
      <c r="A179" t="s">
        <v>126</v>
      </c>
      <c r="B179">
        <v>3</v>
      </c>
      <c r="C179" t="s">
        <v>150</v>
      </c>
      <c r="D179" t="s">
        <v>402</v>
      </c>
      <c r="E179" t="str">
        <f>IFERROR(VLOOKUP(D179,'Kering Technologies'!$A:$C,2,FALSE),"")</f>
        <v>7.  IT Management &amp; Generalist</v>
      </c>
      <c r="F179" t="str">
        <f>IFERROR(VLOOKUP(D179,'Kering Technologies'!$A:$C,3,FALSE),"")</f>
        <v>ERP, CRM, SIRH, Application Manager</v>
      </c>
      <c r="G179" t="s">
        <v>147</v>
      </c>
      <c r="H179" t="s">
        <v>129</v>
      </c>
      <c r="I179" t="s">
        <v>191</v>
      </c>
    </row>
    <row r="180" spans="1:9" x14ac:dyDescent="0.25">
      <c r="A180" t="s">
        <v>126</v>
      </c>
      <c r="B180">
        <v>3</v>
      </c>
      <c r="C180" t="s">
        <v>148</v>
      </c>
      <c r="D180" t="s">
        <v>402</v>
      </c>
      <c r="E180" t="str">
        <f>IFERROR(VLOOKUP(D180,'Kering Technologies'!$A:$C,2,FALSE),"")</f>
        <v>7.  IT Management &amp; Generalist</v>
      </c>
      <c r="F180" t="str">
        <f>IFERROR(VLOOKUP(D180,'Kering Technologies'!$A:$C,3,FALSE),"")</f>
        <v>ERP, CRM, SIRH, Application Manager</v>
      </c>
      <c r="G180" t="s">
        <v>145</v>
      </c>
      <c r="H180" t="s">
        <v>129</v>
      </c>
      <c r="I180" t="s">
        <v>191</v>
      </c>
    </row>
    <row r="181" spans="1:9" x14ac:dyDescent="0.25">
      <c r="A181" t="s">
        <v>151</v>
      </c>
      <c r="B181">
        <v>1</v>
      </c>
      <c r="C181" t="s">
        <v>153</v>
      </c>
      <c r="D181" t="s">
        <v>485</v>
      </c>
      <c r="E181" t="str">
        <f>IFERROR(VLOOKUP(D181,'Kering Technologies'!$A:$C,2,FALSE),"")</f>
        <v>7.  IT Management &amp; Generalist</v>
      </c>
      <c r="F181" t="str">
        <f>IFERROR(VLOOKUP(D181,'Kering Technologies'!$A:$C,3,FALSE),"")</f>
        <v>MIS Management</v>
      </c>
      <c r="G181" t="s">
        <v>152</v>
      </c>
      <c r="I181" t="s">
        <v>305</v>
      </c>
    </row>
    <row r="182" spans="1:9" x14ac:dyDescent="0.25">
      <c r="A182" t="s">
        <v>151</v>
      </c>
      <c r="B182">
        <v>2</v>
      </c>
      <c r="C182" t="s">
        <v>159</v>
      </c>
      <c r="D182" t="s">
        <v>373</v>
      </c>
      <c r="E182" t="str">
        <f>IFERROR(VLOOKUP(D182,'Kering Technologies'!$A:$C,2,FALSE),"")</f>
        <v>4.  Service Delivery</v>
      </c>
      <c r="F182" t="str">
        <f>IFERROR(VLOOKUP(D182,'Kering Technologies'!$A:$C,3,FALSE),"")</f>
        <v>Monitoring</v>
      </c>
      <c r="G182" t="s">
        <v>154</v>
      </c>
      <c r="H182" t="s">
        <v>152</v>
      </c>
      <c r="I182" t="s">
        <v>305</v>
      </c>
    </row>
    <row r="183" spans="1:9" x14ac:dyDescent="0.25">
      <c r="A183" t="s">
        <v>151</v>
      </c>
      <c r="B183">
        <v>2</v>
      </c>
      <c r="C183" t="s">
        <v>306</v>
      </c>
      <c r="D183" t="s">
        <v>486</v>
      </c>
      <c r="E183" t="str">
        <f>IFERROR(VLOOKUP(D183,'Kering Technologies'!$A:$C,2,FALSE),"")</f>
        <v xml:space="preserve">6.  Project Management </v>
      </c>
      <c r="F183" t="str">
        <f>IFERROR(VLOOKUP(D183,'Kering Technologies'!$A:$C,3,FALSE),"")</f>
        <v>Program Manager</v>
      </c>
      <c r="G183" t="s">
        <v>158</v>
      </c>
      <c r="H183" t="s">
        <v>152</v>
      </c>
      <c r="I183" t="s">
        <v>305</v>
      </c>
    </row>
    <row r="184" spans="1:9" x14ac:dyDescent="0.25">
      <c r="A184" t="s">
        <v>151</v>
      </c>
      <c r="B184">
        <v>2</v>
      </c>
      <c r="C184" t="s">
        <v>161</v>
      </c>
      <c r="D184" t="s">
        <v>392</v>
      </c>
      <c r="E184" t="str">
        <f>IFERROR(VLOOKUP(D184,'Kering Technologies'!$A:$C,2,FALSE),"")</f>
        <v>7.  IT Management &amp; Generalist</v>
      </c>
      <c r="F184" t="str">
        <f>IFERROR(VLOOKUP(D184,'Kering Technologies'!$A:$C,3,FALSE),"")</f>
        <v>Innovation</v>
      </c>
      <c r="G184" t="s">
        <v>156</v>
      </c>
      <c r="H184" t="s">
        <v>152</v>
      </c>
      <c r="I184" t="s">
        <v>305</v>
      </c>
    </row>
    <row r="185" spans="1:9" x14ac:dyDescent="0.25">
      <c r="A185" t="s">
        <v>151</v>
      </c>
      <c r="B185">
        <v>2</v>
      </c>
      <c r="C185" t="s">
        <v>162</v>
      </c>
      <c r="D185" t="s">
        <v>484</v>
      </c>
      <c r="E185" t="str">
        <f>IFERROR(VLOOKUP(D185,'Kering Technologies'!$A:$C,2,FALSE),"")</f>
        <v>7.  IT Management &amp; Generalist</v>
      </c>
      <c r="F185" t="str">
        <f>IFERROR(VLOOKUP(D185,'Kering Technologies'!$A:$C,3,FALSE),"")</f>
        <v>MIS Management</v>
      </c>
      <c r="G185" t="s">
        <v>157</v>
      </c>
      <c r="H185" t="s">
        <v>152</v>
      </c>
      <c r="I185" t="s">
        <v>305</v>
      </c>
    </row>
    <row r="186" spans="1:9" x14ac:dyDescent="0.25">
      <c r="A186" t="s">
        <v>151</v>
      </c>
      <c r="B186">
        <v>2</v>
      </c>
      <c r="C186" t="s">
        <v>160</v>
      </c>
      <c r="D186" t="s">
        <v>396</v>
      </c>
      <c r="E186" t="str">
        <f>IFERROR(VLOOKUP(D186,'Kering Technologies'!$A:$C,2,FALSE),"")</f>
        <v>7.  IT Management &amp; Generalist</v>
      </c>
      <c r="F186" t="str">
        <f>IFERROR(VLOOKUP(D186,'Kering Technologies'!$A:$C,3,FALSE),"")</f>
        <v>ERP, CRM, SIRH, Application Manager</v>
      </c>
      <c r="G186" t="s">
        <v>155</v>
      </c>
      <c r="H186" t="s">
        <v>152</v>
      </c>
      <c r="I186" t="s">
        <v>305</v>
      </c>
    </row>
    <row r="187" spans="1:9" x14ac:dyDescent="0.25">
      <c r="A187" t="s">
        <v>151</v>
      </c>
      <c r="B187">
        <v>3</v>
      </c>
      <c r="C187" t="s">
        <v>172</v>
      </c>
      <c r="D187" t="s">
        <v>483</v>
      </c>
      <c r="E187" t="str">
        <f>IFERROR(VLOOKUP(D187,'Kering Technologies'!$A:$C,2,FALSE),"")</f>
        <v/>
      </c>
      <c r="F187" t="str">
        <f>IFERROR(VLOOKUP(D187,'Kering Technologies'!$A:$C,3,FALSE),"")</f>
        <v/>
      </c>
      <c r="G187" t="s">
        <v>173</v>
      </c>
      <c r="H187" t="s">
        <v>155</v>
      </c>
      <c r="I187" t="s">
        <v>305</v>
      </c>
    </row>
    <row r="188" spans="1:9" x14ac:dyDescent="0.25">
      <c r="A188" t="s">
        <v>151</v>
      </c>
      <c r="B188">
        <v>3</v>
      </c>
      <c r="C188" t="s">
        <v>166</v>
      </c>
      <c r="D188" t="s">
        <v>483</v>
      </c>
      <c r="E188" t="str">
        <f>IFERROR(VLOOKUP(D188,'Kering Technologies'!$A:$C,2,FALSE),"")</f>
        <v/>
      </c>
      <c r="F188" t="str">
        <f>IFERROR(VLOOKUP(D188,'Kering Technologies'!$A:$C,3,FALSE),"")</f>
        <v/>
      </c>
      <c r="G188" t="s">
        <v>164</v>
      </c>
      <c r="H188" t="s">
        <v>156</v>
      </c>
      <c r="I188" t="s">
        <v>305</v>
      </c>
    </row>
    <row r="189" spans="1:9" x14ac:dyDescent="0.25">
      <c r="A189" t="s">
        <v>151</v>
      </c>
      <c r="B189">
        <v>3</v>
      </c>
      <c r="C189" t="s">
        <v>165</v>
      </c>
      <c r="D189" t="s">
        <v>342</v>
      </c>
      <c r="E189" t="str">
        <f>IFERROR(VLOOKUP(D189,'Kering Technologies'!$A:$C,2,FALSE),"")</f>
        <v xml:space="preserve">3.  Data Management </v>
      </c>
      <c r="F189" t="str">
        <f>IFERROR(VLOOKUP(D189,'Kering Technologies'!$A:$C,3,FALSE),"")</f>
        <v>Data Management</v>
      </c>
      <c r="G189" t="s">
        <v>163</v>
      </c>
      <c r="H189" t="s">
        <v>156</v>
      </c>
      <c r="I189" t="s">
        <v>305</v>
      </c>
    </row>
    <row r="190" spans="1:9" x14ac:dyDescent="0.25">
      <c r="A190" t="s">
        <v>151</v>
      </c>
      <c r="B190">
        <v>3</v>
      </c>
      <c r="C190" t="s">
        <v>307</v>
      </c>
      <c r="D190" t="s">
        <v>386</v>
      </c>
      <c r="E190" t="str">
        <f>IFERROR(VLOOKUP(D190,'Kering Technologies'!$A:$C,2,FALSE),"")</f>
        <v xml:space="preserve">6.  Project Management </v>
      </c>
      <c r="F190" t="str">
        <f>IFERROR(VLOOKUP(D190,'Kering Technologies'!$A:$C,3,FALSE),"")</f>
        <v>Project Manager</v>
      </c>
      <c r="G190" t="s">
        <v>168</v>
      </c>
      <c r="H190" t="s">
        <v>154</v>
      </c>
      <c r="I190" t="s">
        <v>305</v>
      </c>
    </row>
    <row r="191" spans="1:9" x14ac:dyDescent="0.25">
      <c r="A191" t="s">
        <v>151</v>
      </c>
      <c r="B191">
        <v>3</v>
      </c>
      <c r="C191" t="s">
        <v>310</v>
      </c>
      <c r="D191" t="s">
        <v>386</v>
      </c>
      <c r="E191" t="str">
        <f>IFERROR(VLOOKUP(D191,'Kering Technologies'!$A:$C,2,FALSE),"")</f>
        <v xml:space="preserve">6.  Project Management </v>
      </c>
      <c r="F191" t="str">
        <f>IFERROR(VLOOKUP(D191,'Kering Technologies'!$A:$C,3,FALSE),"")</f>
        <v>Project Manager</v>
      </c>
      <c r="G191" t="s">
        <v>174</v>
      </c>
      <c r="H191" t="s">
        <v>155</v>
      </c>
      <c r="I191" t="s">
        <v>305</v>
      </c>
    </row>
    <row r="192" spans="1:9" x14ac:dyDescent="0.25">
      <c r="A192" t="s">
        <v>151</v>
      </c>
      <c r="B192">
        <v>3</v>
      </c>
      <c r="C192" t="s">
        <v>309</v>
      </c>
      <c r="D192" t="s">
        <v>386</v>
      </c>
      <c r="E192" t="str">
        <f>IFERROR(VLOOKUP(D192,'Kering Technologies'!$A:$C,2,FALSE),"")</f>
        <v xml:space="preserve">6.  Project Management </v>
      </c>
      <c r="F192" t="str">
        <f>IFERROR(VLOOKUP(D192,'Kering Technologies'!$A:$C,3,FALSE),"")</f>
        <v>Project Manager</v>
      </c>
      <c r="G192" t="s">
        <v>170</v>
      </c>
      <c r="H192" t="s">
        <v>154</v>
      </c>
      <c r="I192" t="s">
        <v>305</v>
      </c>
    </row>
    <row r="193" spans="1:9" x14ac:dyDescent="0.25">
      <c r="A193" t="s">
        <v>151</v>
      </c>
      <c r="B193">
        <v>3</v>
      </c>
      <c r="C193" t="s">
        <v>171</v>
      </c>
      <c r="D193" t="s">
        <v>396</v>
      </c>
      <c r="E193" t="str">
        <f>IFERROR(VLOOKUP(D193,'Kering Technologies'!$A:$C,2,FALSE),"")</f>
        <v>7.  IT Management &amp; Generalist</v>
      </c>
      <c r="F193" t="str">
        <f>IFERROR(VLOOKUP(D193,'Kering Technologies'!$A:$C,3,FALSE),"")</f>
        <v>ERP, CRM, SIRH, Application Manager</v>
      </c>
      <c r="G193" t="s">
        <v>167</v>
      </c>
      <c r="H193" t="s">
        <v>154</v>
      </c>
      <c r="I193" t="s">
        <v>304</v>
      </c>
    </row>
    <row r="194" spans="1:9" x14ac:dyDescent="0.25">
      <c r="A194" t="s">
        <v>151</v>
      </c>
      <c r="B194">
        <v>3</v>
      </c>
      <c r="C194" t="s">
        <v>308</v>
      </c>
      <c r="D194" t="s">
        <v>396</v>
      </c>
      <c r="E194" t="str">
        <f>IFERROR(VLOOKUP(D194,'Kering Technologies'!$A:$C,2,FALSE),"")</f>
        <v>7.  IT Management &amp; Generalist</v>
      </c>
      <c r="F194" t="str">
        <f>IFERROR(VLOOKUP(D194,'Kering Technologies'!$A:$C,3,FALSE),"")</f>
        <v>ERP, CRM, SIRH, Application Manager</v>
      </c>
      <c r="G194" t="s">
        <v>169</v>
      </c>
      <c r="H194" t="s">
        <v>154</v>
      </c>
      <c r="I194" t="s">
        <v>305</v>
      </c>
    </row>
    <row r="195" spans="1:9" x14ac:dyDescent="0.25">
      <c r="A195" t="s">
        <v>151</v>
      </c>
      <c r="B195">
        <v>4</v>
      </c>
      <c r="C195" t="s">
        <v>175</v>
      </c>
      <c r="D195" t="s">
        <v>402</v>
      </c>
      <c r="E195" t="str">
        <f>IFERROR(VLOOKUP(D195,'Kering Technologies'!$A:$C,2,FALSE),"")</f>
        <v>7.  IT Management &amp; Generalist</v>
      </c>
      <c r="F195" t="str">
        <f>IFERROR(VLOOKUP(D195,'Kering Technologies'!$A:$C,3,FALSE),"")</f>
        <v>ERP, CRM, SIRH, Application Manager</v>
      </c>
      <c r="G195" t="s">
        <v>176</v>
      </c>
      <c r="H195" t="s">
        <v>167</v>
      </c>
      <c r="I195" t="s">
        <v>303</v>
      </c>
    </row>
    <row r="196" spans="1:9" x14ac:dyDescent="0.25">
      <c r="A196" t="s">
        <v>151</v>
      </c>
      <c r="B196">
        <v>4</v>
      </c>
      <c r="C196" t="s">
        <v>175</v>
      </c>
      <c r="D196" t="s">
        <v>402</v>
      </c>
      <c r="E196" t="str">
        <f>IFERROR(VLOOKUP(D196,'Kering Technologies'!$A:$C,2,FALSE),"")</f>
        <v>7.  IT Management &amp; Generalist</v>
      </c>
      <c r="F196" t="str">
        <f>IFERROR(VLOOKUP(D196,'Kering Technologies'!$A:$C,3,FALSE),"")</f>
        <v>ERP, CRM, SIRH, Application Manager</v>
      </c>
      <c r="G196" t="s">
        <v>177</v>
      </c>
      <c r="H196" t="s">
        <v>167</v>
      </c>
      <c r="I196" t="s">
        <v>304</v>
      </c>
    </row>
  </sheetData>
  <autoFilter ref="A1:I196" xr:uid="{957F6CED-C9A9-406F-8C05-ABB546A16DB4}">
    <sortState xmlns:xlrd2="http://schemas.microsoft.com/office/spreadsheetml/2017/richdata2" ref="A2:I196">
      <sortCondition ref="A2:A196"/>
      <sortCondition ref="B2:B196"/>
      <sortCondition ref="E2:E196"/>
    </sortState>
  </autoFilter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1CF9F-0A59-4EC3-B038-9994630B70B7}">
  <dimension ref="A1:U29"/>
  <sheetViews>
    <sheetView tabSelected="1" topLeftCell="A13" zoomScale="85" zoomScaleNormal="85" workbookViewId="0"/>
  </sheetViews>
  <sheetFormatPr defaultRowHeight="15" x14ac:dyDescent="0.25"/>
  <cols>
    <col min="1" max="1" width="39.7109375" bestFit="1" customWidth="1"/>
    <col min="2" max="2" width="28.140625" bestFit="1" customWidth="1"/>
    <col min="3" max="3" width="19.7109375" bestFit="1" customWidth="1"/>
    <col min="4" max="5" width="11.42578125" bestFit="1" customWidth="1"/>
    <col min="6" max="6" width="22.85546875" bestFit="1" customWidth="1"/>
    <col min="7" max="7" width="13.140625" bestFit="1" customWidth="1"/>
    <col min="8" max="8" width="13" bestFit="1" customWidth="1"/>
    <col min="9" max="9" width="11.42578125" bestFit="1" customWidth="1"/>
    <col min="10" max="10" width="23.85546875" bestFit="1" customWidth="1"/>
    <col min="12" max="12" width="18.28515625" bestFit="1" customWidth="1"/>
    <col min="13" max="13" width="10.42578125" bestFit="1" customWidth="1"/>
    <col min="14" max="14" width="14.85546875" bestFit="1" customWidth="1"/>
    <col min="15" max="15" width="6.28515625" bestFit="1" customWidth="1"/>
    <col min="16" max="16" width="5.85546875" bestFit="1" customWidth="1"/>
    <col min="17" max="17" width="16.85546875" bestFit="1" customWidth="1"/>
    <col min="18" max="18" width="10.28515625" bestFit="1" customWidth="1"/>
    <col min="19" max="19" width="10.140625" bestFit="1" customWidth="1"/>
    <col min="20" max="20" width="4.7109375" bestFit="1" customWidth="1"/>
    <col min="21" max="21" width="18.28515625" bestFit="1" customWidth="1"/>
  </cols>
  <sheetData>
    <row r="1" spans="1:21" x14ac:dyDescent="0.25">
      <c r="A1" s="6" t="s">
        <v>490</v>
      </c>
      <c r="B1" s="6" t="s">
        <v>489</v>
      </c>
      <c r="L1" s="8" t="s">
        <v>487</v>
      </c>
      <c r="M1" s="8" t="s">
        <v>19</v>
      </c>
      <c r="N1" s="8" t="s">
        <v>15</v>
      </c>
      <c r="O1" s="8" t="s">
        <v>192</v>
      </c>
      <c r="P1" s="8" t="s">
        <v>31</v>
      </c>
      <c r="Q1" s="8" t="s">
        <v>217</v>
      </c>
      <c r="R1" s="8" t="s">
        <v>216</v>
      </c>
      <c r="S1" s="8" t="s">
        <v>126</v>
      </c>
      <c r="T1" s="8" t="s">
        <v>151</v>
      </c>
      <c r="U1" s="8" t="s">
        <v>488</v>
      </c>
    </row>
    <row r="2" spans="1:21" x14ac:dyDescent="0.25">
      <c r="A2" s="6" t="s">
        <v>487</v>
      </c>
      <c r="B2" t="s">
        <v>19</v>
      </c>
      <c r="C2" t="s">
        <v>15</v>
      </c>
      <c r="D2" t="s">
        <v>192</v>
      </c>
      <c r="E2" t="s">
        <v>31</v>
      </c>
      <c r="F2" t="s">
        <v>217</v>
      </c>
      <c r="G2" t="s">
        <v>216</v>
      </c>
      <c r="H2" t="s">
        <v>126</v>
      </c>
      <c r="I2" t="s">
        <v>151</v>
      </c>
      <c r="J2" t="s">
        <v>488</v>
      </c>
      <c r="L2" s="12" t="s">
        <v>488</v>
      </c>
      <c r="M2" s="14">
        <f>5/8</f>
        <v>0.625</v>
      </c>
      <c r="N2" s="14">
        <f>4/11</f>
        <v>0.36363636363636365</v>
      </c>
      <c r="O2" s="14">
        <f>5/6</f>
        <v>0.83333333333333337</v>
      </c>
      <c r="P2" s="14">
        <f>39/82</f>
        <v>0.47560975609756095</v>
      </c>
      <c r="Q2" s="14">
        <v>0.49090909090909091</v>
      </c>
      <c r="R2" s="14">
        <f>1/4</f>
        <v>0.25</v>
      </c>
      <c r="S2" s="14">
        <v>0.38461538461538464</v>
      </c>
      <c r="T2" s="14">
        <v>0.5625</v>
      </c>
      <c r="U2" s="11">
        <v>95</v>
      </c>
    </row>
    <row r="3" spans="1:21" x14ac:dyDescent="0.25">
      <c r="A3" s="7"/>
      <c r="B3" s="10">
        <v>0.125</v>
      </c>
      <c r="C3" s="10">
        <v>9.0909090909090912E-2</v>
      </c>
      <c r="D3" s="10">
        <v>0</v>
      </c>
      <c r="E3" s="10">
        <v>0</v>
      </c>
      <c r="F3" s="10">
        <v>3.6363636363636362E-2</v>
      </c>
      <c r="G3" s="10">
        <v>0</v>
      </c>
      <c r="H3" s="10">
        <v>0</v>
      </c>
      <c r="I3" s="10">
        <v>0.125</v>
      </c>
      <c r="J3" s="10">
        <v>3.0769230769230771E-2</v>
      </c>
    </row>
    <row r="4" spans="1:21" x14ac:dyDescent="0.25">
      <c r="A4" s="7" t="s">
        <v>343</v>
      </c>
      <c r="B4" s="10">
        <v>0</v>
      </c>
      <c r="C4" s="10">
        <v>0</v>
      </c>
      <c r="D4" s="10">
        <v>0</v>
      </c>
      <c r="E4" s="10">
        <v>2.4390243902439025E-2</v>
      </c>
      <c r="F4" s="10">
        <v>3.6363636363636362E-2</v>
      </c>
      <c r="G4" s="10">
        <v>0</v>
      </c>
      <c r="H4" s="10">
        <v>0</v>
      </c>
      <c r="I4" s="10">
        <v>0</v>
      </c>
      <c r="J4" s="10">
        <v>2.0512820512820513E-2</v>
      </c>
    </row>
    <row r="5" spans="1:21" x14ac:dyDescent="0.25">
      <c r="A5" s="7" t="s">
        <v>321</v>
      </c>
      <c r="B5" s="10">
        <v>0</v>
      </c>
      <c r="C5" s="10">
        <v>0</v>
      </c>
      <c r="D5" s="10">
        <v>0</v>
      </c>
      <c r="E5" s="10">
        <v>0.12195121951219512</v>
      </c>
      <c r="F5" s="10">
        <v>0.27272727272727271</v>
      </c>
      <c r="G5" s="10">
        <v>0</v>
      </c>
      <c r="H5" s="10">
        <v>0</v>
      </c>
      <c r="I5" s="10">
        <v>0</v>
      </c>
      <c r="J5" s="10">
        <v>0.12820512820512819</v>
      </c>
    </row>
    <row r="6" spans="1:21" x14ac:dyDescent="0.25">
      <c r="A6" s="7" t="s">
        <v>352</v>
      </c>
      <c r="B6" s="10">
        <v>0</v>
      </c>
      <c r="C6" s="10">
        <v>0</v>
      </c>
      <c r="D6" s="10">
        <v>0</v>
      </c>
      <c r="E6" s="10">
        <v>6.097560975609756E-2</v>
      </c>
      <c r="F6" s="10">
        <v>0</v>
      </c>
      <c r="G6" s="10">
        <v>0.25</v>
      </c>
      <c r="H6" s="10">
        <v>7.6923076923076927E-2</v>
      </c>
      <c r="I6" s="10">
        <v>6.25E-2</v>
      </c>
      <c r="J6" s="10">
        <v>4.1025641025641026E-2</v>
      </c>
    </row>
    <row r="7" spans="1:21" x14ac:dyDescent="0.25">
      <c r="A7" s="7" t="s">
        <v>351</v>
      </c>
      <c r="B7" s="10">
        <v>0</v>
      </c>
      <c r="C7" s="10">
        <v>0</v>
      </c>
      <c r="D7" s="10">
        <v>0</v>
      </c>
      <c r="E7" s="10">
        <v>0.15853658536585366</v>
      </c>
      <c r="F7" s="10">
        <v>0</v>
      </c>
      <c r="G7" s="10">
        <v>0</v>
      </c>
      <c r="H7" s="10">
        <v>0</v>
      </c>
      <c r="I7" s="10">
        <v>0</v>
      </c>
      <c r="J7" s="10">
        <v>6.6666666666666666E-2</v>
      </c>
    </row>
    <row r="8" spans="1:21" x14ac:dyDescent="0.25">
      <c r="A8" s="7" t="s">
        <v>346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0.15384615384615385</v>
      </c>
      <c r="I8" s="10">
        <v>0</v>
      </c>
      <c r="J8" s="10">
        <v>1.0256410256410256E-2</v>
      </c>
    </row>
    <row r="9" spans="1:21" x14ac:dyDescent="0.25">
      <c r="A9" s="7" t="s">
        <v>408</v>
      </c>
      <c r="B9" s="10">
        <v>0.125</v>
      </c>
      <c r="C9" s="10">
        <v>9.0909090909090912E-2</v>
      </c>
      <c r="D9" s="10">
        <v>0.83333333333333337</v>
      </c>
      <c r="E9" s="10">
        <v>0.29268292682926828</v>
      </c>
      <c r="F9" s="10">
        <v>0.34545454545454546</v>
      </c>
      <c r="G9" s="10">
        <v>0</v>
      </c>
      <c r="H9" s="10">
        <v>0.23076923076923078</v>
      </c>
      <c r="I9" s="10">
        <v>0.3125</v>
      </c>
      <c r="J9" s="10">
        <v>0.29743589743589743</v>
      </c>
    </row>
    <row r="10" spans="1:21" x14ac:dyDescent="0.25">
      <c r="A10" s="7" t="s">
        <v>377</v>
      </c>
      <c r="B10" s="10">
        <v>0.125</v>
      </c>
      <c r="C10" s="10">
        <v>0.45454545454545453</v>
      </c>
      <c r="D10" s="10">
        <v>0</v>
      </c>
      <c r="E10" s="10">
        <v>3.6585365853658534E-2</v>
      </c>
      <c r="F10" s="10">
        <v>3.6363636363636362E-2</v>
      </c>
      <c r="G10" s="10">
        <v>0</v>
      </c>
      <c r="H10" s="10">
        <v>0.15384615384615385</v>
      </c>
      <c r="I10" s="10">
        <v>0</v>
      </c>
      <c r="J10" s="10">
        <v>6.6666666666666666E-2</v>
      </c>
    </row>
    <row r="11" spans="1:21" x14ac:dyDescent="0.25">
      <c r="A11" s="7" t="s">
        <v>391</v>
      </c>
      <c r="B11" s="10">
        <v>0</v>
      </c>
      <c r="C11" s="10">
        <v>0</v>
      </c>
      <c r="D11" s="10">
        <v>0</v>
      </c>
      <c r="E11" s="10">
        <v>0</v>
      </c>
      <c r="F11" s="10">
        <v>1.8181818181818181E-2</v>
      </c>
      <c r="G11" s="10">
        <v>0</v>
      </c>
      <c r="H11" s="10">
        <v>0</v>
      </c>
      <c r="I11" s="10">
        <v>6.25E-2</v>
      </c>
      <c r="J11" s="10">
        <v>1.0256410256410256E-2</v>
      </c>
    </row>
    <row r="12" spans="1:21" x14ac:dyDescent="0.25">
      <c r="A12" s="7" t="s">
        <v>406</v>
      </c>
      <c r="B12" s="10">
        <v>0.125</v>
      </c>
      <c r="C12" s="10">
        <v>9.0909090909090912E-2</v>
      </c>
      <c r="D12" s="10">
        <v>0.16666666666666666</v>
      </c>
      <c r="E12" s="10">
        <v>6.097560975609756E-2</v>
      </c>
      <c r="F12" s="10">
        <v>5.4545454545454543E-2</v>
      </c>
      <c r="G12" s="10">
        <v>0.25</v>
      </c>
      <c r="H12" s="10">
        <v>7.6923076923076927E-2</v>
      </c>
      <c r="I12" s="10">
        <v>0.125</v>
      </c>
      <c r="J12" s="10">
        <v>7.6923076923076927E-2</v>
      </c>
    </row>
    <row r="13" spans="1:21" x14ac:dyDescent="0.25">
      <c r="A13" s="7" t="s">
        <v>372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0.25</v>
      </c>
      <c r="H13" s="10">
        <v>0</v>
      </c>
      <c r="I13" s="10">
        <v>6.25E-2</v>
      </c>
      <c r="J13" s="10">
        <v>1.0256410256410256E-2</v>
      </c>
    </row>
    <row r="14" spans="1:21" x14ac:dyDescent="0.25">
      <c r="A14" s="7" t="s">
        <v>389</v>
      </c>
      <c r="B14" s="10">
        <v>0</v>
      </c>
      <c r="C14" s="10">
        <v>0</v>
      </c>
      <c r="D14" s="10">
        <v>0</v>
      </c>
      <c r="E14" s="10">
        <v>1.2195121951219513E-2</v>
      </c>
      <c r="F14" s="10">
        <v>5.4545454545454543E-2</v>
      </c>
      <c r="G14" s="10">
        <v>0</v>
      </c>
      <c r="H14" s="10">
        <v>0</v>
      </c>
      <c r="I14" s="10">
        <v>0</v>
      </c>
      <c r="J14" s="10">
        <v>2.0512820512820513E-2</v>
      </c>
    </row>
    <row r="15" spans="1:21" x14ac:dyDescent="0.25">
      <c r="A15" s="7" t="s">
        <v>327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7.6923076923076927E-2</v>
      </c>
      <c r="I15" s="10">
        <v>0</v>
      </c>
      <c r="J15" s="10">
        <v>5.1282051282051282E-3</v>
      </c>
    </row>
    <row r="16" spans="1:21" x14ac:dyDescent="0.25">
      <c r="A16" s="7" t="s">
        <v>119</v>
      </c>
      <c r="B16" s="10">
        <v>0.125</v>
      </c>
      <c r="C16" s="10">
        <v>0</v>
      </c>
      <c r="D16" s="10">
        <v>0</v>
      </c>
      <c r="E16" s="10">
        <v>0.10975609756097561</v>
      </c>
      <c r="F16" s="10">
        <v>3.6363636363636362E-2</v>
      </c>
      <c r="G16" s="10">
        <v>0</v>
      </c>
      <c r="H16" s="10">
        <v>0</v>
      </c>
      <c r="I16" s="10">
        <v>6.25E-2</v>
      </c>
      <c r="J16" s="10">
        <v>6.6666666666666666E-2</v>
      </c>
    </row>
    <row r="17" spans="1:10" x14ac:dyDescent="0.25">
      <c r="A17" s="7" t="s">
        <v>386</v>
      </c>
      <c r="B17" s="10">
        <v>0.375</v>
      </c>
      <c r="C17" s="10">
        <v>0.27272727272727271</v>
      </c>
      <c r="D17" s="10">
        <v>0</v>
      </c>
      <c r="E17" s="10">
        <v>1.2195121951219513E-2</v>
      </c>
      <c r="F17" s="10">
        <v>0.10909090909090909</v>
      </c>
      <c r="G17" s="10">
        <v>0.25</v>
      </c>
      <c r="H17" s="10">
        <v>0.15384615384615385</v>
      </c>
      <c r="I17" s="10">
        <v>0.1875</v>
      </c>
      <c r="J17" s="10">
        <v>9.7435897435897437E-2</v>
      </c>
    </row>
    <row r="18" spans="1:10" x14ac:dyDescent="0.25">
      <c r="A18" s="7" t="s">
        <v>345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7.6923076923076927E-2</v>
      </c>
      <c r="I18" s="10">
        <v>0</v>
      </c>
      <c r="J18" s="10">
        <v>5.1282051282051282E-3</v>
      </c>
    </row>
    <row r="19" spans="1:10" x14ac:dyDescent="0.25">
      <c r="A19" s="7" t="s">
        <v>360</v>
      </c>
      <c r="B19" s="10">
        <v>0</v>
      </c>
      <c r="C19" s="10">
        <v>0</v>
      </c>
      <c r="D19" s="10">
        <v>0</v>
      </c>
      <c r="E19" s="10">
        <v>4.878048780487805E-2</v>
      </c>
      <c r="F19" s="10">
        <v>0</v>
      </c>
      <c r="G19" s="10">
        <v>0</v>
      </c>
      <c r="H19" s="10">
        <v>0</v>
      </c>
      <c r="I19" s="10">
        <v>0</v>
      </c>
      <c r="J19" s="10">
        <v>2.0512820512820513E-2</v>
      </c>
    </row>
    <row r="20" spans="1:10" x14ac:dyDescent="0.25">
      <c r="A20" s="7" t="s">
        <v>407</v>
      </c>
      <c r="B20" s="10">
        <v>0</v>
      </c>
      <c r="C20" s="10">
        <v>0</v>
      </c>
      <c r="D20" s="10">
        <v>0</v>
      </c>
      <c r="E20" s="10">
        <v>6.097560975609756E-2</v>
      </c>
      <c r="F20" s="10">
        <v>0</v>
      </c>
      <c r="G20" s="10">
        <v>0</v>
      </c>
      <c r="H20" s="10">
        <v>0</v>
      </c>
      <c r="I20" s="10">
        <v>0</v>
      </c>
      <c r="J20" s="10">
        <v>2.564102564102564E-2</v>
      </c>
    </row>
    <row r="21" spans="1:10" x14ac:dyDescent="0.25">
      <c r="A21" s="7" t="s">
        <v>488</v>
      </c>
      <c r="B21" s="10">
        <v>1</v>
      </c>
      <c r="C21" s="10">
        <v>1</v>
      </c>
      <c r="D21" s="10">
        <v>1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</row>
    <row r="22" spans="1:10" x14ac:dyDescent="0.25">
      <c r="A22" s="7"/>
      <c r="B22" s="9"/>
      <c r="C22" s="9"/>
      <c r="D22" s="9"/>
      <c r="E22" s="9"/>
      <c r="F22" s="9"/>
      <c r="G22" s="9"/>
      <c r="H22" s="9"/>
      <c r="I22" s="9"/>
      <c r="J22" s="9"/>
    </row>
    <row r="24" spans="1:10" x14ac:dyDescent="0.25">
      <c r="A24" s="8" t="s">
        <v>487</v>
      </c>
      <c r="B24" s="8" t="s">
        <v>19</v>
      </c>
      <c r="C24" s="8" t="s">
        <v>15</v>
      </c>
      <c r="D24" s="8" t="s">
        <v>192</v>
      </c>
      <c r="E24" s="8" t="s">
        <v>31</v>
      </c>
      <c r="F24" s="8" t="s">
        <v>217</v>
      </c>
      <c r="G24" s="8" t="s">
        <v>216</v>
      </c>
      <c r="H24" s="8" t="s">
        <v>126</v>
      </c>
      <c r="I24" s="8" t="s">
        <v>151</v>
      </c>
      <c r="J24" s="8" t="s">
        <v>488</v>
      </c>
    </row>
    <row r="25" spans="1:10" x14ac:dyDescent="0.25">
      <c r="A25" s="7" t="s">
        <v>408</v>
      </c>
      <c r="B25" s="13">
        <f>1/8</f>
        <v>0.125</v>
      </c>
      <c r="C25" s="13">
        <f>1/11</f>
        <v>9.0909090909090912E-2</v>
      </c>
      <c r="D25" s="13">
        <f>5/6</f>
        <v>0.83333333333333337</v>
      </c>
      <c r="E25" s="13">
        <f>24/82</f>
        <v>0.29268292682926828</v>
      </c>
      <c r="F25" s="13">
        <f>19/55</f>
        <v>0.34545454545454546</v>
      </c>
      <c r="G25" s="13"/>
      <c r="H25" s="13">
        <v>0.23076923076923078</v>
      </c>
      <c r="I25" s="13">
        <v>0.3125</v>
      </c>
      <c r="J25" s="12">
        <v>58</v>
      </c>
    </row>
    <row r="26" spans="1:10" x14ac:dyDescent="0.25">
      <c r="A26" s="7" t="s">
        <v>119</v>
      </c>
      <c r="B26" s="13">
        <f>1/8</f>
        <v>0.125</v>
      </c>
      <c r="C26" s="13"/>
      <c r="D26" s="13"/>
      <c r="E26" s="13">
        <f>9/82</f>
        <v>0.10975609756097561</v>
      </c>
      <c r="F26" s="13">
        <f>2/55</f>
        <v>3.6363636363636362E-2</v>
      </c>
      <c r="G26" s="13"/>
      <c r="H26" s="13"/>
      <c r="I26" s="13">
        <v>6.25E-2</v>
      </c>
      <c r="J26" s="12">
        <v>13</v>
      </c>
    </row>
    <row r="27" spans="1:10" x14ac:dyDescent="0.25">
      <c r="A27" s="7" t="s">
        <v>386</v>
      </c>
      <c r="B27" s="13">
        <f>3/8</f>
        <v>0.375</v>
      </c>
      <c r="C27" s="13">
        <f>3/11</f>
        <v>0.27272727272727271</v>
      </c>
      <c r="D27" s="13"/>
      <c r="E27" s="13">
        <f>1/82</f>
        <v>1.2195121951219513E-2</v>
      </c>
      <c r="F27" s="13">
        <v>0.10909090909090909</v>
      </c>
      <c r="G27" s="13">
        <f>1/4</f>
        <v>0.25</v>
      </c>
      <c r="H27" s="13">
        <v>0.15384615384615385</v>
      </c>
      <c r="I27" s="13">
        <v>0.1875</v>
      </c>
      <c r="J27" s="12">
        <v>19</v>
      </c>
    </row>
    <row r="28" spans="1:10" x14ac:dyDescent="0.25">
      <c r="A28" s="7" t="s">
        <v>407</v>
      </c>
      <c r="B28" s="13"/>
      <c r="C28" s="13"/>
      <c r="D28" s="13"/>
      <c r="E28" s="13">
        <f>5/82</f>
        <v>6.097560975609756E-2</v>
      </c>
      <c r="F28" s="13"/>
      <c r="G28" s="13"/>
      <c r="H28" s="13"/>
      <c r="I28" s="13"/>
      <c r="J28" s="12">
        <v>5</v>
      </c>
    </row>
    <row r="29" spans="1:10" x14ac:dyDescent="0.25">
      <c r="A29" s="12" t="s">
        <v>488</v>
      </c>
      <c r="B29" s="14">
        <f>5/8</f>
        <v>0.625</v>
      </c>
      <c r="C29" s="14">
        <f>4/11</f>
        <v>0.36363636363636365</v>
      </c>
      <c r="D29" s="14">
        <f>5/6</f>
        <v>0.83333333333333337</v>
      </c>
      <c r="E29" s="14">
        <f>39/82</f>
        <v>0.47560975609756095</v>
      </c>
      <c r="F29" s="14">
        <v>0.49090909090909091</v>
      </c>
      <c r="G29" s="14">
        <f>1/4</f>
        <v>0.25</v>
      </c>
      <c r="H29" s="14">
        <v>0.38461538461538464</v>
      </c>
      <c r="I29" s="14">
        <v>0.5625</v>
      </c>
      <c r="J29" s="11">
        <v>95</v>
      </c>
    </row>
  </sheetData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6CC97-C5A1-4AD0-A2A4-5BC6E588894E}">
  <dimension ref="A1:D70"/>
  <sheetViews>
    <sheetView zoomScale="80" zoomScaleNormal="80" workbookViewId="0"/>
  </sheetViews>
  <sheetFormatPr defaultRowHeight="15" x14ac:dyDescent="0.25"/>
  <cols>
    <col min="1" max="1" width="32.7109375" customWidth="1"/>
    <col min="2" max="2" width="30.85546875" bestFit="1" customWidth="1"/>
    <col min="3" max="3" width="38.5703125" bestFit="1" customWidth="1"/>
    <col min="4" max="4" width="33.28515625" bestFit="1" customWidth="1"/>
  </cols>
  <sheetData>
    <row r="1" spans="1:4" x14ac:dyDescent="0.25">
      <c r="A1" s="3" t="s">
        <v>358</v>
      </c>
      <c r="B1" s="3" t="s">
        <v>356</v>
      </c>
      <c r="C1" s="3" t="s">
        <v>357</v>
      </c>
      <c r="D1" s="3" t="s">
        <v>358</v>
      </c>
    </row>
    <row r="2" spans="1:4" x14ac:dyDescent="0.25">
      <c r="A2" t="s">
        <v>312</v>
      </c>
      <c r="B2" t="s">
        <v>353</v>
      </c>
      <c r="C2" t="s">
        <v>343</v>
      </c>
      <c r="D2" t="s">
        <v>312</v>
      </c>
    </row>
    <row r="3" spans="1:4" x14ac:dyDescent="0.25">
      <c r="A3" t="s">
        <v>319</v>
      </c>
      <c r="B3" t="s">
        <v>353</v>
      </c>
      <c r="C3" t="s">
        <v>345</v>
      </c>
      <c r="D3" t="s">
        <v>319</v>
      </c>
    </row>
    <row r="4" spans="1:4" x14ac:dyDescent="0.25">
      <c r="A4" t="s">
        <v>320</v>
      </c>
      <c r="B4" t="s">
        <v>353</v>
      </c>
      <c r="C4" t="s">
        <v>345</v>
      </c>
      <c r="D4" t="s">
        <v>320</v>
      </c>
    </row>
    <row r="5" spans="1:4" x14ac:dyDescent="0.25">
      <c r="A5" t="s">
        <v>311</v>
      </c>
      <c r="B5" t="s">
        <v>353</v>
      </c>
      <c r="C5" t="s">
        <v>343</v>
      </c>
      <c r="D5" t="s">
        <v>311</v>
      </c>
    </row>
    <row r="6" spans="1:4" x14ac:dyDescent="0.25">
      <c r="A6" t="s">
        <v>313</v>
      </c>
      <c r="B6" t="s">
        <v>353</v>
      </c>
      <c r="C6" t="s">
        <v>343</v>
      </c>
      <c r="D6" t="s">
        <v>313</v>
      </c>
    </row>
    <row r="7" spans="1:4" x14ac:dyDescent="0.25">
      <c r="A7" t="s">
        <v>318</v>
      </c>
      <c r="B7" t="s">
        <v>353</v>
      </c>
      <c r="C7" t="s">
        <v>344</v>
      </c>
      <c r="D7" t="s">
        <v>318</v>
      </c>
    </row>
    <row r="8" spans="1:4" x14ac:dyDescent="0.25">
      <c r="A8" t="s">
        <v>316</v>
      </c>
      <c r="B8" t="s">
        <v>353</v>
      </c>
      <c r="C8" t="s">
        <v>343</v>
      </c>
      <c r="D8" t="s">
        <v>316</v>
      </c>
    </row>
    <row r="9" spans="1:4" x14ac:dyDescent="0.25">
      <c r="A9" t="s">
        <v>314</v>
      </c>
      <c r="B9" t="s">
        <v>353</v>
      </c>
      <c r="C9" t="s">
        <v>343</v>
      </c>
      <c r="D9" t="s">
        <v>314</v>
      </c>
    </row>
    <row r="10" spans="1:4" x14ac:dyDescent="0.25">
      <c r="A10" t="s">
        <v>315</v>
      </c>
      <c r="B10" t="s">
        <v>353</v>
      </c>
      <c r="C10" t="s">
        <v>343</v>
      </c>
      <c r="D10" t="s">
        <v>315</v>
      </c>
    </row>
    <row r="11" spans="1:4" x14ac:dyDescent="0.25">
      <c r="A11" t="s">
        <v>317</v>
      </c>
      <c r="B11" t="s">
        <v>353</v>
      </c>
      <c r="C11" t="s">
        <v>343</v>
      </c>
      <c r="D11" t="s">
        <v>317</v>
      </c>
    </row>
    <row r="12" spans="1:4" x14ac:dyDescent="0.25">
      <c r="A12" t="s">
        <v>334</v>
      </c>
      <c r="B12" t="s">
        <v>354</v>
      </c>
      <c r="C12" t="s">
        <v>348</v>
      </c>
      <c r="D12" t="s">
        <v>334</v>
      </c>
    </row>
    <row r="13" spans="1:4" x14ac:dyDescent="0.25">
      <c r="A13" t="s">
        <v>321</v>
      </c>
      <c r="B13" t="s">
        <v>354</v>
      </c>
      <c r="C13" t="s">
        <v>321</v>
      </c>
      <c r="D13" t="s">
        <v>321</v>
      </c>
    </row>
    <row r="14" spans="1:4" x14ac:dyDescent="0.25">
      <c r="A14" t="s">
        <v>335</v>
      </c>
      <c r="B14" t="s">
        <v>354</v>
      </c>
      <c r="C14" t="s">
        <v>349</v>
      </c>
      <c r="D14" t="s">
        <v>335</v>
      </c>
    </row>
    <row r="15" spans="1:4" x14ac:dyDescent="0.25">
      <c r="A15" t="s">
        <v>324</v>
      </c>
      <c r="B15" t="s">
        <v>354</v>
      </c>
      <c r="C15" t="s">
        <v>346</v>
      </c>
      <c r="D15" t="s">
        <v>324</v>
      </c>
    </row>
    <row r="16" spans="1:4" x14ac:dyDescent="0.25">
      <c r="A16" t="s">
        <v>323</v>
      </c>
      <c r="B16" t="s">
        <v>354</v>
      </c>
      <c r="C16" t="s">
        <v>346</v>
      </c>
      <c r="D16" t="s">
        <v>323</v>
      </c>
    </row>
    <row r="17" spans="1:4" x14ac:dyDescent="0.25">
      <c r="A17" t="s">
        <v>326</v>
      </c>
      <c r="B17" t="s">
        <v>354</v>
      </c>
      <c r="C17" t="s">
        <v>346</v>
      </c>
      <c r="D17" t="s">
        <v>326</v>
      </c>
    </row>
    <row r="18" spans="1:4" x14ac:dyDescent="0.25">
      <c r="A18" t="s">
        <v>325</v>
      </c>
      <c r="B18" t="s">
        <v>354</v>
      </c>
      <c r="C18" t="s">
        <v>346</v>
      </c>
      <c r="D18" t="s">
        <v>325</v>
      </c>
    </row>
    <row r="19" spans="1:4" x14ac:dyDescent="0.25">
      <c r="A19" t="s">
        <v>328</v>
      </c>
      <c r="B19" t="s">
        <v>354</v>
      </c>
      <c r="C19" t="s">
        <v>328</v>
      </c>
      <c r="D19" t="s">
        <v>328</v>
      </c>
    </row>
    <row r="20" spans="1:4" x14ac:dyDescent="0.25">
      <c r="A20" t="s">
        <v>327</v>
      </c>
      <c r="B20" t="s">
        <v>354</v>
      </c>
      <c r="C20" t="s">
        <v>327</v>
      </c>
      <c r="D20" t="s">
        <v>327</v>
      </c>
    </row>
    <row r="21" spans="1:4" x14ac:dyDescent="0.25">
      <c r="A21" t="s">
        <v>331</v>
      </c>
      <c r="B21" t="s">
        <v>354</v>
      </c>
      <c r="C21" t="s">
        <v>348</v>
      </c>
      <c r="D21" t="s">
        <v>331</v>
      </c>
    </row>
    <row r="22" spans="1:4" x14ac:dyDescent="0.25">
      <c r="A22" t="s">
        <v>322</v>
      </c>
      <c r="B22" t="s">
        <v>354</v>
      </c>
      <c r="C22" t="s">
        <v>346</v>
      </c>
      <c r="D22" t="s">
        <v>322</v>
      </c>
    </row>
    <row r="23" spans="1:4" x14ac:dyDescent="0.25">
      <c r="A23" t="s">
        <v>332</v>
      </c>
      <c r="B23" t="s">
        <v>354</v>
      </c>
      <c r="C23" t="s">
        <v>348</v>
      </c>
      <c r="D23" t="s">
        <v>332</v>
      </c>
    </row>
    <row r="24" spans="1:4" x14ac:dyDescent="0.25">
      <c r="A24" t="s">
        <v>333</v>
      </c>
      <c r="B24" t="s">
        <v>354</v>
      </c>
      <c r="C24" t="s">
        <v>348</v>
      </c>
      <c r="D24" t="s">
        <v>333</v>
      </c>
    </row>
    <row r="25" spans="1:4" x14ac:dyDescent="0.25">
      <c r="A25" t="s">
        <v>329</v>
      </c>
      <c r="B25" t="s">
        <v>354</v>
      </c>
      <c r="C25" t="s">
        <v>347</v>
      </c>
      <c r="D25" t="s">
        <v>329</v>
      </c>
    </row>
    <row r="26" spans="1:4" x14ac:dyDescent="0.25">
      <c r="A26" t="s">
        <v>330</v>
      </c>
      <c r="B26" t="s">
        <v>354</v>
      </c>
      <c r="C26" t="s">
        <v>347</v>
      </c>
      <c r="D26" t="s">
        <v>330</v>
      </c>
    </row>
    <row r="27" spans="1:4" x14ac:dyDescent="0.25">
      <c r="A27" t="s">
        <v>337</v>
      </c>
      <c r="B27" t="s">
        <v>355</v>
      </c>
      <c r="C27" t="s">
        <v>350</v>
      </c>
      <c r="D27" t="s">
        <v>337</v>
      </c>
    </row>
    <row r="28" spans="1:4" x14ac:dyDescent="0.25">
      <c r="A28" t="s">
        <v>338</v>
      </c>
      <c r="B28" t="s">
        <v>355</v>
      </c>
      <c r="C28" t="s">
        <v>350</v>
      </c>
      <c r="D28" t="s">
        <v>338</v>
      </c>
    </row>
    <row r="29" spans="1:4" x14ac:dyDescent="0.25">
      <c r="A29" t="s">
        <v>340</v>
      </c>
      <c r="B29" t="s">
        <v>355</v>
      </c>
      <c r="C29" t="s">
        <v>351</v>
      </c>
      <c r="D29" t="s">
        <v>340</v>
      </c>
    </row>
    <row r="30" spans="1:4" x14ac:dyDescent="0.25">
      <c r="A30" t="s">
        <v>336</v>
      </c>
      <c r="B30" t="s">
        <v>355</v>
      </c>
      <c r="C30" t="s">
        <v>336</v>
      </c>
      <c r="D30" t="s">
        <v>336</v>
      </c>
    </row>
    <row r="31" spans="1:4" x14ac:dyDescent="0.25">
      <c r="A31" t="s">
        <v>339</v>
      </c>
      <c r="B31" t="s">
        <v>355</v>
      </c>
      <c r="C31" t="s">
        <v>351</v>
      </c>
      <c r="D31" t="s">
        <v>339</v>
      </c>
    </row>
    <row r="32" spans="1:4" x14ac:dyDescent="0.25">
      <c r="A32" t="s">
        <v>341</v>
      </c>
      <c r="B32" t="s">
        <v>355</v>
      </c>
      <c r="C32" t="s">
        <v>351</v>
      </c>
      <c r="D32" t="s">
        <v>341</v>
      </c>
    </row>
    <row r="33" spans="1:4" x14ac:dyDescent="0.25">
      <c r="A33" t="s">
        <v>342</v>
      </c>
      <c r="B33" t="s">
        <v>355</v>
      </c>
      <c r="C33" t="s">
        <v>352</v>
      </c>
      <c r="D33" t="s">
        <v>342</v>
      </c>
    </row>
    <row r="34" spans="1:4" x14ac:dyDescent="0.25">
      <c r="A34" t="s">
        <v>370</v>
      </c>
      <c r="B34" t="s">
        <v>359</v>
      </c>
      <c r="C34" t="s">
        <v>369</v>
      </c>
      <c r="D34" t="s">
        <v>370</v>
      </c>
    </row>
    <row r="35" spans="1:4" x14ac:dyDescent="0.25">
      <c r="A35" t="s">
        <v>371</v>
      </c>
      <c r="B35" t="s">
        <v>359</v>
      </c>
      <c r="C35" t="s">
        <v>369</v>
      </c>
      <c r="D35" t="s">
        <v>371</v>
      </c>
    </row>
    <row r="36" spans="1:4" x14ac:dyDescent="0.25">
      <c r="A36" t="s">
        <v>375</v>
      </c>
      <c r="B36" t="s">
        <v>359</v>
      </c>
      <c r="C36" t="s">
        <v>374</v>
      </c>
      <c r="D36" t="s">
        <v>375</v>
      </c>
    </row>
    <row r="37" spans="1:4" x14ac:dyDescent="0.25">
      <c r="A37" t="s">
        <v>363</v>
      </c>
      <c r="B37" t="s">
        <v>359</v>
      </c>
      <c r="C37" t="s">
        <v>362</v>
      </c>
      <c r="D37" t="s">
        <v>363</v>
      </c>
    </row>
    <row r="38" spans="1:4" x14ac:dyDescent="0.25">
      <c r="A38" t="s">
        <v>373</v>
      </c>
      <c r="B38" t="s">
        <v>359</v>
      </c>
      <c r="C38" t="s">
        <v>372</v>
      </c>
      <c r="D38" t="s">
        <v>373</v>
      </c>
    </row>
    <row r="39" spans="1:4" x14ac:dyDescent="0.25">
      <c r="A39" t="s">
        <v>361</v>
      </c>
      <c r="B39" t="s">
        <v>359</v>
      </c>
      <c r="C39" t="s">
        <v>360</v>
      </c>
      <c r="D39" t="s">
        <v>361</v>
      </c>
    </row>
    <row r="40" spans="1:4" x14ac:dyDescent="0.25">
      <c r="A40" t="s">
        <v>407</v>
      </c>
      <c r="B40" t="s">
        <v>359</v>
      </c>
      <c r="C40" t="s">
        <v>407</v>
      </c>
      <c r="D40" t="s">
        <v>407</v>
      </c>
    </row>
    <row r="41" spans="1:4" x14ac:dyDescent="0.25">
      <c r="A41" t="s">
        <v>368</v>
      </c>
      <c r="B41" t="s">
        <v>359</v>
      </c>
      <c r="C41" t="s">
        <v>367</v>
      </c>
      <c r="D41" t="s">
        <v>368</v>
      </c>
    </row>
    <row r="42" spans="1:4" x14ac:dyDescent="0.25">
      <c r="A42" t="s">
        <v>365</v>
      </c>
      <c r="B42" t="s">
        <v>359</v>
      </c>
      <c r="C42" t="s">
        <v>364</v>
      </c>
      <c r="D42" t="s">
        <v>365</v>
      </c>
    </row>
    <row r="43" spans="1:4" x14ac:dyDescent="0.25">
      <c r="A43" t="s">
        <v>366</v>
      </c>
      <c r="B43" t="s">
        <v>359</v>
      </c>
      <c r="C43" t="s">
        <v>364</v>
      </c>
      <c r="D43" t="s">
        <v>366</v>
      </c>
    </row>
    <row r="44" spans="1:4" x14ac:dyDescent="0.25">
      <c r="A44" t="s">
        <v>378</v>
      </c>
      <c r="B44" t="s">
        <v>376</v>
      </c>
      <c r="C44" t="s">
        <v>377</v>
      </c>
      <c r="D44" t="s">
        <v>378</v>
      </c>
    </row>
    <row r="45" spans="1:4" x14ac:dyDescent="0.25">
      <c r="A45" t="s">
        <v>379</v>
      </c>
      <c r="B45" t="s">
        <v>376</v>
      </c>
      <c r="C45" t="s">
        <v>377</v>
      </c>
      <c r="D45" t="s">
        <v>379</v>
      </c>
    </row>
    <row r="46" spans="1:4" x14ac:dyDescent="0.25">
      <c r="A46" t="s">
        <v>380</v>
      </c>
      <c r="B46" t="s">
        <v>376</v>
      </c>
      <c r="C46" t="s">
        <v>377</v>
      </c>
      <c r="D46" t="s">
        <v>380</v>
      </c>
    </row>
    <row r="47" spans="1:4" x14ac:dyDescent="0.25">
      <c r="A47" t="s">
        <v>382</v>
      </c>
      <c r="B47" t="s">
        <v>376</v>
      </c>
      <c r="C47" t="s">
        <v>381</v>
      </c>
      <c r="D47" t="s">
        <v>382</v>
      </c>
    </row>
    <row r="48" spans="1:4" x14ac:dyDescent="0.25">
      <c r="A48" t="s">
        <v>383</v>
      </c>
      <c r="B48" t="s">
        <v>376</v>
      </c>
      <c r="C48" t="s">
        <v>381</v>
      </c>
      <c r="D48" t="s">
        <v>383</v>
      </c>
    </row>
    <row r="49" spans="1:4" x14ac:dyDescent="0.25">
      <c r="A49" t="s">
        <v>387</v>
      </c>
      <c r="B49" t="s">
        <v>384</v>
      </c>
      <c r="C49" t="s">
        <v>387</v>
      </c>
      <c r="D49" t="s">
        <v>387</v>
      </c>
    </row>
    <row r="50" spans="1:4" x14ac:dyDescent="0.25">
      <c r="A50" t="s">
        <v>389</v>
      </c>
      <c r="B50" t="s">
        <v>384</v>
      </c>
      <c r="C50" t="s">
        <v>389</v>
      </c>
      <c r="D50" t="s">
        <v>389</v>
      </c>
    </row>
    <row r="51" spans="1:4" x14ac:dyDescent="0.25">
      <c r="A51" t="s">
        <v>119</v>
      </c>
      <c r="B51" t="s">
        <v>384</v>
      </c>
      <c r="C51" t="s">
        <v>119</v>
      </c>
      <c r="D51" t="s">
        <v>119</v>
      </c>
    </row>
    <row r="52" spans="1:4" x14ac:dyDescent="0.25">
      <c r="A52" t="s">
        <v>486</v>
      </c>
      <c r="B52" t="s">
        <v>384</v>
      </c>
      <c r="C52" t="s">
        <v>119</v>
      </c>
      <c r="D52" t="s">
        <v>486</v>
      </c>
    </row>
    <row r="53" spans="1:4" x14ac:dyDescent="0.25">
      <c r="A53" t="s">
        <v>386</v>
      </c>
      <c r="B53" t="s">
        <v>384</v>
      </c>
      <c r="C53" t="s">
        <v>386</v>
      </c>
      <c r="D53" t="s">
        <v>386</v>
      </c>
    </row>
    <row r="54" spans="1:4" x14ac:dyDescent="0.25">
      <c r="A54" t="s">
        <v>388</v>
      </c>
      <c r="B54" t="s">
        <v>384</v>
      </c>
      <c r="C54" t="s">
        <v>388</v>
      </c>
      <c r="D54" t="s">
        <v>388</v>
      </c>
    </row>
    <row r="55" spans="1:4" x14ac:dyDescent="0.25">
      <c r="A55" t="s">
        <v>396</v>
      </c>
      <c r="B55" t="s">
        <v>390</v>
      </c>
      <c r="C55" t="s">
        <v>408</v>
      </c>
      <c r="D55" t="s">
        <v>396</v>
      </c>
    </row>
    <row r="56" spans="1:4" x14ac:dyDescent="0.25">
      <c r="A56" t="s">
        <v>402</v>
      </c>
      <c r="B56" t="s">
        <v>390</v>
      </c>
      <c r="C56" t="s">
        <v>408</v>
      </c>
      <c r="D56" t="s">
        <v>402</v>
      </c>
    </row>
    <row r="57" spans="1:4" x14ac:dyDescent="0.25">
      <c r="A57" t="s">
        <v>394</v>
      </c>
      <c r="B57" t="s">
        <v>390</v>
      </c>
      <c r="C57" t="s">
        <v>391</v>
      </c>
      <c r="D57" t="s">
        <v>394</v>
      </c>
    </row>
    <row r="58" spans="1:4" x14ac:dyDescent="0.25">
      <c r="A58" t="s">
        <v>485</v>
      </c>
      <c r="B58" t="s">
        <v>390</v>
      </c>
      <c r="C58" t="s">
        <v>406</v>
      </c>
      <c r="D58" t="s">
        <v>485</v>
      </c>
    </row>
    <row r="59" spans="1:4" x14ac:dyDescent="0.25">
      <c r="A59" t="s">
        <v>484</v>
      </c>
      <c r="B59" t="s">
        <v>390</v>
      </c>
      <c r="C59" t="s">
        <v>406</v>
      </c>
      <c r="D59" t="s">
        <v>484</v>
      </c>
    </row>
    <row r="60" spans="1:4" x14ac:dyDescent="0.25">
      <c r="A60" t="s">
        <v>397</v>
      </c>
      <c r="B60" t="s">
        <v>390</v>
      </c>
      <c r="C60" t="s">
        <v>408</v>
      </c>
      <c r="D60" t="s">
        <v>397</v>
      </c>
    </row>
    <row r="61" spans="1:4" x14ac:dyDescent="0.25">
      <c r="A61" t="s">
        <v>395</v>
      </c>
      <c r="B61" t="s">
        <v>390</v>
      </c>
      <c r="C61" t="s">
        <v>391</v>
      </c>
      <c r="D61" t="s">
        <v>395</v>
      </c>
    </row>
    <row r="62" spans="1:4" x14ac:dyDescent="0.25">
      <c r="A62" t="s">
        <v>398</v>
      </c>
      <c r="B62" t="s">
        <v>390</v>
      </c>
      <c r="C62" t="s">
        <v>408</v>
      </c>
      <c r="D62" t="s">
        <v>398</v>
      </c>
    </row>
    <row r="63" spans="1:4" x14ac:dyDescent="0.25">
      <c r="A63" t="s">
        <v>399</v>
      </c>
      <c r="B63" t="s">
        <v>390</v>
      </c>
      <c r="C63" t="s">
        <v>408</v>
      </c>
      <c r="D63" t="s">
        <v>399</v>
      </c>
    </row>
    <row r="64" spans="1:4" x14ac:dyDescent="0.25">
      <c r="A64" t="s">
        <v>400</v>
      </c>
      <c r="B64" t="s">
        <v>390</v>
      </c>
      <c r="C64" t="s">
        <v>408</v>
      </c>
      <c r="D64" t="s">
        <v>400</v>
      </c>
    </row>
    <row r="65" spans="1:4" x14ac:dyDescent="0.25">
      <c r="A65" t="s">
        <v>401</v>
      </c>
      <c r="B65" t="s">
        <v>390</v>
      </c>
      <c r="C65" t="s">
        <v>408</v>
      </c>
      <c r="D65" t="s">
        <v>401</v>
      </c>
    </row>
    <row r="66" spans="1:4" x14ac:dyDescent="0.25">
      <c r="A66" t="s">
        <v>392</v>
      </c>
      <c r="B66" t="s">
        <v>390</v>
      </c>
      <c r="C66" t="s">
        <v>391</v>
      </c>
      <c r="D66" t="s">
        <v>392</v>
      </c>
    </row>
    <row r="67" spans="1:4" x14ac:dyDescent="0.25">
      <c r="A67" t="s">
        <v>393</v>
      </c>
      <c r="B67" t="s">
        <v>390</v>
      </c>
      <c r="C67" t="s">
        <v>391</v>
      </c>
      <c r="D67" t="s">
        <v>393</v>
      </c>
    </row>
    <row r="68" spans="1:4" x14ac:dyDescent="0.25">
      <c r="A68" t="s">
        <v>405</v>
      </c>
      <c r="B68" t="s">
        <v>390</v>
      </c>
      <c r="C68" t="s">
        <v>408</v>
      </c>
      <c r="D68" t="s">
        <v>405</v>
      </c>
    </row>
    <row r="69" spans="1:4" x14ac:dyDescent="0.25">
      <c r="A69" t="s">
        <v>403</v>
      </c>
      <c r="B69" t="s">
        <v>390</v>
      </c>
      <c r="C69" t="s">
        <v>408</v>
      </c>
      <c r="D69" t="s">
        <v>403</v>
      </c>
    </row>
    <row r="70" spans="1:4" x14ac:dyDescent="0.25">
      <c r="A70" t="s">
        <v>404</v>
      </c>
      <c r="B70" t="s">
        <v>390</v>
      </c>
      <c r="C70" t="s">
        <v>408</v>
      </c>
      <c r="D70" t="s">
        <v>404</v>
      </c>
    </row>
  </sheetData>
  <autoFilter ref="B1:D70" xr:uid="{A39A8DD9-95AE-4E33-9CAC-911B2C26498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672BF-8272-4536-AD7E-C97EA01018ED}">
  <dimension ref="A1:B31"/>
  <sheetViews>
    <sheetView workbookViewId="0"/>
  </sheetViews>
  <sheetFormatPr defaultRowHeight="15" x14ac:dyDescent="0.25"/>
  <cols>
    <col min="1" max="1" width="24.42578125" customWidth="1"/>
    <col min="2" max="2" width="30.7109375" customWidth="1"/>
  </cols>
  <sheetData>
    <row r="1" spans="1:2" x14ac:dyDescent="0.25">
      <c r="A1" s="4" t="s">
        <v>456</v>
      </c>
      <c r="B1" s="4" t="s">
        <v>0</v>
      </c>
    </row>
    <row r="2" spans="1:2" x14ac:dyDescent="0.25">
      <c r="A2" t="s">
        <v>457</v>
      </c>
      <c r="B2" t="s">
        <v>458</v>
      </c>
    </row>
    <row r="3" spans="1:2" x14ac:dyDescent="0.25">
      <c r="A3" t="s">
        <v>457</v>
      </c>
      <c r="B3" t="s">
        <v>327</v>
      </c>
    </row>
    <row r="4" spans="1:2" x14ac:dyDescent="0.25">
      <c r="A4" t="s">
        <v>457</v>
      </c>
      <c r="B4" t="s">
        <v>388</v>
      </c>
    </row>
    <row r="5" spans="1:2" x14ac:dyDescent="0.25">
      <c r="A5" t="s">
        <v>457</v>
      </c>
      <c r="B5" t="s">
        <v>482</v>
      </c>
    </row>
    <row r="6" spans="1:2" x14ac:dyDescent="0.25">
      <c r="A6" t="s">
        <v>459</v>
      </c>
      <c r="B6" t="s">
        <v>460</v>
      </c>
    </row>
    <row r="7" spans="1:2" x14ac:dyDescent="0.25">
      <c r="A7" t="s">
        <v>459</v>
      </c>
      <c r="B7" t="s">
        <v>461</v>
      </c>
    </row>
    <row r="8" spans="1:2" x14ac:dyDescent="0.25">
      <c r="A8" t="s">
        <v>459</v>
      </c>
      <c r="B8" t="s">
        <v>462</v>
      </c>
    </row>
    <row r="9" spans="1:2" x14ac:dyDescent="0.25">
      <c r="A9" t="s">
        <v>459</v>
      </c>
      <c r="B9" t="s">
        <v>341</v>
      </c>
    </row>
    <row r="10" spans="1:2" x14ac:dyDescent="0.25">
      <c r="A10" t="s">
        <v>463</v>
      </c>
      <c r="B10" t="s">
        <v>464</v>
      </c>
    </row>
    <row r="11" spans="1:2" x14ac:dyDescent="0.25">
      <c r="A11" t="s">
        <v>463</v>
      </c>
      <c r="B11" t="s">
        <v>465</v>
      </c>
    </row>
    <row r="12" spans="1:2" x14ac:dyDescent="0.25">
      <c r="A12" t="s">
        <v>463</v>
      </c>
      <c r="B12" t="s">
        <v>386</v>
      </c>
    </row>
    <row r="13" spans="1:2" x14ac:dyDescent="0.25">
      <c r="A13" t="s">
        <v>463</v>
      </c>
      <c r="B13" t="s">
        <v>466</v>
      </c>
    </row>
    <row r="14" spans="1:2" x14ac:dyDescent="0.25">
      <c r="A14" t="s">
        <v>467</v>
      </c>
      <c r="B14" t="s">
        <v>321</v>
      </c>
    </row>
    <row r="15" spans="1:2" x14ac:dyDescent="0.25">
      <c r="A15" t="s">
        <v>467</v>
      </c>
      <c r="B15" t="s">
        <v>468</v>
      </c>
    </row>
    <row r="16" spans="1:2" x14ac:dyDescent="0.25">
      <c r="A16" t="s">
        <v>467</v>
      </c>
      <c r="B16" t="s">
        <v>311</v>
      </c>
    </row>
    <row r="17" spans="1:2" x14ac:dyDescent="0.25">
      <c r="A17" t="s">
        <v>467</v>
      </c>
      <c r="B17" t="s">
        <v>469</v>
      </c>
    </row>
    <row r="18" spans="1:2" x14ac:dyDescent="0.25">
      <c r="A18" t="s">
        <v>467</v>
      </c>
      <c r="B18" t="s">
        <v>347</v>
      </c>
    </row>
    <row r="19" spans="1:2" x14ac:dyDescent="0.25">
      <c r="A19" t="s">
        <v>467</v>
      </c>
      <c r="B19" t="s">
        <v>351</v>
      </c>
    </row>
    <row r="20" spans="1:2" x14ac:dyDescent="0.25">
      <c r="A20" t="s">
        <v>470</v>
      </c>
      <c r="B20" t="s">
        <v>346</v>
      </c>
    </row>
    <row r="21" spans="1:2" x14ac:dyDescent="0.25">
      <c r="A21" t="s">
        <v>470</v>
      </c>
      <c r="B21" t="s">
        <v>471</v>
      </c>
    </row>
    <row r="22" spans="1:2" x14ac:dyDescent="0.25">
      <c r="A22" t="s">
        <v>470</v>
      </c>
      <c r="B22" t="s">
        <v>348</v>
      </c>
    </row>
    <row r="23" spans="1:2" x14ac:dyDescent="0.25">
      <c r="A23" t="s">
        <v>472</v>
      </c>
      <c r="B23" t="s">
        <v>473</v>
      </c>
    </row>
    <row r="24" spans="1:2" x14ac:dyDescent="0.25">
      <c r="A24" t="s">
        <v>472</v>
      </c>
      <c r="B24" t="s">
        <v>474</v>
      </c>
    </row>
    <row r="25" spans="1:2" x14ac:dyDescent="0.25">
      <c r="A25" t="s">
        <v>472</v>
      </c>
      <c r="B25" t="s">
        <v>475</v>
      </c>
    </row>
    <row r="26" spans="1:2" x14ac:dyDescent="0.25">
      <c r="A26" t="s">
        <v>472</v>
      </c>
      <c r="B26" t="s">
        <v>476</v>
      </c>
    </row>
    <row r="27" spans="1:2" x14ac:dyDescent="0.25">
      <c r="A27" t="s">
        <v>472</v>
      </c>
      <c r="B27" t="s">
        <v>477</v>
      </c>
    </row>
    <row r="28" spans="1:2" x14ac:dyDescent="0.25">
      <c r="A28" t="s">
        <v>478</v>
      </c>
      <c r="B28" t="s">
        <v>479</v>
      </c>
    </row>
    <row r="29" spans="1:2" x14ac:dyDescent="0.25">
      <c r="A29" t="s">
        <v>478</v>
      </c>
      <c r="B29" t="s">
        <v>480</v>
      </c>
    </row>
    <row r="30" spans="1:2" x14ac:dyDescent="0.25">
      <c r="A30" t="s">
        <v>478</v>
      </c>
      <c r="B30" t="s">
        <v>319</v>
      </c>
    </row>
    <row r="31" spans="1:2" x14ac:dyDescent="0.25">
      <c r="A31" t="s">
        <v>478</v>
      </c>
      <c r="B31" t="s">
        <v>481</v>
      </c>
    </row>
  </sheetData>
  <autoFilter ref="A1:B31" xr:uid="{A729CF11-38F3-4CEC-AD8E-A196E419700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F96E2CC4416C4D8037B684058B8103" ma:contentTypeVersion="9" ma:contentTypeDescription="Create a new document." ma:contentTypeScope="" ma:versionID="f237668d198020173f57b0c2be394044">
  <xsd:schema xmlns:xsd="http://www.w3.org/2001/XMLSchema" xmlns:xs="http://www.w3.org/2001/XMLSchema" xmlns:p="http://schemas.microsoft.com/office/2006/metadata/properties" xmlns:ns2="8b4d9d7d-5d29-4ebd-ac8a-79ac918f2d7c" xmlns:ns3="184e48ff-9dc5-4845-a43b-84cbd4a8f50a" targetNamespace="http://schemas.microsoft.com/office/2006/metadata/properties" ma:root="true" ma:fieldsID="5cdce6766ebfdf91492c768086d90668" ns2:_="" ns3:_="">
    <xsd:import namespace="8b4d9d7d-5d29-4ebd-ac8a-79ac918f2d7c"/>
    <xsd:import namespace="184e48ff-9dc5-4845-a43b-84cbd4a8f5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4d9d7d-5d29-4ebd-ac8a-79ac918f2d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e48ff-9dc5-4845-a43b-84cbd4a8f50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3601E1-E53E-4F5F-886E-D9CF472FF1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BB0DF89-95D6-4F8C-9895-709990584D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07828D-FB7F-4B68-A16E-FB8F9DD3D7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4d9d7d-5d29-4ebd-ac8a-79ac918f2d7c"/>
    <ds:schemaRef ds:uri="184e48ff-9dc5-4845-a43b-84cbd4a8f5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Job Title</vt:lpstr>
      <vt:lpstr>manager</vt:lpstr>
      <vt:lpstr>Kering Technologies</vt:lpstr>
      <vt:lpstr>European Competence Framework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vincenzo.morello</dc:creator>
  <cp:lastModifiedBy>giulio.ciacchini</cp:lastModifiedBy>
  <dcterms:created xsi:type="dcterms:W3CDTF">2015-06-05T18:19:34Z</dcterms:created>
  <dcterms:modified xsi:type="dcterms:W3CDTF">2020-10-30T10:21:58Z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0x010100B6F96E2CC4416C4D8037B684058B8103</vt:lpwstr>
  </property>
</Properties>
</file>