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pivotTables/pivotTable5.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22.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23.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4.xml" ContentType="application/vnd.openxmlformats-officedocument.drawingml.chart+xml"/>
  <Override PartName="/xl/charts/style18.xml" ContentType="application/vnd.ms-office.chartstyle+xml"/>
  <Override PartName="/xl/charts/colors18.xml" ContentType="application/vnd.ms-office.chartcolorstyle+xml"/>
  <Override PartName="/xl/charts/chart25.xml" ContentType="application/vnd.openxmlformats-officedocument.drawingml.chart+xml"/>
  <Override PartName="/xl/charts/style19.xml" ContentType="application/vnd.ms-office.chartstyle+xml"/>
  <Override PartName="/xl/charts/colors19.xml" ContentType="application/vnd.ms-office.chartcolorstyle+xml"/>
  <Override PartName="/xl/charts/chart26.xml" ContentType="application/vnd.openxmlformats-officedocument.drawingml.chart+xml"/>
  <Override PartName="/xl/charts/style20.xml" ContentType="application/vnd.ms-office.chartstyle+xml"/>
  <Override PartName="/xl/charts/colors20.xml" ContentType="application/vnd.ms-office.chartcolorstyle+xml"/>
  <Override PartName="/xl/charts/chart27.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Utente\OneDrive\Desktop\Lavoro\Business projects\Flights Revenue and Load Factor Analysis\"/>
    </mc:Choice>
  </mc:AlternateContent>
  <xr:revisionPtr revIDLastSave="0" documentId="13_ncr:1_{8CB45AEA-4FAA-4FF5-B459-8726B2114F27}" xr6:coauthVersionLast="47" xr6:coauthVersionMax="47" xr10:uidLastSave="{00000000-0000-0000-0000-000000000000}"/>
  <bookViews>
    <workbookView xWindow="-110" yWindow="-110" windowWidth="19420" windowHeight="10300" firstSheet="13" activeTab="14" xr2:uid="{5C575A94-48EB-4E4A-8FF7-C58B85F6BDD3}"/>
  </bookViews>
  <sheets>
    <sheet name="Data table" sheetId="1" r:id="rId1"/>
    <sheet name="T0 revenues share" sheetId="11" r:id="rId2"/>
    <sheet name="FR101" sheetId="18" r:id="rId3"/>
    <sheet name="FR102" sheetId="21" r:id="rId4"/>
    <sheet name="FR103" sheetId="20" r:id="rId5"/>
    <sheet name="FR104" sheetId="19" r:id="rId6"/>
    <sheet name="LF vs Fares only" sheetId="22" r:id="rId7"/>
    <sheet name="LF vs Fares" sheetId="30" r:id="rId8"/>
    <sheet name="Elasticity all" sheetId="29" r:id="rId9"/>
    <sheet name="Elasticity" sheetId="31" r:id="rId10"/>
    <sheet name="Revenues vs DUD" sheetId="9" r:id="rId11"/>
    <sheet name="Load factor vs DUD" sheetId="8" r:id="rId12"/>
    <sheet name="fare FR vs DUD" sheetId="10" r:id="rId13"/>
    <sheet name="demand curve" sheetId="33" r:id="rId14"/>
    <sheet name="Total revenues check" sheetId="5" r:id="rId15"/>
    <sheet name="competition check" sheetId="3" r:id="rId16"/>
    <sheet name="Load factor check" sheetId="2" r:id="rId17"/>
  </sheets>
  <definedNames>
    <definedName name="_xlnm._FilterDatabase" localSheetId="0" hidden="1">'Data table'!$A$1:$L$125</definedName>
    <definedName name="_xlnm._FilterDatabase" localSheetId="13" hidden="1">'demand curve'!$A$1:$F$127</definedName>
    <definedName name="_xlnm._FilterDatabase" localSheetId="14" hidden="1">'Total revenues check'!$A$1:$F$125</definedName>
    <definedName name="Slicer_Flight_Number">#N/A</definedName>
  </definedNames>
  <calcPr calcId="191029"/>
  <pivotCaches>
    <pivotCache cacheId="0"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5" l="1"/>
  <c r="F4" i="33"/>
  <c r="F5" i="33"/>
  <c r="F6" i="33"/>
  <c r="F7" i="33"/>
  <c r="F8" i="33"/>
  <c r="F9" i="33"/>
  <c r="F10" i="33"/>
  <c r="F11" i="33"/>
  <c r="F12" i="33"/>
  <c r="F13" i="33"/>
  <c r="F14" i="33"/>
  <c r="F15" i="33"/>
  <c r="F16" i="33"/>
  <c r="F17" i="33"/>
  <c r="F18" i="33"/>
  <c r="F19" i="33"/>
  <c r="F20" i="33"/>
  <c r="F21" i="33"/>
  <c r="F22" i="33"/>
  <c r="F23" i="33"/>
  <c r="F24" i="33"/>
  <c r="F25" i="33"/>
  <c r="F26" i="33"/>
  <c r="F27" i="33"/>
  <c r="F28" i="33"/>
  <c r="F29" i="33"/>
  <c r="F30" i="33"/>
  <c r="F31" i="33"/>
  <c r="F32" i="33"/>
  <c r="F34" i="33"/>
  <c r="F35" i="33"/>
  <c r="F36" i="33"/>
  <c r="F37" i="33"/>
  <c r="F38" i="33"/>
  <c r="F39" i="33"/>
  <c r="F40" i="33"/>
  <c r="F41" i="33"/>
  <c r="F42" i="33"/>
  <c r="F43" i="33"/>
  <c r="F44" i="33"/>
  <c r="F45" i="33"/>
  <c r="F46" i="33"/>
  <c r="F47" i="33"/>
  <c r="F48" i="33"/>
  <c r="F49" i="33"/>
  <c r="F50" i="33"/>
  <c r="F51" i="33"/>
  <c r="F52" i="33"/>
  <c r="F53" i="33"/>
  <c r="F54" i="33"/>
  <c r="F55" i="33"/>
  <c r="F56" i="33"/>
  <c r="F57" i="33"/>
  <c r="F58" i="33"/>
  <c r="F59" i="33"/>
  <c r="F60" i="33"/>
  <c r="F61" i="33"/>
  <c r="F62" i="33"/>
  <c r="F63" i="33"/>
  <c r="F65" i="33"/>
  <c r="F66" i="33"/>
  <c r="F67" i="33"/>
  <c r="F68" i="33"/>
  <c r="F69" i="33"/>
  <c r="F70" i="33"/>
  <c r="F71" i="33"/>
  <c r="F72" i="33"/>
  <c r="F73" i="33"/>
  <c r="F74" i="33"/>
  <c r="F75" i="33"/>
  <c r="F76" i="33"/>
  <c r="F77" i="33"/>
  <c r="F78" i="33"/>
  <c r="F79" i="33"/>
  <c r="F80" i="33"/>
  <c r="F81" i="33"/>
  <c r="F82" i="33"/>
  <c r="F83" i="33"/>
  <c r="F84" i="33"/>
  <c r="F85" i="33"/>
  <c r="F86" i="33"/>
  <c r="F87" i="33"/>
  <c r="F88" i="33"/>
  <c r="F89" i="33"/>
  <c r="F90" i="33"/>
  <c r="F91" i="33"/>
  <c r="F92" i="33"/>
  <c r="F93" i="33"/>
  <c r="F94" i="33"/>
  <c r="F96" i="33"/>
  <c r="F97" i="33"/>
  <c r="F98" i="33"/>
  <c r="F99" i="33"/>
  <c r="F100" i="33"/>
  <c r="F101" i="33"/>
  <c r="F102" i="33"/>
  <c r="F103" i="33"/>
  <c r="F104" i="33"/>
  <c r="F105" i="33"/>
  <c r="F106" i="33"/>
  <c r="F107" i="33"/>
  <c r="F108" i="33"/>
  <c r="F109" i="33"/>
  <c r="F110" i="33"/>
  <c r="F111" i="33"/>
  <c r="F112" i="33"/>
  <c r="F113" i="33"/>
  <c r="F114" i="33"/>
  <c r="F115" i="33"/>
  <c r="F116" i="33"/>
  <c r="F117" i="33"/>
  <c r="F118" i="33"/>
  <c r="F119" i="33"/>
  <c r="F120" i="33"/>
  <c r="F121" i="33"/>
  <c r="F122" i="33"/>
  <c r="F123" i="33"/>
  <c r="F124" i="33"/>
  <c r="F125" i="33"/>
  <c r="F3" i="33"/>
  <c r="I127" i="29"/>
  <c r="E15" i="31"/>
  <c r="F15" i="31" s="1"/>
  <c r="E16" i="31"/>
  <c r="F16" i="31" s="1"/>
  <c r="E17" i="31"/>
  <c r="F17" i="31" s="1"/>
  <c r="E18" i="31"/>
  <c r="F18" i="31" s="1"/>
  <c r="E19" i="31"/>
  <c r="F19" i="31" s="1"/>
  <c r="E20" i="31"/>
  <c r="F20" i="31" s="1"/>
  <c r="E21" i="31"/>
  <c r="F21" i="31" s="1"/>
  <c r="E22" i="31"/>
  <c r="F22" i="31" s="1"/>
  <c r="E23" i="31"/>
  <c r="F23" i="31" s="1"/>
  <c r="E24" i="31"/>
  <c r="F24" i="31" s="1"/>
  <c r="E25" i="31"/>
  <c r="F25" i="31" s="1"/>
  <c r="E26" i="31"/>
  <c r="F26" i="31" s="1"/>
  <c r="E27" i="31"/>
  <c r="F27" i="31" s="1"/>
  <c r="E28" i="31"/>
  <c r="F28" i="31" s="1"/>
  <c r="E29" i="31"/>
  <c r="F29" i="31" s="1"/>
  <c r="E30" i="31"/>
  <c r="F30" i="31" s="1"/>
  <c r="E31" i="31"/>
  <c r="F31" i="31" s="1"/>
  <c r="E32" i="31"/>
  <c r="F32" i="31" s="1"/>
  <c r="E33" i="31"/>
  <c r="F33" i="31" s="1"/>
  <c r="E34" i="31"/>
  <c r="F34" i="31" s="1"/>
  <c r="E38" i="31"/>
  <c r="F38" i="31" s="1"/>
  <c r="E39" i="31"/>
  <c r="F39" i="31" s="1"/>
  <c r="E40" i="31"/>
  <c r="F40" i="31" s="1"/>
  <c r="E41" i="31"/>
  <c r="F41" i="31" s="1"/>
  <c r="E42" i="31"/>
  <c r="F42" i="31" s="1"/>
  <c r="E43" i="31"/>
  <c r="F43" i="31" s="1"/>
  <c r="E44" i="31"/>
  <c r="F44" i="31" s="1"/>
  <c r="E45" i="31"/>
  <c r="F45" i="31" s="1"/>
  <c r="E46" i="31"/>
  <c r="F46" i="31" s="1"/>
  <c r="E47" i="31"/>
  <c r="F47" i="31" s="1"/>
  <c r="E48" i="31"/>
  <c r="F48" i="31" s="1"/>
  <c r="E49" i="31"/>
  <c r="F49" i="31" s="1"/>
  <c r="E50" i="31"/>
  <c r="F50" i="31" s="1"/>
  <c r="E51" i="31"/>
  <c r="F51" i="31" s="1"/>
  <c r="E52" i="31"/>
  <c r="F52" i="31" s="1"/>
  <c r="E56" i="31"/>
  <c r="F56" i="31" s="1"/>
  <c r="E57" i="31"/>
  <c r="F57" i="31" s="1"/>
  <c r="E58" i="31"/>
  <c r="F58" i="31" s="1"/>
  <c r="E59" i="31"/>
  <c r="F59" i="31" s="1"/>
  <c r="E60" i="31"/>
  <c r="F60" i="31" s="1"/>
  <c r="E61" i="31"/>
  <c r="F61" i="31" s="1"/>
  <c r="E62" i="31"/>
  <c r="F62" i="31" s="1"/>
  <c r="E63" i="31"/>
  <c r="F63" i="31" s="1"/>
  <c r="E64" i="31"/>
  <c r="F64" i="31" s="1"/>
  <c r="E65" i="31"/>
  <c r="F65" i="31" s="1"/>
  <c r="E66" i="31"/>
  <c r="F66" i="31" s="1"/>
  <c r="E67" i="31"/>
  <c r="F67" i="31" s="1"/>
  <c r="E68" i="31"/>
  <c r="F68" i="31" s="1"/>
  <c r="E69" i="31"/>
  <c r="F69" i="31" s="1"/>
  <c r="E70" i="31"/>
  <c r="F70" i="31" s="1"/>
  <c r="E71" i="31"/>
  <c r="F71" i="31" s="1"/>
  <c r="E72" i="31"/>
  <c r="F72" i="31" s="1"/>
  <c r="E73" i="31"/>
  <c r="F73" i="31" s="1"/>
  <c r="E74" i="31"/>
  <c r="F74" i="31" s="1"/>
  <c r="E75" i="31"/>
  <c r="F75" i="31" s="1"/>
  <c r="E76" i="31"/>
  <c r="F76" i="31" s="1"/>
  <c r="E77" i="31"/>
  <c r="F77" i="31" s="1"/>
  <c r="E78" i="31"/>
  <c r="F78" i="31" s="1"/>
  <c r="E79" i="31"/>
  <c r="F79" i="31" s="1"/>
  <c r="E80" i="31"/>
  <c r="F80" i="31" s="1"/>
  <c r="E81" i="31"/>
  <c r="F81" i="31" s="1"/>
  <c r="E82" i="31"/>
  <c r="F82" i="31" s="1"/>
  <c r="E83" i="31"/>
  <c r="F83" i="31" s="1"/>
  <c r="E84" i="31"/>
  <c r="F84" i="31" s="1"/>
  <c r="E85" i="31"/>
  <c r="F85" i="31" s="1"/>
  <c r="E86" i="31"/>
  <c r="F86" i="31" s="1"/>
  <c r="E4" i="31"/>
  <c r="F4" i="31" s="1"/>
  <c r="E5" i="31"/>
  <c r="F5" i="31" s="1"/>
  <c r="E6" i="31"/>
  <c r="F6" i="31" s="1"/>
  <c r="E7" i="31"/>
  <c r="F7" i="31" s="1"/>
  <c r="E8" i="31"/>
  <c r="F8" i="31" s="1"/>
  <c r="E9" i="31"/>
  <c r="F9" i="31" s="1"/>
  <c r="E10" i="31"/>
  <c r="F10" i="31" s="1"/>
  <c r="E11" i="31"/>
  <c r="F11" i="31" s="1"/>
  <c r="E3" i="31"/>
  <c r="F3" i="31" s="1"/>
  <c r="F5" i="29"/>
  <c r="F6" i="29"/>
  <c r="F7" i="29"/>
  <c r="F8" i="29"/>
  <c r="F9" i="29"/>
  <c r="F10" i="29"/>
  <c r="F11" i="29"/>
  <c r="F12" i="29"/>
  <c r="F13" i="29"/>
  <c r="F14" i="29"/>
  <c r="F15" i="29"/>
  <c r="F16" i="29"/>
  <c r="F17" i="29"/>
  <c r="F18" i="29"/>
  <c r="F19" i="29"/>
  <c r="F20" i="29"/>
  <c r="F21" i="29"/>
  <c r="F22" i="29"/>
  <c r="F23" i="29"/>
  <c r="F24" i="29"/>
  <c r="F25" i="29"/>
  <c r="F26" i="29"/>
  <c r="F27" i="29"/>
  <c r="F28" i="29"/>
  <c r="F29" i="29"/>
  <c r="F30" i="29"/>
  <c r="F31" i="29"/>
  <c r="F32" i="29"/>
  <c r="F33" i="29"/>
  <c r="F34" i="29"/>
  <c r="F35" i="29"/>
  <c r="F36" i="29"/>
  <c r="F37" i="29"/>
  <c r="F38" i="29"/>
  <c r="F39" i="29"/>
  <c r="F40" i="29"/>
  <c r="F41" i="29"/>
  <c r="F42" i="29"/>
  <c r="F43" i="29"/>
  <c r="F44" i="29"/>
  <c r="F45" i="29"/>
  <c r="F46" i="29"/>
  <c r="F47" i="29"/>
  <c r="F48" i="29"/>
  <c r="F49" i="29"/>
  <c r="F50" i="29"/>
  <c r="F51" i="29"/>
  <c r="F52" i="29"/>
  <c r="F53" i="29"/>
  <c r="F54" i="29"/>
  <c r="F55" i="29"/>
  <c r="F56" i="29"/>
  <c r="F57" i="29"/>
  <c r="F58" i="29"/>
  <c r="F59" i="29"/>
  <c r="F60" i="29"/>
  <c r="F61" i="29"/>
  <c r="F62" i="29"/>
  <c r="F63" i="29"/>
  <c r="F64" i="29"/>
  <c r="F65" i="29"/>
  <c r="F66" i="29"/>
  <c r="F67" i="29"/>
  <c r="F68" i="29"/>
  <c r="F69" i="29"/>
  <c r="F70" i="29"/>
  <c r="F71" i="29"/>
  <c r="F72" i="29"/>
  <c r="F73" i="29"/>
  <c r="F74" i="29"/>
  <c r="F75" i="29"/>
  <c r="F76" i="29"/>
  <c r="F77" i="29"/>
  <c r="F78" i="29"/>
  <c r="F79" i="29"/>
  <c r="F80" i="29"/>
  <c r="F81" i="29"/>
  <c r="F82" i="29"/>
  <c r="F83" i="29"/>
  <c r="F84" i="29"/>
  <c r="F85" i="29"/>
  <c r="F86" i="29"/>
  <c r="F87" i="29"/>
  <c r="F88" i="29"/>
  <c r="F89" i="29"/>
  <c r="F90" i="29"/>
  <c r="F91" i="29"/>
  <c r="F92" i="29"/>
  <c r="F93" i="29"/>
  <c r="F94" i="29"/>
  <c r="F95" i="29"/>
  <c r="F96" i="29"/>
  <c r="F97" i="29"/>
  <c r="F98" i="29"/>
  <c r="F99" i="29"/>
  <c r="F100" i="29"/>
  <c r="F101" i="29"/>
  <c r="F102" i="29"/>
  <c r="F103" i="29"/>
  <c r="F104" i="29"/>
  <c r="F105" i="29"/>
  <c r="F106" i="29"/>
  <c r="F107" i="29"/>
  <c r="F108" i="29"/>
  <c r="F109" i="29"/>
  <c r="F110" i="29"/>
  <c r="F111" i="29"/>
  <c r="F112" i="29"/>
  <c r="F113" i="29"/>
  <c r="F114" i="29"/>
  <c r="F115" i="29"/>
  <c r="F116" i="29"/>
  <c r="F117" i="29"/>
  <c r="F118" i="29"/>
  <c r="F119" i="29"/>
  <c r="F120" i="29"/>
  <c r="F121" i="29"/>
  <c r="F122" i="29"/>
  <c r="F123" i="29"/>
  <c r="F124" i="29"/>
  <c r="F125" i="29"/>
  <c r="F126" i="29"/>
  <c r="F127" i="29"/>
  <c r="F128" i="29"/>
  <c r="F129" i="29"/>
  <c r="F130" i="29"/>
  <c r="F4" i="29"/>
  <c r="E25" i="11"/>
  <c r="E26" i="11"/>
  <c r="E27" i="11"/>
  <c r="E24" i="1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D2" i="3"/>
  <c r="C2" i="3"/>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2" i="2"/>
  <c r="G2" i="2"/>
</calcChain>
</file>

<file path=xl/sharedStrings.xml><?xml version="1.0" encoding="utf-8"?>
<sst xmlns="http://schemas.openxmlformats.org/spreadsheetml/2006/main" count="1037" uniqueCount="49">
  <si>
    <t>Fare FR</t>
  </si>
  <si>
    <t>Fare EI</t>
  </si>
  <si>
    <t>Capacity</t>
  </si>
  <si>
    <t>DUB-ABC</t>
  </si>
  <si>
    <t>DUB-XYZ</t>
  </si>
  <si>
    <t>DUB-RST</t>
  </si>
  <si>
    <t>DUB-FGH</t>
  </si>
  <si>
    <t>FR101</t>
  </si>
  <si>
    <t>FR102</t>
  </si>
  <si>
    <t>FR103</t>
  </si>
  <si>
    <t>FR104</t>
  </si>
  <si>
    <t>Competiton</t>
  </si>
  <si>
    <t>EI201</t>
  </si>
  <si>
    <t>EI202</t>
  </si>
  <si>
    <t>EI203</t>
  </si>
  <si>
    <t>EI204</t>
  </si>
  <si>
    <t>Days Until Departure</t>
  </si>
  <si>
    <t>Departure Date</t>
  </si>
  <si>
    <t>Route</t>
  </si>
  <si>
    <t>Departure Time</t>
  </si>
  <si>
    <t>Flight Number</t>
  </si>
  <si>
    <t>Total Booked</t>
  </si>
  <si>
    <t>Total Revenue</t>
  </si>
  <si>
    <t>Load Factor</t>
  </si>
  <si>
    <t xml:space="preserve">Calcolo load factor </t>
  </si>
  <si>
    <t>is the same?</t>
  </si>
  <si>
    <t>LAST NUMBER FR</t>
  </si>
  <si>
    <t>LAST NUMBER EI</t>
  </si>
  <si>
    <t>same?</t>
  </si>
  <si>
    <t>Column Labels</t>
  </si>
  <si>
    <t>Grand Total</t>
  </si>
  <si>
    <t>Row Labels</t>
  </si>
  <si>
    <t>Sum of Load Factor</t>
  </si>
  <si>
    <t>Sum of Total Revenue</t>
  </si>
  <si>
    <t>Sum of Fare FR</t>
  </si>
  <si>
    <t>Total Sum of Fare FR</t>
  </si>
  <si>
    <t>Total Sum of Load Factor</t>
  </si>
  <si>
    <t>Sum of Total Booked</t>
  </si>
  <si>
    <t>Rev over book</t>
  </si>
  <si>
    <t>Sum of D book</t>
  </si>
  <si>
    <t>Sum of D fare</t>
  </si>
  <si>
    <t>Elasticity</t>
  </si>
  <si>
    <t>if the price elasticity of the demand of a good is −2, then a 10% increase in price will cause the quantity demanded to fall by 20%.</t>
  </si>
  <si>
    <t>Total Sum of Fare EI</t>
  </si>
  <si>
    <t>Sum of Fare EI</t>
  </si>
  <si>
    <t>Upper bound</t>
  </si>
  <si>
    <t>Lower bound</t>
  </si>
  <si>
    <t>Daily booking demand</t>
  </si>
  <si>
    <t>is Total Revenue = Total booked * Fare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</si>
</sst>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3" x14ac:knownFonts="1">
    <font>
      <sz val="11"/>
      <color theme="1"/>
      <name val="Calibri"/>
      <family val="2"/>
    </font>
    <font>
      <sz val="11"/>
      <color theme="1"/>
      <name val="Calibri"/>
      <family val="2"/>
    </font>
    <font>
      <sz val="10"/>
      <color rgb="FF1F1F1F"/>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0" fillId="0" borderId="0" xfId="0" applyAlignment="1">
      <alignment horizontal="center"/>
    </xf>
    <xf numFmtId="14" fontId="0" fillId="0" borderId="0" xfId="0" applyNumberFormat="1" applyAlignment="1">
      <alignment horizontal="center"/>
    </xf>
    <xf numFmtId="20" fontId="0" fillId="0" borderId="0" xfId="0" applyNumberFormat="1" applyAlignment="1">
      <alignment horizontal="center"/>
    </xf>
    <xf numFmtId="3" fontId="0" fillId="0" borderId="0" xfId="0" applyNumberFormat="1" applyAlignment="1">
      <alignment horizontal="center"/>
    </xf>
    <xf numFmtId="9" fontId="0" fillId="0" borderId="0" xfId="0" applyNumberFormat="1" applyAlignment="1">
      <alignment horizontal="center"/>
    </xf>
    <xf numFmtId="8" fontId="0" fillId="0" borderId="0" xfId="0" applyNumberFormat="1" applyAlignment="1">
      <alignment horizontal="center"/>
    </xf>
    <xf numFmtId="6" fontId="0" fillId="0" borderId="0" xfId="0" applyNumberFormat="1" applyAlignment="1">
      <alignment horizontal="center"/>
    </xf>
    <xf numFmtId="9" fontId="0" fillId="0" borderId="0" xfId="1" applyFont="1"/>
    <xf numFmtId="0" fontId="0" fillId="2" borderId="0" xfId="0" applyFill="1" applyAlignment="1">
      <alignment horizontal="center"/>
    </xf>
    <xf numFmtId="49" fontId="0" fillId="0" borderId="0" xfId="0" applyNumberFormat="1" applyAlignment="1">
      <alignment horizontal="center"/>
    </xf>
    <xf numFmtId="8" fontId="0" fillId="0" borderId="0" xfId="0" applyNumberFormat="1"/>
    <xf numFmtId="0" fontId="0" fillId="0" borderId="0" xfId="0" pivotButton="1"/>
    <xf numFmtId="9" fontId="0" fillId="0" borderId="0" xfId="0" applyNumberFormat="1"/>
    <xf numFmtId="0" fontId="0" fillId="0" borderId="0" xfId="0" applyAlignment="1">
      <alignment horizontal="left"/>
    </xf>
    <xf numFmtId="6" fontId="0" fillId="0" borderId="0" xfId="0" applyNumberFormat="1"/>
    <xf numFmtId="14" fontId="0" fillId="0" borderId="0" xfId="0" applyNumberFormat="1"/>
    <xf numFmtId="8" fontId="0" fillId="2" borderId="0" xfId="0" applyNumberFormat="1" applyFill="1"/>
    <xf numFmtId="0" fontId="0" fillId="2" borderId="0" xfId="0" applyFill="1"/>
    <xf numFmtId="0" fontId="2" fillId="0" borderId="0" xfId="0" applyFont="1"/>
    <xf numFmtId="8" fontId="0" fillId="2" borderId="0" xfId="0" applyNumberFormat="1" applyFill="1" applyAlignment="1">
      <alignment horizontal="center"/>
    </xf>
  </cellXfs>
  <cellStyles count="2">
    <cellStyle name="Normal" xfId="0" builtinId="0"/>
    <cellStyle name="Percent" xfId="1" builtinId="5"/>
  </cellStyles>
  <dxfs count="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accent1"/>
                </a:solidFill>
                <a:latin typeface="+mn-lt"/>
                <a:ea typeface="+mn-ea"/>
                <a:cs typeface="+mn-cs"/>
              </a:defRPr>
            </a:pPr>
            <a:r>
              <a:rPr lang="en-US" sz="1600" b="1">
                <a:solidFill>
                  <a:schemeClr val="accent1"/>
                </a:solidFill>
              </a:rPr>
              <a:t>Total Revenue</a:t>
            </a:r>
            <a:r>
              <a:rPr lang="en-US" sz="1600" b="1" baseline="0">
                <a:solidFill>
                  <a:schemeClr val="accent1"/>
                </a:solidFill>
              </a:rPr>
              <a:t> at departure date</a:t>
            </a:r>
            <a:endParaRPr lang="en-US" sz="1600" b="1">
              <a:solidFill>
                <a:schemeClr val="accent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1"/>
              </a:solidFill>
              <a:latin typeface="+mn-lt"/>
              <a:ea typeface="+mn-ea"/>
              <a:cs typeface="+mn-cs"/>
            </a:defRPr>
          </a:pPr>
          <a:endParaRPr lang="en-US"/>
        </a:p>
      </c:txPr>
    </c:title>
    <c:autoTitleDeleted val="0"/>
    <c:plotArea>
      <c:layout/>
      <c:pieChart>
        <c:varyColors val="1"/>
        <c:ser>
          <c:idx val="0"/>
          <c:order val="0"/>
          <c:tx>
            <c:strRef>
              <c:f>'T0 revenues share'!$H$1</c:f>
              <c:strCache>
                <c:ptCount val="1"/>
                <c:pt idx="0">
                  <c:v>Total Revenue</c:v>
                </c:pt>
              </c:strCache>
            </c:strRef>
          </c:tx>
          <c:spPr>
            <a:effectLst/>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FC5F-4315-839B-CE165B57599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846-4792-839C-A3AD5DB56F3C}"/>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E846-4792-839C-A3AD5DB56F3C}"/>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E846-4792-839C-A3AD5DB56F3C}"/>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'T0 revenues share'!$E$2:$E$6</c:f>
              <c:strCache>
                <c:ptCount val="4"/>
                <c:pt idx="0">
                  <c:v>FR101</c:v>
                </c:pt>
                <c:pt idx="1">
                  <c:v>FR102</c:v>
                </c:pt>
                <c:pt idx="2">
                  <c:v>FR103</c:v>
                </c:pt>
                <c:pt idx="3">
                  <c:v>FR104</c:v>
                </c:pt>
              </c:strCache>
            </c:strRef>
          </c:cat>
          <c:val>
            <c:numRef>
              <c:f>'T0 revenues share'!$H$2:$H$5</c:f>
              <c:numCache>
                <c:formatCode>"€"#,##0_);[Red]\("€"#,##0\)</c:formatCode>
                <c:ptCount val="4"/>
                <c:pt idx="0">
                  <c:v>2000</c:v>
                </c:pt>
                <c:pt idx="1">
                  <c:v>8000</c:v>
                </c:pt>
                <c:pt idx="2">
                  <c:v>20000</c:v>
                </c:pt>
                <c:pt idx="3">
                  <c:v>10446.729142025293</c:v>
                </c:pt>
              </c:numCache>
            </c:numRef>
          </c:val>
          <c:extLst>
            <c:ext xmlns:c16="http://schemas.microsoft.com/office/drawing/2014/chart" uri="{C3380CC4-5D6E-409C-BE32-E72D297353CC}">
              <c16:uniqueId val="{00000000-FC5F-4315-839B-CE165B57599B}"/>
            </c:ext>
          </c:extLst>
        </c:ser>
        <c:dLbls>
          <c:showLegendKey val="0"/>
          <c:showVal val="0"/>
          <c:showCatName val="1"/>
          <c:showSerName val="0"/>
          <c:showPercent val="1"/>
          <c:showBubbleSize val="0"/>
          <c:showLeaderLines val="1"/>
        </c:dLbls>
        <c:firstSliceAng val="28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Excel.xlsx]FR102!PivotTable14</c:name>
    <c:fmtId val="7"/>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it-IT" sz="1400" b="1" i="0" u="none" strike="noStrike" kern="1200" spc="0" baseline="0">
                <a:solidFill>
                  <a:schemeClr val="accent1"/>
                </a:solidFill>
              </a:rPr>
              <a:t>FR102 LF VS FARE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'FR102'!$B$1:$B$3</c:f>
              <c:strCache>
                <c:ptCount val="1"/>
                <c:pt idx="0">
                  <c:v>FR102 - Sum of Load Factor</c:v>
                </c:pt>
              </c:strCache>
            </c:strRef>
          </c:tx>
          <c:spPr>
            <a:ln w="28575" cap="rnd">
              <a:solidFill>
                <a:schemeClr val="accent1"/>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'FR102'!$B$4:$B$35</c:f>
              <c:numCache>
                <c:formatCode>0%</c:formatCode>
                <c:ptCount val="31"/>
                <c:pt idx="0">
                  <c:v>0.11600000000000001</c:v>
                </c:pt>
                <c:pt idx="1">
                  <c:v>0.11600000000000001</c:v>
                </c:pt>
                <c:pt idx="2">
                  <c:v>0.127</c:v>
                </c:pt>
                <c:pt idx="3">
                  <c:v>0.13800000000000001</c:v>
                </c:pt>
                <c:pt idx="4">
                  <c:v>0.13800000000000001</c:v>
                </c:pt>
                <c:pt idx="5">
                  <c:v>0.13800000000000001</c:v>
                </c:pt>
                <c:pt idx="6">
                  <c:v>0.14299999999999999</c:v>
                </c:pt>
                <c:pt idx="7">
                  <c:v>0.14299999999999999</c:v>
                </c:pt>
                <c:pt idx="8">
                  <c:v>0.14799999999999999</c:v>
                </c:pt>
                <c:pt idx="9">
                  <c:v>0.153</c:v>
                </c:pt>
                <c:pt idx="10">
                  <c:v>0.153</c:v>
                </c:pt>
                <c:pt idx="11">
                  <c:v>0.17499999999999999</c:v>
                </c:pt>
                <c:pt idx="12">
                  <c:v>0.18</c:v>
                </c:pt>
                <c:pt idx="13">
                  <c:v>0.20599999999999999</c:v>
                </c:pt>
                <c:pt idx="14">
                  <c:v>0.23300000000000001</c:v>
                </c:pt>
                <c:pt idx="15">
                  <c:v>0.23799999999999999</c:v>
                </c:pt>
                <c:pt idx="16">
                  <c:v>0.28000000000000003</c:v>
                </c:pt>
                <c:pt idx="17">
                  <c:v>0.29599999999999999</c:v>
                </c:pt>
                <c:pt idx="18">
                  <c:v>0.34899999999999998</c:v>
                </c:pt>
                <c:pt idx="19">
                  <c:v>0.39200000000000002</c:v>
                </c:pt>
                <c:pt idx="20">
                  <c:v>0.46</c:v>
                </c:pt>
                <c:pt idx="21">
                  <c:v>0.59299999999999997</c:v>
                </c:pt>
                <c:pt idx="22">
                  <c:v>0.65100000000000002</c:v>
                </c:pt>
                <c:pt idx="23">
                  <c:v>0.68300000000000005</c:v>
                </c:pt>
                <c:pt idx="24">
                  <c:v>0.746</c:v>
                </c:pt>
                <c:pt idx="25">
                  <c:v>0.79400000000000004</c:v>
                </c:pt>
                <c:pt idx="26">
                  <c:v>0.83099999999999996</c:v>
                </c:pt>
                <c:pt idx="27">
                  <c:v>0.86799999999999999</c:v>
                </c:pt>
                <c:pt idx="28">
                  <c:v>0.94699999999999995</c:v>
                </c:pt>
                <c:pt idx="29">
                  <c:v>0.97899999999999998</c:v>
                </c:pt>
                <c:pt idx="30">
                  <c:v>1.0369999999999999</c:v>
                </c:pt>
              </c:numCache>
            </c:numRef>
          </c:val>
          <c:smooth val="0"/>
          <c:extLst>
            <c:ext xmlns:c16="http://schemas.microsoft.com/office/drawing/2014/chart" uri="{C3380CC4-5D6E-409C-BE32-E72D297353CC}">
              <c16:uniqueId val="{00000000-AD74-48A2-8D08-BA3DC4E0CDFC}"/>
            </c:ext>
          </c:extLst>
        </c:ser>
        <c:ser>
          <c:idx val="2"/>
          <c:order val="2"/>
          <c:tx>
            <c:strRef>
              <c:f>'FR102'!$D$1:$D$3</c:f>
              <c:strCache>
                <c:ptCount val="1"/>
                <c:pt idx="0">
                  <c:v>FR102 - Sum of Fare EI</c:v>
                </c:pt>
              </c:strCache>
            </c:strRef>
          </c:tx>
          <c:spPr>
            <a:ln w="28575" cap="rnd">
              <a:solidFill>
                <a:schemeClr val="accent3"/>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'FR102'!$D$4:$D$35</c:f>
              <c:numCache>
                <c:formatCode>"€"#,##0.00_);[Red]\("€"#,##0.00\)</c:formatCode>
                <c:ptCount val="31"/>
                <c:pt idx="0">
                  <c:v>69.39</c:v>
                </c:pt>
                <c:pt idx="1">
                  <c:v>69.39</c:v>
                </c:pt>
                <c:pt idx="2">
                  <c:v>69.39</c:v>
                </c:pt>
                <c:pt idx="3">
                  <c:v>69.39</c:v>
                </c:pt>
                <c:pt idx="4">
                  <c:v>69.39</c:v>
                </c:pt>
                <c:pt idx="5">
                  <c:v>69.39</c:v>
                </c:pt>
                <c:pt idx="6">
                  <c:v>69.39</c:v>
                </c:pt>
                <c:pt idx="7">
                  <c:v>69.39</c:v>
                </c:pt>
                <c:pt idx="8">
                  <c:v>69.39</c:v>
                </c:pt>
                <c:pt idx="9">
                  <c:v>69.39</c:v>
                </c:pt>
                <c:pt idx="10">
                  <c:v>74.39</c:v>
                </c:pt>
                <c:pt idx="11">
                  <c:v>74.39</c:v>
                </c:pt>
                <c:pt idx="12">
                  <c:v>74.39</c:v>
                </c:pt>
                <c:pt idx="13">
                  <c:v>74.39</c:v>
                </c:pt>
                <c:pt idx="14">
                  <c:v>79.989999999999995</c:v>
                </c:pt>
                <c:pt idx="15">
                  <c:v>84.39</c:v>
                </c:pt>
                <c:pt idx="16">
                  <c:v>89.99</c:v>
                </c:pt>
                <c:pt idx="17">
                  <c:v>89.99</c:v>
                </c:pt>
                <c:pt idx="18">
                  <c:v>95.04</c:v>
                </c:pt>
                <c:pt idx="19">
                  <c:v>99.25</c:v>
                </c:pt>
                <c:pt idx="20">
                  <c:v>125.99</c:v>
                </c:pt>
                <c:pt idx="21">
                  <c:v>149.99</c:v>
                </c:pt>
                <c:pt idx="22">
                  <c:v>125.99</c:v>
                </c:pt>
                <c:pt idx="23">
                  <c:v>125.99</c:v>
                </c:pt>
                <c:pt idx="24">
                  <c:v>125.99</c:v>
                </c:pt>
                <c:pt idx="25">
                  <c:v>149.99</c:v>
                </c:pt>
                <c:pt idx="26">
                  <c:v>169.99</c:v>
                </c:pt>
                <c:pt idx="27">
                  <c:v>189.99</c:v>
                </c:pt>
                <c:pt idx="28">
                  <c:v>200.99</c:v>
                </c:pt>
                <c:pt idx="29">
                  <c:v>224.99</c:v>
                </c:pt>
                <c:pt idx="30">
                  <c:v>249.99</c:v>
                </c:pt>
              </c:numCache>
            </c:numRef>
          </c:val>
          <c:smooth val="0"/>
          <c:extLst>
            <c:ext xmlns:c16="http://schemas.microsoft.com/office/drawing/2014/chart" uri="{C3380CC4-5D6E-409C-BE32-E72D297353CC}">
              <c16:uniqueId val="{00000000-28C5-49B1-BDD4-6E6E3E219810}"/>
            </c:ext>
          </c:extLst>
        </c:ser>
        <c:dLbls>
          <c:showLegendKey val="0"/>
          <c:showVal val="0"/>
          <c:showCatName val="0"/>
          <c:showSerName val="0"/>
          <c:showPercent val="0"/>
          <c:showBubbleSize val="0"/>
        </c:dLbls>
        <c:marker val="1"/>
        <c:smooth val="0"/>
        <c:axId val="136854735"/>
        <c:axId val="136853295"/>
      </c:lineChart>
      <c:lineChart>
        <c:grouping val="standard"/>
        <c:varyColors val="0"/>
        <c:ser>
          <c:idx val="1"/>
          <c:order val="1"/>
          <c:tx>
            <c:strRef>
              <c:f>'FR102'!$C$1:$C$3</c:f>
              <c:strCache>
                <c:ptCount val="1"/>
                <c:pt idx="0">
                  <c:v>FR102 - Sum of Fare FR</c:v>
                </c:pt>
              </c:strCache>
            </c:strRef>
          </c:tx>
          <c:spPr>
            <a:ln w="28575" cap="rnd">
              <a:solidFill>
                <a:schemeClr val="accent2"/>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'FR102'!$C$4:$C$35</c:f>
              <c:numCache>
                <c:formatCode>"€"#,##0.00_);[Red]\("€"#,##0.00\)</c:formatCode>
                <c:ptCount val="31"/>
                <c:pt idx="0">
                  <c:v>30.39</c:v>
                </c:pt>
                <c:pt idx="1">
                  <c:v>30.39</c:v>
                </c:pt>
                <c:pt idx="2">
                  <c:v>30.99</c:v>
                </c:pt>
                <c:pt idx="3">
                  <c:v>30.79</c:v>
                </c:pt>
                <c:pt idx="4">
                  <c:v>28.99</c:v>
                </c:pt>
                <c:pt idx="5">
                  <c:v>28.99</c:v>
                </c:pt>
                <c:pt idx="6">
                  <c:v>28.99</c:v>
                </c:pt>
                <c:pt idx="7">
                  <c:v>28.99</c:v>
                </c:pt>
                <c:pt idx="8">
                  <c:v>25.99</c:v>
                </c:pt>
                <c:pt idx="9">
                  <c:v>25.99</c:v>
                </c:pt>
                <c:pt idx="10">
                  <c:v>25.99</c:v>
                </c:pt>
                <c:pt idx="11">
                  <c:v>18.39</c:v>
                </c:pt>
                <c:pt idx="12">
                  <c:v>21.49</c:v>
                </c:pt>
                <c:pt idx="13">
                  <c:v>24.24</c:v>
                </c:pt>
                <c:pt idx="14">
                  <c:v>28.99</c:v>
                </c:pt>
                <c:pt idx="15">
                  <c:v>31.99</c:v>
                </c:pt>
                <c:pt idx="16">
                  <c:v>24.99</c:v>
                </c:pt>
                <c:pt idx="17">
                  <c:v>27.24</c:v>
                </c:pt>
                <c:pt idx="18">
                  <c:v>24.49</c:v>
                </c:pt>
                <c:pt idx="19">
                  <c:v>14.99</c:v>
                </c:pt>
                <c:pt idx="20">
                  <c:v>14.99</c:v>
                </c:pt>
                <c:pt idx="21">
                  <c:v>29.19</c:v>
                </c:pt>
                <c:pt idx="22">
                  <c:v>39.590000000000003</c:v>
                </c:pt>
                <c:pt idx="23">
                  <c:v>28.59</c:v>
                </c:pt>
                <c:pt idx="24">
                  <c:v>31.99</c:v>
                </c:pt>
                <c:pt idx="25">
                  <c:v>39.590000000000003</c:v>
                </c:pt>
                <c:pt idx="26">
                  <c:v>36.99</c:v>
                </c:pt>
                <c:pt idx="27">
                  <c:v>38.99</c:v>
                </c:pt>
                <c:pt idx="28">
                  <c:v>58.99</c:v>
                </c:pt>
                <c:pt idx="29">
                  <c:v>123.59</c:v>
                </c:pt>
                <c:pt idx="30">
                  <c:v>249.99</c:v>
                </c:pt>
              </c:numCache>
            </c:numRef>
          </c:val>
          <c:smooth val="0"/>
          <c:extLst>
            <c:ext xmlns:c16="http://schemas.microsoft.com/office/drawing/2014/chart" uri="{C3380CC4-5D6E-409C-BE32-E72D297353CC}">
              <c16:uniqueId val="{00000001-AD74-48A2-8D08-BA3DC4E0CDFC}"/>
            </c:ext>
          </c:extLst>
        </c:ser>
        <c:dLbls>
          <c:showLegendKey val="0"/>
          <c:showVal val="0"/>
          <c:showCatName val="0"/>
          <c:showSerName val="0"/>
          <c:showPercent val="0"/>
          <c:showBubbleSize val="0"/>
        </c:dLbls>
        <c:marker val="1"/>
        <c:smooth val="0"/>
        <c:axId val="1305007520"/>
        <c:axId val="1305002240"/>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max val="1.10000000000000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majorUnit val="0.1"/>
      </c:valAx>
      <c:valAx>
        <c:axId val="1305002240"/>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05007520"/>
        <c:crosses val="max"/>
        <c:crossBetween val="between"/>
      </c:valAx>
      <c:catAx>
        <c:axId val="1305007520"/>
        <c:scaling>
          <c:orientation val="minMax"/>
        </c:scaling>
        <c:delete val="1"/>
        <c:axPos val="b"/>
        <c:numFmt formatCode="General" sourceLinked="1"/>
        <c:majorTickMark val="out"/>
        <c:minorTickMark val="none"/>
        <c:tickLblPos val="nextTo"/>
        <c:crossAx val="1305002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Excel.xlsx]FR103!PivotTable14</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accent1"/>
                </a:solidFill>
                <a:latin typeface="+mn-lt"/>
                <a:ea typeface="+mn-ea"/>
                <a:cs typeface="+mn-cs"/>
              </a:defRPr>
            </a:pPr>
            <a:r>
              <a:rPr lang="it-IT" sz="1400" b="1" i="0" u="none" strike="noStrike" kern="1200" spc="0" baseline="0">
                <a:solidFill>
                  <a:schemeClr val="accent1"/>
                </a:solidFill>
              </a:rPr>
              <a:t>FR103 LF VS FARE</a:t>
            </a:r>
          </a:p>
          <a:p>
            <a:pPr marL="0" marR="0" lvl="0" indent="0" algn="ctr" defTabSz="914400" rtl="0" eaLnBrk="1" fontAlgn="auto" latinLnBrk="0" hangingPunct="1">
              <a:lnSpc>
                <a:spcPct val="100000"/>
              </a:lnSpc>
              <a:spcBef>
                <a:spcPts val="0"/>
              </a:spcBef>
              <a:spcAft>
                <a:spcPts val="0"/>
              </a:spcAft>
              <a:buClrTx/>
              <a:buSzTx/>
              <a:buFontTx/>
              <a:buNone/>
              <a:tabLst/>
              <a:defRPr b="1">
                <a:solidFill>
                  <a:schemeClr val="accent1"/>
                </a:solidFill>
              </a:defRPr>
            </a:pPr>
            <a:endParaRPr lang="it-IT" b="1">
              <a:solidFill>
                <a:schemeClr val="accent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accent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'FR103'!$B$1:$B$3</c:f>
              <c:strCache>
                <c:ptCount val="1"/>
                <c:pt idx="0">
                  <c:v>FR103 - Sum of Load Factor</c:v>
                </c:pt>
              </c:strCache>
            </c:strRef>
          </c:tx>
          <c:spPr>
            <a:ln w="28575" cap="rnd">
              <a:solidFill>
                <a:schemeClr val="accent1"/>
              </a:solidFill>
              <a:round/>
            </a:ln>
            <a:effectLst/>
          </c:spPr>
          <c:marker>
            <c:symbol val="none"/>
          </c:marker>
          <c:cat>
            <c:strRef>
              <c:f>'FR103'!$A$4:$A$35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'FR103'!$B$4:$B$35</c:f>
              <c:numCache>
                <c:formatCode>0%</c:formatCode>
                <c:ptCount val="31"/>
                <c:pt idx="0">
                  <c:v>0.60299999999999998</c:v>
                </c:pt>
                <c:pt idx="1">
                  <c:v>0.624</c:v>
                </c:pt>
                <c:pt idx="2">
                  <c:v>0.624</c:v>
                </c:pt>
                <c:pt idx="3">
                  <c:v>0.63500000000000001</c:v>
                </c:pt>
                <c:pt idx="4">
                  <c:v>0.63500000000000001</c:v>
                </c:pt>
                <c:pt idx="5">
                  <c:v>0.67200000000000004</c:v>
                </c:pt>
                <c:pt idx="6">
                  <c:v>0.68799999999999994</c:v>
                </c:pt>
                <c:pt idx="7">
                  <c:v>0.68799999999999994</c:v>
                </c:pt>
                <c:pt idx="8">
                  <c:v>0.68799999999999994</c:v>
                </c:pt>
                <c:pt idx="9">
                  <c:v>0.68799999999999994</c:v>
                </c:pt>
                <c:pt idx="10">
                  <c:v>0.68799999999999994</c:v>
                </c:pt>
                <c:pt idx="11">
                  <c:v>0.68799999999999994</c:v>
                </c:pt>
                <c:pt idx="12">
                  <c:v>0.68799999999999994</c:v>
                </c:pt>
                <c:pt idx="13">
                  <c:v>0.68799999999999994</c:v>
                </c:pt>
                <c:pt idx="14">
                  <c:v>0.69799999999999995</c:v>
                </c:pt>
                <c:pt idx="15">
                  <c:v>0.70399999999999996</c:v>
                </c:pt>
                <c:pt idx="16">
                  <c:v>0.70399999999999996</c:v>
                </c:pt>
                <c:pt idx="17">
                  <c:v>0.71399999999999997</c:v>
                </c:pt>
                <c:pt idx="18">
                  <c:v>0.72</c:v>
                </c:pt>
                <c:pt idx="19">
                  <c:v>0.73</c:v>
                </c:pt>
                <c:pt idx="20">
                  <c:v>0.77800000000000002</c:v>
                </c:pt>
                <c:pt idx="21">
                  <c:v>0.78800000000000003</c:v>
                </c:pt>
                <c:pt idx="22">
                  <c:v>0.80400000000000005</c:v>
                </c:pt>
                <c:pt idx="23">
                  <c:v>0.83099999999999996</c:v>
                </c:pt>
                <c:pt idx="24">
                  <c:v>0.82</c:v>
                </c:pt>
                <c:pt idx="25">
                  <c:v>0.82</c:v>
                </c:pt>
                <c:pt idx="26">
                  <c:v>0.84699999999999998</c:v>
                </c:pt>
                <c:pt idx="27">
                  <c:v>0.84699999999999998</c:v>
                </c:pt>
                <c:pt idx="28">
                  <c:v>0.85699999999999998</c:v>
                </c:pt>
                <c:pt idx="29">
                  <c:v>0.88400000000000001</c:v>
                </c:pt>
                <c:pt idx="30">
                  <c:v>0.93700000000000006</c:v>
                </c:pt>
              </c:numCache>
            </c:numRef>
          </c:val>
          <c:smooth val="0"/>
          <c:extLst>
            <c:ext xmlns:c16="http://schemas.microsoft.com/office/drawing/2014/chart" uri="{C3380CC4-5D6E-409C-BE32-E72D297353CC}">
              <c16:uniqueId val="{00000000-1333-453B-ABE2-A398E53579B3}"/>
            </c:ext>
          </c:extLst>
        </c:ser>
        <c:ser>
          <c:idx val="2"/>
          <c:order val="2"/>
          <c:tx>
            <c:strRef>
              <c:f>'FR103'!$D$1:$D$3</c:f>
              <c:strCache>
                <c:ptCount val="1"/>
                <c:pt idx="0">
                  <c:v>FR103 - Sum of Fare EI</c:v>
                </c:pt>
              </c:strCache>
            </c:strRef>
          </c:tx>
          <c:spPr>
            <a:ln w="28575" cap="rnd">
              <a:solidFill>
                <a:schemeClr val="accent3"/>
              </a:solidFill>
              <a:round/>
            </a:ln>
            <a:effectLst/>
          </c:spPr>
          <c:marker>
            <c:symbol val="none"/>
          </c:marker>
          <c:cat>
            <c:strRef>
              <c:f>'FR103'!$A$4:$A$35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'FR103'!$D$4:$D$35</c:f>
              <c:numCache>
                <c:formatCode>"€"#,##0.00_);[Red]\("€"#,##0.00\)</c:formatCode>
                <c:ptCount val="31"/>
                <c:pt idx="0">
                  <c:v>158.46</c:v>
                </c:pt>
                <c:pt idx="1">
                  <c:v>158.46</c:v>
                </c:pt>
                <c:pt idx="2">
                  <c:v>158.46</c:v>
                </c:pt>
                <c:pt idx="3">
                  <c:v>158.46</c:v>
                </c:pt>
                <c:pt idx="4">
                  <c:v>158.46</c:v>
                </c:pt>
                <c:pt idx="5">
                  <c:v>158.46</c:v>
                </c:pt>
                <c:pt idx="6">
                  <c:v>158.46</c:v>
                </c:pt>
                <c:pt idx="7">
                  <c:v>158.46</c:v>
                </c:pt>
                <c:pt idx="8">
                  <c:v>158.46</c:v>
                </c:pt>
                <c:pt idx="9">
                  <c:v>158.46</c:v>
                </c:pt>
                <c:pt idx="10">
                  <c:v>201.46</c:v>
                </c:pt>
                <c:pt idx="11">
                  <c:v>148.46</c:v>
                </c:pt>
                <c:pt idx="12">
                  <c:v>148.46</c:v>
                </c:pt>
                <c:pt idx="13">
                  <c:v>236.46</c:v>
                </c:pt>
                <c:pt idx="14">
                  <c:v>201.46</c:v>
                </c:pt>
                <c:pt idx="15">
                  <c:v>201.46</c:v>
                </c:pt>
                <c:pt idx="16">
                  <c:v>148.46</c:v>
                </c:pt>
                <c:pt idx="17">
                  <c:v>158.46</c:v>
                </c:pt>
                <c:pt idx="18">
                  <c:v>172.66</c:v>
                </c:pt>
                <c:pt idx="19">
                  <c:v>213.76</c:v>
                </c:pt>
                <c:pt idx="20">
                  <c:v>236.46</c:v>
                </c:pt>
                <c:pt idx="21">
                  <c:v>236.46</c:v>
                </c:pt>
                <c:pt idx="22">
                  <c:v>236.46</c:v>
                </c:pt>
                <c:pt idx="23">
                  <c:v>236.46</c:v>
                </c:pt>
                <c:pt idx="24">
                  <c:v>216.46</c:v>
                </c:pt>
                <c:pt idx="25">
                  <c:v>148.46</c:v>
                </c:pt>
                <c:pt idx="26">
                  <c:v>158.46</c:v>
                </c:pt>
                <c:pt idx="27">
                  <c:v>183.46</c:v>
                </c:pt>
                <c:pt idx="28">
                  <c:v>158.46</c:v>
                </c:pt>
                <c:pt idx="29">
                  <c:v>201.46</c:v>
                </c:pt>
                <c:pt idx="30">
                  <c:v>183.46</c:v>
                </c:pt>
              </c:numCache>
            </c:numRef>
          </c:val>
          <c:smooth val="0"/>
          <c:extLst>
            <c:ext xmlns:c16="http://schemas.microsoft.com/office/drawing/2014/chart" uri="{C3380CC4-5D6E-409C-BE32-E72D297353CC}">
              <c16:uniqueId val="{00000000-F37E-4470-BC48-ECC4C7008725}"/>
            </c:ext>
          </c:extLst>
        </c:ser>
        <c:dLbls>
          <c:showLegendKey val="0"/>
          <c:showVal val="0"/>
          <c:showCatName val="0"/>
          <c:showSerName val="0"/>
          <c:showPercent val="0"/>
          <c:showBubbleSize val="0"/>
        </c:dLbls>
        <c:marker val="1"/>
        <c:smooth val="0"/>
        <c:axId val="136854735"/>
        <c:axId val="136853295"/>
      </c:lineChart>
      <c:lineChart>
        <c:grouping val="standard"/>
        <c:varyColors val="0"/>
        <c:ser>
          <c:idx val="1"/>
          <c:order val="1"/>
          <c:tx>
            <c:strRef>
              <c:f>'FR103'!$C$1:$C$3</c:f>
              <c:strCache>
                <c:ptCount val="1"/>
                <c:pt idx="0">
                  <c:v>FR103 - Sum of Fare FR</c:v>
                </c:pt>
              </c:strCache>
            </c:strRef>
          </c:tx>
          <c:spPr>
            <a:ln w="28575" cap="rnd">
              <a:solidFill>
                <a:schemeClr val="accent2"/>
              </a:solidFill>
              <a:round/>
            </a:ln>
            <a:effectLst/>
          </c:spPr>
          <c:marker>
            <c:symbol val="none"/>
          </c:marker>
          <c:cat>
            <c:strRef>
              <c:f>'FR103'!$A$4:$A$35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'FR103'!$C$4:$C$35</c:f>
              <c:numCache>
                <c:formatCode>"€"#,##0.00_);[Red]\("€"#,##0.00\)</c:formatCode>
                <c:ptCount val="31"/>
                <c:pt idx="0">
                  <c:v>140.99</c:v>
                </c:pt>
                <c:pt idx="1">
                  <c:v>141.99</c:v>
                </c:pt>
                <c:pt idx="2">
                  <c:v>142.99</c:v>
                </c:pt>
                <c:pt idx="3">
                  <c:v>161.38999999999999</c:v>
                </c:pt>
                <c:pt idx="4">
                  <c:v>154.80000000000001</c:v>
                </c:pt>
                <c:pt idx="5">
                  <c:v>161.38999999999999</c:v>
                </c:pt>
                <c:pt idx="6">
                  <c:v>181.6</c:v>
                </c:pt>
                <c:pt idx="7">
                  <c:v>182.79</c:v>
                </c:pt>
                <c:pt idx="8">
                  <c:v>175.6</c:v>
                </c:pt>
                <c:pt idx="9">
                  <c:v>175.6</c:v>
                </c:pt>
                <c:pt idx="10">
                  <c:v>165.99</c:v>
                </c:pt>
                <c:pt idx="11">
                  <c:v>159.99</c:v>
                </c:pt>
                <c:pt idx="12">
                  <c:v>159.99</c:v>
                </c:pt>
                <c:pt idx="13">
                  <c:v>159.99</c:v>
                </c:pt>
                <c:pt idx="14">
                  <c:v>165.99</c:v>
                </c:pt>
                <c:pt idx="15">
                  <c:v>165.99</c:v>
                </c:pt>
                <c:pt idx="16">
                  <c:v>159.99</c:v>
                </c:pt>
                <c:pt idx="17">
                  <c:v>187.99</c:v>
                </c:pt>
                <c:pt idx="18">
                  <c:v>187.99</c:v>
                </c:pt>
                <c:pt idx="19">
                  <c:v>150.99</c:v>
                </c:pt>
                <c:pt idx="20">
                  <c:v>154.80000000000001</c:v>
                </c:pt>
                <c:pt idx="21">
                  <c:v>160.29</c:v>
                </c:pt>
                <c:pt idx="22">
                  <c:v>180.6</c:v>
                </c:pt>
                <c:pt idx="23">
                  <c:v>154.80000000000001</c:v>
                </c:pt>
                <c:pt idx="24">
                  <c:v>145.99</c:v>
                </c:pt>
                <c:pt idx="25">
                  <c:v>125.99</c:v>
                </c:pt>
                <c:pt idx="26">
                  <c:v>140.49</c:v>
                </c:pt>
                <c:pt idx="27">
                  <c:v>112.99</c:v>
                </c:pt>
                <c:pt idx="28">
                  <c:v>117.99</c:v>
                </c:pt>
                <c:pt idx="29">
                  <c:v>76.989999999999995</c:v>
                </c:pt>
                <c:pt idx="30">
                  <c:v>89.49</c:v>
                </c:pt>
              </c:numCache>
            </c:numRef>
          </c:val>
          <c:smooth val="0"/>
          <c:extLst>
            <c:ext xmlns:c16="http://schemas.microsoft.com/office/drawing/2014/chart" uri="{C3380CC4-5D6E-409C-BE32-E72D297353CC}">
              <c16:uniqueId val="{00000001-1333-453B-ABE2-A398E53579B3}"/>
            </c:ext>
          </c:extLst>
        </c:ser>
        <c:dLbls>
          <c:showLegendKey val="0"/>
          <c:showVal val="0"/>
          <c:showCatName val="0"/>
          <c:showSerName val="0"/>
          <c:showPercent val="0"/>
          <c:showBubbleSize val="0"/>
        </c:dLbls>
        <c:marker val="1"/>
        <c:smooth val="0"/>
        <c:axId val="1305000320"/>
        <c:axId val="1304988320"/>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max val="1.10000000000000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majorUnit val="0.1"/>
      </c:valAx>
      <c:valAx>
        <c:axId val="1304988320"/>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05000320"/>
        <c:crosses val="max"/>
        <c:crossBetween val="between"/>
      </c:valAx>
      <c:catAx>
        <c:axId val="1305000320"/>
        <c:scaling>
          <c:orientation val="minMax"/>
        </c:scaling>
        <c:delete val="1"/>
        <c:axPos val="b"/>
        <c:numFmt formatCode="General" sourceLinked="1"/>
        <c:majorTickMark val="out"/>
        <c:minorTickMark val="none"/>
        <c:tickLblPos val="nextTo"/>
        <c:crossAx val="13049883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Excel.xlsx]FR104!PivotTable14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accent1"/>
                </a:solidFill>
                <a:latin typeface="+mn-lt"/>
                <a:ea typeface="+mn-ea"/>
                <a:cs typeface="+mn-cs"/>
              </a:defRPr>
            </a:pPr>
            <a:r>
              <a:rPr lang="it-IT" sz="1400" b="1" i="0" u="none" strike="noStrike" kern="1200" spc="0" baseline="0">
                <a:solidFill>
                  <a:schemeClr val="accent1"/>
                </a:solidFill>
              </a:rPr>
              <a:t>FR104 LF VS FARE</a:t>
            </a:r>
          </a:p>
          <a:p>
            <a:pPr marL="0" marR="0" lvl="0" indent="0" algn="ctr" defTabSz="914400" rtl="0" eaLnBrk="1" fontAlgn="auto" latinLnBrk="0" hangingPunct="1">
              <a:lnSpc>
                <a:spcPct val="100000"/>
              </a:lnSpc>
              <a:spcBef>
                <a:spcPts val="0"/>
              </a:spcBef>
              <a:spcAft>
                <a:spcPts val="0"/>
              </a:spcAft>
              <a:buClrTx/>
              <a:buSzTx/>
              <a:buFontTx/>
              <a:buNone/>
              <a:tabLst/>
              <a:defRPr b="1">
                <a:solidFill>
                  <a:schemeClr val="accent1"/>
                </a:solidFill>
              </a:defRPr>
            </a:pPr>
            <a:endParaRPr lang="it-IT" b="1">
              <a:solidFill>
                <a:schemeClr val="accent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accent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'FR104'!$B$1:$B$3</c:f>
              <c:strCache>
                <c:ptCount val="1"/>
                <c:pt idx="0">
                  <c:v>FR104 - Sum of Load Factor</c:v>
                </c:pt>
              </c:strCache>
            </c:strRef>
          </c:tx>
          <c:spPr>
            <a:ln w="28575" cap="rnd">
              <a:solidFill>
                <a:schemeClr val="accent1"/>
              </a:solidFill>
              <a:round/>
            </a:ln>
            <a:effectLst/>
          </c:spPr>
          <c:marker>
            <c:symbol val="none"/>
          </c:marker>
          <c:cat>
            <c:strRef>
              <c:f>'FR104'!$A$4:$A$35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'FR104'!$B$4:$B$35</c:f>
              <c:numCache>
                <c:formatCode>0%</c:formatCode>
                <c:ptCount val="31"/>
                <c:pt idx="0">
                  <c:v>0.222</c:v>
                </c:pt>
                <c:pt idx="1">
                  <c:v>0.24299999999999999</c:v>
                </c:pt>
                <c:pt idx="2">
                  <c:v>0.254</c:v>
                </c:pt>
                <c:pt idx="3">
                  <c:v>0.25900000000000001</c:v>
                </c:pt>
                <c:pt idx="4">
                  <c:v>0.27</c:v>
                </c:pt>
                <c:pt idx="5">
                  <c:v>0.28599999999999998</c:v>
                </c:pt>
                <c:pt idx="6">
                  <c:v>0.28599999999999998</c:v>
                </c:pt>
                <c:pt idx="7">
                  <c:v>0.29599999999999999</c:v>
                </c:pt>
                <c:pt idx="8">
                  <c:v>0.35399999999999998</c:v>
                </c:pt>
                <c:pt idx="9">
                  <c:v>0.38600000000000001</c:v>
                </c:pt>
                <c:pt idx="10">
                  <c:v>0.41799999999999998</c:v>
                </c:pt>
                <c:pt idx="11">
                  <c:v>0.42299999999999999</c:v>
                </c:pt>
                <c:pt idx="12">
                  <c:v>0.42899999999999999</c:v>
                </c:pt>
                <c:pt idx="13">
                  <c:v>0.67200000000000004</c:v>
                </c:pt>
                <c:pt idx="14">
                  <c:v>0.67200000000000004</c:v>
                </c:pt>
                <c:pt idx="15">
                  <c:v>0.67200000000000004</c:v>
                </c:pt>
                <c:pt idx="16">
                  <c:v>0.66100000000000003</c:v>
                </c:pt>
                <c:pt idx="17">
                  <c:v>0.66700000000000004</c:v>
                </c:pt>
                <c:pt idx="18">
                  <c:v>0.66700000000000004</c:v>
                </c:pt>
                <c:pt idx="19">
                  <c:v>0.69799999999999995</c:v>
                </c:pt>
                <c:pt idx="20">
                  <c:v>0.73</c:v>
                </c:pt>
                <c:pt idx="21">
                  <c:v>0.73</c:v>
                </c:pt>
                <c:pt idx="22">
                  <c:v>0.746</c:v>
                </c:pt>
                <c:pt idx="23">
                  <c:v>0.79900000000000004</c:v>
                </c:pt>
                <c:pt idx="24">
                  <c:v>0.81499999999999995</c:v>
                </c:pt>
                <c:pt idx="25">
                  <c:v>0.83099999999999996</c:v>
                </c:pt>
                <c:pt idx="26">
                  <c:v>0.86799999999999999</c:v>
                </c:pt>
                <c:pt idx="27">
                  <c:v>0.92100000000000004</c:v>
                </c:pt>
                <c:pt idx="28">
                  <c:v>0.94699999999999995</c:v>
                </c:pt>
                <c:pt idx="29">
                  <c:v>0.95199999999999996</c:v>
                </c:pt>
                <c:pt idx="30">
                  <c:v>0.95799999999999996</c:v>
                </c:pt>
              </c:numCache>
            </c:numRef>
          </c:val>
          <c:smooth val="0"/>
          <c:extLst>
            <c:ext xmlns:c16="http://schemas.microsoft.com/office/drawing/2014/chart" uri="{C3380CC4-5D6E-409C-BE32-E72D297353CC}">
              <c16:uniqueId val="{00000000-E9E0-4998-9900-12E7348AF4AE}"/>
            </c:ext>
          </c:extLst>
        </c:ser>
        <c:ser>
          <c:idx val="2"/>
          <c:order val="2"/>
          <c:tx>
            <c:strRef>
              <c:f>'FR104'!$D$1:$D$3</c:f>
              <c:strCache>
                <c:ptCount val="1"/>
                <c:pt idx="0">
                  <c:v>FR104 - Sum of Fare EI</c:v>
                </c:pt>
              </c:strCache>
            </c:strRef>
          </c:tx>
          <c:spPr>
            <a:ln w="28575" cap="rnd">
              <a:solidFill>
                <a:schemeClr val="accent3"/>
              </a:solidFill>
              <a:round/>
            </a:ln>
            <a:effectLst/>
          </c:spPr>
          <c:marker>
            <c:symbol val="none"/>
          </c:marker>
          <c:cat>
            <c:strRef>
              <c:f>'FR104'!$A$4:$A$35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'FR104'!$D$4:$D$35</c:f>
              <c:numCache>
                <c:formatCode>"€"#,##0.00_);[Red]\("€"#,##0.00\)</c:formatCode>
                <c:ptCount val="31"/>
                <c:pt idx="0">
                  <c:v>44.89</c:v>
                </c:pt>
                <c:pt idx="1">
                  <c:v>44.89</c:v>
                </c:pt>
                <c:pt idx="2">
                  <c:v>44.89</c:v>
                </c:pt>
                <c:pt idx="3">
                  <c:v>44.89</c:v>
                </c:pt>
                <c:pt idx="4">
                  <c:v>39.89</c:v>
                </c:pt>
                <c:pt idx="5">
                  <c:v>39.89</c:v>
                </c:pt>
                <c:pt idx="6">
                  <c:v>44.89</c:v>
                </c:pt>
                <c:pt idx="7">
                  <c:v>48.89</c:v>
                </c:pt>
                <c:pt idx="8">
                  <c:v>52.89</c:v>
                </c:pt>
                <c:pt idx="9">
                  <c:v>52.89</c:v>
                </c:pt>
                <c:pt idx="10">
                  <c:v>58.89</c:v>
                </c:pt>
                <c:pt idx="11">
                  <c:v>52.89</c:v>
                </c:pt>
                <c:pt idx="12">
                  <c:v>58.89</c:v>
                </c:pt>
                <c:pt idx="13">
                  <c:v>58.89</c:v>
                </c:pt>
                <c:pt idx="14">
                  <c:v>64.89</c:v>
                </c:pt>
                <c:pt idx="15">
                  <c:v>64.89</c:v>
                </c:pt>
                <c:pt idx="16">
                  <c:v>94.89</c:v>
                </c:pt>
                <c:pt idx="17">
                  <c:v>94.89</c:v>
                </c:pt>
                <c:pt idx="18">
                  <c:v>82.44</c:v>
                </c:pt>
                <c:pt idx="19">
                  <c:v>94.34</c:v>
                </c:pt>
                <c:pt idx="20">
                  <c:v>108.89</c:v>
                </c:pt>
                <c:pt idx="21">
                  <c:v>123.89</c:v>
                </c:pt>
                <c:pt idx="22">
                  <c:v>123.89</c:v>
                </c:pt>
                <c:pt idx="23">
                  <c:v>95.99</c:v>
                </c:pt>
                <c:pt idx="24">
                  <c:v>108.89</c:v>
                </c:pt>
                <c:pt idx="25">
                  <c:v>113.89</c:v>
                </c:pt>
                <c:pt idx="26">
                  <c:v>149.88999999999999</c:v>
                </c:pt>
                <c:pt idx="27">
                  <c:v>159.88999999999999</c:v>
                </c:pt>
                <c:pt idx="28">
                  <c:v>174.89</c:v>
                </c:pt>
                <c:pt idx="29">
                  <c:v>189.89</c:v>
                </c:pt>
                <c:pt idx="30">
                  <c:v>189.89</c:v>
                </c:pt>
              </c:numCache>
            </c:numRef>
          </c:val>
          <c:smooth val="0"/>
          <c:extLst>
            <c:ext xmlns:c16="http://schemas.microsoft.com/office/drawing/2014/chart" uri="{C3380CC4-5D6E-409C-BE32-E72D297353CC}">
              <c16:uniqueId val="{00000000-3CD8-45BE-9B98-A9BA66A35A51}"/>
            </c:ext>
          </c:extLst>
        </c:ser>
        <c:dLbls>
          <c:showLegendKey val="0"/>
          <c:showVal val="0"/>
          <c:showCatName val="0"/>
          <c:showSerName val="0"/>
          <c:showPercent val="0"/>
          <c:showBubbleSize val="0"/>
        </c:dLbls>
        <c:marker val="1"/>
        <c:smooth val="0"/>
        <c:axId val="136854735"/>
        <c:axId val="136853295"/>
      </c:lineChart>
      <c:lineChart>
        <c:grouping val="standard"/>
        <c:varyColors val="0"/>
        <c:ser>
          <c:idx val="1"/>
          <c:order val="1"/>
          <c:tx>
            <c:strRef>
              <c:f>'FR104'!$C$1:$C$3</c:f>
              <c:strCache>
                <c:ptCount val="1"/>
                <c:pt idx="0">
                  <c:v>FR104 - Sum of Fare FR</c:v>
                </c:pt>
              </c:strCache>
            </c:strRef>
          </c:tx>
          <c:spPr>
            <a:ln w="28575" cap="rnd">
              <a:solidFill>
                <a:schemeClr val="accent2"/>
              </a:solidFill>
              <a:round/>
            </a:ln>
            <a:effectLst/>
          </c:spPr>
          <c:marker>
            <c:symbol val="none"/>
          </c:marker>
          <c:cat>
            <c:strRef>
              <c:f>'FR104'!$A$4:$A$35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'FR104'!$C$4:$C$35</c:f>
              <c:numCache>
                <c:formatCode>"€"#,##0.00_);[Red]\("€"#,##0.00\)</c:formatCode>
                <c:ptCount val="31"/>
                <c:pt idx="0">
                  <c:v>27.99</c:v>
                </c:pt>
                <c:pt idx="1">
                  <c:v>26.24</c:v>
                </c:pt>
                <c:pt idx="2">
                  <c:v>26.24</c:v>
                </c:pt>
                <c:pt idx="3">
                  <c:v>26.87</c:v>
                </c:pt>
                <c:pt idx="4">
                  <c:v>33.24</c:v>
                </c:pt>
                <c:pt idx="5">
                  <c:v>33.24</c:v>
                </c:pt>
                <c:pt idx="6">
                  <c:v>30.99</c:v>
                </c:pt>
                <c:pt idx="7">
                  <c:v>33.99</c:v>
                </c:pt>
                <c:pt idx="8">
                  <c:v>38.99</c:v>
                </c:pt>
                <c:pt idx="9">
                  <c:v>40.79</c:v>
                </c:pt>
                <c:pt idx="10">
                  <c:v>43.79</c:v>
                </c:pt>
                <c:pt idx="11">
                  <c:v>46.99</c:v>
                </c:pt>
                <c:pt idx="12">
                  <c:v>44.74</c:v>
                </c:pt>
                <c:pt idx="13">
                  <c:v>94.99</c:v>
                </c:pt>
                <c:pt idx="14">
                  <c:v>106.19</c:v>
                </c:pt>
                <c:pt idx="15">
                  <c:v>106.19</c:v>
                </c:pt>
                <c:pt idx="16">
                  <c:v>90.99</c:v>
                </c:pt>
                <c:pt idx="17">
                  <c:v>90.99</c:v>
                </c:pt>
                <c:pt idx="18">
                  <c:v>94.99</c:v>
                </c:pt>
                <c:pt idx="19">
                  <c:v>82.99</c:v>
                </c:pt>
                <c:pt idx="20">
                  <c:v>91.62</c:v>
                </c:pt>
                <c:pt idx="21">
                  <c:v>71.989999999999995</c:v>
                </c:pt>
                <c:pt idx="22">
                  <c:v>74.989999999999995</c:v>
                </c:pt>
                <c:pt idx="23">
                  <c:v>79.489999999999995</c:v>
                </c:pt>
                <c:pt idx="24">
                  <c:v>76.489999999999995</c:v>
                </c:pt>
                <c:pt idx="25">
                  <c:v>71.989999999999995</c:v>
                </c:pt>
                <c:pt idx="26">
                  <c:v>88.62</c:v>
                </c:pt>
                <c:pt idx="27">
                  <c:v>120.69</c:v>
                </c:pt>
                <c:pt idx="28">
                  <c:v>200.49</c:v>
                </c:pt>
                <c:pt idx="29">
                  <c:v>124.99</c:v>
                </c:pt>
                <c:pt idx="30">
                  <c:v>133.24</c:v>
                </c:pt>
              </c:numCache>
            </c:numRef>
          </c:val>
          <c:smooth val="0"/>
          <c:extLst>
            <c:ext xmlns:c16="http://schemas.microsoft.com/office/drawing/2014/chart" uri="{C3380CC4-5D6E-409C-BE32-E72D297353CC}">
              <c16:uniqueId val="{00000001-E9E0-4998-9900-12E7348AF4AE}"/>
            </c:ext>
          </c:extLst>
        </c:ser>
        <c:dLbls>
          <c:showLegendKey val="0"/>
          <c:showVal val="0"/>
          <c:showCatName val="0"/>
          <c:showSerName val="0"/>
          <c:showPercent val="0"/>
          <c:showBubbleSize val="0"/>
        </c:dLbls>
        <c:marker val="1"/>
        <c:smooth val="0"/>
        <c:axId val="1305001760"/>
        <c:axId val="1304996480"/>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max val="1.10000000000000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majorUnit val="0.1"/>
      </c:valAx>
      <c:valAx>
        <c:axId val="1304996480"/>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05001760"/>
        <c:crosses val="max"/>
        <c:crossBetween val="between"/>
      </c:valAx>
      <c:catAx>
        <c:axId val="1305001760"/>
        <c:scaling>
          <c:orientation val="minMax"/>
        </c:scaling>
        <c:delete val="1"/>
        <c:axPos val="b"/>
        <c:numFmt formatCode="General" sourceLinked="1"/>
        <c:majorTickMark val="out"/>
        <c:minorTickMark val="none"/>
        <c:tickLblPos val="nextTo"/>
        <c:crossAx val="13049964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Excel.xlsx]FR101!PivotTable14</c:name>
    <c:fmtId val="33"/>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it-IT" b="1">
                <a:solidFill>
                  <a:schemeClr val="accent1"/>
                </a:solidFill>
              </a:rPr>
              <a:t>FR101</a:t>
            </a:r>
            <a:r>
              <a:rPr lang="it-IT" b="1" baseline="0">
                <a:solidFill>
                  <a:schemeClr val="accent1"/>
                </a:solidFill>
              </a:rPr>
              <a:t> LF VS FARE</a:t>
            </a:r>
            <a:endParaRPr lang="it-IT" b="1">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'FR101'!$B$1:$B$3</c:f>
              <c:strCache>
                <c:ptCount val="1"/>
                <c:pt idx="0">
                  <c:v>FR101 - Sum of Load Factor</c:v>
                </c:pt>
              </c:strCache>
            </c:strRef>
          </c:tx>
          <c:spPr>
            <a:ln w="28575" cap="rnd">
              <a:solidFill>
                <a:schemeClr val="accent1"/>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'FR101'!$B$4:$B$35</c:f>
              <c:numCache>
                <c:formatCode>0%</c:formatCode>
                <c:ptCount val="31"/>
                <c:pt idx="0">
                  <c:v>1.6E-2</c:v>
                </c:pt>
                <c:pt idx="1">
                  <c:v>2.5999999999999999E-2</c:v>
                </c:pt>
                <c:pt idx="2">
                  <c:v>2.5999999999999999E-2</c:v>
                </c:pt>
                <c:pt idx="3">
                  <c:v>2.5999999999999999E-2</c:v>
                </c:pt>
                <c:pt idx="4">
                  <c:v>2.5999999999999999E-2</c:v>
                </c:pt>
                <c:pt idx="5">
                  <c:v>2.5999999999999999E-2</c:v>
                </c:pt>
                <c:pt idx="6">
                  <c:v>2.5999999999999999E-2</c:v>
                </c:pt>
                <c:pt idx="7">
                  <c:v>2.5999999999999999E-2</c:v>
                </c:pt>
                <c:pt idx="8">
                  <c:v>2.5999999999999999E-2</c:v>
                </c:pt>
                <c:pt idx="9">
                  <c:v>4.8000000000000001E-2</c:v>
                </c:pt>
                <c:pt idx="10">
                  <c:v>4.8000000000000001E-2</c:v>
                </c:pt>
                <c:pt idx="11">
                  <c:v>5.2999999999999999E-2</c:v>
                </c:pt>
                <c:pt idx="12">
                  <c:v>5.2999999999999999E-2</c:v>
                </c:pt>
                <c:pt idx="13">
                  <c:v>6.3E-2</c:v>
                </c:pt>
                <c:pt idx="14">
                  <c:v>6.3E-2</c:v>
                </c:pt>
                <c:pt idx="15">
                  <c:v>6.3E-2</c:v>
                </c:pt>
                <c:pt idx="16">
                  <c:v>6.3E-2</c:v>
                </c:pt>
                <c:pt idx="17">
                  <c:v>7.3999999999999996E-2</c:v>
                </c:pt>
                <c:pt idx="18">
                  <c:v>7.3999999999999996E-2</c:v>
                </c:pt>
                <c:pt idx="19">
                  <c:v>8.5000000000000006E-2</c:v>
                </c:pt>
                <c:pt idx="20">
                  <c:v>0.09</c:v>
                </c:pt>
                <c:pt idx="21">
                  <c:v>0.09</c:v>
                </c:pt>
                <c:pt idx="22">
                  <c:v>0.14299999999999999</c:v>
                </c:pt>
                <c:pt idx="23">
                  <c:v>0.18</c:v>
                </c:pt>
                <c:pt idx="24">
                  <c:v>0.21199999999999999</c:v>
                </c:pt>
                <c:pt idx="25">
                  <c:v>0.30199999999999999</c:v>
                </c:pt>
                <c:pt idx="26">
                  <c:v>0.32800000000000001</c:v>
                </c:pt>
                <c:pt idx="27">
                  <c:v>0.39200000000000002</c:v>
                </c:pt>
                <c:pt idx="28">
                  <c:v>0.40200000000000002</c:v>
                </c:pt>
                <c:pt idx="29">
                  <c:v>0.48699999999999999</c:v>
                </c:pt>
                <c:pt idx="30">
                  <c:v>0.56599999999999995</c:v>
                </c:pt>
              </c:numCache>
            </c:numRef>
          </c:val>
          <c:smooth val="0"/>
          <c:extLst>
            <c:ext xmlns:c16="http://schemas.microsoft.com/office/drawing/2014/chart" uri="{C3380CC4-5D6E-409C-BE32-E72D297353CC}">
              <c16:uniqueId val="{00000000-5078-4E39-8EA8-D2892212E000}"/>
            </c:ext>
          </c:extLst>
        </c:ser>
        <c:dLbls>
          <c:showLegendKey val="0"/>
          <c:showVal val="0"/>
          <c:showCatName val="0"/>
          <c:showSerName val="0"/>
          <c:showPercent val="0"/>
          <c:showBubbleSize val="0"/>
        </c:dLbls>
        <c:marker val="1"/>
        <c:smooth val="0"/>
        <c:axId val="136854735"/>
        <c:axId val="136853295"/>
      </c:lineChart>
      <c:lineChart>
        <c:grouping val="standard"/>
        <c:varyColors val="0"/>
        <c:ser>
          <c:idx val="1"/>
          <c:order val="1"/>
          <c:tx>
            <c:strRef>
              <c:f>'FR101'!$C$1:$C$3</c:f>
              <c:strCache>
                <c:ptCount val="1"/>
                <c:pt idx="0">
                  <c:v>FR101 - Sum of Fare FR</c:v>
                </c:pt>
              </c:strCache>
            </c:strRef>
          </c:tx>
          <c:spPr>
            <a:ln w="28575" cap="rnd">
              <a:solidFill>
                <a:schemeClr val="accent2"/>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'FR101'!$C$4:$C$35</c:f>
              <c:numCache>
                <c:formatCode>"€"#,##0.00_);[Red]\("€"#,##0.00\)</c:formatCode>
                <c:ptCount val="31"/>
                <c:pt idx="0">
                  <c:v>14.99</c:v>
                </c:pt>
                <c:pt idx="1">
                  <c:v>14.99</c:v>
                </c:pt>
                <c:pt idx="2">
                  <c:v>14.99</c:v>
                </c:pt>
                <c:pt idx="3">
                  <c:v>14.99</c:v>
                </c:pt>
                <c:pt idx="4">
                  <c:v>14.99</c:v>
                </c:pt>
                <c:pt idx="5">
                  <c:v>14.99</c:v>
                </c:pt>
                <c:pt idx="6">
                  <c:v>14.99</c:v>
                </c:pt>
                <c:pt idx="7">
                  <c:v>14.99</c:v>
                </c:pt>
                <c:pt idx="8">
                  <c:v>14.99</c:v>
                </c:pt>
                <c:pt idx="9">
                  <c:v>14.99</c:v>
                </c:pt>
                <c:pt idx="10">
                  <c:v>14.99</c:v>
                </c:pt>
                <c:pt idx="11">
                  <c:v>14.99</c:v>
                </c:pt>
                <c:pt idx="12">
                  <c:v>14.99</c:v>
                </c:pt>
                <c:pt idx="13">
                  <c:v>14.99</c:v>
                </c:pt>
                <c:pt idx="14">
                  <c:v>14.99</c:v>
                </c:pt>
                <c:pt idx="15">
                  <c:v>14.99</c:v>
                </c:pt>
                <c:pt idx="16">
                  <c:v>14.99</c:v>
                </c:pt>
                <c:pt idx="17">
                  <c:v>14.99</c:v>
                </c:pt>
                <c:pt idx="18">
                  <c:v>14.99</c:v>
                </c:pt>
                <c:pt idx="19">
                  <c:v>14.99</c:v>
                </c:pt>
                <c:pt idx="20">
                  <c:v>14.99</c:v>
                </c:pt>
                <c:pt idx="21">
                  <c:v>14.99</c:v>
                </c:pt>
                <c:pt idx="22">
                  <c:v>15.99</c:v>
                </c:pt>
                <c:pt idx="23">
                  <c:v>14.99</c:v>
                </c:pt>
                <c:pt idx="24">
                  <c:v>14.99</c:v>
                </c:pt>
                <c:pt idx="25">
                  <c:v>15.99</c:v>
                </c:pt>
                <c:pt idx="26">
                  <c:v>14.99</c:v>
                </c:pt>
                <c:pt idx="27">
                  <c:v>14.99</c:v>
                </c:pt>
                <c:pt idx="28">
                  <c:v>16.989999999999998</c:v>
                </c:pt>
                <c:pt idx="29">
                  <c:v>14.99</c:v>
                </c:pt>
                <c:pt idx="30">
                  <c:v>29.99</c:v>
                </c:pt>
              </c:numCache>
            </c:numRef>
          </c:val>
          <c:smooth val="0"/>
          <c:extLst>
            <c:ext xmlns:c16="http://schemas.microsoft.com/office/drawing/2014/chart" uri="{C3380CC4-5D6E-409C-BE32-E72D297353CC}">
              <c16:uniqueId val="{00000002-5078-4E39-8EA8-D2892212E000}"/>
            </c:ext>
          </c:extLst>
        </c:ser>
        <c:ser>
          <c:idx val="2"/>
          <c:order val="2"/>
          <c:tx>
            <c:strRef>
              <c:f>'FR101'!$D$1:$D$3</c:f>
              <c:strCache>
                <c:ptCount val="1"/>
                <c:pt idx="0">
                  <c:v>FR101 - Sum of Fare EI</c:v>
                </c:pt>
              </c:strCache>
            </c:strRef>
          </c:tx>
          <c:spPr>
            <a:ln w="28575" cap="rnd">
              <a:solidFill>
                <a:schemeClr val="accent3"/>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'FR101'!$D$4:$D$35</c:f>
              <c:numCache>
                <c:formatCode>"€"#,##0.00_);[Red]\("€"#,##0.00\)</c:formatCode>
                <c:ptCount val="31"/>
                <c:pt idx="0">
                  <c:v>74.39</c:v>
                </c:pt>
                <c:pt idx="1">
                  <c:v>84.39</c:v>
                </c:pt>
                <c:pt idx="2">
                  <c:v>74.39</c:v>
                </c:pt>
                <c:pt idx="3">
                  <c:v>64.39</c:v>
                </c:pt>
                <c:pt idx="4">
                  <c:v>64.39</c:v>
                </c:pt>
                <c:pt idx="5">
                  <c:v>84.39</c:v>
                </c:pt>
                <c:pt idx="6">
                  <c:v>69.39</c:v>
                </c:pt>
                <c:pt idx="7">
                  <c:v>69.39</c:v>
                </c:pt>
                <c:pt idx="8">
                  <c:v>69.39</c:v>
                </c:pt>
                <c:pt idx="9">
                  <c:v>84.39</c:v>
                </c:pt>
                <c:pt idx="10">
                  <c:v>84.39</c:v>
                </c:pt>
                <c:pt idx="11">
                  <c:v>79.39</c:v>
                </c:pt>
                <c:pt idx="12">
                  <c:v>79.39</c:v>
                </c:pt>
                <c:pt idx="13">
                  <c:v>79.39</c:v>
                </c:pt>
                <c:pt idx="14">
                  <c:v>79.39</c:v>
                </c:pt>
                <c:pt idx="15">
                  <c:v>102.39</c:v>
                </c:pt>
                <c:pt idx="16">
                  <c:v>102.39</c:v>
                </c:pt>
                <c:pt idx="17">
                  <c:v>102.39</c:v>
                </c:pt>
                <c:pt idx="18">
                  <c:v>92.39</c:v>
                </c:pt>
                <c:pt idx="19">
                  <c:v>139.77000000000001</c:v>
                </c:pt>
                <c:pt idx="20">
                  <c:v>139.77000000000001</c:v>
                </c:pt>
                <c:pt idx="21">
                  <c:v>142.38999999999999</c:v>
                </c:pt>
                <c:pt idx="22">
                  <c:v>172.39</c:v>
                </c:pt>
                <c:pt idx="23">
                  <c:v>142.38999999999999</c:v>
                </c:pt>
                <c:pt idx="24">
                  <c:v>112.39</c:v>
                </c:pt>
                <c:pt idx="25">
                  <c:v>132.38999999999999</c:v>
                </c:pt>
                <c:pt idx="26">
                  <c:v>222.39</c:v>
                </c:pt>
                <c:pt idx="27">
                  <c:v>222.39</c:v>
                </c:pt>
                <c:pt idx="28">
                  <c:v>197.39</c:v>
                </c:pt>
                <c:pt idx="29">
                  <c:v>197.39</c:v>
                </c:pt>
                <c:pt idx="30">
                  <c:v>84.39</c:v>
                </c:pt>
              </c:numCache>
            </c:numRef>
          </c:val>
          <c:smooth val="0"/>
          <c:extLst>
            <c:ext xmlns:c16="http://schemas.microsoft.com/office/drawing/2014/chart" uri="{C3380CC4-5D6E-409C-BE32-E72D297353CC}">
              <c16:uniqueId val="{00000001-5078-4E39-8EA8-D2892212E000}"/>
            </c:ext>
          </c:extLst>
        </c:ser>
        <c:dLbls>
          <c:showLegendKey val="0"/>
          <c:showVal val="0"/>
          <c:showCatName val="0"/>
          <c:showSerName val="0"/>
          <c:showPercent val="0"/>
          <c:showBubbleSize val="0"/>
        </c:dLbls>
        <c:marker val="1"/>
        <c:smooth val="0"/>
        <c:axId val="1163247136"/>
        <c:axId val="1163250016"/>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max val="1.10000000000000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valAx>
      <c:valAx>
        <c:axId val="1163250016"/>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63247136"/>
        <c:crosses val="max"/>
        <c:crossBetween val="between"/>
      </c:valAx>
      <c:catAx>
        <c:axId val="1163247136"/>
        <c:scaling>
          <c:orientation val="minMax"/>
        </c:scaling>
        <c:delete val="1"/>
        <c:axPos val="b"/>
        <c:numFmt formatCode="General" sourceLinked="1"/>
        <c:majorTickMark val="out"/>
        <c:minorTickMark val="none"/>
        <c:tickLblPos val="nextTo"/>
        <c:crossAx val="11632500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Excel.xlsx]FR102!PivotTable14</c:name>
    <c:fmtId val="22"/>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it-IT" sz="1400" b="1" i="0" u="none" strike="noStrike" kern="1200" spc="0" baseline="0">
                <a:solidFill>
                  <a:schemeClr val="accent1"/>
                </a:solidFill>
              </a:rPr>
              <a:t>FR102 LF VS FARE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'FR102'!$B$1:$B$3</c:f>
              <c:strCache>
                <c:ptCount val="1"/>
                <c:pt idx="0">
                  <c:v>FR102 - Sum of Load Factor</c:v>
                </c:pt>
              </c:strCache>
            </c:strRef>
          </c:tx>
          <c:spPr>
            <a:ln w="28575" cap="rnd">
              <a:solidFill>
                <a:schemeClr val="accent1"/>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'FR102'!$B$4:$B$35</c:f>
              <c:numCache>
                <c:formatCode>0%</c:formatCode>
                <c:ptCount val="31"/>
                <c:pt idx="0">
                  <c:v>0.11600000000000001</c:v>
                </c:pt>
                <c:pt idx="1">
                  <c:v>0.11600000000000001</c:v>
                </c:pt>
                <c:pt idx="2">
                  <c:v>0.127</c:v>
                </c:pt>
                <c:pt idx="3">
                  <c:v>0.13800000000000001</c:v>
                </c:pt>
                <c:pt idx="4">
                  <c:v>0.13800000000000001</c:v>
                </c:pt>
                <c:pt idx="5">
                  <c:v>0.13800000000000001</c:v>
                </c:pt>
                <c:pt idx="6">
                  <c:v>0.14299999999999999</c:v>
                </c:pt>
                <c:pt idx="7">
                  <c:v>0.14299999999999999</c:v>
                </c:pt>
                <c:pt idx="8">
                  <c:v>0.14799999999999999</c:v>
                </c:pt>
                <c:pt idx="9">
                  <c:v>0.153</c:v>
                </c:pt>
                <c:pt idx="10">
                  <c:v>0.153</c:v>
                </c:pt>
                <c:pt idx="11">
                  <c:v>0.17499999999999999</c:v>
                </c:pt>
                <c:pt idx="12">
                  <c:v>0.18</c:v>
                </c:pt>
                <c:pt idx="13">
                  <c:v>0.20599999999999999</c:v>
                </c:pt>
                <c:pt idx="14">
                  <c:v>0.23300000000000001</c:v>
                </c:pt>
                <c:pt idx="15">
                  <c:v>0.23799999999999999</c:v>
                </c:pt>
                <c:pt idx="16">
                  <c:v>0.28000000000000003</c:v>
                </c:pt>
                <c:pt idx="17">
                  <c:v>0.29599999999999999</c:v>
                </c:pt>
                <c:pt idx="18">
                  <c:v>0.34899999999999998</c:v>
                </c:pt>
                <c:pt idx="19">
                  <c:v>0.39200000000000002</c:v>
                </c:pt>
                <c:pt idx="20">
                  <c:v>0.46</c:v>
                </c:pt>
                <c:pt idx="21">
                  <c:v>0.59299999999999997</c:v>
                </c:pt>
                <c:pt idx="22">
                  <c:v>0.65100000000000002</c:v>
                </c:pt>
                <c:pt idx="23">
                  <c:v>0.68300000000000005</c:v>
                </c:pt>
                <c:pt idx="24">
                  <c:v>0.746</c:v>
                </c:pt>
                <c:pt idx="25">
                  <c:v>0.79400000000000004</c:v>
                </c:pt>
                <c:pt idx="26">
                  <c:v>0.83099999999999996</c:v>
                </c:pt>
                <c:pt idx="27">
                  <c:v>0.86799999999999999</c:v>
                </c:pt>
                <c:pt idx="28">
                  <c:v>0.94699999999999995</c:v>
                </c:pt>
                <c:pt idx="29">
                  <c:v>0.97899999999999998</c:v>
                </c:pt>
                <c:pt idx="30">
                  <c:v>1.0369999999999999</c:v>
                </c:pt>
              </c:numCache>
            </c:numRef>
          </c:val>
          <c:smooth val="0"/>
          <c:extLst>
            <c:ext xmlns:c16="http://schemas.microsoft.com/office/drawing/2014/chart" uri="{C3380CC4-5D6E-409C-BE32-E72D297353CC}">
              <c16:uniqueId val="{00000000-A9AF-45D2-97C6-8071ED0E1632}"/>
            </c:ext>
          </c:extLst>
        </c:ser>
        <c:dLbls>
          <c:showLegendKey val="0"/>
          <c:showVal val="0"/>
          <c:showCatName val="0"/>
          <c:showSerName val="0"/>
          <c:showPercent val="0"/>
          <c:showBubbleSize val="0"/>
        </c:dLbls>
        <c:marker val="1"/>
        <c:smooth val="0"/>
        <c:axId val="136854735"/>
        <c:axId val="136853295"/>
      </c:lineChart>
      <c:lineChart>
        <c:grouping val="standard"/>
        <c:varyColors val="0"/>
        <c:ser>
          <c:idx val="1"/>
          <c:order val="1"/>
          <c:tx>
            <c:strRef>
              <c:f>'FR102'!$C$1:$C$3</c:f>
              <c:strCache>
                <c:ptCount val="1"/>
                <c:pt idx="0">
                  <c:v>FR102 - Sum of Fare FR</c:v>
                </c:pt>
              </c:strCache>
            </c:strRef>
          </c:tx>
          <c:spPr>
            <a:ln w="28575" cap="rnd">
              <a:solidFill>
                <a:schemeClr val="accent2"/>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'FR102'!$C$4:$C$35</c:f>
              <c:numCache>
                <c:formatCode>"€"#,##0.00_);[Red]\("€"#,##0.00\)</c:formatCode>
                <c:ptCount val="31"/>
                <c:pt idx="0">
                  <c:v>30.39</c:v>
                </c:pt>
                <c:pt idx="1">
                  <c:v>30.39</c:v>
                </c:pt>
                <c:pt idx="2">
                  <c:v>30.99</c:v>
                </c:pt>
                <c:pt idx="3">
                  <c:v>30.79</c:v>
                </c:pt>
                <c:pt idx="4">
                  <c:v>28.99</c:v>
                </c:pt>
                <c:pt idx="5">
                  <c:v>28.99</c:v>
                </c:pt>
                <c:pt idx="6">
                  <c:v>28.99</c:v>
                </c:pt>
                <c:pt idx="7">
                  <c:v>28.99</c:v>
                </c:pt>
                <c:pt idx="8">
                  <c:v>25.99</c:v>
                </c:pt>
                <c:pt idx="9">
                  <c:v>25.99</c:v>
                </c:pt>
                <c:pt idx="10">
                  <c:v>25.99</c:v>
                </c:pt>
                <c:pt idx="11">
                  <c:v>18.39</c:v>
                </c:pt>
                <c:pt idx="12">
                  <c:v>21.49</c:v>
                </c:pt>
                <c:pt idx="13">
                  <c:v>24.24</c:v>
                </c:pt>
                <c:pt idx="14">
                  <c:v>28.99</c:v>
                </c:pt>
                <c:pt idx="15">
                  <c:v>31.99</c:v>
                </c:pt>
                <c:pt idx="16">
                  <c:v>24.99</c:v>
                </c:pt>
                <c:pt idx="17">
                  <c:v>27.24</c:v>
                </c:pt>
                <c:pt idx="18">
                  <c:v>24.49</c:v>
                </c:pt>
                <c:pt idx="19">
                  <c:v>14.99</c:v>
                </c:pt>
                <c:pt idx="20">
                  <c:v>14.99</c:v>
                </c:pt>
                <c:pt idx="21">
                  <c:v>29.19</c:v>
                </c:pt>
                <c:pt idx="22">
                  <c:v>39.590000000000003</c:v>
                </c:pt>
                <c:pt idx="23">
                  <c:v>28.59</c:v>
                </c:pt>
                <c:pt idx="24">
                  <c:v>31.99</c:v>
                </c:pt>
                <c:pt idx="25">
                  <c:v>39.590000000000003</c:v>
                </c:pt>
                <c:pt idx="26">
                  <c:v>36.99</c:v>
                </c:pt>
                <c:pt idx="27">
                  <c:v>38.99</c:v>
                </c:pt>
                <c:pt idx="28">
                  <c:v>58.99</c:v>
                </c:pt>
                <c:pt idx="29">
                  <c:v>123.59</c:v>
                </c:pt>
                <c:pt idx="30">
                  <c:v>249.99</c:v>
                </c:pt>
              </c:numCache>
            </c:numRef>
          </c:val>
          <c:smooth val="0"/>
          <c:extLst>
            <c:ext xmlns:c16="http://schemas.microsoft.com/office/drawing/2014/chart" uri="{C3380CC4-5D6E-409C-BE32-E72D297353CC}">
              <c16:uniqueId val="{00000002-A9AF-45D2-97C6-8071ED0E1632}"/>
            </c:ext>
          </c:extLst>
        </c:ser>
        <c:ser>
          <c:idx val="2"/>
          <c:order val="2"/>
          <c:tx>
            <c:strRef>
              <c:f>'FR102'!$D$1:$D$3</c:f>
              <c:strCache>
                <c:ptCount val="1"/>
                <c:pt idx="0">
                  <c:v>FR102 - Sum of Fare EI</c:v>
                </c:pt>
              </c:strCache>
            </c:strRef>
          </c:tx>
          <c:spPr>
            <a:ln w="28575" cap="rnd">
              <a:solidFill>
                <a:schemeClr val="accent3"/>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'FR102'!$D$4:$D$35</c:f>
              <c:numCache>
                <c:formatCode>"€"#,##0.00_);[Red]\("€"#,##0.00\)</c:formatCode>
                <c:ptCount val="31"/>
                <c:pt idx="0">
                  <c:v>69.39</c:v>
                </c:pt>
                <c:pt idx="1">
                  <c:v>69.39</c:v>
                </c:pt>
                <c:pt idx="2">
                  <c:v>69.39</c:v>
                </c:pt>
                <c:pt idx="3">
                  <c:v>69.39</c:v>
                </c:pt>
                <c:pt idx="4">
                  <c:v>69.39</c:v>
                </c:pt>
                <c:pt idx="5">
                  <c:v>69.39</c:v>
                </c:pt>
                <c:pt idx="6">
                  <c:v>69.39</c:v>
                </c:pt>
                <c:pt idx="7">
                  <c:v>69.39</c:v>
                </c:pt>
                <c:pt idx="8">
                  <c:v>69.39</c:v>
                </c:pt>
                <c:pt idx="9">
                  <c:v>69.39</c:v>
                </c:pt>
                <c:pt idx="10">
                  <c:v>74.39</c:v>
                </c:pt>
                <c:pt idx="11">
                  <c:v>74.39</c:v>
                </c:pt>
                <c:pt idx="12">
                  <c:v>74.39</c:v>
                </c:pt>
                <c:pt idx="13">
                  <c:v>74.39</c:v>
                </c:pt>
                <c:pt idx="14">
                  <c:v>79.989999999999995</c:v>
                </c:pt>
                <c:pt idx="15">
                  <c:v>84.39</c:v>
                </c:pt>
                <c:pt idx="16">
                  <c:v>89.99</c:v>
                </c:pt>
                <c:pt idx="17">
                  <c:v>89.99</c:v>
                </c:pt>
                <c:pt idx="18">
                  <c:v>95.04</c:v>
                </c:pt>
                <c:pt idx="19">
                  <c:v>99.25</c:v>
                </c:pt>
                <c:pt idx="20">
                  <c:v>125.99</c:v>
                </c:pt>
                <c:pt idx="21">
                  <c:v>149.99</c:v>
                </c:pt>
                <c:pt idx="22">
                  <c:v>125.99</c:v>
                </c:pt>
                <c:pt idx="23">
                  <c:v>125.99</c:v>
                </c:pt>
                <c:pt idx="24">
                  <c:v>125.99</c:v>
                </c:pt>
                <c:pt idx="25">
                  <c:v>149.99</c:v>
                </c:pt>
                <c:pt idx="26">
                  <c:v>169.99</c:v>
                </c:pt>
                <c:pt idx="27">
                  <c:v>189.99</c:v>
                </c:pt>
                <c:pt idx="28">
                  <c:v>200.99</c:v>
                </c:pt>
                <c:pt idx="29">
                  <c:v>224.99</c:v>
                </c:pt>
                <c:pt idx="30">
                  <c:v>249.99</c:v>
                </c:pt>
              </c:numCache>
            </c:numRef>
          </c:val>
          <c:smooth val="0"/>
          <c:extLst>
            <c:ext xmlns:c16="http://schemas.microsoft.com/office/drawing/2014/chart" uri="{C3380CC4-5D6E-409C-BE32-E72D297353CC}">
              <c16:uniqueId val="{00000001-A9AF-45D2-97C6-8071ED0E1632}"/>
            </c:ext>
          </c:extLst>
        </c:ser>
        <c:dLbls>
          <c:showLegendKey val="0"/>
          <c:showVal val="0"/>
          <c:showCatName val="0"/>
          <c:showSerName val="0"/>
          <c:showPercent val="0"/>
          <c:showBubbleSize val="0"/>
        </c:dLbls>
        <c:marker val="1"/>
        <c:smooth val="0"/>
        <c:axId val="1163215936"/>
        <c:axId val="1163229856"/>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majorUnit val="0.1"/>
      </c:valAx>
      <c:valAx>
        <c:axId val="1163229856"/>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63215936"/>
        <c:crosses val="max"/>
        <c:crossBetween val="between"/>
      </c:valAx>
      <c:catAx>
        <c:axId val="1163215936"/>
        <c:scaling>
          <c:orientation val="minMax"/>
        </c:scaling>
        <c:delete val="1"/>
        <c:axPos val="b"/>
        <c:numFmt formatCode="General" sourceLinked="1"/>
        <c:majorTickMark val="out"/>
        <c:minorTickMark val="none"/>
        <c:tickLblPos val="nextTo"/>
        <c:crossAx val="1163229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Excel.xlsx]FR103!PivotTable14</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accent1"/>
                </a:solidFill>
                <a:latin typeface="+mn-lt"/>
                <a:ea typeface="+mn-ea"/>
                <a:cs typeface="+mn-cs"/>
              </a:defRPr>
            </a:pPr>
            <a:r>
              <a:rPr lang="it-IT" sz="1400" b="1" i="0" u="none" strike="noStrike" kern="1200" spc="0" baseline="0">
                <a:solidFill>
                  <a:schemeClr val="accent1"/>
                </a:solidFill>
              </a:rPr>
              <a:t>FR103 LF VS FARE</a:t>
            </a:r>
          </a:p>
          <a:p>
            <a:pPr marL="0" marR="0" lvl="0" indent="0" algn="ctr" defTabSz="914400" rtl="0" eaLnBrk="1" fontAlgn="auto" latinLnBrk="0" hangingPunct="1">
              <a:lnSpc>
                <a:spcPct val="100000"/>
              </a:lnSpc>
              <a:spcBef>
                <a:spcPts val="0"/>
              </a:spcBef>
              <a:spcAft>
                <a:spcPts val="0"/>
              </a:spcAft>
              <a:buClrTx/>
              <a:buSzTx/>
              <a:buFontTx/>
              <a:buNone/>
              <a:tabLst/>
              <a:defRPr b="1">
                <a:solidFill>
                  <a:schemeClr val="accent1"/>
                </a:solidFill>
              </a:defRPr>
            </a:pPr>
            <a:endParaRPr lang="it-IT" b="1">
              <a:solidFill>
                <a:schemeClr val="accent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accent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'FR103'!$B$1:$B$3</c:f>
              <c:strCache>
                <c:ptCount val="1"/>
                <c:pt idx="0">
                  <c:v>FR103 - Sum of Load Factor</c:v>
                </c:pt>
              </c:strCache>
            </c:strRef>
          </c:tx>
          <c:spPr>
            <a:ln w="28575" cap="rnd">
              <a:solidFill>
                <a:schemeClr val="accent1"/>
              </a:solidFill>
              <a:round/>
            </a:ln>
            <a:effectLst/>
          </c:spPr>
          <c:marker>
            <c:symbol val="none"/>
          </c:marker>
          <c:cat>
            <c:strRef>
              <c:f>'FR103'!$A$4:$A$35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'FR103'!$B$4:$B$35</c:f>
              <c:numCache>
                <c:formatCode>0%</c:formatCode>
                <c:ptCount val="31"/>
                <c:pt idx="0">
                  <c:v>0.60299999999999998</c:v>
                </c:pt>
                <c:pt idx="1">
                  <c:v>0.624</c:v>
                </c:pt>
                <c:pt idx="2">
                  <c:v>0.624</c:v>
                </c:pt>
                <c:pt idx="3">
                  <c:v>0.63500000000000001</c:v>
                </c:pt>
                <c:pt idx="4">
                  <c:v>0.63500000000000001</c:v>
                </c:pt>
                <c:pt idx="5">
                  <c:v>0.67200000000000004</c:v>
                </c:pt>
                <c:pt idx="6">
                  <c:v>0.68799999999999994</c:v>
                </c:pt>
                <c:pt idx="7">
                  <c:v>0.68799999999999994</c:v>
                </c:pt>
                <c:pt idx="8">
                  <c:v>0.68799999999999994</c:v>
                </c:pt>
                <c:pt idx="9">
                  <c:v>0.68799999999999994</c:v>
                </c:pt>
                <c:pt idx="10">
                  <c:v>0.68799999999999994</c:v>
                </c:pt>
                <c:pt idx="11">
                  <c:v>0.68799999999999994</c:v>
                </c:pt>
                <c:pt idx="12">
                  <c:v>0.68799999999999994</c:v>
                </c:pt>
                <c:pt idx="13">
                  <c:v>0.68799999999999994</c:v>
                </c:pt>
                <c:pt idx="14">
                  <c:v>0.69799999999999995</c:v>
                </c:pt>
                <c:pt idx="15">
                  <c:v>0.70399999999999996</c:v>
                </c:pt>
                <c:pt idx="16">
                  <c:v>0.70399999999999996</c:v>
                </c:pt>
                <c:pt idx="17">
                  <c:v>0.71399999999999997</c:v>
                </c:pt>
                <c:pt idx="18">
                  <c:v>0.72</c:v>
                </c:pt>
                <c:pt idx="19">
                  <c:v>0.73</c:v>
                </c:pt>
                <c:pt idx="20">
                  <c:v>0.77800000000000002</c:v>
                </c:pt>
                <c:pt idx="21">
                  <c:v>0.78800000000000003</c:v>
                </c:pt>
                <c:pt idx="22">
                  <c:v>0.80400000000000005</c:v>
                </c:pt>
                <c:pt idx="23">
                  <c:v>0.83099999999999996</c:v>
                </c:pt>
                <c:pt idx="24">
                  <c:v>0.82</c:v>
                </c:pt>
                <c:pt idx="25">
                  <c:v>0.82</c:v>
                </c:pt>
                <c:pt idx="26">
                  <c:v>0.84699999999999998</c:v>
                </c:pt>
                <c:pt idx="27">
                  <c:v>0.84699999999999998</c:v>
                </c:pt>
                <c:pt idx="28">
                  <c:v>0.85699999999999998</c:v>
                </c:pt>
                <c:pt idx="29">
                  <c:v>0.88400000000000001</c:v>
                </c:pt>
                <c:pt idx="30">
                  <c:v>0.93700000000000006</c:v>
                </c:pt>
              </c:numCache>
            </c:numRef>
          </c:val>
          <c:smooth val="0"/>
          <c:extLst>
            <c:ext xmlns:c16="http://schemas.microsoft.com/office/drawing/2014/chart" uri="{C3380CC4-5D6E-409C-BE32-E72D297353CC}">
              <c16:uniqueId val="{00000000-93BA-4551-A7CA-F123D38F6886}"/>
            </c:ext>
          </c:extLst>
        </c:ser>
        <c:dLbls>
          <c:showLegendKey val="0"/>
          <c:showVal val="0"/>
          <c:showCatName val="0"/>
          <c:showSerName val="0"/>
          <c:showPercent val="0"/>
          <c:showBubbleSize val="0"/>
        </c:dLbls>
        <c:marker val="1"/>
        <c:smooth val="0"/>
        <c:axId val="136854735"/>
        <c:axId val="136853295"/>
      </c:lineChart>
      <c:lineChart>
        <c:grouping val="standard"/>
        <c:varyColors val="0"/>
        <c:ser>
          <c:idx val="1"/>
          <c:order val="1"/>
          <c:tx>
            <c:strRef>
              <c:f>'FR103'!$C$1:$C$3</c:f>
              <c:strCache>
                <c:ptCount val="1"/>
                <c:pt idx="0">
                  <c:v>FR103 - Sum of Fare FR</c:v>
                </c:pt>
              </c:strCache>
            </c:strRef>
          </c:tx>
          <c:spPr>
            <a:ln w="28575" cap="rnd">
              <a:solidFill>
                <a:schemeClr val="accent2"/>
              </a:solidFill>
              <a:round/>
            </a:ln>
            <a:effectLst/>
          </c:spPr>
          <c:marker>
            <c:symbol val="none"/>
          </c:marker>
          <c:cat>
            <c:strRef>
              <c:f>'FR103'!$A$4:$A$35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'FR103'!$C$4:$C$35</c:f>
              <c:numCache>
                <c:formatCode>"€"#,##0.00_);[Red]\("€"#,##0.00\)</c:formatCode>
                <c:ptCount val="31"/>
                <c:pt idx="0">
                  <c:v>140.99</c:v>
                </c:pt>
                <c:pt idx="1">
                  <c:v>141.99</c:v>
                </c:pt>
                <c:pt idx="2">
                  <c:v>142.99</c:v>
                </c:pt>
                <c:pt idx="3">
                  <c:v>161.38999999999999</c:v>
                </c:pt>
                <c:pt idx="4">
                  <c:v>154.80000000000001</c:v>
                </c:pt>
                <c:pt idx="5">
                  <c:v>161.38999999999999</c:v>
                </c:pt>
                <c:pt idx="6">
                  <c:v>181.6</c:v>
                </c:pt>
                <c:pt idx="7">
                  <c:v>182.79</c:v>
                </c:pt>
                <c:pt idx="8">
                  <c:v>175.6</c:v>
                </c:pt>
                <c:pt idx="9">
                  <c:v>175.6</c:v>
                </c:pt>
                <c:pt idx="10">
                  <c:v>165.99</c:v>
                </c:pt>
                <c:pt idx="11">
                  <c:v>159.99</c:v>
                </c:pt>
                <c:pt idx="12">
                  <c:v>159.99</c:v>
                </c:pt>
                <c:pt idx="13">
                  <c:v>159.99</c:v>
                </c:pt>
                <c:pt idx="14">
                  <c:v>165.99</c:v>
                </c:pt>
                <c:pt idx="15">
                  <c:v>165.99</c:v>
                </c:pt>
                <c:pt idx="16">
                  <c:v>159.99</c:v>
                </c:pt>
                <c:pt idx="17">
                  <c:v>187.99</c:v>
                </c:pt>
                <c:pt idx="18">
                  <c:v>187.99</c:v>
                </c:pt>
                <c:pt idx="19">
                  <c:v>150.99</c:v>
                </c:pt>
                <c:pt idx="20">
                  <c:v>154.80000000000001</c:v>
                </c:pt>
                <c:pt idx="21">
                  <c:v>160.29</c:v>
                </c:pt>
                <c:pt idx="22">
                  <c:v>180.6</c:v>
                </c:pt>
                <c:pt idx="23">
                  <c:v>154.80000000000001</c:v>
                </c:pt>
                <c:pt idx="24">
                  <c:v>145.99</c:v>
                </c:pt>
                <c:pt idx="25">
                  <c:v>125.99</c:v>
                </c:pt>
                <c:pt idx="26">
                  <c:v>140.49</c:v>
                </c:pt>
                <c:pt idx="27">
                  <c:v>112.99</c:v>
                </c:pt>
                <c:pt idx="28">
                  <c:v>117.99</c:v>
                </c:pt>
                <c:pt idx="29">
                  <c:v>76.989999999999995</c:v>
                </c:pt>
                <c:pt idx="30">
                  <c:v>89.49</c:v>
                </c:pt>
              </c:numCache>
            </c:numRef>
          </c:val>
          <c:smooth val="0"/>
          <c:extLst>
            <c:ext xmlns:c16="http://schemas.microsoft.com/office/drawing/2014/chart" uri="{C3380CC4-5D6E-409C-BE32-E72D297353CC}">
              <c16:uniqueId val="{00000002-93BA-4551-A7CA-F123D38F6886}"/>
            </c:ext>
          </c:extLst>
        </c:ser>
        <c:ser>
          <c:idx val="2"/>
          <c:order val="2"/>
          <c:tx>
            <c:strRef>
              <c:f>'FR103'!$D$1:$D$3</c:f>
              <c:strCache>
                <c:ptCount val="1"/>
                <c:pt idx="0">
                  <c:v>FR103 - Sum of Fare EI</c:v>
                </c:pt>
              </c:strCache>
            </c:strRef>
          </c:tx>
          <c:spPr>
            <a:ln w="28575" cap="rnd">
              <a:solidFill>
                <a:schemeClr val="accent3"/>
              </a:solidFill>
              <a:round/>
            </a:ln>
            <a:effectLst/>
          </c:spPr>
          <c:marker>
            <c:symbol val="none"/>
          </c:marker>
          <c:cat>
            <c:strRef>
              <c:f>'FR103'!$A$4:$A$35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'FR103'!$D$4:$D$35</c:f>
              <c:numCache>
                <c:formatCode>"€"#,##0.00_);[Red]\("€"#,##0.00\)</c:formatCode>
                <c:ptCount val="31"/>
                <c:pt idx="0">
                  <c:v>158.46</c:v>
                </c:pt>
                <c:pt idx="1">
                  <c:v>158.46</c:v>
                </c:pt>
                <c:pt idx="2">
                  <c:v>158.46</c:v>
                </c:pt>
                <c:pt idx="3">
                  <c:v>158.46</c:v>
                </c:pt>
                <c:pt idx="4">
                  <c:v>158.46</c:v>
                </c:pt>
                <c:pt idx="5">
                  <c:v>158.46</c:v>
                </c:pt>
                <c:pt idx="6">
                  <c:v>158.46</c:v>
                </c:pt>
                <c:pt idx="7">
                  <c:v>158.46</c:v>
                </c:pt>
                <c:pt idx="8">
                  <c:v>158.46</c:v>
                </c:pt>
                <c:pt idx="9">
                  <c:v>158.46</c:v>
                </c:pt>
                <c:pt idx="10">
                  <c:v>201.46</c:v>
                </c:pt>
                <c:pt idx="11">
                  <c:v>148.46</c:v>
                </c:pt>
                <c:pt idx="12">
                  <c:v>148.46</c:v>
                </c:pt>
                <c:pt idx="13">
                  <c:v>236.46</c:v>
                </c:pt>
                <c:pt idx="14">
                  <c:v>201.46</c:v>
                </c:pt>
                <c:pt idx="15">
                  <c:v>201.46</c:v>
                </c:pt>
                <c:pt idx="16">
                  <c:v>148.46</c:v>
                </c:pt>
                <c:pt idx="17">
                  <c:v>158.46</c:v>
                </c:pt>
                <c:pt idx="18">
                  <c:v>172.66</c:v>
                </c:pt>
                <c:pt idx="19">
                  <c:v>213.76</c:v>
                </c:pt>
                <c:pt idx="20">
                  <c:v>236.46</c:v>
                </c:pt>
                <c:pt idx="21">
                  <c:v>236.46</c:v>
                </c:pt>
                <c:pt idx="22">
                  <c:v>236.46</c:v>
                </c:pt>
                <c:pt idx="23">
                  <c:v>236.46</c:v>
                </c:pt>
                <c:pt idx="24">
                  <c:v>216.46</c:v>
                </c:pt>
                <c:pt idx="25">
                  <c:v>148.46</c:v>
                </c:pt>
                <c:pt idx="26">
                  <c:v>158.46</c:v>
                </c:pt>
                <c:pt idx="27">
                  <c:v>183.46</c:v>
                </c:pt>
                <c:pt idx="28">
                  <c:v>158.46</c:v>
                </c:pt>
                <c:pt idx="29">
                  <c:v>201.46</c:v>
                </c:pt>
                <c:pt idx="30">
                  <c:v>183.46</c:v>
                </c:pt>
              </c:numCache>
            </c:numRef>
          </c:val>
          <c:smooth val="0"/>
          <c:extLst>
            <c:ext xmlns:c16="http://schemas.microsoft.com/office/drawing/2014/chart" uri="{C3380CC4-5D6E-409C-BE32-E72D297353CC}">
              <c16:uniqueId val="{00000001-93BA-4551-A7CA-F123D38F6886}"/>
            </c:ext>
          </c:extLst>
        </c:ser>
        <c:dLbls>
          <c:showLegendKey val="0"/>
          <c:showVal val="0"/>
          <c:showCatName val="0"/>
          <c:showSerName val="0"/>
          <c:showPercent val="0"/>
          <c:showBubbleSize val="0"/>
        </c:dLbls>
        <c:marker val="1"/>
        <c:smooth val="0"/>
        <c:axId val="1163260096"/>
        <c:axId val="1163255776"/>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max val="1.10000000000000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majorUnit val="0.1"/>
      </c:valAx>
      <c:valAx>
        <c:axId val="1163255776"/>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63260096"/>
        <c:crosses val="max"/>
        <c:crossBetween val="between"/>
      </c:valAx>
      <c:catAx>
        <c:axId val="1163260096"/>
        <c:scaling>
          <c:orientation val="minMax"/>
        </c:scaling>
        <c:delete val="1"/>
        <c:axPos val="b"/>
        <c:numFmt formatCode="General" sourceLinked="1"/>
        <c:majorTickMark val="out"/>
        <c:minorTickMark val="none"/>
        <c:tickLblPos val="nextTo"/>
        <c:crossAx val="11632557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Excel.xlsx]FR104!PivotTable14</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accent1"/>
                </a:solidFill>
                <a:latin typeface="+mn-lt"/>
                <a:ea typeface="+mn-ea"/>
                <a:cs typeface="+mn-cs"/>
              </a:defRPr>
            </a:pPr>
            <a:r>
              <a:rPr lang="it-IT" sz="1400" b="1" i="0" u="none" strike="noStrike" kern="1200" spc="0" baseline="0">
                <a:solidFill>
                  <a:schemeClr val="accent1"/>
                </a:solidFill>
              </a:rPr>
              <a:t>FR104 LF VS FARE</a:t>
            </a:r>
          </a:p>
          <a:p>
            <a:pPr marL="0" marR="0" lvl="0" indent="0" algn="ctr" defTabSz="914400" rtl="0" eaLnBrk="1" fontAlgn="auto" latinLnBrk="0" hangingPunct="1">
              <a:lnSpc>
                <a:spcPct val="100000"/>
              </a:lnSpc>
              <a:spcBef>
                <a:spcPts val="0"/>
              </a:spcBef>
              <a:spcAft>
                <a:spcPts val="0"/>
              </a:spcAft>
              <a:buClrTx/>
              <a:buSzTx/>
              <a:buFontTx/>
              <a:buNone/>
              <a:tabLst/>
              <a:defRPr b="1">
                <a:solidFill>
                  <a:schemeClr val="accent1"/>
                </a:solidFill>
              </a:defRPr>
            </a:pPr>
            <a:endParaRPr lang="it-IT" b="1">
              <a:solidFill>
                <a:schemeClr val="accent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accent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'FR104'!$B$1:$B$3</c:f>
              <c:strCache>
                <c:ptCount val="1"/>
                <c:pt idx="0">
                  <c:v>FR104 - Sum of Load Factor</c:v>
                </c:pt>
              </c:strCache>
            </c:strRef>
          </c:tx>
          <c:spPr>
            <a:ln w="28575" cap="rnd">
              <a:solidFill>
                <a:schemeClr val="accent1"/>
              </a:solidFill>
              <a:round/>
            </a:ln>
            <a:effectLst/>
          </c:spPr>
          <c:marker>
            <c:symbol val="none"/>
          </c:marker>
          <c:cat>
            <c:strRef>
              <c:f>'FR104'!$A$4:$A$35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'FR104'!$B$4:$B$35</c:f>
              <c:numCache>
                <c:formatCode>0%</c:formatCode>
                <c:ptCount val="31"/>
                <c:pt idx="0">
                  <c:v>0.222</c:v>
                </c:pt>
                <c:pt idx="1">
                  <c:v>0.24299999999999999</c:v>
                </c:pt>
                <c:pt idx="2">
                  <c:v>0.254</c:v>
                </c:pt>
                <c:pt idx="3">
                  <c:v>0.25900000000000001</c:v>
                </c:pt>
                <c:pt idx="4">
                  <c:v>0.27</c:v>
                </c:pt>
                <c:pt idx="5">
                  <c:v>0.28599999999999998</c:v>
                </c:pt>
                <c:pt idx="6">
                  <c:v>0.28599999999999998</c:v>
                </c:pt>
                <c:pt idx="7">
                  <c:v>0.29599999999999999</c:v>
                </c:pt>
                <c:pt idx="8">
                  <c:v>0.35399999999999998</c:v>
                </c:pt>
                <c:pt idx="9">
                  <c:v>0.38600000000000001</c:v>
                </c:pt>
                <c:pt idx="10">
                  <c:v>0.41799999999999998</c:v>
                </c:pt>
                <c:pt idx="11">
                  <c:v>0.42299999999999999</c:v>
                </c:pt>
                <c:pt idx="12">
                  <c:v>0.42899999999999999</c:v>
                </c:pt>
                <c:pt idx="13">
                  <c:v>0.67200000000000004</c:v>
                </c:pt>
                <c:pt idx="14">
                  <c:v>0.67200000000000004</c:v>
                </c:pt>
                <c:pt idx="15">
                  <c:v>0.67200000000000004</c:v>
                </c:pt>
                <c:pt idx="16">
                  <c:v>0.66100000000000003</c:v>
                </c:pt>
                <c:pt idx="17">
                  <c:v>0.66700000000000004</c:v>
                </c:pt>
                <c:pt idx="18">
                  <c:v>0.66700000000000004</c:v>
                </c:pt>
                <c:pt idx="19">
                  <c:v>0.69799999999999995</c:v>
                </c:pt>
                <c:pt idx="20">
                  <c:v>0.73</c:v>
                </c:pt>
                <c:pt idx="21">
                  <c:v>0.73</c:v>
                </c:pt>
                <c:pt idx="22">
                  <c:v>0.746</c:v>
                </c:pt>
                <c:pt idx="23">
                  <c:v>0.79900000000000004</c:v>
                </c:pt>
                <c:pt idx="24">
                  <c:v>0.81499999999999995</c:v>
                </c:pt>
                <c:pt idx="25">
                  <c:v>0.83099999999999996</c:v>
                </c:pt>
                <c:pt idx="26">
                  <c:v>0.86799999999999999</c:v>
                </c:pt>
                <c:pt idx="27">
                  <c:v>0.92100000000000004</c:v>
                </c:pt>
                <c:pt idx="28">
                  <c:v>0.94699999999999995</c:v>
                </c:pt>
                <c:pt idx="29">
                  <c:v>0.95199999999999996</c:v>
                </c:pt>
                <c:pt idx="30">
                  <c:v>0.95799999999999996</c:v>
                </c:pt>
              </c:numCache>
            </c:numRef>
          </c:val>
          <c:smooth val="0"/>
          <c:extLst>
            <c:ext xmlns:c16="http://schemas.microsoft.com/office/drawing/2014/chart" uri="{C3380CC4-5D6E-409C-BE32-E72D297353CC}">
              <c16:uniqueId val="{00000000-8516-4E9D-BBCF-7153F59247DF}"/>
            </c:ext>
          </c:extLst>
        </c:ser>
        <c:dLbls>
          <c:showLegendKey val="0"/>
          <c:showVal val="0"/>
          <c:showCatName val="0"/>
          <c:showSerName val="0"/>
          <c:showPercent val="0"/>
          <c:showBubbleSize val="0"/>
        </c:dLbls>
        <c:marker val="1"/>
        <c:smooth val="0"/>
        <c:axId val="136854735"/>
        <c:axId val="136853295"/>
      </c:lineChart>
      <c:lineChart>
        <c:grouping val="standard"/>
        <c:varyColors val="0"/>
        <c:ser>
          <c:idx val="1"/>
          <c:order val="1"/>
          <c:tx>
            <c:strRef>
              <c:f>'FR104'!$C$1:$C$3</c:f>
              <c:strCache>
                <c:ptCount val="1"/>
                <c:pt idx="0">
                  <c:v>FR104 - Sum of Fare FR</c:v>
                </c:pt>
              </c:strCache>
            </c:strRef>
          </c:tx>
          <c:spPr>
            <a:ln w="28575" cap="rnd">
              <a:solidFill>
                <a:schemeClr val="accent2"/>
              </a:solidFill>
              <a:round/>
            </a:ln>
            <a:effectLst/>
          </c:spPr>
          <c:marker>
            <c:symbol val="none"/>
          </c:marker>
          <c:cat>
            <c:strRef>
              <c:f>'FR104'!$A$4:$A$35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'FR104'!$C$4:$C$35</c:f>
              <c:numCache>
                <c:formatCode>"€"#,##0.00_);[Red]\("€"#,##0.00\)</c:formatCode>
                <c:ptCount val="31"/>
                <c:pt idx="0">
                  <c:v>27.99</c:v>
                </c:pt>
                <c:pt idx="1">
                  <c:v>26.24</c:v>
                </c:pt>
                <c:pt idx="2">
                  <c:v>26.24</c:v>
                </c:pt>
                <c:pt idx="3">
                  <c:v>26.87</c:v>
                </c:pt>
                <c:pt idx="4">
                  <c:v>33.24</c:v>
                </c:pt>
                <c:pt idx="5">
                  <c:v>33.24</c:v>
                </c:pt>
                <c:pt idx="6">
                  <c:v>30.99</c:v>
                </c:pt>
                <c:pt idx="7">
                  <c:v>33.99</c:v>
                </c:pt>
                <c:pt idx="8">
                  <c:v>38.99</c:v>
                </c:pt>
                <c:pt idx="9">
                  <c:v>40.79</c:v>
                </c:pt>
                <c:pt idx="10">
                  <c:v>43.79</c:v>
                </c:pt>
                <c:pt idx="11">
                  <c:v>46.99</c:v>
                </c:pt>
                <c:pt idx="12">
                  <c:v>44.74</c:v>
                </c:pt>
                <c:pt idx="13">
                  <c:v>94.99</c:v>
                </c:pt>
                <c:pt idx="14">
                  <c:v>106.19</c:v>
                </c:pt>
                <c:pt idx="15">
                  <c:v>106.19</c:v>
                </c:pt>
                <c:pt idx="16">
                  <c:v>90.99</c:v>
                </c:pt>
                <c:pt idx="17">
                  <c:v>90.99</c:v>
                </c:pt>
                <c:pt idx="18">
                  <c:v>94.99</c:v>
                </c:pt>
                <c:pt idx="19">
                  <c:v>82.99</c:v>
                </c:pt>
                <c:pt idx="20">
                  <c:v>91.62</c:v>
                </c:pt>
                <c:pt idx="21">
                  <c:v>71.989999999999995</c:v>
                </c:pt>
                <c:pt idx="22">
                  <c:v>74.989999999999995</c:v>
                </c:pt>
                <c:pt idx="23">
                  <c:v>79.489999999999995</c:v>
                </c:pt>
                <c:pt idx="24">
                  <c:v>76.489999999999995</c:v>
                </c:pt>
                <c:pt idx="25">
                  <c:v>71.989999999999995</c:v>
                </c:pt>
                <c:pt idx="26">
                  <c:v>88.62</c:v>
                </c:pt>
                <c:pt idx="27">
                  <c:v>120.69</c:v>
                </c:pt>
                <c:pt idx="28">
                  <c:v>200.49</c:v>
                </c:pt>
                <c:pt idx="29">
                  <c:v>124.99</c:v>
                </c:pt>
                <c:pt idx="30">
                  <c:v>133.24</c:v>
                </c:pt>
              </c:numCache>
            </c:numRef>
          </c:val>
          <c:smooth val="0"/>
          <c:extLst>
            <c:ext xmlns:c16="http://schemas.microsoft.com/office/drawing/2014/chart" uri="{C3380CC4-5D6E-409C-BE32-E72D297353CC}">
              <c16:uniqueId val="{00000002-8516-4E9D-BBCF-7153F59247DF}"/>
            </c:ext>
          </c:extLst>
        </c:ser>
        <c:ser>
          <c:idx val="2"/>
          <c:order val="2"/>
          <c:tx>
            <c:strRef>
              <c:f>'FR104'!$D$1:$D$3</c:f>
              <c:strCache>
                <c:ptCount val="1"/>
                <c:pt idx="0">
                  <c:v>FR104 - Sum of Fare EI</c:v>
                </c:pt>
              </c:strCache>
            </c:strRef>
          </c:tx>
          <c:spPr>
            <a:ln w="28575" cap="rnd">
              <a:solidFill>
                <a:schemeClr val="accent3"/>
              </a:solidFill>
              <a:round/>
            </a:ln>
            <a:effectLst/>
          </c:spPr>
          <c:marker>
            <c:symbol val="none"/>
          </c:marker>
          <c:cat>
            <c:strRef>
              <c:f>'FR104'!$A$4:$A$35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'FR104'!$D$4:$D$35</c:f>
              <c:numCache>
                <c:formatCode>"€"#,##0.00_);[Red]\("€"#,##0.00\)</c:formatCode>
                <c:ptCount val="31"/>
                <c:pt idx="0">
                  <c:v>44.89</c:v>
                </c:pt>
                <c:pt idx="1">
                  <c:v>44.89</c:v>
                </c:pt>
                <c:pt idx="2">
                  <c:v>44.89</c:v>
                </c:pt>
                <c:pt idx="3">
                  <c:v>44.89</c:v>
                </c:pt>
                <c:pt idx="4">
                  <c:v>39.89</c:v>
                </c:pt>
                <c:pt idx="5">
                  <c:v>39.89</c:v>
                </c:pt>
                <c:pt idx="6">
                  <c:v>44.89</c:v>
                </c:pt>
                <c:pt idx="7">
                  <c:v>48.89</c:v>
                </c:pt>
                <c:pt idx="8">
                  <c:v>52.89</c:v>
                </c:pt>
                <c:pt idx="9">
                  <c:v>52.89</c:v>
                </c:pt>
                <c:pt idx="10">
                  <c:v>58.89</c:v>
                </c:pt>
                <c:pt idx="11">
                  <c:v>52.89</c:v>
                </c:pt>
                <c:pt idx="12">
                  <c:v>58.89</c:v>
                </c:pt>
                <c:pt idx="13">
                  <c:v>58.89</c:v>
                </c:pt>
                <c:pt idx="14">
                  <c:v>64.89</c:v>
                </c:pt>
                <c:pt idx="15">
                  <c:v>64.89</c:v>
                </c:pt>
                <c:pt idx="16">
                  <c:v>94.89</c:v>
                </c:pt>
                <c:pt idx="17">
                  <c:v>94.89</c:v>
                </c:pt>
                <c:pt idx="18">
                  <c:v>82.44</c:v>
                </c:pt>
                <c:pt idx="19">
                  <c:v>94.34</c:v>
                </c:pt>
                <c:pt idx="20">
                  <c:v>108.89</c:v>
                </c:pt>
                <c:pt idx="21">
                  <c:v>123.89</c:v>
                </c:pt>
                <c:pt idx="22">
                  <c:v>123.89</c:v>
                </c:pt>
                <c:pt idx="23">
                  <c:v>95.99</c:v>
                </c:pt>
                <c:pt idx="24">
                  <c:v>108.89</c:v>
                </c:pt>
                <c:pt idx="25">
                  <c:v>113.89</c:v>
                </c:pt>
                <c:pt idx="26">
                  <c:v>149.88999999999999</c:v>
                </c:pt>
                <c:pt idx="27">
                  <c:v>159.88999999999999</c:v>
                </c:pt>
                <c:pt idx="28">
                  <c:v>174.89</c:v>
                </c:pt>
                <c:pt idx="29">
                  <c:v>189.89</c:v>
                </c:pt>
                <c:pt idx="30">
                  <c:v>189.89</c:v>
                </c:pt>
              </c:numCache>
            </c:numRef>
          </c:val>
          <c:smooth val="0"/>
          <c:extLst>
            <c:ext xmlns:c16="http://schemas.microsoft.com/office/drawing/2014/chart" uri="{C3380CC4-5D6E-409C-BE32-E72D297353CC}">
              <c16:uniqueId val="{00000001-8516-4E9D-BBCF-7153F59247DF}"/>
            </c:ext>
          </c:extLst>
        </c:ser>
        <c:dLbls>
          <c:showLegendKey val="0"/>
          <c:showVal val="0"/>
          <c:showCatName val="0"/>
          <c:showSerName val="0"/>
          <c:showPercent val="0"/>
          <c:showBubbleSize val="0"/>
        </c:dLbls>
        <c:marker val="1"/>
        <c:smooth val="0"/>
        <c:axId val="1305001760"/>
        <c:axId val="1304996480"/>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max val="1.100000000000000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majorUnit val="0.1"/>
      </c:valAx>
      <c:valAx>
        <c:axId val="1304996480"/>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05001760"/>
        <c:crosses val="max"/>
        <c:crossBetween val="between"/>
      </c:valAx>
      <c:catAx>
        <c:axId val="1305001760"/>
        <c:scaling>
          <c:orientation val="minMax"/>
        </c:scaling>
        <c:delete val="1"/>
        <c:axPos val="b"/>
        <c:numFmt formatCode="General" sourceLinked="1"/>
        <c:majorTickMark val="out"/>
        <c:minorTickMark val="none"/>
        <c:tickLblPos val="nextTo"/>
        <c:crossAx val="13049964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it-IT" b="1">
                <a:solidFill>
                  <a:schemeClr val="accent1"/>
                </a:solidFill>
              </a:rPr>
              <a:t>Elasticity</a:t>
            </a:r>
            <a:r>
              <a:rPr lang="it-IT" b="1" baseline="0">
                <a:solidFill>
                  <a:schemeClr val="accent1"/>
                </a:solidFill>
              </a:rPr>
              <a:t> FR101</a:t>
            </a:r>
            <a:endParaRPr lang="it-IT" b="1">
              <a:solidFill>
                <a:schemeClr val="accent1"/>
              </a:solidFill>
            </a:endParaRPr>
          </a:p>
        </c:rich>
      </c:tx>
      <c:layout>
        <c:manualLayout>
          <c:xMode val="edge"/>
          <c:yMode val="edge"/>
          <c:x val="0.36227085788951396"/>
          <c:y val="2.7777777777777776E-2"/>
        </c:manualLayout>
      </c:layout>
      <c:overlay val="0"/>
      <c:spPr>
        <a:noFill/>
        <a:ln>
          <a:noFill/>
        </a:ln>
        <a:effectLst/>
      </c:spPr>
    </c:title>
    <c:autoTitleDeleted val="0"/>
    <c:plotArea>
      <c:layout/>
      <c:scatterChart>
        <c:scatterStyle val="smoothMarker"/>
        <c:varyColors val="0"/>
        <c:ser>
          <c:idx val="2"/>
          <c:order val="0"/>
          <c:tx>
            <c:strRef>
              <c:f>Elasticity!$B$2</c:f>
              <c:strCache>
                <c:ptCount val="1"/>
                <c:pt idx="0">
                  <c:v>Elasticity</c:v>
                </c:pt>
              </c:strCache>
            </c:strRef>
          </c:tx>
          <c:spPr>
            <a:ln>
              <a:solidFill>
                <a:schemeClr val="accent1"/>
              </a:solidFill>
            </a:ln>
          </c:spPr>
          <c:marker>
            <c:symbol val="none"/>
          </c:marker>
          <c:xVal>
            <c:numRef>
              <c:f>Elasticity!$A$3:$A$11</c:f>
              <c:numCache>
                <c:formatCode>General</c:formatCode>
                <c:ptCount val="9"/>
                <c:pt idx="0">
                  <c:v>-24</c:v>
                </c:pt>
                <c:pt idx="1">
                  <c:v>-21</c:v>
                </c:pt>
                <c:pt idx="2">
                  <c:v>-18</c:v>
                </c:pt>
                <c:pt idx="3">
                  <c:v>-15</c:v>
                </c:pt>
                <c:pt idx="4">
                  <c:v>-12</c:v>
                </c:pt>
                <c:pt idx="5">
                  <c:v>-9</c:v>
                </c:pt>
                <c:pt idx="6">
                  <c:v>-6</c:v>
                </c:pt>
                <c:pt idx="7">
                  <c:v>-3</c:v>
                </c:pt>
                <c:pt idx="8">
                  <c:v>0</c:v>
                </c:pt>
              </c:numCache>
            </c:numRef>
          </c:xVal>
          <c:yVal>
            <c:numRef>
              <c:f>Elasticity!$B$3:$B$11</c:f>
              <c:numCache>
                <c:formatCode>General</c:formatCode>
                <c:ptCount val="9"/>
                <c:pt idx="0">
                  <c:v>5.9222222222222225</c:v>
                </c:pt>
                <c:pt idx="1">
                  <c:v>-3.0861764705882355</c:v>
                </c:pt>
                <c:pt idx="2">
                  <c:v>0</c:v>
                </c:pt>
                <c:pt idx="3">
                  <c:v>4.7689473684210526</c:v>
                </c:pt>
                <c:pt idx="4">
                  <c:v>-1.2088709677419356</c:v>
                </c:pt>
                <c:pt idx="5">
                  <c:v>0</c:v>
                </c:pt>
                <c:pt idx="6">
                  <c:v>0.22355263157894756</c:v>
                </c:pt>
                <c:pt idx="7">
                  <c:v>-1.3034782608695665</c:v>
                </c:pt>
                <c:pt idx="8">
                  <c:v>0.28028037383177573</c:v>
                </c:pt>
              </c:numCache>
            </c:numRef>
          </c:yVal>
          <c:smooth val="1"/>
          <c:extLst>
            <c:ext xmlns:c16="http://schemas.microsoft.com/office/drawing/2014/chart" uri="{C3380CC4-5D6E-409C-BE32-E72D297353CC}">
              <c16:uniqueId val="{00000008-F9F7-4F0D-ADBE-AE5970413695}"/>
            </c:ext>
          </c:extLst>
        </c:ser>
        <c:ser>
          <c:idx val="3"/>
          <c:order val="1"/>
          <c:tx>
            <c:strRef>
              <c:f>Elasticity!$C$2</c:f>
              <c:strCache>
                <c:ptCount val="1"/>
                <c:pt idx="0">
                  <c:v>Upper bound</c:v>
                </c:pt>
              </c:strCache>
            </c:strRef>
          </c:tx>
          <c:spPr>
            <a:ln>
              <a:solidFill>
                <a:schemeClr val="accent3"/>
              </a:solidFill>
            </a:ln>
          </c:spPr>
          <c:marker>
            <c:symbol val="none"/>
          </c:marker>
          <c:xVal>
            <c:numRef>
              <c:f>Elasticity!$A$3:$A$11</c:f>
              <c:numCache>
                <c:formatCode>General</c:formatCode>
                <c:ptCount val="9"/>
                <c:pt idx="0">
                  <c:v>-24</c:v>
                </c:pt>
                <c:pt idx="1">
                  <c:v>-21</c:v>
                </c:pt>
                <c:pt idx="2">
                  <c:v>-18</c:v>
                </c:pt>
                <c:pt idx="3">
                  <c:v>-15</c:v>
                </c:pt>
                <c:pt idx="4">
                  <c:v>-12</c:v>
                </c:pt>
                <c:pt idx="5">
                  <c:v>-9</c:v>
                </c:pt>
                <c:pt idx="6">
                  <c:v>-6</c:v>
                </c:pt>
                <c:pt idx="7">
                  <c:v>-3</c:v>
                </c:pt>
                <c:pt idx="8">
                  <c:v>0</c:v>
                </c:pt>
              </c:numCache>
            </c:numRef>
          </c:xVal>
          <c:yVal>
            <c:numRef>
              <c:f>Elasticity!$C$3:$C$11</c:f>
              <c:numCache>
                <c:formatCode>General</c:formatCode>
                <c:ptCount val="9"/>
                <c:pt idx="0">
                  <c:v>1</c:v>
                </c:pt>
                <c:pt idx="1">
                  <c:v>1</c:v>
                </c:pt>
                <c:pt idx="2">
                  <c:v>1</c:v>
                </c:pt>
                <c:pt idx="3">
                  <c:v>1</c:v>
                </c:pt>
                <c:pt idx="4">
                  <c:v>1</c:v>
                </c:pt>
                <c:pt idx="5">
                  <c:v>1</c:v>
                </c:pt>
                <c:pt idx="6">
                  <c:v>1</c:v>
                </c:pt>
                <c:pt idx="7">
                  <c:v>1</c:v>
                </c:pt>
                <c:pt idx="8">
                  <c:v>1</c:v>
                </c:pt>
              </c:numCache>
            </c:numRef>
          </c:yVal>
          <c:smooth val="1"/>
          <c:extLst>
            <c:ext xmlns:c16="http://schemas.microsoft.com/office/drawing/2014/chart" uri="{C3380CC4-5D6E-409C-BE32-E72D297353CC}">
              <c16:uniqueId val="{00000009-F9F7-4F0D-ADBE-AE5970413695}"/>
            </c:ext>
          </c:extLst>
        </c:ser>
        <c:ser>
          <c:idx val="1"/>
          <c:order val="2"/>
          <c:tx>
            <c:strRef>
              <c:f>Elasticity!$D$2</c:f>
              <c:strCache>
                <c:ptCount val="1"/>
                <c:pt idx="0">
                  <c:v>Lower bound</c:v>
                </c:pt>
              </c:strCache>
            </c:strRef>
          </c:tx>
          <c:spPr>
            <a:ln>
              <a:solidFill>
                <a:schemeClr val="accent3"/>
              </a:solidFill>
            </a:ln>
          </c:spPr>
          <c:marker>
            <c:symbol val="none"/>
          </c:marker>
          <c:xVal>
            <c:numRef>
              <c:f>Elasticity!$A$3:$A$11</c:f>
              <c:numCache>
                <c:formatCode>General</c:formatCode>
                <c:ptCount val="9"/>
                <c:pt idx="0">
                  <c:v>-24</c:v>
                </c:pt>
                <c:pt idx="1">
                  <c:v>-21</c:v>
                </c:pt>
                <c:pt idx="2">
                  <c:v>-18</c:v>
                </c:pt>
                <c:pt idx="3">
                  <c:v>-15</c:v>
                </c:pt>
                <c:pt idx="4">
                  <c:v>-12</c:v>
                </c:pt>
                <c:pt idx="5">
                  <c:v>-9</c:v>
                </c:pt>
                <c:pt idx="6">
                  <c:v>-6</c:v>
                </c:pt>
                <c:pt idx="7">
                  <c:v>-3</c:v>
                </c:pt>
                <c:pt idx="8">
                  <c:v>0</c:v>
                </c:pt>
              </c:numCache>
            </c:numRef>
          </c:xVal>
          <c:yVal>
            <c:numRef>
              <c:f>Elasticity!$D$3:$D$11</c:f>
              <c:numCache>
                <c:formatCode>General</c:formatCode>
                <c:ptCount val="9"/>
                <c:pt idx="0">
                  <c:v>-1</c:v>
                </c:pt>
                <c:pt idx="1">
                  <c:v>-1</c:v>
                </c:pt>
                <c:pt idx="2">
                  <c:v>-1</c:v>
                </c:pt>
                <c:pt idx="3">
                  <c:v>-1</c:v>
                </c:pt>
                <c:pt idx="4">
                  <c:v>-1</c:v>
                </c:pt>
                <c:pt idx="5">
                  <c:v>-1</c:v>
                </c:pt>
                <c:pt idx="6">
                  <c:v>-1</c:v>
                </c:pt>
                <c:pt idx="7">
                  <c:v>-1</c:v>
                </c:pt>
                <c:pt idx="8">
                  <c:v>-1</c:v>
                </c:pt>
              </c:numCache>
            </c:numRef>
          </c:yVal>
          <c:smooth val="1"/>
          <c:extLst>
            <c:ext xmlns:c16="http://schemas.microsoft.com/office/drawing/2014/chart" uri="{C3380CC4-5D6E-409C-BE32-E72D297353CC}">
              <c16:uniqueId val="{00000005-F9F7-4F0D-ADBE-AE5970413695}"/>
            </c:ext>
          </c:extLst>
        </c:ser>
        <c:dLbls>
          <c:showLegendKey val="0"/>
          <c:showVal val="0"/>
          <c:showCatName val="0"/>
          <c:showSerName val="0"/>
          <c:showPercent val="0"/>
          <c:showBubbleSize val="0"/>
        </c:dLbls>
        <c:axId val="177027839"/>
        <c:axId val="177026399"/>
      </c:scatterChart>
      <c:valAx>
        <c:axId val="177027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7026399"/>
        <c:crossesAt val="-4"/>
        <c:crossBetween val="midCat"/>
        <c:majorUnit val="3"/>
      </c:valAx>
      <c:valAx>
        <c:axId val="177026399"/>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7027839"/>
        <c:crosses val="max"/>
        <c:crossBetween val="midCat"/>
      </c:valAx>
    </c:plotArea>
    <c:plotVisOnly val="1"/>
    <c:dispBlanksAs val="gap"/>
    <c:showDLblsOverMax val="0"/>
    <c:extLst/>
  </c:chart>
  <c:txPr>
    <a:bodyPr/>
    <a:lstStyle/>
    <a:p>
      <a:pPr>
        <a:defRPr/>
      </a:pPr>
      <a:endParaRPr lang="it-IT"/>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chemeClr val="accent1"/>
                </a:solidFill>
                <a:latin typeface="+mn-lt"/>
                <a:ea typeface="+mn-ea"/>
                <a:cs typeface="+mn-cs"/>
              </a:defRPr>
            </a:pPr>
            <a:r>
              <a:rPr lang="it-IT" sz="1400" b="1" i="0" u="none" strike="noStrike" kern="1200" spc="0" baseline="0">
                <a:solidFill>
                  <a:schemeClr val="accent1"/>
                </a:solidFill>
              </a:rPr>
              <a:t>Elasticity FR102</a:t>
            </a:r>
          </a:p>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chemeClr val="accent1"/>
                </a:solidFill>
                <a:latin typeface="+mn-lt"/>
                <a:ea typeface="+mn-ea"/>
                <a:cs typeface="+mn-cs"/>
              </a:defRPr>
            </a:pPr>
            <a:endParaRPr lang="it-IT" sz="1800" b="1">
              <a:solidFill>
                <a:schemeClr val="accent1"/>
              </a:solidFill>
            </a:endParaRPr>
          </a:p>
        </c:rich>
      </c:tx>
      <c:overlay val="0"/>
    </c:title>
    <c:autoTitleDeleted val="0"/>
    <c:plotArea>
      <c:layout>
        <c:manualLayout>
          <c:layoutTarget val="inner"/>
          <c:xMode val="edge"/>
          <c:yMode val="edge"/>
          <c:x val="4.4270788335692986E-2"/>
          <c:y val="0.17171296296296298"/>
          <c:w val="0.91606253632163959"/>
          <c:h val="0.77736111111111106"/>
        </c:manualLayout>
      </c:layout>
      <c:scatterChart>
        <c:scatterStyle val="smoothMarker"/>
        <c:varyColors val="0"/>
        <c:ser>
          <c:idx val="2"/>
          <c:order val="0"/>
          <c:tx>
            <c:strRef>
              <c:f>Elasticity!$B$14</c:f>
              <c:strCache>
                <c:ptCount val="1"/>
                <c:pt idx="0">
                  <c:v>Elasticity</c:v>
                </c:pt>
              </c:strCache>
            </c:strRef>
          </c:tx>
          <c:spPr>
            <a:ln>
              <a:solidFill>
                <a:schemeClr val="accent1"/>
              </a:solidFill>
            </a:ln>
          </c:spPr>
          <c:marker>
            <c:symbol val="none"/>
          </c:marker>
          <c:xVal>
            <c:numRef>
              <c:f>Elasticity!$A$15:$A$34</c:f>
              <c:numCache>
                <c:formatCode>General</c:formatCode>
                <c:ptCount val="20"/>
                <c:pt idx="0">
                  <c:v>-57</c:v>
                </c:pt>
                <c:pt idx="1">
                  <c:v>-54</c:v>
                </c:pt>
                <c:pt idx="2">
                  <c:v>-51</c:v>
                </c:pt>
                <c:pt idx="3">
                  <c:v>-48</c:v>
                </c:pt>
                <c:pt idx="4">
                  <c:v>-45</c:v>
                </c:pt>
                <c:pt idx="5">
                  <c:v>-42</c:v>
                </c:pt>
                <c:pt idx="6">
                  <c:v>-39</c:v>
                </c:pt>
                <c:pt idx="7">
                  <c:v>-36</c:v>
                </c:pt>
                <c:pt idx="8">
                  <c:v>-33</c:v>
                </c:pt>
                <c:pt idx="9">
                  <c:v>-30</c:v>
                </c:pt>
                <c:pt idx="10">
                  <c:v>-27</c:v>
                </c:pt>
                <c:pt idx="11">
                  <c:v>-24</c:v>
                </c:pt>
                <c:pt idx="12">
                  <c:v>-21</c:v>
                </c:pt>
                <c:pt idx="13">
                  <c:v>-18</c:v>
                </c:pt>
                <c:pt idx="14">
                  <c:v>-15</c:v>
                </c:pt>
                <c:pt idx="15">
                  <c:v>-12</c:v>
                </c:pt>
                <c:pt idx="16">
                  <c:v>-9</c:v>
                </c:pt>
                <c:pt idx="17">
                  <c:v>-6</c:v>
                </c:pt>
                <c:pt idx="18">
                  <c:v>-3</c:v>
                </c:pt>
                <c:pt idx="19">
                  <c:v>0</c:v>
                </c:pt>
              </c:numCache>
            </c:numRef>
          </c:xVal>
          <c:yVal>
            <c:numRef>
              <c:f>Elasticity!$B$15:$B$34</c:f>
              <c:numCache>
                <c:formatCode>General</c:formatCode>
                <c:ptCount val="20"/>
                <c:pt idx="0">
                  <c:v>-0.29330143540669867</c:v>
                </c:pt>
                <c:pt idx="1">
                  <c:v>0.20388994307400393</c:v>
                </c:pt>
                <c:pt idx="2">
                  <c:v>1.13006993006993</c:v>
                </c:pt>
                <c:pt idx="3">
                  <c:v>0.69354066985645924</c:v>
                </c:pt>
                <c:pt idx="4">
                  <c:v>0.23696296296296296</c:v>
                </c:pt>
                <c:pt idx="5">
                  <c:v>-0.5388679245283019</c:v>
                </c:pt>
                <c:pt idx="6">
                  <c:v>0.64857142857142858</c:v>
                </c:pt>
                <c:pt idx="7">
                  <c:v>-1.3493112947658401</c:v>
                </c:pt>
                <c:pt idx="8">
                  <c:v>-0.17058321479374114</c:v>
                </c:pt>
                <c:pt idx="9">
                  <c:v>0</c:v>
                </c:pt>
                <c:pt idx="10">
                  <c:v>0.45884683098591544</c:v>
                </c:pt>
                <c:pt idx="11">
                  <c:v>0.34043933708567847</c:v>
                </c:pt>
                <c:pt idx="12">
                  <c:v>-0.12088794926004223</c:v>
                </c:pt>
                <c:pt idx="13">
                  <c:v>0.80075093867334202</c:v>
                </c:pt>
                <c:pt idx="14">
                  <c:v>0.31255263157894725</c:v>
                </c:pt>
                <c:pt idx="15">
                  <c:v>-0.63432141107300311</c:v>
                </c:pt>
                <c:pt idx="16">
                  <c:v>0.83210365853658541</c:v>
                </c:pt>
                <c:pt idx="17">
                  <c:v>0.24716480446927375</c:v>
                </c:pt>
                <c:pt idx="18">
                  <c:v>6.2048364153627321E-2</c:v>
                </c:pt>
                <c:pt idx="19">
                  <c:v>0.11099723908550763</c:v>
                </c:pt>
              </c:numCache>
            </c:numRef>
          </c:yVal>
          <c:smooth val="1"/>
          <c:extLst>
            <c:ext xmlns:c16="http://schemas.microsoft.com/office/drawing/2014/chart" uri="{C3380CC4-5D6E-409C-BE32-E72D297353CC}">
              <c16:uniqueId val="{00000000-C30A-43E7-95AA-DA91AA4ACBBC}"/>
            </c:ext>
          </c:extLst>
        </c:ser>
        <c:ser>
          <c:idx val="0"/>
          <c:order val="1"/>
          <c:tx>
            <c:strRef>
              <c:f>Elasticity!$C$14</c:f>
              <c:strCache>
                <c:ptCount val="1"/>
                <c:pt idx="0">
                  <c:v>Upper bound</c:v>
                </c:pt>
              </c:strCache>
            </c:strRef>
          </c:tx>
          <c:spPr>
            <a:ln>
              <a:solidFill>
                <a:schemeClr val="accent3"/>
              </a:solidFill>
            </a:ln>
          </c:spPr>
          <c:marker>
            <c:symbol val="none"/>
          </c:marker>
          <c:xVal>
            <c:numRef>
              <c:f>Elasticity!$A$15:$A$34</c:f>
              <c:numCache>
                <c:formatCode>General</c:formatCode>
                <c:ptCount val="20"/>
                <c:pt idx="0">
                  <c:v>-57</c:v>
                </c:pt>
                <c:pt idx="1">
                  <c:v>-54</c:v>
                </c:pt>
                <c:pt idx="2">
                  <c:v>-51</c:v>
                </c:pt>
                <c:pt idx="3">
                  <c:v>-48</c:v>
                </c:pt>
                <c:pt idx="4">
                  <c:v>-45</c:v>
                </c:pt>
                <c:pt idx="5">
                  <c:v>-42</c:v>
                </c:pt>
                <c:pt idx="6">
                  <c:v>-39</c:v>
                </c:pt>
                <c:pt idx="7">
                  <c:v>-36</c:v>
                </c:pt>
                <c:pt idx="8">
                  <c:v>-33</c:v>
                </c:pt>
                <c:pt idx="9">
                  <c:v>-30</c:v>
                </c:pt>
                <c:pt idx="10">
                  <c:v>-27</c:v>
                </c:pt>
                <c:pt idx="11">
                  <c:v>-24</c:v>
                </c:pt>
                <c:pt idx="12">
                  <c:v>-21</c:v>
                </c:pt>
                <c:pt idx="13">
                  <c:v>-18</c:v>
                </c:pt>
                <c:pt idx="14">
                  <c:v>-15</c:v>
                </c:pt>
                <c:pt idx="15">
                  <c:v>-12</c:v>
                </c:pt>
                <c:pt idx="16">
                  <c:v>-9</c:v>
                </c:pt>
                <c:pt idx="17">
                  <c:v>-6</c:v>
                </c:pt>
                <c:pt idx="18">
                  <c:v>-3</c:v>
                </c:pt>
                <c:pt idx="19">
                  <c:v>0</c:v>
                </c:pt>
              </c:numCache>
            </c:numRef>
          </c:xVal>
          <c:yVal>
            <c:numRef>
              <c:f>Elasticity!$C$15:$C$34</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yVal>
          <c:smooth val="1"/>
          <c:extLst>
            <c:ext xmlns:c16="http://schemas.microsoft.com/office/drawing/2014/chart" uri="{C3380CC4-5D6E-409C-BE32-E72D297353CC}">
              <c16:uniqueId val="{00000000-0CB2-431A-A119-D6C3D7416502}"/>
            </c:ext>
          </c:extLst>
        </c:ser>
        <c:ser>
          <c:idx val="1"/>
          <c:order val="2"/>
          <c:tx>
            <c:strRef>
              <c:f>Elasticity!$D$14</c:f>
              <c:strCache>
                <c:ptCount val="1"/>
                <c:pt idx="0">
                  <c:v>Lower bound</c:v>
                </c:pt>
              </c:strCache>
            </c:strRef>
          </c:tx>
          <c:spPr>
            <a:ln>
              <a:solidFill>
                <a:schemeClr val="accent3"/>
              </a:solidFill>
            </a:ln>
          </c:spPr>
          <c:marker>
            <c:symbol val="none"/>
          </c:marker>
          <c:xVal>
            <c:numRef>
              <c:f>Elasticity!$A$15:$A$34</c:f>
              <c:numCache>
                <c:formatCode>General</c:formatCode>
                <c:ptCount val="20"/>
                <c:pt idx="0">
                  <c:v>-57</c:v>
                </c:pt>
                <c:pt idx="1">
                  <c:v>-54</c:v>
                </c:pt>
                <c:pt idx="2">
                  <c:v>-51</c:v>
                </c:pt>
                <c:pt idx="3">
                  <c:v>-48</c:v>
                </c:pt>
                <c:pt idx="4">
                  <c:v>-45</c:v>
                </c:pt>
                <c:pt idx="5">
                  <c:v>-42</c:v>
                </c:pt>
                <c:pt idx="6">
                  <c:v>-39</c:v>
                </c:pt>
                <c:pt idx="7">
                  <c:v>-36</c:v>
                </c:pt>
                <c:pt idx="8">
                  <c:v>-33</c:v>
                </c:pt>
                <c:pt idx="9">
                  <c:v>-30</c:v>
                </c:pt>
                <c:pt idx="10">
                  <c:v>-27</c:v>
                </c:pt>
                <c:pt idx="11">
                  <c:v>-24</c:v>
                </c:pt>
                <c:pt idx="12">
                  <c:v>-21</c:v>
                </c:pt>
                <c:pt idx="13">
                  <c:v>-18</c:v>
                </c:pt>
                <c:pt idx="14">
                  <c:v>-15</c:v>
                </c:pt>
                <c:pt idx="15">
                  <c:v>-12</c:v>
                </c:pt>
                <c:pt idx="16">
                  <c:v>-9</c:v>
                </c:pt>
                <c:pt idx="17">
                  <c:v>-6</c:v>
                </c:pt>
                <c:pt idx="18">
                  <c:v>-3</c:v>
                </c:pt>
                <c:pt idx="19">
                  <c:v>0</c:v>
                </c:pt>
              </c:numCache>
            </c:numRef>
          </c:xVal>
          <c:yVal>
            <c:numRef>
              <c:f>Elasticity!$D$15:$D$34</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yVal>
          <c:smooth val="1"/>
          <c:extLst>
            <c:ext xmlns:c16="http://schemas.microsoft.com/office/drawing/2014/chart" uri="{C3380CC4-5D6E-409C-BE32-E72D297353CC}">
              <c16:uniqueId val="{00000001-0CB2-431A-A119-D6C3D7416502}"/>
            </c:ext>
          </c:extLst>
        </c:ser>
        <c:dLbls>
          <c:showLegendKey val="0"/>
          <c:showVal val="0"/>
          <c:showCatName val="0"/>
          <c:showSerName val="0"/>
          <c:showPercent val="0"/>
          <c:showBubbleSize val="0"/>
        </c:dLbls>
        <c:axId val="177027839"/>
        <c:axId val="177026399"/>
      </c:scatterChart>
      <c:valAx>
        <c:axId val="177027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7026399"/>
        <c:crossesAt val="-4"/>
        <c:crossBetween val="midCat"/>
        <c:majorUnit val="3"/>
      </c:valAx>
      <c:valAx>
        <c:axId val="177026399"/>
        <c:scaling>
          <c:orientation val="minMax"/>
          <c:max val="7"/>
          <c:min val="-4"/>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7027839"/>
        <c:crosses val="max"/>
        <c:crossBetween val="midCat"/>
        <c:majorUnit val="1"/>
      </c:valAx>
    </c:plotArea>
    <c:plotVisOnly val="1"/>
    <c:dispBlanksAs val="gap"/>
    <c:showDLblsOverMax val="0"/>
    <c:extLst/>
  </c:chart>
  <c:txPr>
    <a:bodyPr/>
    <a:lstStyle/>
    <a:p>
      <a:pPr>
        <a:defRPr/>
      </a:pPr>
      <a:endParaRPr lang="it-IT"/>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chemeClr val="accent1"/>
                </a:solidFill>
                <a:latin typeface="+mn-lt"/>
                <a:ea typeface="+mn-ea"/>
                <a:cs typeface="+mn-cs"/>
              </a:defRPr>
            </a:pPr>
            <a:r>
              <a:rPr lang="it-IT" sz="1400" b="1" i="0" u="none" strike="noStrike" kern="1200" spc="0" baseline="0">
                <a:solidFill>
                  <a:schemeClr val="accent1"/>
                </a:solidFill>
              </a:rPr>
              <a:t>Elasticity FR103</a:t>
            </a:r>
          </a:p>
        </c:rich>
      </c:tx>
      <c:overlay val="0"/>
    </c:title>
    <c:autoTitleDeleted val="0"/>
    <c:plotArea>
      <c:layout/>
      <c:scatterChart>
        <c:scatterStyle val="smoothMarker"/>
        <c:varyColors val="0"/>
        <c:ser>
          <c:idx val="2"/>
          <c:order val="0"/>
          <c:tx>
            <c:strRef>
              <c:f>Elasticity!$B$37</c:f>
              <c:strCache>
                <c:ptCount val="1"/>
                <c:pt idx="0">
                  <c:v>Elasticity</c:v>
                </c:pt>
              </c:strCache>
            </c:strRef>
          </c:tx>
          <c:spPr>
            <a:ln>
              <a:solidFill>
                <a:schemeClr val="accent1"/>
              </a:solidFill>
            </a:ln>
          </c:spPr>
          <c:marker>
            <c:symbol val="none"/>
          </c:marker>
          <c:xVal>
            <c:numRef>
              <c:f>Elasticity!$A$38:$A$52</c:f>
              <c:numCache>
                <c:formatCode>General</c:formatCode>
                <c:ptCount val="15"/>
                <c:pt idx="0">
                  <c:v>-42</c:v>
                </c:pt>
                <c:pt idx="1">
                  <c:v>-39</c:v>
                </c:pt>
                <c:pt idx="2">
                  <c:v>-36</c:v>
                </c:pt>
                <c:pt idx="3">
                  <c:v>-33</c:v>
                </c:pt>
                <c:pt idx="4">
                  <c:v>-30</c:v>
                </c:pt>
                <c:pt idx="5">
                  <c:v>-27</c:v>
                </c:pt>
                <c:pt idx="6">
                  <c:v>-24</c:v>
                </c:pt>
                <c:pt idx="7">
                  <c:v>-21</c:v>
                </c:pt>
                <c:pt idx="8">
                  <c:v>-18</c:v>
                </c:pt>
                <c:pt idx="9">
                  <c:v>-15</c:v>
                </c:pt>
                <c:pt idx="10">
                  <c:v>-12</c:v>
                </c:pt>
                <c:pt idx="11">
                  <c:v>-9</c:v>
                </c:pt>
                <c:pt idx="12">
                  <c:v>-6</c:v>
                </c:pt>
                <c:pt idx="13">
                  <c:v>-3</c:v>
                </c:pt>
                <c:pt idx="14">
                  <c:v>0</c:v>
                </c:pt>
              </c:numCache>
            </c:numRef>
          </c:xVal>
          <c:yVal>
            <c:numRef>
              <c:f>Elasticity!$B$38:$B$52</c:f>
              <c:numCache>
                <c:formatCode>General</c:formatCode>
                <c:ptCount val="15"/>
                <c:pt idx="0">
                  <c:v>0</c:v>
                </c:pt>
                <c:pt idx="1">
                  <c:v>9.9465608465608465E-2</c:v>
                </c:pt>
                <c:pt idx="2">
                  <c:v>0</c:v>
                </c:pt>
                <c:pt idx="3">
                  <c:v>-5.9142185663924797E-2</c:v>
                </c:pt>
                <c:pt idx="4">
                  <c:v>2.4875461995821935</c:v>
                </c:pt>
                <c:pt idx="5">
                  <c:v>0.39190229948289274</c:v>
                </c:pt>
                <c:pt idx="6">
                  <c:v>0.17550338179273883</c:v>
                </c:pt>
                <c:pt idx="7">
                  <c:v>-0.19108280254777082</c:v>
                </c:pt>
                <c:pt idx="8">
                  <c:v>0.21381860788693197</c:v>
                </c:pt>
                <c:pt idx="9">
                  <c:v>0</c:v>
                </c:pt>
                <c:pt idx="10">
                  <c:v>0.30278017241379285</c:v>
                </c:pt>
                <c:pt idx="11">
                  <c:v>0</c:v>
                </c:pt>
                <c:pt idx="12">
                  <c:v>0.29133333333333333</c:v>
                </c:pt>
                <c:pt idx="13">
                  <c:v>-5.6221702935592227E-2</c:v>
                </c:pt>
                <c:pt idx="14">
                  <c:v>0.40447457627118644</c:v>
                </c:pt>
              </c:numCache>
            </c:numRef>
          </c:yVal>
          <c:smooth val="1"/>
          <c:extLst>
            <c:ext xmlns:c16="http://schemas.microsoft.com/office/drawing/2014/chart" uri="{C3380CC4-5D6E-409C-BE32-E72D297353CC}">
              <c16:uniqueId val="{00000000-F901-4C32-AD5D-86E4CACC73FA}"/>
            </c:ext>
          </c:extLst>
        </c:ser>
        <c:ser>
          <c:idx val="0"/>
          <c:order val="1"/>
          <c:tx>
            <c:strRef>
              <c:f>Elasticity!$C$37</c:f>
              <c:strCache>
                <c:ptCount val="1"/>
                <c:pt idx="0">
                  <c:v>Upper bound</c:v>
                </c:pt>
              </c:strCache>
            </c:strRef>
          </c:tx>
          <c:spPr>
            <a:ln>
              <a:solidFill>
                <a:schemeClr val="accent3"/>
              </a:solidFill>
            </a:ln>
          </c:spPr>
          <c:marker>
            <c:symbol val="none"/>
          </c:marker>
          <c:xVal>
            <c:numRef>
              <c:f>Elasticity!$A$38:$A$52</c:f>
              <c:numCache>
                <c:formatCode>General</c:formatCode>
                <c:ptCount val="15"/>
                <c:pt idx="0">
                  <c:v>-42</c:v>
                </c:pt>
                <c:pt idx="1">
                  <c:v>-39</c:v>
                </c:pt>
                <c:pt idx="2">
                  <c:v>-36</c:v>
                </c:pt>
                <c:pt idx="3">
                  <c:v>-33</c:v>
                </c:pt>
                <c:pt idx="4">
                  <c:v>-30</c:v>
                </c:pt>
                <c:pt idx="5">
                  <c:v>-27</c:v>
                </c:pt>
                <c:pt idx="6">
                  <c:v>-24</c:v>
                </c:pt>
                <c:pt idx="7">
                  <c:v>-21</c:v>
                </c:pt>
                <c:pt idx="8">
                  <c:v>-18</c:v>
                </c:pt>
                <c:pt idx="9">
                  <c:v>-15</c:v>
                </c:pt>
                <c:pt idx="10">
                  <c:v>-12</c:v>
                </c:pt>
                <c:pt idx="11">
                  <c:v>-9</c:v>
                </c:pt>
                <c:pt idx="12">
                  <c:v>-6</c:v>
                </c:pt>
                <c:pt idx="13">
                  <c:v>-3</c:v>
                </c:pt>
                <c:pt idx="14">
                  <c:v>0</c:v>
                </c:pt>
              </c:numCache>
            </c:numRef>
          </c:xVal>
          <c:yVal>
            <c:numRef>
              <c:f>Elasticity!$C$38:$C$52</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yVal>
          <c:smooth val="1"/>
          <c:extLst>
            <c:ext xmlns:c16="http://schemas.microsoft.com/office/drawing/2014/chart" uri="{C3380CC4-5D6E-409C-BE32-E72D297353CC}">
              <c16:uniqueId val="{00000000-1C4A-4369-9B5C-AAF2DB2A81C3}"/>
            </c:ext>
          </c:extLst>
        </c:ser>
        <c:ser>
          <c:idx val="1"/>
          <c:order val="2"/>
          <c:tx>
            <c:strRef>
              <c:f>Elasticity!$D$37</c:f>
              <c:strCache>
                <c:ptCount val="1"/>
                <c:pt idx="0">
                  <c:v>Lower bound</c:v>
                </c:pt>
              </c:strCache>
            </c:strRef>
          </c:tx>
          <c:spPr>
            <a:ln>
              <a:solidFill>
                <a:schemeClr val="accent3"/>
              </a:solidFill>
            </a:ln>
          </c:spPr>
          <c:marker>
            <c:symbol val="none"/>
          </c:marker>
          <c:xVal>
            <c:numRef>
              <c:f>Elasticity!$A$38:$A$52</c:f>
              <c:numCache>
                <c:formatCode>General</c:formatCode>
                <c:ptCount val="15"/>
                <c:pt idx="0">
                  <c:v>-42</c:v>
                </c:pt>
                <c:pt idx="1">
                  <c:v>-39</c:v>
                </c:pt>
                <c:pt idx="2">
                  <c:v>-36</c:v>
                </c:pt>
                <c:pt idx="3">
                  <c:v>-33</c:v>
                </c:pt>
                <c:pt idx="4">
                  <c:v>-30</c:v>
                </c:pt>
                <c:pt idx="5">
                  <c:v>-27</c:v>
                </c:pt>
                <c:pt idx="6">
                  <c:v>-24</c:v>
                </c:pt>
                <c:pt idx="7">
                  <c:v>-21</c:v>
                </c:pt>
                <c:pt idx="8">
                  <c:v>-18</c:v>
                </c:pt>
                <c:pt idx="9">
                  <c:v>-15</c:v>
                </c:pt>
                <c:pt idx="10">
                  <c:v>-12</c:v>
                </c:pt>
                <c:pt idx="11">
                  <c:v>-9</c:v>
                </c:pt>
                <c:pt idx="12">
                  <c:v>-6</c:v>
                </c:pt>
                <c:pt idx="13">
                  <c:v>-3</c:v>
                </c:pt>
                <c:pt idx="14">
                  <c:v>0</c:v>
                </c:pt>
              </c:numCache>
            </c:numRef>
          </c:xVal>
          <c:yVal>
            <c:numRef>
              <c:f>Elasticity!$D$38:$D$52</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yVal>
          <c:smooth val="1"/>
          <c:extLst>
            <c:ext xmlns:c16="http://schemas.microsoft.com/office/drawing/2014/chart" uri="{C3380CC4-5D6E-409C-BE32-E72D297353CC}">
              <c16:uniqueId val="{00000001-1C4A-4369-9B5C-AAF2DB2A81C3}"/>
            </c:ext>
          </c:extLst>
        </c:ser>
        <c:dLbls>
          <c:showLegendKey val="0"/>
          <c:showVal val="0"/>
          <c:showCatName val="0"/>
          <c:showSerName val="0"/>
          <c:showPercent val="0"/>
          <c:showBubbleSize val="0"/>
        </c:dLbls>
        <c:axId val="177027839"/>
        <c:axId val="177026399"/>
      </c:scatterChart>
      <c:valAx>
        <c:axId val="177027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7026399"/>
        <c:crossesAt val="-4"/>
        <c:crossBetween val="midCat"/>
        <c:majorUnit val="3"/>
      </c:valAx>
      <c:valAx>
        <c:axId val="177026399"/>
        <c:scaling>
          <c:orientation val="minMax"/>
          <c:max val="7"/>
          <c:min val="-4"/>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7027839"/>
        <c:crosses val="max"/>
        <c:crossBetween val="midCat"/>
        <c:majorUnit val="1"/>
      </c:valAx>
    </c:plotArea>
    <c:plotVisOnly val="1"/>
    <c:dispBlanksAs val="gap"/>
    <c:showDLblsOverMax val="0"/>
    <c:extLst/>
  </c:chart>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a:solidFill>
                  <a:schemeClr val="accent1"/>
                </a:solidFill>
              </a:rPr>
              <a:t>Load Factor at departure date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it-IT"/>
        </a:p>
      </c:txPr>
    </c:title>
    <c:autoTitleDeleted val="0"/>
    <c:plotArea>
      <c:layout/>
      <c:barChart>
        <c:barDir val="col"/>
        <c:grouping val="clustered"/>
        <c:varyColors val="0"/>
        <c:ser>
          <c:idx val="0"/>
          <c:order val="0"/>
          <c:tx>
            <c:strRef>
              <c:f>'T0 revenues share'!$I$1</c:f>
              <c:strCache>
                <c:ptCount val="1"/>
                <c:pt idx="0">
                  <c:v>Load Factor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3-063F-4F58-A5EE-A7CA72223956}"/>
              </c:ext>
            </c:extLst>
          </c:dPt>
          <c:dPt>
            <c:idx val="1"/>
            <c:invertIfNegative val="0"/>
            <c:bubble3D val="0"/>
            <c:spPr>
              <a:solidFill>
                <a:srgbClr val="FFC000"/>
              </a:solidFill>
              <a:ln>
                <a:noFill/>
              </a:ln>
              <a:effectLst/>
            </c:spPr>
            <c:extLst>
              <c:ext xmlns:c16="http://schemas.microsoft.com/office/drawing/2014/chart" uri="{C3380CC4-5D6E-409C-BE32-E72D297353CC}">
                <c16:uniqueId val="{00000004-063F-4F58-A5EE-A7CA72223956}"/>
              </c:ext>
            </c:extLst>
          </c:dPt>
          <c:dPt>
            <c:idx val="2"/>
            <c:invertIfNegative val="0"/>
            <c:bubble3D val="0"/>
            <c:spPr>
              <a:solidFill>
                <a:srgbClr val="92D050"/>
              </a:solidFill>
              <a:ln>
                <a:noFill/>
              </a:ln>
              <a:effectLst/>
            </c:spPr>
            <c:extLst>
              <c:ext xmlns:c16="http://schemas.microsoft.com/office/drawing/2014/chart" uri="{C3380CC4-5D6E-409C-BE32-E72D297353CC}">
                <c16:uniqueId val="{00000005-063F-4F58-A5EE-A7CA72223956}"/>
              </c:ext>
            </c:extLst>
          </c:dPt>
          <c:dPt>
            <c:idx val="3"/>
            <c:invertIfNegative val="0"/>
            <c:bubble3D val="0"/>
            <c:spPr>
              <a:solidFill>
                <a:srgbClr val="00B050"/>
              </a:solidFill>
              <a:ln>
                <a:noFill/>
              </a:ln>
              <a:effectLst/>
            </c:spPr>
            <c:extLst>
              <c:ext xmlns:c16="http://schemas.microsoft.com/office/drawing/2014/chart" uri="{C3380CC4-5D6E-409C-BE32-E72D297353CC}">
                <c16:uniqueId val="{00000006-063F-4F58-A5EE-A7CA72223956}"/>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t-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'T0 revenues share'!$E$2:$E$5</c:f>
              <c:strCache>
                <c:ptCount val="4"/>
                <c:pt idx="0">
                  <c:v>FR101</c:v>
                </c:pt>
                <c:pt idx="1">
                  <c:v>FR102</c:v>
                </c:pt>
                <c:pt idx="2">
                  <c:v>FR103</c:v>
                </c:pt>
                <c:pt idx="3">
                  <c:v>FR104</c:v>
                </c:pt>
              </c:strCache>
            </c:strRef>
          </c:cat>
          <c:val>
            <c:numRef>
              <c:f>'T0 revenues share'!$I$2:$I$5</c:f>
              <c:numCache>
                <c:formatCode>0%</c:formatCode>
                <c:ptCount val="4"/>
                <c:pt idx="0">
                  <c:v>0.56599999999999995</c:v>
                </c:pt>
                <c:pt idx="1">
                  <c:v>1.0369999999999999</c:v>
                </c:pt>
                <c:pt idx="2">
                  <c:v>0.93700000000000006</c:v>
                </c:pt>
                <c:pt idx="3">
                  <c:v>0.95799999999999996</c:v>
                </c:pt>
              </c:numCache>
            </c:numRef>
          </c:val>
          <c:extLst>
            <c:ext xmlns:c16="http://schemas.microsoft.com/office/drawing/2014/chart" uri="{C3380CC4-5D6E-409C-BE32-E72D297353CC}">
              <c16:uniqueId val="{00000000-1E2F-4358-9E1C-BA8A1C8922AF}"/>
            </c:ext>
          </c:extLst>
        </c:ser>
        <c:dLbls>
          <c:dLblPos val="inEnd"/>
          <c:showLegendKey val="0"/>
          <c:showVal val="1"/>
          <c:showCatName val="0"/>
          <c:showSerName val="0"/>
          <c:showPercent val="0"/>
          <c:showBubbleSize val="0"/>
        </c:dLbls>
        <c:gapWidth val="100"/>
        <c:overlap val="-24"/>
        <c:axId val="1089375823"/>
        <c:axId val="1089376303"/>
      </c:barChart>
      <c:catAx>
        <c:axId val="1089375823"/>
        <c:scaling>
          <c:orientation val="minMax"/>
        </c:scaling>
        <c:delete val="0"/>
        <c:axPos val="b"/>
        <c:numFmt formatCode="General" sourceLinked="1"/>
        <c:majorTickMark val="none"/>
        <c:minorTickMark val="none"/>
        <c:tickLblPos val="nextTo"/>
        <c:spPr>
          <a:solidFill>
            <a:schemeClr val="bg1">
              <a:lumMod val="95000"/>
            </a:schemeClr>
          </a:solid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t-IT"/>
          </a:p>
        </c:txPr>
        <c:crossAx val="1089376303"/>
        <c:crosses val="autoZero"/>
        <c:auto val="1"/>
        <c:lblAlgn val="ctr"/>
        <c:lblOffset val="100"/>
        <c:noMultiLvlLbl val="0"/>
      </c:catAx>
      <c:valAx>
        <c:axId val="1089376303"/>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t-IT"/>
          </a:p>
        </c:txPr>
        <c:crossAx val="108937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chemeClr val="accent1"/>
                </a:solidFill>
                <a:latin typeface="+mn-lt"/>
                <a:ea typeface="+mn-ea"/>
                <a:cs typeface="+mn-cs"/>
              </a:defRPr>
            </a:pPr>
            <a:r>
              <a:rPr lang="it-IT" sz="1400" b="1" i="0" u="none" strike="noStrike" kern="1200" spc="0" baseline="0">
                <a:solidFill>
                  <a:schemeClr val="accent1"/>
                </a:solidFill>
              </a:rPr>
              <a:t>Elasticity FR104</a:t>
            </a:r>
          </a:p>
        </c:rich>
      </c:tx>
      <c:overlay val="0"/>
      <c:spPr>
        <a:solidFill>
          <a:schemeClr val="bg1"/>
        </a:solidFill>
      </c:spPr>
    </c:title>
    <c:autoTitleDeleted val="0"/>
    <c:plotArea>
      <c:layout/>
      <c:scatterChart>
        <c:scatterStyle val="smoothMarker"/>
        <c:varyColors val="0"/>
        <c:ser>
          <c:idx val="2"/>
          <c:order val="0"/>
          <c:tx>
            <c:strRef>
              <c:f>Elasticity!$B$55</c:f>
              <c:strCache>
                <c:ptCount val="1"/>
                <c:pt idx="0">
                  <c:v>Elasticity</c:v>
                </c:pt>
              </c:strCache>
            </c:strRef>
          </c:tx>
          <c:spPr>
            <a:ln>
              <a:solidFill>
                <a:schemeClr val="accent1"/>
              </a:solidFill>
            </a:ln>
          </c:spPr>
          <c:marker>
            <c:symbol val="none"/>
          </c:marker>
          <c:xVal>
            <c:numRef>
              <c:f>Elasticity!$A$56:$A$86</c:f>
              <c:numCache>
                <c:formatCode>General</c:formatCod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numCache>
            </c:numRef>
          </c:xVal>
          <c:yVal>
            <c:numRef>
              <c:f>Elasticity!$B$56:$B$86</c:f>
              <c:numCache>
                <c:formatCode>General</c:formatCode>
                <c:ptCount val="31"/>
                <c:pt idx="0">
                  <c:v>0</c:v>
                </c:pt>
                <c:pt idx="1">
                  <c:v>-1.3038509316770186</c:v>
                </c:pt>
                <c:pt idx="2">
                  <c:v>0</c:v>
                </c:pt>
                <c:pt idx="3">
                  <c:v>0.87042436022027514</c:v>
                </c:pt>
                <c:pt idx="4">
                  <c:v>0.20463570043401974</c:v>
                </c:pt>
                <c:pt idx="5">
                  <c:v>0</c:v>
                </c:pt>
                <c:pt idx="6">
                  <c:v>0</c:v>
                </c:pt>
                <c:pt idx="7">
                  <c:v>0.40464285714285669</c:v>
                </c:pt>
                <c:pt idx="8">
                  <c:v>1.2802686567164181</c:v>
                </c:pt>
                <c:pt idx="9">
                  <c:v>1.8625570776255735</c:v>
                </c:pt>
                <c:pt idx="10">
                  <c:v>1.1086075949367089</c:v>
                </c:pt>
                <c:pt idx="11">
                  <c:v>0.18355468749999984</c:v>
                </c:pt>
                <c:pt idx="12">
                  <c:v>-0.24548696844993143</c:v>
                </c:pt>
                <c:pt idx="13">
                  <c:v>0.68469307008265767</c:v>
                </c:pt>
                <c:pt idx="14">
                  <c:v>0</c:v>
                </c:pt>
                <c:pt idx="15">
                  <c:v>0</c:v>
                </c:pt>
                <c:pt idx="16">
                  <c:v>9.5778947368421019E-2</c:v>
                </c:pt>
                <c:pt idx="17">
                  <c:v>0</c:v>
                </c:pt>
                <c:pt idx="18">
                  <c:v>0</c:v>
                </c:pt>
                <c:pt idx="19">
                  <c:v>-0.31435606060606058</c:v>
                </c:pt>
                <c:pt idx="20">
                  <c:v>0.46158496649705222</c:v>
                </c:pt>
                <c:pt idx="21">
                  <c:v>0</c:v>
                </c:pt>
                <c:pt idx="22">
                  <c:v>0.53184397163120556</c:v>
                </c:pt>
                <c:pt idx="23">
                  <c:v>1.1698307579102281</c:v>
                </c:pt>
                <c:pt idx="24">
                  <c:v>-0.49668831168831162</c:v>
                </c:pt>
                <c:pt idx="25">
                  <c:v>-0.30569002123142247</c:v>
                </c:pt>
                <c:pt idx="26">
                  <c:v>0.22745405746300387</c:v>
                </c:pt>
                <c:pt idx="27">
                  <c:v>0.21628334569852592</c:v>
                </c:pt>
                <c:pt idx="28">
                  <c:v>7.0178938967530552E-2</c:v>
                </c:pt>
                <c:pt idx="29">
                  <c:v>-9.1972038263428979E-3</c:v>
                </c:pt>
                <c:pt idx="30">
                  <c:v>8.9228193537585654E-2</c:v>
                </c:pt>
              </c:numCache>
            </c:numRef>
          </c:yVal>
          <c:smooth val="1"/>
          <c:extLst>
            <c:ext xmlns:c16="http://schemas.microsoft.com/office/drawing/2014/chart" uri="{C3380CC4-5D6E-409C-BE32-E72D297353CC}">
              <c16:uniqueId val="{00000000-28D5-47A2-B1A3-56D4626C7334}"/>
            </c:ext>
          </c:extLst>
        </c:ser>
        <c:ser>
          <c:idx val="0"/>
          <c:order val="1"/>
          <c:tx>
            <c:strRef>
              <c:f>Elasticity!$C$55</c:f>
              <c:strCache>
                <c:ptCount val="1"/>
                <c:pt idx="0">
                  <c:v>Upper bound</c:v>
                </c:pt>
              </c:strCache>
            </c:strRef>
          </c:tx>
          <c:spPr>
            <a:ln>
              <a:solidFill>
                <a:schemeClr val="accent3"/>
              </a:solidFill>
            </a:ln>
          </c:spPr>
          <c:marker>
            <c:symbol val="none"/>
          </c:marker>
          <c:xVal>
            <c:numRef>
              <c:f>Elasticity!$A$56:$A$86</c:f>
              <c:numCache>
                <c:formatCode>General</c:formatCod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numCache>
            </c:numRef>
          </c:xVal>
          <c:yVal>
            <c:numRef>
              <c:f>Elasticity!$C$56:$C$86</c:f>
              <c:numCache>
                <c:formatCode>General</c:formatCode>
                <c:ptCount val="3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yVal>
          <c:smooth val="1"/>
          <c:extLst>
            <c:ext xmlns:c16="http://schemas.microsoft.com/office/drawing/2014/chart" uri="{C3380CC4-5D6E-409C-BE32-E72D297353CC}">
              <c16:uniqueId val="{00000000-543B-4281-87F3-A511D91F5B34}"/>
            </c:ext>
          </c:extLst>
        </c:ser>
        <c:ser>
          <c:idx val="1"/>
          <c:order val="2"/>
          <c:tx>
            <c:strRef>
              <c:f>Elasticity!$D$55</c:f>
              <c:strCache>
                <c:ptCount val="1"/>
                <c:pt idx="0">
                  <c:v>Lower bound</c:v>
                </c:pt>
              </c:strCache>
            </c:strRef>
          </c:tx>
          <c:spPr>
            <a:ln>
              <a:solidFill>
                <a:schemeClr val="accent3"/>
              </a:solidFill>
            </a:ln>
          </c:spPr>
          <c:marker>
            <c:symbol val="none"/>
          </c:marker>
          <c:xVal>
            <c:numRef>
              <c:f>Elasticity!$A$56:$A$86</c:f>
              <c:numCache>
                <c:formatCode>General</c:formatCod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numCache>
            </c:numRef>
          </c:xVal>
          <c:yVal>
            <c:numRef>
              <c:f>Elasticity!$D$56:$D$86</c:f>
              <c:numCache>
                <c:formatCode>General</c:formatCode>
                <c:ptCount val="3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yVal>
          <c:smooth val="1"/>
          <c:extLst>
            <c:ext xmlns:c16="http://schemas.microsoft.com/office/drawing/2014/chart" uri="{C3380CC4-5D6E-409C-BE32-E72D297353CC}">
              <c16:uniqueId val="{00000001-543B-4281-87F3-A511D91F5B34}"/>
            </c:ext>
          </c:extLst>
        </c:ser>
        <c:dLbls>
          <c:showLegendKey val="0"/>
          <c:showVal val="0"/>
          <c:showCatName val="0"/>
          <c:showSerName val="0"/>
          <c:showPercent val="0"/>
          <c:showBubbleSize val="0"/>
        </c:dLbls>
        <c:axId val="177027839"/>
        <c:axId val="177026399"/>
      </c:scatterChart>
      <c:valAx>
        <c:axId val="177027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7026399"/>
        <c:crossesAt val="-4"/>
        <c:crossBetween val="midCat"/>
        <c:majorUnit val="3"/>
      </c:valAx>
      <c:valAx>
        <c:axId val="177026399"/>
        <c:scaling>
          <c:orientation val="minMax"/>
          <c:max val="7"/>
          <c:min val="-4"/>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7027839"/>
        <c:crosses val="max"/>
        <c:crossBetween val="midCat"/>
        <c:majorUnit val="1"/>
      </c:valAx>
    </c:plotArea>
    <c:plotVisOnly val="1"/>
    <c:dispBlanksAs val="gap"/>
    <c:showDLblsOverMax val="0"/>
    <c:extLst/>
  </c:chart>
  <c:txPr>
    <a:bodyPr/>
    <a:lstStyle/>
    <a:p>
      <a:pPr>
        <a:defRPr/>
      </a:pPr>
      <a:endParaRPr lang="it-IT"/>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Excel.xlsx]Revenues vs DUD!PivotTable3</c:name>
    <c:fmtId val="1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'Revenues vs DUD'!$B$1:$B$2</c:f>
              <c:strCache>
                <c:ptCount val="1"/>
                <c:pt idx="0">
                  <c:v>FR101</c:v>
                </c:pt>
              </c:strCache>
            </c:strRef>
          </c:tx>
          <c:spPr>
            <a:ln w="28575" cap="rnd">
              <a:solidFill>
                <a:schemeClr val="accent1"/>
              </a:solidFill>
              <a:round/>
            </a:ln>
            <a:effectLst/>
          </c:spPr>
          <c:marker>
            <c:symbol val="none"/>
          </c:marker>
          <c:cat>
            <c:strRef>
              <c:f>'Revenues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'Revenues vs DUD'!$B$3:$B$34</c:f>
              <c:numCache>
                <c:formatCode>"€"#,##0_);[Red]\("€"#,##0\)</c:formatCode>
                <c:ptCount val="31"/>
                <c:pt idx="0">
                  <c:v>82.080924855491332</c:v>
                </c:pt>
                <c:pt idx="1">
                  <c:v>116.76300578034682</c:v>
                </c:pt>
                <c:pt idx="2">
                  <c:v>116.76300578034682</c:v>
                </c:pt>
                <c:pt idx="3">
                  <c:v>116.76300578034682</c:v>
                </c:pt>
                <c:pt idx="4">
                  <c:v>116.76300578034682</c:v>
                </c:pt>
                <c:pt idx="5">
                  <c:v>116.76300578034682</c:v>
                </c:pt>
                <c:pt idx="6">
                  <c:v>116.76300578034682</c:v>
                </c:pt>
                <c:pt idx="7">
                  <c:v>116.76300578034682</c:v>
                </c:pt>
                <c:pt idx="8">
                  <c:v>116.76300578034682</c:v>
                </c:pt>
                <c:pt idx="9">
                  <c:v>184.97109826589593</c:v>
                </c:pt>
                <c:pt idx="10">
                  <c:v>184.97109826589593</c:v>
                </c:pt>
                <c:pt idx="11">
                  <c:v>201.15606936416185</c:v>
                </c:pt>
                <c:pt idx="12">
                  <c:v>201.15606936416185</c:v>
                </c:pt>
                <c:pt idx="13">
                  <c:v>231.21387283236993</c:v>
                </c:pt>
                <c:pt idx="14">
                  <c:v>231.21387283236993</c:v>
                </c:pt>
                <c:pt idx="15">
                  <c:v>231.21387283236993</c:v>
                </c:pt>
                <c:pt idx="16">
                  <c:v>231.21387283236993</c:v>
                </c:pt>
                <c:pt idx="17">
                  <c:v>265.89595375722541</c:v>
                </c:pt>
                <c:pt idx="18">
                  <c:v>265.89595375722541</c:v>
                </c:pt>
                <c:pt idx="19">
                  <c:v>300.57803468208095</c:v>
                </c:pt>
                <c:pt idx="20">
                  <c:v>321.38728323699422</c:v>
                </c:pt>
                <c:pt idx="21">
                  <c:v>321.38728323699422</c:v>
                </c:pt>
                <c:pt idx="22">
                  <c:v>495.95375722543349</c:v>
                </c:pt>
                <c:pt idx="23">
                  <c:v>616.18497109826592</c:v>
                </c:pt>
                <c:pt idx="24">
                  <c:v>720.23121387283243</c:v>
                </c:pt>
                <c:pt idx="25">
                  <c:v>1015.0289017341041</c:v>
                </c:pt>
                <c:pt idx="26">
                  <c:v>1105.2023121387283</c:v>
                </c:pt>
                <c:pt idx="27">
                  <c:v>1309.8265895953757</c:v>
                </c:pt>
                <c:pt idx="28">
                  <c:v>1344.5086705202311</c:v>
                </c:pt>
                <c:pt idx="29">
                  <c:v>1618.4971098265896</c:v>
                </c:pt>
                <c:pt idx="30">
                  <c:v>2000</c:v>
                </c:pt>
              </c:numCache>
            </c:numRef>
          </c:val>
          <c:smooth val="0"/>
          <c:extLst>
            <c:ext xmlns:c16="http://schemas.microsoft.com/office/drawing/2014/chart" uri="{C3380CC4-5D6E-409C-BE32-E72D297353CC}">
              <c16:uniqueId val="{00000000-83C2-4965-8C49-9FB51990BB56}"/>
            </c:ext>
          </c:extLst>
        </c:ser>
        <c:ser>
          <c:idx val="1"/>
          <c:order val="1"/>
          <c:tx>
            <c:strRef>
              <c:f>'Revenues vs DUD'!$C$1:$C$2</c:f>
              <c:strCache>
                <c:ptCount val="1"/>
                <c:pt idx="0">
                  <c:v>FR102</c:v>
                </c:pt>
              </c:strCache>
            </c:strRef>
          </c:tx>
          <c:spPr>
            <a:ln w="28575" cap="rnd">
              <a:solidFill>
                <a:schemeClr val="accent2"/>
              </a:solidFill>
              <a:round/>
            </a:ln>
            <a:effectLst/>
          </c:spPr>
          <c:marker>
            <c:symbol val="none"/>
          </c:marker>
          <c:cat>
            <c:strRef>
              <c:f>'Revenues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'Revenues vs DUD'!$C$3:$C$34</c:f>
              <c:numCache>
                <c:formatCode>"€"#,##0_);[Red]\("€"#,##0\)</c:formatCode>
                <c:ptCount val="31"/>
                <c:pt idx="0">
                  <c:v>632.87636775248404</c:v>
                </c:pt>
                <c:pt idx="1">
                  <c:v>632.87636775248404</c:v>
                </c:pt>
                <c:pt idx="2">
                  <c:v>689.22148157464471</c:v>
                </c:pt>
                <c:pt idx="3">
                  <c:v>751.60357187775116</c:v>
                </c:pt>
                <c:pt idx="4">
                  <c:v>751.60357187775116</c:v>
                </c:pt>
                <c:pt idx="5">
                  <c:v>751.60357187775116</c:v>
                </c:pt>
                <c:pt idx="6">
                  <c:v>780.78229153565587</c:v>
                </c:pt>
                <c:pt idx="7">
                  <c:v>780.78229153565587</c:v>
                </c:pt>
                <c:pt idx="8">
                  <c:v>806.94252295308763</c:v>
                </c:pt>
                <c:pt idx="9">
                  <c:v>833.10275437051939</c:v>
                </c:pt>
                <c:pt idx="10">
                  <c:v>833.10275437051939</c:v>
                </c:pt>
                <c:pt idx="11">
                  <c:v>906.55263488869321</c:v>
                </c:pt>
                <c:pt idx="12">
                  <c:v>925.66972707835498</c:v>
                </c:pt>
                <c:pt idx="13">
                  <c:v>1033.3291409885551</c:v>
                </c:pt>
                <c:pt idx="14">
                  <c:v>1185.2597157590242</c:v>
                </c:pt>
                <c:pt idx="15">
                  <c:v>1214.4384354169285</c:v>
                </c:pt>
                <c:pt idx="16">
                  <c:v>1384.4799396302351</c:v>
                </c:pt>
                <c:pt idx="17">
                  <c:v>1472.0160986039493</c:v>
                </c:pt>
                <c:pt idx="18">
                  <c:v>1739.6553892592126</c:v>
                </c:pt>
                <c:pt idx="19">
                  <c:v>1916.7400327002892</c:v>
                </c:pt>
                <c:pt idx="20">
                  <c:v>2200.4779273047416</c:v>
                </c:pt>
                <c:pt idx="21">
                  <c:v>2836.3727832976988</c:v>
                </c:pt>
                <c:pt idx="22">
                  <c:v>3205.6345113822158</c:v>
                </c:pt>
                <c:pt idx="23">
                  <c:v>3387.7499685574144</c:v>
                </c:pt>
                <c:pt idx="24">
                  <c:v>3704.6912338070683</c:v>
                </c:pt>
                <c:pt idx="25">
                  <c:v>4045.7804049805059</c:v>
                </c:pt>
                <c:pt idx="26">
                  <c:v>4317.4443466230659</c:v>
                </c:pt>
                <c:pt idx="27">
                  <c:v>4562.9480568481949</c:v>
                </c:pt>
                <c:pt idx="28">
                  <c:v>5204.8798893220974</c:v>
                </c:pt>
                <c:pt idx="29">
                  <c:v>5727.0783549239086</c:v>
                </c:pt>
                <c:pt idx="30">
                  <c:v>8000</c:v>
                </c:pt>
              </c:numCache>
            </c:numRef>
          </c:val>
          <c:smooth val="0"/>
          <c:extLst>
            <c:ext xmlns:c16="http://schemas.microsoft.com/office/drawing/2014/chart" uri="{C3380CC4-5D6E-409C-BE32-E72D297353CC}">
              <c16:uniqueId val="{00000001-83C2-4965-8C49-9FB51990BB56}"/>
            </c:ext>
          </c:extLst>
        </c:ser>
        <c:ser>
          <c:idx val="2"/>
          <c:order val="2"/>
          <c:tx>
            <c:strRef>
              <c:f>'Revenues vs DUD'!$D$1:$D$2</c:f>
              <c:strCache>
                <c:ptCount val="1"/>
                <c:pt idx="0">
                  <c:v>FR103</c:v>
                </c:pt>
              </c:strCache>
            </c:strRef>
          </c:tx>
          <c:spPr>
            <a:ln w="28575" cap="rnd">
              <a:solidFill>
                <a:schemeClr val="accent3"/>
              </a:solidFill>
              <a:round/>
            </a:ln>
            <a:effectLst/>
          </c:spPr>
          <c:marker>
            <c:symbol val="none"/>
          </c:marker>
          <c:cat>
            <c:strRef>
              <c:f>'Revenues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'Revenues vs DUD'!$D$3:$D$34</c:f>
              <c:numCache>
                <c:formatCode>"€"#,##0_);[Red]\("€"#,##0\)</c:formatCode>
                <c:ptCount val="31"/>
                <c:pt idx="0">
                  <c:v>12285.506323355472</c:v>
                </c:pt>
                <c:pt idx="1">
                  <c:v>12778.63706669093</c:v>
                </c:pt>
                <c:pt idx="2">
                  <c:v>12778.63706669093</c:v>
                </c:pt>
                <c:pt idx="3">
                  <c:v>13100.718769902649</c:v>
                </c:pt>
                <c:pt idx="4">
                  <c:v>13100.718769902649</c:v>
                </c:pt>
                <c:pt idx="5">
                  <c:v>14030.570466745519</c:v>
                </c:pt>
                <c:pt idx="6">
                  <c:v>14467.291420252934</c:v>
                </c:pt>
                <c:pt idx="7">
                  <c:v>14467.291420252934</c:v>
                </c:pt>
                <c:pt idx="8">
                  <c:v>14467.291420252934</c:v>
                </c:pt>
                <c:pt idx="9">
                  <c:v>14467.291420252934</c:v>
                </c:pt>
                <c:pt idx="10">
                  <c:v>14467.291420252934</c:v>
                </c:pt>
                <c:pt idx="11">
                  <c:v>14467.291420252934</c:v>
                </c:pt>
                <c:pt idx="12">
                  <c:v>14467.291420252934</c:v>
                </c:pt>
                <c:pt idx="13">
                  <c:v>14467.291420252934</c:v>
                </c:pt>
                <c:pt idx="14">
                  <c:v>14758.438722591212</c:v>
                </c:pt>
                <c:pt idx="15">
                  <c:v>14914.020562278227</c:v>
                </c:pt>
                <c:pt idx="16">
                  <c:v>14914.020562278227</c:v>
                </c:pt>
                <c:pt idx="17">
                  <c:v>15205.167864616504</c:v>
                </c:pt>
                <c:pt idx="18">
                  <c:v>15376.216904740242</c:v>
                </c:pt>
                <c:pt idx="19">
                  <c:v>15641.88881812392</c:v>
                </c:pt>
                <c:pt idx="20">
                  <c:v>16885.633700300248</c:v>
                </c:pt>
                <c:pt idx="21">
                  <c:v>17151.305613683922</c:v>
                </c:pt>
                <c:pt idx="22">
                  <c:v>17630.788827222274</c:v>
                </c:pt>
                <c:pt idx="23">
                  <c:v>18420.525884814848</c:v>
                </c:pt>
                <c:pt idx="24">
                  <c:v>18160.312983350013</c:v>
                </c:pt>
                <c:pt idx="25">
                  <c:v>18160.312983350013</c:v>
                </c:pt>
                <c:pt idx="26">
                  <c:v>18738.968246747339</c:v>
                </c:pt>
                <c:pt idx="27">
                  <c:v>18738.968246747339</c:v>
                </c:pt>
                <c:pt idx="28">
                  <c:v>18891.820580474934</c:v>
                </c:pt>
                <c:pt idx="29">
                  <c:v>19404.057865526342</c:v>
                </c:pt>
                <c:pt idx="30">
                  <c:v>20000</c:v>
                </c:pt>
              </c:numCache>
            </c:numRef>
          </c:val>
          <c:smooth val="0"/>
          <c:extLst>
            <c:ext xmlns:c16="http://schemas.microsoft.com/office/drawing/2014/chart" uri="{C3380CC4-5D6E-409C-BE32-E72D297353CC}">
              <c16:uniqueId val="{00000002-83C2-4965-8C49-9FB51990BB56}"/>
            </c:ext>
          </c:extLst>
        </c:ser>
        <c:ser>
          <c:idx val="3"/>
          <c:order val="3"/>
          <c:tx>
            <c:strRef>
              <c:f>'Revenues vs DUD'!$E$1:$E$2</c:f>
              <c:strCache>
                <c:ptCount val="1"/>
                <c:pt idx="0">
                  <c:v>FR104</c:v>
                </c:pt>
              </c:strCache>
            </c:strRef>
          </c:tx>
          <c:spPr>
            <a:ln w="28575" cap="rnd">
              <a:solidFill>
                <a:schemeClr val="accent4"/>
              </a:solidFill>
              <a:round/>
            </a:ln>
            <a:effectLst/>
          </c:spPr>
          <c:marker>
            <c:symbol val="none"/>
          </c:marker>
          <c:cat>
            <c:strRef>
              <c:f>'Revenues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'Revenues vs DUD'!$E$3:$E$34</c:f>
              <c:numCache>
                <c:formatCode>"€"#,##0_);[Red]\("€"#,##0\)</c:formatCode>
                <c:ptCount val="31"/>
                <c:pt idx="0">
                  <c:v>1515.3778170570042</c:v>
                </c:pt>
                <c:pt idx="1">
                  <c:v>1628.1926646045072</c:v>
                </c:pt>
                <c:pt idx="2">
                  <c:v>1682.0592134334954</c:v>
                </c:pt>
                <c:pt idx="3">
                  <c:v>1710.5170128148475</c:v>
                </c:pt>
                <c:pt idx="4">
                  <c:v>1777.5961113566063</c:v>
                </c:pt>
                <c:pt idx="5">
                  <c:v>1879.2311091471499</c:v>
                </c:pt>
                <c:pt idx="6">
                  <c:v>1879.2311091471499</c:v>
                </c:pt>
                <c:pt idx="7">
                  <c:v>1942.244807777287</c:v>
                </c:pt>
                <c:pt idx="8">
                  <c:v>2354.8828988068935</c:v>
                </c:pt>
                <c:pt idx="9">
                  <c:v>2598.8068935041979</c:v>
                </c:pt>
                <c:pt idx="10">
                  <c:v>2847.8126380910298</c:v>
                </c:pt>
                <c:pt idx="11">
                  <c:v>2889.4829871851525</c:v>
                </c:pt>
                <c:pt idx="12">
                  <c:v>2934.2023862129913</c:v>
                </c:pt>
                <c:pt idx="13">
                  <c:v>6276.977463543968</c:v>
                </c:pt>
                <c:pt idx="14">
                  <c:v>6276.977463543968</c:v>
                </c:pt>
                <c:pt idx="15">
                  <c:v>6276.977463543968</c:v>
                </c:pt>
                <c:pt idx="16">
                  <c:v>6193.6367653557218</c:v>
                </c:pt>
                <c:pt idx="17">
                  <c:v>6286.1246133451168</c:v>
                </c:pt>
                <c:pt idx="18">
                  <c:v>6286.1246133451168</c:v>
                </c:pt>
                <c:pt idx="19">
                  <c:v>6782.1034025629697</c:v>
                </c:pt>
                <c:pt idx="20">
                  <c:v>7326.866990720283</c:v>
                </c:pt>
                <c:pt idx="21">
                  <c:v>7326.866990720283</c:v>
                </c:pt>
                <c:pt idx="22">
                  <c:v>7546.3985859478571</c:v>
                </c:pt>
                <c:pt idx="23">
                  <c:v>8432.6557666813969</c:v>
                </c:pt>
                <c:pt idx="24">
                  <c:v>8672.5143614670797</c:v>
                </c:pt>
                <c:pt idx="25">
                  <c:v>8897.1277065841805</c:v>
                </c:pt>
                <c:pt idx="26">
                  <c:v>9410.3844454264254</c:v>
                </c:pt>
                <c:pt idx="27">
                  <c:v>10490.764471939903</c:v>
                </c:pt>
                <c:pt idx="28">
                  <c:v>11192.045956694654</c:v>
                </c:pt>
                <c:pt idx="29">
                  <c:v>11500</c:v>
                </c:pt>
                <c:pt idx="30">
                  <c:v>10446.729142025293</c:v>
                </c:pt>
              </c:numCache>
            </c:numRef>
          </c:val>
          <c:smooth val="0"/>
          <c:extLst>
            <c:ext xmlns:c16="http://schemas.microsoft.com/office/drawing/2014/chart" uri="{C3380CC4-5D6E-409C-BE32-E72D297353CC}">
              <c16:uniqueId val="{00000003-83C2-4965-8C49-9FB51990BB56}"/>
            </c:ext>
          </c:extLst>
        </c:ser>
        <c:dLbls>
          <c:showLegendKey val="0"/>
          <c:showVal val="0"/>
          <c:showCatName val="0"/>
          <c:showSerName val="0"/>
          <c:showPercent val="0"/>
          <c:showBubbleSize val="0"/>
        </c:dLbls>
        <c:smooth val="0"/>
        <c:axId val="1081956271"/>
        <c:axId val="1081956751"/>
      </c:lineChart>
      <c:catAx>
        <c:axId val="108195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81956751"/>
        <c:crosses val="autoZero"/>
        <c:auto val="1"/>
        <c:lblAlgn val="ctr"/>
        <c:lblOffset val="100"/>
        <c:noMultiLvlLbl val="0"/>
      </c:catAx>
      <c:valAx>
        <c:axId val="1081956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8195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Excel.xlsx]Load factor vs DUD!PivotTable2</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'Load factor vs DUD'!$B$1:$B$2</c:f>
              <c:strCache>
                <c:ptCount val="1"/>
                <c:pt idx="0">
                  <c:v>FR101</c:v>
                </c:pt>
              </c:strCache>
            </c:strRef>
          </c:tx>
          <c:spPr>
            <a:ln w="28575" cap="rnd">
              <a:solidFill>
                <a:schemeClr val="accent1"/>
              </a:solidFill>
              <a:round/>
            </a:ln>
            <a:effectLst/>
          </c:spPr>
          <c:marker>
            <c:symbol val="none"/>
          </c:marker>
          <c:cat>
            <c:strRef>
              <c:f>'Load factor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'Load factor vs DUD'!$B$3:$B$34</c:f>
              <c:numCache>
                <c:formatCode>0%</c:formatCode>
                <c:ptCount val="31"/>
                <c:pt idx="0">
                  <c:v>1.6E-2</c:v>
                </c:pt>
                <c:pt idx="1">
                  <c:v>2.5999999999999999E-2</c:v>
                </c:pt>
                <c:pt idx="2">
                  <c:v>2.5999999999999999E-2</c:v>
                </c:pt>
                <c:pt idx="3">
                  <c:v>2.5999999999999999E-2</c:v>
                </c:pt>
                <c:pt idx="4">
                  <c:v>2.5999999999999999E-2</c:v>
                </c:pt>
                <c:pt idx="5">
                  <c:v>2.5999999999999999E-2</c:v>
                </c:pt>
                <c:pt idx="6">
                  <c:v>2.5999999999999999E-2</c:v>
                </c:pt>
                <c:pt idx="7">
                  <c:v>2.5999999999999999E-2</c:v>
                </c:pt>
                <c:pt idx="8">
                  <c:v>2.5999999999999999E-2</c:v>
                </c:pt>
                <c:pt idx="9">
                  <c:v>4.8000000000000001E-2</c:v>
                </c:pt>
                <c:pt idx="10">
                  <c:v>4.8000000000000001E-2</c:v>
                </c:pt>
                <c:pt idx="11">
                  <c:v>5.2999999999999999E-2</c:v>
                </c:pt>
                <c:pt idx="12">
                  <c:v>5.2999999999999999E-2</c:v>
                </c:pt>
                <c:pt idx="13">
                  <c:v>6.3E-2</c:v>
                </c:pt>
                <c:pt idx="14">
                  <c:v>6.3E-2</c:v>
                </c:pt>
                <c:pt idx="15">
                  <c:v>6.3E-2</c:v>
                </c:pt>
                <c:pt idx="16">
                  <c:v>6.3E-2</c:v>
                </c:pt>
                <c:pt idx="17">
                  <c:v>7.3999999999999996E-2</c:v>
                </c:pt>
                <c:pt idx="18">
                  <c:v>7.3999999999999996E-2</c:v>
                </c:pt>
                <c:pt idx="19">
                  <c:v>8.5000000000000006E-2</c:v>
                </c:pt>
                <c:pt idx="20">
                  <c:v>0.09</c:v>
                </c:pt>
                <c:pt idx="21">
                  <c:v>0.09</c:v>
                </c:pt>
                <c:pt idx="22">
                  <c:v>0.14299999999999999</c:v>
                </c:pt>
                <c:pt idx="23">
                  <c:v>0.18</c:v>
                </c:pt>
                <c:pt idx="24">
                  <c:v>0.21199999999999999</c:v>
                </c:pt>
                <c:pt idx="25">
                  <c:v>0.30199999999999999</c:v>
                </c:pt>
                <c:pt idx="26">
                  <c:v>0.32800000000000001</c:v>
                </c:pt>
                <c:pt idx="27">
                  <c:v>0.39200000000000002</c:v>
                </c:pt>
                <c:pt idx="28">
                  <c:v>0.40200000000000002</c:v>
                </c:pt>
                <c:pt idx="29">
                  <c:v>0.48699999999999999</c:v>
                </c:pt>
                <c:pt idx="30">
                  <c:v>0.56599999999999995</c:v>
                </c:pt>
              </c:numCache>
            </c:numRef>
          </c:val>
          <c:smooth val="0"/>
          <c:extLst>
            <c:ext xmlns:c16="http://schemas.microsoft.com/office/drawing/2014/chart" uri="{C3380CC4-5D6E-409C-BE32-E72D297353CC}">
              <c16:uniqueId val="{00000000-E5A3-4AF9-B7E2-1130296E99CC}"/>
            </c:ext>
          </c:extLst>
        </c:ser>
        <c:ser>
          <c:idx val="1"/>
          <c:order val="1"/>
          <c:tx>
            <c:strRef>
              <c:f>'Load factor vs DUD'!$C$1:$C$2</c:f>
              <c:strCache>
                <c:ptCount val="1"/>
                <c:pt idx="0">
                  <c:v>FR102</c:v>
                </c:pt>
              </c:strCache>
            </c:strRef>
          </c:tx>
          <c:spPr>
            <a:ln w="28575" cap="rnd">
              <a:solidFill>
                <a:schemeClr val="accent2"/>
              </a:solidFill>
              <a:round/>
            </a:ln>
            <a:effectLst/>
          </c:spPr>
          <c:marker>
            <c:symbol val="none"/>
          </c:marker>
          <c:cat>
            <c:strRef>
              <c:f>'Load factor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'Load factor vs DUD'!$C$3:$C$34</c:f>
              <c:numCache>
                <c:formatCode>0%</c:formatCode>
                <c:ptCount val="31"/>
                <c:pt idx="0">
                  <c:v>0.11600000000000001</c:v>
                </c:pt>
                <c:pt idx="1">
                  <c:v>0.11600000000000001</c:v>
                </c:pt>
                <c:pt idx="2">
                  <c:v>0.127</c:v>
                </c:pt>
                <c:pt idx="3">
                  <c:v>0.13800000000000001</c:v>
                </c:pt>
                <c:pt idx="4">
                  <c:v>0.13800000000000001</c:v>
                </c:pt>
                <c:pt idx="5">
                  <c:v>0.13800000000000001</c:v>
                </c:pt>
                <c:pt idx="6">
                  <c:v>0.14299999999999999</c:v>
                </c:pt>
                <c:pt idx="7">
                  <c:v>0.14299999999999999</c:v>
                </c:pt>
                <c:pt idx="8">
                  <c:v>0.14799999999999999</c:v>
                </c:pt>
                <c:pt idx="9">
                  <c:v>0.153</c:v>
                </c:pt>
                <c:pt idx="10">
                  <c:v>0.153</c:v>
                </c:pt>
                <c:pt idx="11">
                  <c:v>0.17499999999999999</c:v>
                </c:pt>
                <c:pt idx="12">
                  <c:v>0.18</c:v>
                </c:pt>
                <c:pt idx="13">
                  <c:v>0.20599999999999999</c:v>
                </c:pt>
                <c:pt idx="14">
                  <c:v>0.23300000000000001</c:v>
                </c:pt>
                <c:pt idx="15">
                  <c:v>0.23799999999999999</c:v>
                </c:pt>
                <c:pt idx="16">
                  <c:v>0.28000000000000003</c:v>
                </c:pt>
                <c:pt idx="17">
                  <c:v>0.29599999999999999</c:v>
                </c:pt>
                <c:pt idx="18">
                  <c:v>0.34899999999999998</c:v>
                </c:pt>
                <c:pt idx="19">
                  <c:v>0.39200000000000002</c:v>
                </c:pt>
                <c:pt idx="20">
                  <c:v>0.46</c:v>
                </c:pt>
                <c:pt idx="21">
                  <c:v>0.59299999999999997</c:v>
                </c:pt>
                <c:pt idx="22">
                  <c:v>0.65100000000000002</c:v>
                </c:pt>
                <c:pt idx="23">
                  <c:v>0.68300000000000005</c:v>
                </c:pt>
                <c:pt idx="24">
                  <c:v>0.746</c:v>
                </c:pt>
                <c:pt idx="25">
                  <c:v>0.79400000000000004</c:v>
                </c:pt>
                <c:pt idx="26">
                  <c:v>0.83099999999999996</c:v>
                </c:pt>
                <c:pt idx="27">
                  <c:v>0.86799999999999999</c:v>
                </c:pt>
                <c:pt idx="28">
                  <c:v>0.94699999999999995</c:v>
                </c:pt>
                <c:pt idx="29">
                  <c:v>0.97899999999999998</c:v>
                </c:pt>
                <c:pt idx="30">
                  <c:v>1.0369999999999999</c:v>
                </c:pt>
              </c:numCache>
            </c:numRef>
          </c:val>
          <c:smooth val="0"/>
          <c:extLst>
            <c:ext xmlns:c16="http://schemas.microsoft.com/office/drawing/2014/chart" uri="{C3380CC4-5D6E-409C-BE32-E72D297353CC}">
              <c16:uniqueId val="{00000001-E5A3-4AF9-B7E2-1130296E99CC}"/>
            </c:ext>
          </c:extLst>
        </c:ser>
        <c:ser>
          <c:idx val="2"/>
          <c:order val="2"/>
          <c:tx>
            <c:strRef>
              <c:f>'Load factor vs DUD'!$D$1:$D$2</c:f>
              <c:strCache>
                <c:ptCount val="1"/>
                <c:pt idx="0">
                  <c:v>FR103</c:v>
                </c:pt>
              </c:strCache>
            </c:strRef>
          </c:tx>
          <c:spPr>
            <a:ln w="28575" cap="rnd">
              <a:solidFill>
                <a:schemeClr val="accent3"/>
              </a:solidFill>
              <a:round/>
            </a:ln>
            <a:effectLst/>
          </c:spPr>
          <c:marker>
            <c:symbol val="none"/>
          </c:marker>
          <c:cat>
            <c:strRef>
              <c:f>'Load factor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'Load factor vs DUD'!$D$3:$D$34</c:f>
              <c:numCache>
                <c:formatCode>0%</c:formatCode>
                <c:ptCount val="31"/>
                <c:pt idx="0">
                  <c:v>0.60299999999999998</c:v>
                </c:pt>
                <c:pt idx="1">
                  <c:v>0.624</c:v>
                </c:pt>
                <c:pt idx="2">
                  <c:v>0.624</c:v>
                </c:pt>
                <c:pt idx="3">
                  <c:v>0.63500000000000001</c:v>
                </c:pt>
                <c:pt idx="4">
                  <c:v>0.63500000000000001</c:v>
                </c:pt>
                <c:pt idx="5">
                  <c:v>0.67200000000000004</c:v>
                </c:pt>
                <c:pt idx="6">
                  <c:v>0.68799999999999994</c:v>
                </c:pt>
                <c:pt idx="7">
                  <c:v>0.68799999999999994</c:v>
                </c:pt>
                <c:pt idx="8">
                  <c:v>0.68799999999999994</c:v>
                </c:pt>
                <c:pt idx="9">
                  <c:v>0.68799999999999994</c:v>
                </c:pt>
                <c:pt idx="10">
                  <c:v>0.68799999999999994</c:v>
                </c:pt>
                <c:pt idx="11">
                  <c:v>0.68799999999999994</c:v>
                </c:pt>
                <c:pt idx="12">
                  <c:v>0.68799999999999994</c:v>
                </c:pt>
                <c:pt idx="13">
                  <c:v>0.68799999999999994</c:v>
                </c:pt>
                <c:pt idx="14">
                  <c:v>0.69799999999999995</c:v>
                </c:pt>
                <c:pt idx="15">
                  <c:v>0.70399999999999996</c:v>
                </c:pt>
                <c:pt idx="16">
                  <c:v>0.70399999999999996</c:v>
                </c:pt>
                <c:pt idx="17">
                  <c:v>0.71399999999999997</c:v>
                </c:pt>
                <c:pt idx="18">
                  <c:v>0.72</c:v>
                </c:pt>
                <c:pt idx="19">
                  <c:v>0.73</c:v>
                </c:pt>
                <c:pt idx="20">
                  <c:v>0.77800000000000002</c:v>
                </c:pt>
                <c:pt idx="21">
                  <c:v>0.78800000000000003</c:v>
                </c:pt>
                <c:pt idx="22">
                  <c:v>0.80400000000000005</c:v>
                </c:pt>
                <c:pt idx="23">
                  <c:v>0.83099999999999996</c:v>
                </c:pt>
                <c:pt idx="24">
                  <c:v>0.82</c:v>
                </c:pt>
                <c:pt idx="25">
                  <c:v>0.82</c:v>
                </c:pt>
                <c:pt idx="26">
                  <c:v>0.84699999999999998</c:v>
                </c:pt>
                <c:pt idx="27">
                  <c:v>0.84699999999999998</c:v>
                </c:pt>
                <c:pt idx="28">
                  <c:v>0.85699999999999998</c:v>
                </c:pt>
                <c:pt idx="29">
                  <c:v>0.88400000000000001</c:v>
                </c:pt>
                <c:pt idx="30">
                  <c:v>0.93700000000000006</c:v>
                </c:pt>
              </c:numCache>
            </c:numRef>
          </c:val>
          <c:smooth val="0"/>
          <c:extLst>
            <c:ext xmlns:c16="http://schemas.microsoft.com/office/drawing/2014/chart" uri="{C3380CC4-5D6E-409C-BE32-E72D297353CC}">
              <c16:uniqueId val="{00000002-E5A3-4AF9-B7E2-1130296E99CC}"/>
            </c:ext>
          </c:extLst>
        </c:ser>
        <c:ser>
          <c:idx val="3"/>
          <c:order val="3"/>
          <c:tx>
            <c:strRef>
              <c:f>'Load factor vs DUD'!$E$1:$E$2</c:f>
              <c:strCache>
                <c:ptCount val="1"/>
                <c:pt idx="0">
                  <c:v>FR104</c:v>
                </c:pt>
              </c:strCache>
            </c:strRef>
          </c:tx>
          <c:spPr>
            <a:ln w="28575" cap="rnd">
              <a:solidFill>
                <a:schemeClr val="accent4"/>
              </a:solidFill>
              <a:round/>
            </a:ln>
            <a:effectLst/>
          </c:spPr>
          <c:marker>
            <c:symbol val="none"/>
          </c:marker>
          <c:cat>
            <c:strRef>
              <c:f>'Load factor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'Load factor vs DUD'!$E$3:$E$34</c:f>
              <c:numCache>
                <c:formatCode>0%</c:formatCode>
                <c:ptCount val="31"/>
                <c:pt idx="0">
                  <c:v>0.222</c:v>
                </c:pt>
                <c:pt idx="1">
                  <c:v>0.24299999999999999</c:v>
                </c:pt>
                <c:pt idx="2">
                  <c:v>0.254</c:v>
                </c:pt>
                <c:pt idx="3">
                  <c:v>0.25900000000000001</c:v>
                </c:pt>
                <c:pt idx="4">
                  <c:v>0.27</c:v>
                </c:pt>
                <c:pt idx="5">
                  <c:v>0.28599999999999998</c:v>
                </c:pt>
                <c:pt idx="6">
                  <c:v>0.28599999999999998</c:v>
                </c:pt>
                <c:pt idx="7">
                  <c:v>0.29599999999999999</c:v>
                </c:pt>
                <c:pt idx="8">
                  <c:v>0.35399999999999998</c:v>
                </c:pt>
                <c:pt idx="9">
                  <c:v>0.38600000000000001</c:v>
                </c:pt>
                <c:pt idx="10">
                  <c:v>0.41799999999999998</c:v>
                </c:pt>
                <c:pt idx="11">
                  <c:v>0.42299999999999999</c:v>
                </c:pt>
                <c:pt idx="12">
                  <c:v>0.42899999999999999</c:v>
                </c:pt>
                <c:pt idx="13">
                  <c:v>0.67200000000000004</c:v>
                </c:pt>
                <c:pt idx="14">
                  <c:v>0.67200000000000004</c:v>
                </c:pt>
                <c:pt idx="15">
                  <c:v>0.67200000000000004</c:v>
                </c:pt>
                <c:pt idx="16">
                  <c:v>0.66100000000000003</c:v>
                </c:pt>
                <c:pt idx="17">
                  <c:v>0.66700000000000004</c:v>
                </c:pt>
                <c:pt idx="18">
                  <c:v>0.66700000000000004</c:v>
                </c:pt>
                <c:pt idx="19">
                  <c:v>0.69799999999999995</c:v>
                </c:pt>
                <c:pt idx="20">
                  <c:v>0.73</c:v>
                </c:pt>
                <c:pt idx="21">
                  <c:v>0.73</c:v>
                </c:pt>
                <c:pt idx="22">
                  <c:v>0.746</c:v>
                </c:pt>
                <c:pt idx="23">
                  <c:v>0.79900000000000004</c:v>
                </c:pt>
                <c:pt idx="24">
                  <c:v>0.81499999999999995</c:v>
                </c:pt>
                <c:pt idx="25">
                  <c:v>0.83099999999999996</c:v>
                </c:pt>
                <c:pt idx="26">
                  <c:v>0.86799999999999999</c:v>
                </c:pt>
                <c:pt idx="27">
                  <c:v>0.92100000000000004</c:v>
                </c:pt>
                <c:pt idx="28">
                  <c:v>0.94699999999999995</c:v>
                </c:pt>
                <c:pt idx="29">
                  <c:v>0.95199999999999996</c:v>
                </c:pt>
                <c:pt idx="30">
                  <c:v>0.95799999999999996</c:v>
                </c:pt>
              </c:numCache>
            </c:numRef>
          </c:val>
          <c:smooth val="0"/>
          <c:extLst>
            <c:ext xmlns:c16="http://schemas.microsoft.com/office/drawing/2014/chart" uri="{C3380CC4-5D6E-409C-BE32-E72D297353CC}">
              <c16:uniqueId val="{00000003-E5A3-4AF9-B7E2-1130296E99CC}"/>
            </c:ext>
          </c:extLst>
        </c:ser>
        <c:dLbls>
          <c:showLegendKey val="0"/>
          <c:showVal val="0"/>
          <c:showCatName val="0"/>
          <c:showSerName val="0"/>
          <c:showPercent val="0"/>
          <c:showBubbleSize val="0"/>
        </c:dLbls>
        <c:smooth val="0"/>
        <c:axId val="137036943"/>
        <c:axId val="137036463"/>
      </c:lineChart>
      <c:catAx>
        <c:axId val="1370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7036463"/>
        <c:crosses val="autoZero"/>
        <c:auto val="1"/>
        <c:lblAlgn val="ctr"/>
        <c:lblOffset val="100"/>
        <c:noMultiLvlLbl val="0"/>
      </c:catAx>
      <c:valAx>
        <c:axId val="137036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703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Excel.xlsx]fare FR vs DUD!PivotTable4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5314960629921"/>
          <c:y val="0.14712744240303297"/>
          <c:w val="0.63932895888013996"/>
          <c:h val="0.65853091280256637"/>
        </c:manualLayout>
      </c:layout>
      <c:lineChart>
        <c:grouping val="standard"/>
        <c:varyColors val="0"/>
        <c:ser>
          <c:idx val="0"/>
          <c:order val="0"/>
          <c:tx>
            <c:strRef>
              <c:f>'fare FR vs DUD'!$B$1:$B$2</c:f>
              <c:strCache>
                <c:ptCount val="1"/>
                <c:pt idx="0">
                  <c:v>FR101</c:v>
                </c:pt>
              </c:strCache>
            </c:strRef>
          </c:tx>
          <c:spPr>
            <a:ln w="28575" cap="rnd">
              <a:solidFill>
                <a:schemeClr val="accent1"/>
              </a:solidFill>
              <a:round/>
            </a:ln>
            <a:effectLst/>
          </c:spPr>
          <c:marker>
            <c:symbol val="none"/>
          </c:marker>
          <c:cat>
            <c:strRef>
              <c:f>'fare FR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'fare FR vs DUD'!$B$3:$B$34</c:f>
              <c:numCache>
                <c:formatCode>"€"#,##0.00_);[Red]\("€"#,##0.00\)</c:formatCode>
                <c:ptCount val="31"/>
                <c:pt idx="0">
                  <c:v>14.99</c:v>
                </c:pt>
                <c:pt idx="1">
                  <c:v>14.99</c:v>
                </c:pt>
                <c:pt idx="2">
                  <c:v>14.99</c:v>
                </c:pt>
                <c:pt idx="3">
                  <c:v>14.99</c:v>
                </c:pt>
                <c:pt idx="4">
                  <c:v>14.99</c:v>
                </c:pt>
                <c:pt idx="5">
                  <c:v>14.99</c:v>
                </c:pt>
                <c:pt idx="6">
                  <c:v>14.99</c:v>
                </c:pt>
                <c:pt idx="7">
                  <c:v>14.99</c:v>
                </c:pt>
                <c:pt idx="8">
                  <c:v>14.99</c:v>
                </c:pt>
                <c:pt idx="9">
                  <c:v>14.99</c:v>
                </c:pt>
                <c:pt idx="10">
                  <c:v>14.99</c:v>
                </c:pt>
                <c:pt idx="11">
                  <c:v>14.99</c:v>
                </c:pt>
                <c:pt idx="12">
                  <c:v>14.99</c:v>
                </c:pt>
                <c:pt idx="13">
                  <c:v>14.99</c:v>
                </c:pt>
                <c:pt idx="14">
                  <c:v>14.99</c:v>
                </c:pt>
                <c:pt idx="15">
                  <c:v>14.99</c:v>
                </c:pt>
                <c:pt idx="16">
                  <c:v>14.99</c:v>
                </c:pt>
                <c:pt idx="17">
                  <c:v>14.99</c:v>
                </c:pt>
                <c:pt idx="18">
                  <c:v>14.99</c:v>
                </c:pt>
                <c:pt idx="19">
                  <c:v>14.99</c:v>
                </c:pt>
                <c:pt idx="20">
                  <c:v>14.99</c:v>
                </c:pt>
                <c:pt idx="21">
                  <c:v>14.99</c:v>
                </c:pt>
                <c:pt idx="22">
                  <c:v>15.99</c:v>
                </c:pt>
                <c:pt idx="23">
                  <c:v>14.99</c:v>
                </c:pt>
                <c:pt idx="24">
                  <c:v>14.99</c:v>
                </c:pt>
                <c:pt idx="25">
                  <c:v>15.99</c:v>
                </c:pt>
                <c:pt idx="26">
                  <c:v>14.99</c:v>
                </c:pt>
                <c:pt idx="27">
                  <c:v>14.99</c:v>
                </c:pt>
                <c:pt idx="28">
                  <c:v>16.989999999999998</c:v>
                </c:pt>
                <c:pt idx="29">
                  <c:v>14.99</c:v>
                </c:pt>
                <c:pt idx="30">
                  <c:v>29.99</c:v>
                </c:pt>
              </c:numCache>
            </c:numRef>
          </c:val>
          <c:smooth val="0"/>
          <c:extLst>
            <c:ext xmlns:c16="http://schemas.microsoft.com/office/drawing/2014/chart" uri="{C3380CC4-5D6E-409C-BE32-E72D297353CC}">
              <c16:uniqueId val="{00000000-06AF-4371-AE6E-3AA93374E72C}"/>
            </c:ext>
          </c:extLst>
        </c:ser>
        <c:ser>
          <c:idx val="1"/>
          <c:order val="1"/>
          <c:tx>
            <c:strRef>
              <c:f>'fare FR vs DUD'!$C$1:$C$2</c:f>
              <c:strCache>
                <c:ptCount val="1"/>
                <c:pt idx="0">
                  <c:v>FR102</c:v>
                </c:pt>
              </c:strCache>
            </c:strRef>
          </c:tx>
          <c:spPr>
            <a:ln w="28575" cap="rnd">
              <a:solidFill>
                <a:schemeClr val="accent2"/>
              </a:solidFill>
              <a:round/>
            </a:ln>
            <a:effectLst/>
          </c:spPr>
          <c:marker>
            <c:symbol val="none"/>
          </c:marker>
          <c:cat>
            <c:strRef>
              <c:f>'fare FR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'fare FR vs DUD'!$C$3:$C$34</c:f>
              <c:numCache>
                <c:formatCode>"€"#,##0.00_);[Red]\("€"#,##0.00\)</c:formatCode>
                <c:ptCount val="31"/>
                <c:pt idx="0">
                  <c:v>30.39</c:v>
                </c:pt>
                <c:pt idx="1">
                  <c:v>30.39</c:v>
                </c:pt>
                <c:pt idx="2">
                  <c:v>30.99</c:v>
                </c:pt>
                <c:pt idx="3">
                  <c:v>30.79</c:v>
                </c:pt>
                <c:pt idx="4">
                  <c:v>28.99</c:v>
                </c:pt>
                <c:pt idx="5">
                  <c:v>28.99</c:v>
                </c:pt>
                <c:pt idx="6">
                  <c:v>28.99</c:v>
                </c:pt>
                <c:pt idx="7">
                  <c:v>28.99</c:v>
                </c:pt>
                <c:pt idx="8">
                  <c:v>25.99</c:v>
                </c:pt>
                <c:pt idx="9">
                  <c:v>25.99</c:v>
                </c:pt>
                <c:pt idx="10">
                  <c:v>25.99</c:v>
                </c:pt>
                <c:pt idx="11">
                  <c:v>18.39</c:v>
                </c:pt>
                <c:pt idx="12">
                  <c:v>21.49</c:v>
                </c:pt>
                <c:pt idx="13">
                  <c:v>24.24</c:v>
                </c:pt>
                <c:pt idx="14">
                  <c:v>28.99</c:v>
                </c:pt>
                <c:pt idx="15">
                  <c:v>31.99</c:v>
                </c:pt>
                <c:pt idx="16">
                  <c:v>24.99</c:v>
                </c:pt>
                <c:pt idx="17">
                  <c:v>27.24</c:v>
                </c:pt>
                <c:pt idx="18">
                  <c:v>24.49</c:v>
                </c:pt>
                <c:pt idx="19">
                  <c:v>14.99</c:v>
                </c:pt>
                <c:pt idx="20">
                  <c:v>14.99</c:v>
                </c:pt>
                <c:pt idx="21">
                  <c:v>29.19</c:v>
                </c:pt>
                <c:pt idx="22">
                  <c:v>39.590000000000003</c:v>
                </c:pt>
                <c:pt idx="23">
                  <c:v>28.59</c:v>
                </c:pt>
                <c:pt idx="24">
                  <c:v>31.99</c:v>
                </c:pt>
                <c:pt idx="25">
                  <c:v>39.590000000000003</c:v>
                </c:pt>
                <c:pt idx="26">
                  <c:v>36.99</c:v>
                </c:pt>
                <c:pt idx="27">
                  <c:v>38.99</c:v>
                </c:pt>
                <c:pt idx="28">
                  <c:v>58.99</c:v>
                </c:pt>
                <c:pt idx="29">
                  <c:v>123.59</c:v>
                </c:pt>
                <c:pt idx="30">
                  <c:v>249.99</c:v>
                </c:pt>
              </c:numCache>
            </c:numRef>
          </c:val>
          <c:smooth val="0"/>
          <c:extLst>
            <c:ext xmlns:c16="http://schemas.microsoft.com/office/drawing/2014/chart" uri="{C3380CC4-5D6E-409C-BE32-E72D297353CC}">
              <c16:uniqueId val="{00000001-06AF-4371-AE6E-3AA93374E72C}"/>
            </c:ext>
          </c:extLst>
        </c:ser>
        <c:ser>
          <c:idx val="2"/>
          <c:order val="2"/>
          <c:tx>
            <c:strRef>
              <c:f>'fare FR vs DUD'!$D$1:$D$2</c:f>
              <c:strCache>
                <c:ptCount val="1"/>
                <c:pt idx="0">
                  <c:v>FR103</c:v>
                </c:pt>
              </c:strCache>
            </c:strRef>
          </c:tx>
          <c:spPr>
            <a:ln w="28575" cap="rnd">
              <a:solidFill>
                <a:schemeClr val="accent3"/>
              </a:solidFill>
              <a:round/>
            </a:ln>
            <a:effectLst/>
          </c:spPr>
          <c:marker>
            <c:symbol val="none"/>
          </c:marker>
          <c:cat>
            <c:strRef>
              <c:f>'fare FR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'fare FR vs DUD'!$D$3:$D$34</c:f>
              <c:numCache>
                <c:formatCode>"€"#,##0.00_);[Red]\("€"#,##0.00\)</c:formatCode>
                <c:ptCount val="31"/>
                <c:pt idx="0">
                  <c:v>140.99</c:v>
                </c:pt>
                <c:pt idx="1">
                  <c:v>141.99</c:v>
                </c:pt>
                <c:pt idx="2">
                  <c:v>142.99</c:v>
                </c:pt>
                <c:pt idx="3">
                  <c:v>161.38999999999999</c:v>
                </c:pt>
                <c:pt idx="4">
                  <c:v>154.80000000000001</c:v>
                </c:pt>
                <c:pt idx="5">
                  <c:v>161.38999999999999</c:v>
                </c:pt>
                <c:pt idx="6">
                  <c:v>181.6</c:v>
                </c:pt>
                <c:pt idx="7">
                  <c:v>182.79</c:v>
                </c:pt>
                <c:pt idx="8">
                  <c:v>175.6</c:v>
                </c:pt>
                <c:pt idx="9">
                  <c:v>175.6</c:v>
                </c:pt>
                <c:pt idx="10">
                  <c:v>165.99</c:v>
                </c:pt>
                <c:pt idx="11">
                  <c:v>159.99</c:v>
                </c:pt>
                <c:pt idx="12">
                  <c:v>159.99</c:v>
                </c:pt>
                <c:pt idx="13">
                  <c:v>159.99</c:v>
                </c:pt>
                <c:pt idx="14">
                  <c:v>165.99</c:v>
                </c:pt>
                <c:pt idx="15">
                  <c:v>165.99</c:v>
                </c:pt>
                <c:pt idx="16">
                  <c:v>159.99</c:v>
                </c:pt>
                <c:pt idx="17">
                  <c:v>187.99</c:v>
                </c:pt>
                <c:pt idx="18">
                  <c:v>187.99</c:v>
                </c:pt>
                <c:pt idx="19">
                  <c:v>150.99</c:v>
                </c:pt>
                <c:pt idx="20">
                  <c:v>154.80000000000001</c:v>
                </c:pt>
                <c:pt idx="21">
                  <c:v>160.29</c:v>
                </c:pt>
                <c:pt idx="22">
                  <c:v>180.6</c:v>
                </c:pt>
                <c:pt idx="23">
                  <c:v>154.80000000000001</c:v>
                </c:pt>
                <c:pt idx="24">
                  <c:v>145.99</c:v>
                </c:pt>
                <c:pt idx="25">
                  <c:v>125.99</c:v>
                </c:pt>
                <c:pt idx="26">
                  <c:v>140.49</c:v>
                </c:pt>
                <c:pt idx="27">
                  <c:v>112.99</c:v>
                </c:pt>
                <c:pt idx="28">
                  <c:v>117.99</c:v>
                </c:pt>
                <c:pt idx="29">
                  <c:v>76.989999999999995</c:v>
                </c:pt>
                <c:pt idx="30">
                  <c:v>89.49</c:v>
                </c:pt>
              </c:numCache>
            </c:numRef>
          </c:val>
          <c:smooth val="0"/>
          <c:extLst>
            <c:ext xmlns:c16="http://schemas.microsoft.com/office/drawing/2014/chart" uri="{C3380CC4-5D6E-409C-BE32-E72D297353CC}">
              <c16:uniqueId val="{00000002-06AF-4371-AE6E-3AA93374E72C}"/>
            </c:ext>
          </c:extLst>
        </c:ser>
        <c:ser>
          <c:idx val="3"/>
          <c:order val="3"/>
          <c:tx>
            <c:strRef>
              <c:f>'fare FR vs DUD'!$E$1:$E$2</c:f>
              <c:strCache>
                <c:ptCount val="1"/>
                <c:pt idx="0">
                  <c:v>FR104</c:v>
                </c:pt>
              </c:strCache>
            </c:strRef>
          </c:tx>
          <c:spPr>
            <a:ln w="28575" cap="rnd">
              <a:solidFill>
                <a:schemeClr val="accent4"/>
              </a:solidFill>
              <a:round/>
            </a:ln>
            <a:effectLst/>
          </c:spPr>
          <c:marker>
            <c:symbol val="none"/>
          </c:marker>
          <c:cat>
            <c:strRef>
              <c:f>'fare FR vs DUD'!$A$3:$A$34</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'fare FR vs DUD'!$E$3:$E$34</c:f>
              <c:numCache>
                <c:formatCode>"€"#,##0.00_);[Red]\("€"#,##0.00\)</c:formatCode>
                <c:ptCount val="31"/>
                <c:pt idx="0">
                  <c:v>27.99</c:v>
                </c:pt>
                <c:pt idx="1">
                  <c:v>26.24</c:v>
                </c:pt>
                <c:pt idx="2">
                  <c:v>26.24</c:v>
                </c:pt>
                <c:pt idx="3">
                  <c:v>26.87</c:v>
                </c:pt>
                <c:pt idx="4">
                  <c:v>33.24</c:v>
                </c:pt>
                <c:pt idx="5">
                  <c:v>33.24</c:v>
                </c:pt>
                <c:pt idx="6">
                  <c:v>30.99</c:v>
                </c:pt>
                <c:pt idx="7">
                  <c:v>33.99</c:v>
                </c:pt>
                <c:pt idx="8">
                  <c:v>38.99</c:v>
                </c:pt>
                <c:pt idx="9">
                  <c:v>40.79</c:v>
                </c:pt>
                <c:pt idx="10">
                  <c:v>43.79</c:v>
                </c:pt>
                <c:pt idx="11">
                  <c:v>46.99</c:v>
                </c:pt>
                <c:pt idx="12">
                  <c:v>44.74</c:v>
                </c:pt>
                <c:pt idx="13">
                  <c:v>94.99</c:v>
                </c:pt>
                <c:pt idx="14">
                  <c:v>106.19</c:v>
                </c:pt>
                <c:pt idx="15">
                  <c:v>106.19</c:v>
                </c:pt>
                <c:pt idx="16">
                  <c:v>90.99</c:v>
                </c:pt>
                <c:pt idx="17">
                  <c:v>90.99</c:v>
                </c:pt>
                <c:pt idx="18">
                  <c:v>94.99</c:v>
                </c:pt>
                <c:pt idx="19">
                  <c:v>82.99</c:v>
                </c:pt>
                <c:pt idx="20">
                  <c:v>91.62</c:v>
                </c:pt>
                <c:pt idx="21">
                  <c:v>71.989999999999995</c:v>
                </c:pt>
                <c:pt idx="22">
                  <c:v>74.989999999999995</c:v>
                </c:pt>
                <c:pt idx="23">
                  <c:v>79.489999999999995</c:v>
                </c:pt>
                <c:pt idx="24">
                  <c:v>76.489999999999995</c:v>
                </c:pt>
                <c:pt idx="25">
                  <c:v>71.989999999999995</c:v>
                </c:pt>
                <c:pt idx="26">
                  <c:v>88.62</c:v>
                </c:pt>
                <c:pt idx="27">
                  <c:v>120.69</c:v>
                </c:pt>
                <c:pt idx="28">
                  <c:v>200.49</c:v>
                </c:pt>
                <c:pt idx="29">
                  <c:v>124.99</c:v>
                </c:pt>
                <c:pt idx="30">
                  <c:v>133.24</c:v>
                </c:pt>
              </c:numCache>
            </c:numRef>
          </c:val>
          <c:smooth val="0"/>
          <c:extLst>
            <c:ext xmlns:c16="http://schemas.microsoft.com/office/drawing/2014/chart" uri="{C3380CC4-5D6E-409C-BE32-E72D297353CC}">
              <c16:uniqueId val="{00000003-06AF-4371-AE6E-3AA93374E72C}"/>
            </c:ext>
          </c:extLst>
        </c:ser>
        <c:dLbls>
          <c:showLegendKey val="0"/>
          <c:showVal val="0"/>
          <c:showCatName val="0"/>
          <c:showSerName val="0"/>
          <c:showPercent val="0"/>
          <c:showBubbleSize val="0"/>
        </c:dLbls>
        <c:smooth val="0"/>
        <c:axId val="135515983"/>
        <c:axId val="135512623"/>
      </c:lineChart>
      <c:catAx>
        <c:axId val="13551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5512623"/>
        <c:crosses val="autoZero"/>
        <c:auto val="1"/>
        <c:lblAlgn val="ctr"/>
        <c:lblOffset val="100"/>
        <c:noMultiLvlLbl val="0"/>
      </c:catAx>
      <c:valAx>
        <c:axId val="1355126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551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tx>
            <c:strRef>
              <c:f>'demand curve'!$F$1</c:f>
              <c:strCache>
                <c:ptCount val="1"/>
                <c:pt idx="0">
                  <c:v>Daily booking demand</c:v>
                </c:pt>
              </c:strCache>
            </c:strRef>
          </c:tx>
          <c:spPr>
            <a:ln w="25400" cap="rnd">
              <a:noFill/>
              <a:round/>
            </a:ln>
            <a:effectLst/>
          </c:spPr>
          <c:marker>
            <c:symbol val="circle"/>
            <c:size val="5"/>
            <c:spPr>
              <a:solidFill>
                <a:schemeClr val="accent1"/>
              </a:solidFill>
              <a:ln w="9525">
                <a:solidFill>
                  <a:schemeClr val="accent1"/>
                </a:solidFill>
              </a:ln>
              <a:effectLst/>
            </c:spPr>
          </c:marker>
          <c:xVal>
            <c:numRef>
              <c:f>'demand curve'!$D$2:$D$127</c:f>
              <c:numCache>
                <c:formatCode>"€"#,##0.00_);[Red]\("€"#,##0.00\)</c:formatCode>
                <c:ptCount val="31"/>
                <c:pt idx="0">
                  <c:v>27.99</c:v>
                </c:pt>
                <c:pt idx="1">
                  <c:v>26.24</c:v>
                </c:pt>
                <c:pt idx="2">
                  <c:v>26.24</c:v>
                </c:pt>
                <c:pt idx="3">
                  <c:v>26.87</c:v>
                </c:pt>
                <c:pt idx="4">
                  <c:v>33.24</c:v>
                </c:pt>
                <c:pt idx="5">
                  <c:v>33.24</c:v>
                </c:pt>
                <c:pt idx="6">
                  <c:v>30.99</c:v>
                </c:pt>
                <c:pt idx="7">
                  <c:v>33.99</c:v>
                </c:pt>
                <c:pt idx="8">
                  <c:v>38.99</c:v>
                </c:pt>
                <c:pt idx="9">
                  <c:v>40.79</c:v>
                </c:pt>
                <c:pt idx="10">
                  <c:v>43.79</c:v>
                </c:pt>
                <c:pt idx="11">
                  <c:v>46.99</c:v>
                </c:pt>
                <c:pt idx="12">
                  <c:v>44.74</c:v>
                </c:pt>
                <c:pt idx="13">
                  <c:v>94.99</c:v>
                </c:pt>
                <c:pt idx="14">
                  <c:v>106.19</c:v>
                </c:pt>
                <c:pt idx="15">
                  <c:v>106.19</c:v>
                </c:pt>
                <c:pt idx="16">
                  <c:v>90.99</c:v>
                </c:pt>
                <c:pt idx="17">
                  <c:v>90.99</c:v>
                </c:pt>
                <c:pt idx="18">
                  <c:v>94.99</c:v>
                </c:pt>
                <c:pt idx="19">
                  <c:v>82.99</c:v>
                </c:pt>
                <c:pt idx="20">
                  <c:v>91.62</c:v>
                </c:pt>
                <c:pt idx="21">
                  <c:v>71.989999999999995</c:v>
                </c:pt>
                <c:pt idx="22">
                  <c:v>74.989999999999995</c:v>
                </c:pt>
                <c:pt idx="23">
                  <c:v>79.489999999999995</c:v>
                </c:pt>
                <c:pt idx="24">
                  <c:v>76.489999999999995</c:v>
                </c:pt>
                <c:pt idx="25">
                  <c:v>71.989999999999995</c:v>
                </c:pt>
                <c:pt idx="26">
                  <c:v>88.62</c:v>
                </c:pt>
                <c:pt idx="27">
                  <c:v>120.69</c:v>
                </c:pt>
                <c:pt idx="28">
                  <c:v>200.49</c:v>
                </c:pt>
                <c:pt idx="29">
                  <c:v>124.99</c:v>
                </c:pt>
                <c:pt idx="30">
                  <c:v>133.24</c:v>
                </c:pt>
              </c:numCache>
            </c:numRef>
          </c:xVal>
          <c:yVal>
            <c:numRef>
              <c:f>'demand curve'!$F$2:$F$127</c:f>
              <c:numCache>
                <c:formatCode>General</c:formatCode>
                <c:ptCount val="31"/>
                <c:pt idx="0">
                  <c:v>0</c:v>
                </c:pt>
                <c:pt idx="1">
                  <c:v>4</c:v>
                </c:pt>
                <c:pt idx="2">
                  <c:v>2</c:v>
                </c:pt>
                <c:pt idx="3">
                  <c:v>1</c:v>
                </c:pt>
                <c:pt idx="4">
                  <c:v>2</c:v>
                </c:pt>
                <c:pt idx="5">
                  <c:v>3</c:v>
                </c:pt>
                <c:pt idx="6">
                  <c:v>0</c:v>
                </c:pt>
                <c:pt idx="7">
                  <c:v>2</c:v>
                </c:pt>
                <c:pt idx="8">
                  <c:v>11</c:v>
                </c:pt>
                <c:pt idx="9">
                  <c:v>6</c:v>
                </c:pt>
                <c:pt idx="10">
                  <c:v>6</c:v>
                </c:pt>
                <c:pt idx="11">
                  <c:v>1</c:v>
                </c:pt>
                <c:pt idx="12">
                  <c:v>1</c:v>
                </c:pt>
                <c:pt idx="13">
                  <c:v>46</c:v>
                </c:pt>
                <c:pt idx="14">
                  <c:v>0</c:v>
                </c:pt>
                <c:pt idx="15">
                  <c:v>0</c:v>
                </c:pt>
                <c:pt idx="16">
                  <c:v>-2</c:v>
                </c:pt>
                <c:pt idx="17">
                  <c:v>1</c:v>
                </c:pt>
                <c:pt idx="18">
                  <c:v>0</c:v>
                </c:pt>
                <c:pt idx="19">
                  <c:v>6</c:v>
                </c:pt>
                <c:pt idx="20">
                  <c:v>6</c:v>
                </c:pt>
                <c:pt idx="21">
                  <c:v>0</c:v>
                </c:pt>
                <c:pt idx="22">
                  <c:v>3</c:v>
                </c:pt>
                <c:pt idx="23">
                  <c:v>10</c:v>
                </c:pt>
                <c:pt idx="24">
                  <c:v>3</c:v>
                </c:pt>
                <c:pt idx="25">
                  <c:v>3</c:v>
                </c:pt>
                <c:pt idx="26">
                  <c:v>7</c:v>
                </c:pt>
                <c:pt idx="27">
                  <c:v>10</c:v>
                </c:pt>
                <c:pt idx="28">
                  <c:v>5</c:v>
                </c:pt>
                <c:pt idx="29">
                  <c:v>1</c:v>
                </c:pt>
                <c:pt idx="30">
                  <c:v>1</c:v>
                </c:pt>
              </c:numCache>
            </c:numRef>
          </c:yVal>
          <c:smooth val="0"/>
          <c:extLst>
            <c:ext xmlns:c16="http://schemas.microsoft.com/office/drawing/2014/chart" uri="{C3380CC4-5D6E-409C-BE32-E72D297353CC}">
              <c16:uniqueId val="{00000000-9B85-4E0E-AEA7-6C9EA4D37D91}"/>
            </c:ext>
          </c:extLst>
        </c:ser>
        <c:dLbls>
          <c:showLegendKey val="0"/>
          <c:showVal val="0"/>
          <c:showCatName val="0"/>
          <c:showSerName val="0"/>
          <c:showPercent val="0"/>
          <c:showBubbleSize val="0"/>
        </c:dLbls>
        <c:axId val="1917967648"/>
        <c:axId val="1917966688"/>
      </c:scatterChart>
      <c:valAx>
        <c:axId val="19179676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17966688"/>
        <c:crosses val="autoZero"/>
        <c:crossBetween val="midCat"/>
      </c:valAx>
      <c:valAx>
        <c:axId val="191796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17967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tx>
            <c:strRef>
              <c:f>'demand curve'!$F$1</c:f>
              <c:strCache>
                <c:ptCount val="1"/>
                <c:pt idx="0">
                  <c:v>Daily booking demand</c:v>
                </c:pt>
              </c:strCache>
            </c:strRef>
          </c:tx>
          <c:spPr>
            <a:ln w="25400" cap="rnd">
              <a:noFill/>
              <a:round/>
            </a:ln>
            <a:effectLst/>
          </c:spPr>
          <c:marker>
            <c:symbol val="circle"/>
            <c:size val="5"/>
            <c:spPr>
              <a:solidFill>
                <a:schemeClr val="accent1"/>
              </a:solidFill>
              <a:ln w="9525">
                <a:solidFill>
                  <a:schemeClr val="accent1"/>
                </a:solidFill>
              </a:ln>
              <a:effectLst/>
            </c:spPr>
          </c:marker>
          <c:xVal>
            <c:numRef>
              <c:f>'demand curve'!$D$2:$D$127</c:f>
              <c:numCache>
                <c:formatCode>"€"#,##0.00_);[Red]\("€"#,##0.00\)</c:formatCode>
                <c:ptCount val="31"/>
                <c:pt idx="0">
                  <c:v>27.99</c:v>
                </c:pt>
                <c:pt idx="1">
                  <c:v>26.24</c:v>
                </c:pt>
                <c:pt idx="2">
                  <c:v>26.24</c:v>
                </c:pt>
                <c:pt idx="3">
                  <c:v>26.87</c:v>
                </c:pt>
                <c:pt idx="4">
                  <c:v>33.24</c:v>
                </c:pt>
                <c:pt idx="5">
                  <c:v>33.24</c:v>
                </c:pt>
                <c:pt idx="6">
                  <c:v>30.99</c:v>
                </c:pt>
                <c:pt idx="7">
                  <c:v>33.99</c:v>
                </c:pt>
                <c:pt idx="8">
                  <c:v>38.99</c:v>
                </c:pt>
                <c:pt idx="9">
                  <c:v>40.79</c:v>
                </c:pt>
                <c:pt idx="10">
                  <c:v>43.79</c:v>
                </c:pt>
                <c:pt idx="11">
                  <c:v>46.99</c:v>
                </c:pt>
                <c:pt idx="12">
                  <c:v>44.74</c:v>
                </c:pt>
                <c:pt idx="13">
                  <c:v>94.99</c:v>
                </c:pt>
                <c:pt idx="14">
                  <c:v>106.19</c:v>
                </c:pt>
                <c:pt idx="15">
                  <c:v>106.19</c:v>
                </c:pt>
                <c:pt idx="16">
                  <c:v>90.99</c:v>
                </c:pt>
                <c:pt idx="17">
                  <c:v>90.99</c:v>
                </c:pt>
                <c:pt idx="18">
                  <c:v>94.99</c:v>
                </c:pt>
                <c:pt idx="19">
                  <c:v>82.99</c:v>
                </c:pt>
                <c:pt idx="20">
                  <c:v>91.62</c:v>
                </c:pt>
                <c:pt idx="21">
                  <c:v>71.989999999999995</c:v>
                </c:pt>
                <c:pt idx="22">
                  <c:v>74.989999999999995</c:v>
                </c:pt>
                <c:pt idx="23">
                  <c:v>79.489999999999995</c:v>
                </c:pt>
                <c:pt idx="24">
                  <c:v>76.489999999999995</c:v>
                </c:pt>
                <c:pt idx="25">
                  <c:v>71.989999999999995</c:v>
                </c:pt>
                <c:pt idx="26">
                  <c:v>88.62</c:v>
                </c:pt>
                <c:pt idx="27">
                  <c:v>120.69</c:v>
                </c:pt>
                <c:pt idx="28">
                  <c:v>200.49</c:v>
                </c:pt>
                <c:pt idx="29">
                  <c:v>124.99</c:v>
                </c:pt>
                <c:pt idx="30">
                  <c:v>133.24</c:v>
                </c:pt>
              </c:numCache>
            </c:numRef>
          </c:xVal>
          <c:yVal>
            <c:numRef>
              <c:f>'demand curve'!$F$2:$F$127</c:f>
              <c:numCache>
                <c:formatCode>General</c:formatCode>
                <c:ptCount val="31"/>
                <c:pt idx="0">
                  <c:v>0</c:v>
                </c:pt>
                <c:pt idx="1">
                  <c:v>4</c:v>
                </c:pt>
                <c:pt idx="2">
                  <c:v>2</c:v>
                </c:pt>
                <c:pt idx="3">
                  <c:v>1</c:v>
                </c:pt>
                <c:pt idx="4">
                  <c:v>2</c:v>
                </c:pt>
                <c:pt idx="5">
                  <c:v>3</c:v>
                </c:pt>
                <c:pt idx="6">
                  <c:v>0</c:v>
                </c:pt>
                <c:pt idx="7">
                  <c:v>2</c:v>
                </c:pt>
                <c:pt idx="8">
                  <c:v>11</c:v>
                </c:pt>
                <c:pt idx="9">
                  <c:v>6</c:v>
                </c:pt>
                <c:pt idx="10">
                  <c:v>6</c:v>
                </c:pt>
                <c:pt idx="11">
                  <c:v>1</c:v>
                </c:pt>
                <c:pt idx="12">
                  <c:v>1</c:v>
                </c:pt>
                <c:pt idx="13">
                  <c:v>46</c:v>
                </c:pt>
                <c:pt idx="14">
                  <c:v>0</c:v>
                </c:pt>
                <c:pt idx="15">
                  <c:v>0</c:v>
                </c:pt>
                <c:pt idx="16">
                  <c:v>-2</c:v>
                </c:pt>
                <c:pt idx="17">
                  <c:v>1</c:v>
                </c:pt>
                <c:pt idx="18">
                  <c:v>0</c:v>
                </c:pt>
                <c:pt idx="19">
                  <c:v>6</c:v>
                </c:pt>
                <c:pt idx="20">
                  <c:v>6</c:v>
                </c:pt>
                <c:pt idx="21">
                  <c:v>0</c:v>
                </c:pt>
                <c:pt idx="22">
                  <c:v>3</c:v>
                </c:pt>
                <c:pt idx="23">
                  <c:v>10</c:v>
                </c:pt>
                <c:pt idx="24">
                  <c:v>3</c:v>
                </c:pt>
                <c:pt idx="25">
                  <c:v>3</c:v>
                </c:pt>
                <c:pt idx="26">
                  <c:v>7</c:v>
                </c:pt>
                <c:pt idx="27">
                  <c:v>10</c:v>
                </c:pt>
                <c:pt idx="28">
                  <c:v>5</c:v>
                </c:pt>
                <c:pt idx="29">
                  <c:v>1</c:v>
                </c:pt>
                <c:pt idx="30">
                  <c:v>1</c:v>
                </c:pt>
              </c:numCache>
            </c:numRef>
          </c:yVal>
          <c:smooth val="0"/>
          <c:extLst>
            <c:ext xmlns:c16="http://schemas.microsoft.com/office/drawing/2014/chart" uri="{C3380CC4-5D6E-409C-BE32-E72D297353CC}">
              <c16:uniqueId val="{00000000-438E-4067-A5A0-76290A5F7508}"/>
            </c:ext>
          </c:extLst>
        </c:ser>
        <c:dLbls>
          <c:showLegendKey val="0"/>
          <c:showVal val="0"/>
          <c:showCatName val="0"/>
          <c:showSerName val="0"/>
          <c:showPercent val="0"/>
          <c:showBubbleSize val="0"/>
        </c:dLbls>
        <c:axId val="1917967648"/>
        <c:axId val="1917966688"/>
      </c:scatterChart>
      <c:valAx>
        <c:axId val="19179676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17966688"/>
        <c:crosses val="autoZero"/>
        <c:crossBetween val="midCat"/>
      </c:valAx>
      <c:valAx>
        <c:axId val="191796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17967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tx>
            <c:strRef>
              <c:f>'demand curve'!$F$1</c:f>
              <c:strCache>
                <c:ptCount val="1"/>
                <c:pt idx="0">
                  <c:v>Daily booking demand</c:v>
                </c:pt>
              </c:strCache>
            </c:strRef>
          </c:tx>
          <c:spPr>
            <a:ln w="25400" cap="rnd">
              <a:noFill/>
              <a:round/>
            </a:ln>
            <a:effectLst/>
          </c:spPr>
          <c:marker>
            <c:symbol val="circle"/>
            <c:size val="5"/>
            <c:spPr>
              <a:solidFill>
                <a:schemeClr val="accent1"/>
              </a:solidFill>
              <a:ln w="9525">
                <a:solidFill>
                  <a:schemeClr val="accent1"/>
                </a:solidFill>
              </a:ln>
              <a:effectLst/>
            </c:spPr>
          </c:marker>
          <c:xVal>
            <c:numRef>
              <c:f>'demand curve'!$D$2:$D$127</c:f>
              <c:numCache>
                <c:formatCode>"€"#,##0.00_);[Red]\("€"#,##0.00\)</c:formatCode>
                <c:ptCount val="31"/>
                <c:pt idx="0">
                  <c:v>27.99</c:v>
                </c:pt>
                <c:pt idx="1">
                  <c:v>26.24</c:v>
                </c:pt>
                <c:pt idx="2">
                  <c:v>26.24</c:v>
                </c:pt>
                <c:pt idx="3">
                  <c:v>26.87</c:v>
                </c:pt>
                <c:pt idx="4">
                  <c:v>33.24</c:v>
                </c:pt>
                <c:pt idx="5">
                  <c:v>33.24</c:v>
                </c:pt>
                <c:pt idx="6">
                  <c:v>30.99</c:v>
                </c:pt>
                <c:pt idx="7">
                  <c:v>33.99</c:v>
                </c:pt>
                <c:pt idx="8">
                  <c:v>38.99</c:v>
                </c:pt>
                <c:pt idx="9">
                  <c:v>40.79</c:v>
                </c:pt>
                <c:pt idx="10">
                  <c:v>43.79</c:v>
                </c:pt>
                <c:pt idx="11">
                  <c:v>46.99</c:v>
                </c:pt>
                <c:pt idx="12">
                  <c:v>44.74</c:v>
                </c:pt>
                <c:pt idx="13">
                  <c:v>94.99</c:v>
                </c:pt>
                <c:pt idx="14">
                  <c:v>106.19</c:v>
                </c:pt>
                <c:pt idx="15">
                  <c:v>106.19</c:v>
                </c:pt>
                <c:pt idx="16">
                  <c:v>90.99</c:v>
                </c:pt>
                <c:pt idx="17">
                  <c:v>90.99</c:v>
                </c:pt>
                <c:pt idx="18">
                  <c:v>94.99</c:v>
                </c:pt>
                <c:pt idx="19">
                  <c:v>82.99</c:v>
                </c:pt>
                <c:pt idx="20">
                  <c:v>91.62</c:v>
                </c:pt>
                <c:pt idx="21">
                  <c:v>71.989999999999995</c:v>
                </c:pt>
                <c:pt idx="22">
                  <c:v>74.989999999999995</c:v>
                </c:pt>
                <c:pt idx="23">
                  <c:v>79.489999999999995</c:v>
                </c:pt>
                <c:pt idx="24">
                  <c:v>76.489999999999995</c:v>
                </c:pt>
                <c:pt idx="25">
                  <c:v>71.989999999999995</c:v>
                </c:pt>
                <c:pt idx="26">
                  <c:v>88.62</c:v>
                </c:pt>
                <c:pt idx="27">
                  <c:v>120.69</c:v>
                </c:pt>
                <c:pt idx="28">
                  <c:v>200.49</c:v>
                </c:pt>
                <c:pt idx="29">
                  <c:v>124.99</c:v>
                </c:pt>
                <c:pt idx="30">
                  <c:v>133.24</c:v>
                </c:pt>
              </c:numCache>
            </c:numRef>
          </c:xVal>
          <c:yVal>
            <c:numRef>
              <c:f>'demand curve'!$F$2:$F$127</c:f>
              <c:numCache>
                <c:formatCode>General</c:formatCode>
                <c:ptCount val="31"/>
                <c:pt idx="0">
                  <c:v>0</c:v>
                </c:pt>
                <c:pt idx="1">
                  <c:v>4</c:v>
                </c:pt>
                <c:pt idx="2">
                  <c:v>2</c:v>
                </c:pt>
                <c:pt idx="3">
                  <c:v>1</c:v>
                </c:pt>
                <c:pt idx="4">
                  <c:v>2</c:v>
                </c:pt>
                <c:pt idx="5">
                  <c:v>3</c:v>
                </c:pt>
                <c:pt idx="6">
                  <c:v>0</c:v>
                </c:pt>
                <c:pt idx="7">
                  <c:v>2</c:v>
                </c:pt>
                <c:pt idx="8">
                  <c:v>11</c:v>
                </c:pt>
                <c:pt idx="9">
                  <c:v>6</c:v>
                </c:pt>
                <c:pt idx="10">
                  <c:v>6</c:v>
                </c:pt>
                <c:pt idx="11">
                  <c:v>1</c:v>
                </c:pt>
                <c:pt idx="12">
                  <c:v>1</c:v>
                </c:pt>
                <c:pt idx="13">
                  <c:v>46</c:v>
                </c:pt>
                <c:pt idx="14">
                  <c:v>0</c:v>
                </c:pt>
                <c:pt idx="15">
                  <c:v>0</c:v>
                </c:pt>
                <c:pt idx="16">
                  <c:v>-2</c:v>
                </c:pt>
                <c:pt idx="17">
                  <c:v>1</c:v>
                </c:pt>
                <c:pt idx="18">
                  <c:v>0</c:v>
                </c:pt>
                <c:pt idx="19">
                  <c:v>6</c:v>
                </c:pt>
                <c:pt idx="20">
                  <c:v>6</c:v>
                </c:pt>
                <c:pt idx="21">
                  <c:v>0</c:v>
                </c:pt>
                <c:pt idx="22">
                  <c:v>3</c:v>
                </c:pt>
                <c:pt idx="23">
                  <c:v>10</c:v>
                </c:pt>
                <c:pt idx="24">
                  <c:v>3</c:v>
                </c:pt>
                <c:pt idx="25">
                  <c:v>3</c:v>
                </c:pt>
                <c:pt idx="26">
                  <c:v>7</c:v>
                </c:pt>
                <c:pt idx="27">
                  <c:v>10</c:v>
                </c:pt>
                <c:pt idx="28">
                  <c:v>5</c:v>
                </c:pt>
                <c:pt idx="29">
                  <c:v>1</c:v>
                </c:pt>
                <c:pt idx="30">
                  <c:v>1</c:v>
                </c:pt>
              </c:numCache>
            </c:numRef>
          </c:yVal>
          <c:smooth val="0"/>
          <c:extLst>
            <c:ext xmlns:c16="http://schemas.microsoft.com/office/drawing/2014/chart" uri="{C3380CC4-5D6E-409C-BE32-E72D297353CC}">
              <c16:uniqueId val="{00000000-F104-4C84-912C-EB2B6D9D5E78}"/>
            </c:ext>
          </c:extLst>
        </c:ser>
        <c:dLbls>
          <c:showLegendKey val="0"/>
          <c:showVal val="0"/>
          <c:showCatName val="0"/>
          <c:showSerName val="0"/>
          <c:showPercent val="0"/>
          <c:showBubbleSize val="0"/>
        </c:dLbls>
        <c:axId val="1917967648"/>
        <c:axId val="1917966688"/>
      </c:scatterChart>
      <c:valAx>
        <c:axId val="19179676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17966688"/>
        <c:crosses val="autoZero"/>
        <c:crossBetween val="midCat"/>
      </c:valAx>
      <c:valAx>
        <c:axId val="191796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17967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tx>
            <c:strRef>
              <c:f>'demand curve'!$F$1</c:f>
              <c:strCache>
                <c:ptCount val="1"/>
                <c:pt idx="0">
                  <c:v>Daily booking demand</c:v>
                </c:pt>
              </c:strCache>
            </c:strRef>
          </c:tx>
          <c:spPr>
            <a:ln w="25400" cap="rnd">
              <a:noFill/>
              <a:round/>
            </a:ln>
            <a:effectLst/>
          </c:spPr>
          <c:marker>
            <c:symbol val="circle"/>
            <c:size val="5"/>
            <c:spPr>
              <a:solidFill>
                <a:schemeClr val="accent1"/>
              </a:solidFill>
              <a:ln w="9525">
                <a:solidFill>
                  <a:schemeClr val="accent1"/>
                </a:solidFill>
              </a:ln>
              <a:effectLst/>
            </c:spPr>
          </c:marker>
          <c:xVal>
            <c:numRef>
              <c:f>'demand curve'!$D$2:$D$127</c:f>
              <c:numCache>
                <c:formatCode>"€"#,##0.00_);[Red]\("€"#,##0.00\)</c:formatCode>
                <c:ptCount val="31"/>
                <c:pt idx="0">
                  <c:v>27.99</c:v>
                </c:pt>
                <c:pt idx="1">
                  <c:v>26.24</c:v>
                </c:pt>
                <c:pt idx="2">
                  <c:v>26.24</c:v>
                </c:pt>
                <c:pt idx="3">
                  <c:v>26.87</c:v>
                </c:pt>
                <c:pt idx="4">
                  <c:v>33.24</c:v>
                </c:pt>
                <c:pt idx="5">
                  <c:v>33.24</c:v>
                </c:pt>
                <c:pt idx="6">
                  <c:v>30.99</c:v>
                </c:pt>
                <c:pt idx="7">
                  <c:v>33.99</c:v>
                </c:pt>
                <c:pt idx="8">
                  <c:v>38.99</c:v>
                </c:pt>
                <c:pt idx="9">
                  <c:v>40.79</c:v>
                </c:pt>
                <c:pt idx="10">
                  <c:v>43.79</c:v>
                </c:pt>
                <c:pt idx="11">
                  <c:v>46.99</c:v>
                </c:pt>
                <c:pt idx="12">
                  <c:v>44.74</c:v>
                </c:pt>
                <c:pt idx="13">
                  <c:v>94.99</c:v>
                </c:pt>
                <c:pt idx="14">
                  <c:v>106.19</c:v>
                </c:pt>
                <c:pt idx="15">
                  <c:v>106.19</c:v>
                </c:pt>
                <c:pt idx="16">
                  <c:v>90.99</c:v>
                </c:pt>
                <c:pt idx="17">
                  <c:v>90.99</c:v>
                </c:pt>
                <c:pt idx="18">
                  <c:v>94.99</c:v>
                </c:pt>
                <c:pt idx="19">
                  <c:v>82.99</c:v>
                </c:pt>
                <c:pt idx="20">
                  <c:v>91.62</c:v>
                </c:pt>
                <c:pt idx="21">
                  <c:v>71.989999999999995</c:v>
                </c:pt>
                <c:pt idx="22">
                  <c:v>74.989999999999995</c:v>
                </c:pt>
                <c:pt idx="23">
                  <c:v>79.489999999999995</c:v>
                </c:pt>
                <c:pt idx="24">
                  <c:v>76.489999999999995</c:v>
                </c:pt>
                <c:pt idx="25">
                  <c:v>71.989999999999995</c:v>
                </c:pt>
                <c:pt idx="26">
                  <c:v>88.62</c:v>
                </c:pt>
                <c:pt idx="27">
                  <c:v>120.69</c:v>
                </c:pt>
                <c:pt idx="28">
                  <c:v>200.49</c:v>
                </c:pt>
                <c:pt idx="29">
                  <c:v>124.99</c:v>
                </c:pt>
                <c:pt idx="30">
                  <c:v>133.24</c:v>
                </c:pt>
              </c:numCache>
            </c:numRef>
          </c:xVal>
          <c:yVal>
            <c:numRef>
              <c:f>'demand curve'!$F$2:$F$127</c:f>
              <c:numCache>
                <c:formatCode>General</c:formatCode>
                <c:ptCount val="31"/>
                <c:pt idx="0">
                  <c:v>0</c:v>
                </c:pt>
                <c:pt idx="1">
                  <c:v>4</c:v>
                </c:pt>
                <c:pt idx="2">
                  <c:v>2</c:v>
                </c:pt>
                <c:pt idx="3">
                  <c:v>1</c:v>
                </c:pt>
                <c:pt idx="4">
                  <c:v>2</c:v>
                </c:pt>
                <c:pt idx="5">
                  <c:v>3</c:v>
                </c:pt>
                <c:pt idx="6">
                  <c:v>0</c:v>
                </c:pt>
                <c:pt idx="7">
                  <c:v>2</c:v>
                </c:pt>
                <c:pt idx="8">
                  <c:v>11</c:v>
                </c:pt>
                <c:pt idx="9">
                  <c:v>6</c:v>
                </c:pt>
                <c:pt idx="10">
                  <c:v>6</c:v>
                </c:pt>
                <c:pt idx="11">
                  <c:v>1</c:v>
                </c:pt>
                <c:pt idx="12">
                  <c:v>1</c:v>
                </c:pt>
                <c:pt idx="13">
                  <c:v>46</c:v>
                </c:pt>
                <c:pt idx="14">
                  <c:v>0</c:v>
                </c:pt>
                <c:pt idx="15">
                  <c:v>0</c:v>
                </c:pt>
                <c:pt idx="16">
                  <c:v>-2</c:v>
                </c:pt>
                <c:pt idx="17">
                  <c:v>1</c:v>
                </c:pt>
                <c:pt idx="18">
                  <c:v>0</c:v>
                </c:pt>
                <c:pt idx="19">
                  <c:v>6</c:v>
                </c:pt>
                <c:pt idx="20">
                  <c:v>6</c:v>
                </c:pt>
                <c:pt idx="21">
                  <c:v>0</c:v>
                </c:pt>
                <c:pt idx="22">
                  <c:v>3</c:v>
                </c:pt>
                <c:pt idx="23">
                  <c:v>10</c:v>
                </c:pt>
                <c:pt idx="24">
                  <c:v>3</c:v>
                </c:pt>
                <c:pt idx="25">
                  <c:v>3</c:v>
                </c:pt>
                <c:pt idx="26">
                  <c:v>7</c:v>
                </c:pt>
                <c:pt idx="27">
                  <c:v>10</c:v>
                </c:pt>
                <c:pt idx="28">
                  <c:v>5</c:v>
                </c:pt>
                <c:pt idx="29">
                  <c:v>1</c:v>
                </c:pt>
                <c:pt idx="30">
                  <c:v>1</c:v>
                </c:pt>
              </c:numCache>
            </c:numRef>
          </c:yVal>
          <c:smooth val="0"/>
          <c:extLst>
            <c:ext xmlns:c16="http://schemas.microsoft.com/office/drawing/2014/chart" uri="{C3380CC4-5D6E-409C-BE32-E72D297353CC}">
              <c16:uniqueId val="{00000000-A8D2-40A1-91B3-2DF64CC6C44B}"/>
            </c:ext>
          </c:extLst>
        </c:ser>
        <c:dLbls>
          <c:showLegendKey val="0"/>
          <c:showVal val="0"/>
          <c:showCatName val="0"/>
          <c:showSerName val="0"/>
          <c:showPercent val="0"/>
          <c:showBubbleSize val="0"/>
        </c:dLbls>
        <c:axId val="1917967648"/>
        <c:axId val="1917966688"/>
      </c:scatterChart>
      <c:valAx>
        <c:axId val="19179676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17966688"/>
        <c:crosses val="autoZero"/>
        <c:crossBetween val="midCat"/>
      </c:valAx>
      <c:valAx>
        <c:axId val="191796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17967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Excel.xlsx]FR101!PivotTable14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LF</a:t>
            </a:r>
            <a:r>
              <a:rPr lang="it-IT" baseline="0"/>
              <a:t> vs Fares over time </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'FR101'!$B$1:$B$3</c:f>
              <c:strCache>
                <c:ptCount val="1"/>
                <c:pt idx="0">
                  <c:v>FR101 - Sum of Load Factor</c:v>
                </c:pt>
              </c:strCache>
            </c:strRef>
          </c:tx>
          <c:spPr>
            <a:ln w="28575" cap="rnd">
              <a:solidFill>
                <a:schemeClr val="accent1"/>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'FR101'!$B$4:$B$35</c:f>
              <c:numCache>
                <c:formatCode>0%</c:formatCode>
                <c:ptCount val="31"/>
                <c:pt idx="0">
                  <c:v>1.6E-2</c:v>
                </c:pt>
                <c:pt idx="1">
                  <c:v>2.5999999999999999E-2</c:v>
                </c:pt>
                <c:pt idx="2">
                  <c:v>2.5999999999999999E-2</c:v>
                </c:pt>
                <c:pt idx="3">
                  <c:v>2.5999999999999999E-2</c:v>
                </c:pt>
                <c:pt idx="4">
                  <c:v>2.5999999999999999E-2</c:v>
                </c:pt>
                <c:pt idx="5">
                  <c:v>2.5999999999999999E-2</c:v>
                </c:pt>
                <c:pt idx="6">
                  <c:v>2.5999999999999999E-2</c:v>
                </c:pt>
                <c:pt idx="7">
                  <c:v>2.5999999999999999E-2</c:v>
                </c:pt>
                <c:pt idx="8">
                  <c:v>2.5999999999999999E-2</c:v>
                </c:pt>
                <c:pt idx="9">
                  <c:v>4.8000000000000001E-2</c:v>
                </c:pt>
                <c:pt idx="10">
                  <c:v>4.8000000000000001E-2</c:v>
                </c:pt>
                <c:pt idx="11">
                  <c:v>5.2999999999999999E-2</c:v>
                </c:pt>
                <c:pt idx="12">
                  <c:v>5.2999999999999999E-2</c:v>
                </c:pt>
                <c:pt idx="13">
                  <c:v>6.3E-2</c:v>
                </c:pt>
                <c:pt idx="14">
                  <c:v>6.3E-2</c:v>
                </c:pt>
                <c:pt idx="15">
                  <c:v>6.3E-2</c:v>
                </c:pt>
                <c:pt idx="16">
                  <c:v>6.3E-2</c:v>
                </c:pt>
                <c:pt idx="17">
                  <c:v>7.3999999999999996E-2</c:v>
                </c:pt>
                <c:pt idx="18">
                  <c:v>7.3999999999999996E-2</c:v>
                </c:pt>
                <c:pt idx="19">
                  <c:v>8.5000000000000006E-2</c:v>
                </c:pt>
                <c:pt idx="20">
                  <c:v>0.09</c:v>
                </c:pt>
                <c:pt idx="21">
                  <c:v>0.09</c:v>
                </c:pt>
                <c:pt idx="22">
                  <c:v>0.14299999999999999</c:v>
                </c:pt>
                <c:pt idx="23">
                  <c:v>0.18</c:v>
                </c:pt>
                <c:pt idx="24">
                  <c:v>0.21199999999999999</c:v>
                </c:pt>
                <c:pt idx="25">
                  <c:v>0.30199999999999999</c:v>
                </c:pt>
                <c:pt idx="26">
                  <c:v>0.32800000000000001</c:v>
                </c:pt>
                <c:pt idx="27">
                  <c:v>0.39200000000000002</c:v>
                </c:pt>
                <c:pt idx="28">
                  <c:v>0.40200000000000002</c:v>
                </c:pt>
                <c:pt idx="29">
                  <c:v>0.48699999999999999</c:v>
                </c:pt>
                <c:pt idx="30">
                  <c:v>0.56599999999999995</c:v>
                </c:pt>
              </c:numCache>
            </c:numRef>
          </c:val>
          <c:smooth val="0"/>
          <c:extLst>
            <c:ext xmlns:c16="http://schemas.microsoft.com/office/drawing/2014/chart" uri="{C3380CC4-5D6E-409C-BE32-E72D297353CC}">
              <c16:uniqueId val="{00000000-B972-4833-9FB4-13A01AE88565}"/>
            </c:ext>
          </c:extLst>
        </c:ser>
        <c:ser>
          <c:idx val="2"/>
          <c:order val="2"/>
          <c:tx>
            <c:strRef>
              <c:f>'FR101'!$D$1:$D$3</c:f>
              <c:strCache>
                <c:ptCount val="1"/>
                <c:pt idx="0">
                  <c:v>FR101 - Sum of Fare EI</c:v>
                </c:pt>
              </c:strCache>
            </c:strRef>
          </c:tx>
          <c:spPr>
            <a:ln w="28575" cap="rnd">
              <a:solidFill>
                <a:schemeClr val="accent3"/>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'FR101'!$D$4:$D$35</c:f>
              <c:numCache>
                <c:formatCode>"€"#,##0.00_);[Red]\("€"#,##0.00\)</c:formatCode>
                <c:ptCount val="31"/>
                <c:pt idx="0">
                  <c:v>74.39</c:v>
                </c:pt>
                <c:pt idx="1">
                  <c:v>84.39</c:v>
                </c:pt>
                <c:pt idx="2">
                  <c:v>74.39</c:v>
                </c:pt>
                <c:pt idx="3">
                  <c:v>64.39</c:v>
                </c:pt>
                <c:pt idx="4">
                  <c:v>64.39</c:v>
                </c:pt>
                <c:pt idx="5">
                  <c:v>84.39</c:v>
                </c:pt>
                <c:pt idx="6">
                  <c:v>69.39</c:v>
                </c:pt>
                <c:pt idx="7">
                  <c:v>69.39</c:v>
                </c:pt>
                <c:pt idx="8">
                  <c:v>69.39</c:v>
                </c:pt>
                <c:pt idx="9">
                  <c:v>84.39</c:v>
                </c:pt>
                <c:pt idx="10">
                  <c:v>84.39</c:v>
                </c:pt>
                <c:pt idx="11">
                  <c:v>79.39</c:v>
                </c:pt>
                <c:pt idx="12">
                  <c:v>79.39</c:v>
                </c:pt>
                <c:pt idx="13">
                  <c:v>79.39</c:v>
                </c:pt>
                <c:pt idx="14">
                  <c:v>79.39</c:v>
                </c:pt>
                <c:pt idx="15">
                  <c:v>102.39</c:v>
                </c:pt>
                <c:pt idx="16">
                  <c:v>102.39</c:v>
                </c:pt>
                <c:pt idx="17">
                  <c:v>102.39</c:v>
                </c:pt>
                <c:pt idx="18">
                  <c:v>92.39</c:v>
                </c:pt>
                <c:pt idx="19">
                  <c:v>139.77000000000001</c:v>
                </c:pt>
                <c:pt idx="20">
                  <c:v>139.77000000000001</c:v>
                </c:pt>
                <c:pt idx="21">
                  <c:v>142.38999999999999</c:v>
                </c:pt>
                <c:pt idx="22">
                  <c:v>172.39</c:v>
                </c:pt>
                <c:pt idx="23">
                  <c:v>142.38999999999999</c:v>
                </c:pt>
                <c:pt idx="24">
                  <c:v>112.39</c:v>
                </c:pt>
                <c:pt idx="25">
                  <c:v>132.38999999999999</c:v>
                </c:pt>
                <c:pt idx="26">
                  <c:v>222.39</c:v>
                </c:pt>
                <c:pt idx="27">
                  <c:v>222.39</c:v>
                </c:pt>
                <c:pt idx="28">
                  <c:v>197.39</c:v>
                </c:pt>
                <c:pt idx="29">
                  <c:v>197.39</c:v>
                </c:pt>
                <c:pt idx="30">
                  <c:v>84.39</c:v>
                </c:pt>
              </c:numCache>
            </c:numRef>
          </c:val>
          <c:smooth val="0"/>
          <c:extLst>
            <c:ext xmlns:c16="http://schemas.microsoft.com/office/drawing/2014/chart" uri="{C3380CC4-5D6E-409C-BE32-E72D297353CC}">
              <c16:uniqueId val="{00000003-04A7-4A65-850E-EA9CF04BBE86}"/>
            </c:ext>
          </c:extLst>
        </c:ser>
        <c:dLbls>
          <c:showLegendKey val="0"/>
          <c:showVal val="0"/>
          <c:showCatName val="0"/>
          <c:showSerName val="0"/>
          <c:showPercent val="0"/>
          <c:showBubbleSize val="0"/>
        </c:dLbls>
        <c:marker val="1"/>
        <c:smooth val="0"/>
        <c:axId val="136854735"/>
        <c:axId val="136853295"/>
      </c:lineChart>
      <c:lineChart>
        <c:grouping val="standard"/>
        <c:varyColors val="0"/>
        <c:ser>
          <c:idx val="1"/>
          <c:order val="1"/>
          <c:tx>
            <c:strRef>
              <c:f>'FR101'!$C$1:$C$3</c:f>
              <c:strCache>
                <c:ptCount val="1"/>
                <c:pt idx="0">
                  <c:v>FR101 - Sum of Fare FR</c:v>
                </c:pt>
              </c:strCache>
            </c:strRef>
          </c:tx>
          <c:spPr>
            <a:ln w="28575" cap="rnd">
              <a:solidFill>
                <a:schemeClr val="accent2"/>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'FR101'!$C$4:$C$35</c:f>
              <c:numCache>
                <c:formatCode>"€"#,##0.00_);[Red]\("€"#,##0.00\)</c:formatCode>
                <c:ptCount val="31"/>
                <c:pt idx="0">
                  <c:v>14.99</c:v>
                </c:pt>
                <c:pt idx="1">
                  <c:v>14.99</c:v>
                </c:pt>
                <c:pt idx="2">
                  <c:v>14.99</c:v>
                </c:pt>
                <c:pt idx="3">
                  <c:v>14.99</c:v>
                </c:pt>
                <c:pt idx="4">
                  <c:v>14.99</c:v>
                </c:pt>
                <c:pt idx="5">
                  <c:v>14.99</c:v>
                </c:pt>
                <c:pt idx="6">
                  <c:v>14.99</c:v>
                </c:pt>
                <c:pt idx="7">
                  <c:v>14.99</c:v>
                </c:pt>
                <c:pt idx="8">
                  <c:v>14.99</c:v>
                </c:pt>
                <c:pt idx="9">
                  <c:v>14.99</c:v>
                </c:pt>
                <c:pt idx="10">
                  <c:v>14.99</c:v>
                </c:pt>
                <c:pt idx="11">
                  <c:v>14.99</c:v>
                </c:pt>
                <c:pt idx="12">
                  <c:v>14.99</c:v>
                </c:pt>
                <c:pt idx="13">
                  <c:v>14.99</c:v>
                </c:pt>
                <c:pt idx="14">
                  <c:v>14.99</c:v>
                </c:pt>
                <c:pt idx="15">
                  <c:v>14.99</c:v>
                </c:pt>
                <c:pt idx="16">
                  <c:v>14.99</c:v>
                </c:pt>
                <c:pt idx="17">
                  <c:v>14.99</c:v>
                </c:pt>
                <c:pt idx="18">
                  <c:v>14.99</c:v>
                </c:pt>
                <c:pt idx="19">
                  <c:v>14.99</c:v>
                </c:pt>
                <c:pt idx="20">
                  <c:v>14.99</c:v>
                </c:pt>
                <c:pt idx="21">
                  <c:v>14.99</c:v>
                </c:pt>
                <c:pt idx="22">
                  <c:v>15.99</c:v>
                </c:pt>
                <c:pt idx="23">
                  <c:v>14.99</c:v>
                </c:pt>
                <c:pt idx="24">
                  <c:v>14.99</c:v>
                </c:pt>
                <c:pt idx="25">
                  <c:v>15.99</c:v>
                </c:pt>
                <c:pt idx="26">
                  <c:v>14.99</c:v>
                </c:pt>
                <c:pt idx="27">
                  <c:v>14.99</c:v>
                </c:pt>
                <c:pt idx="28">
                  <c:v>16.989999999999998</c:v>
                </c:pt>
                <c:pt idx="29">
                  <c:v>14.99</c:v>
                </c:pt>
                <c:pt idx="30">
                  <c:v>29.99</c:v>
                </c:pt>
              </c:numCache>
            </c:numRef>
          </c:val>
          <c:smooth val="0"/>
          <c:extLst>
            <c:ext xmlns:c16="http://schemas.microsoft.com/office/drawing/2014/chart" uri="{C3380CC4-5D6E-409C-BE32-E72D297353CC}">
              <c16:uniqueId val="{00000001-B972-4833-9FB4-13A01AE88565}"/>
            </c:ext>
          </c:extLst>
        </c:ser>
        <c:dLbls>
          <c:showLegendKey val="0"/>
          <c:showVal val="0"/>
          <c:showCatName val="0"/>
          <c:showSerName val="0"/>
          <c:showPercent val="0"/>
          <c:showBubbleSize val="0"/>
        </c:dLbls>
        <c:marker val="1"/>
        <c:smooth val="0"/>
        <c:axId val="455095455"/>
        <c:axId val="2100674543"/>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valAx>
      <c:valAx>
        <c:axId val="2100674543"/>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55095455"/>
        <c:crosses val="max"/>
        <c:crossBetween val="between"/>
      </c:valAx>
      <c:catAx>
        <c:axId val="455095455"/>
        <c:scaling>
          <c:orientation val="minMax"/>
        </c:scaling>
        <c:delete val="1"/>
        <c:axPos val="b"/>
        <c:numFmt formatCode="General" sourceLinked="1"/>
        <c:majorTickMark val="out"/>
        <c:minorTickMark val="none"/>
        <c:tickLblPos val="nextTo"/>
        <c:crossAx val="21006745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Excel.xlsx]FR101!PivotTable14</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LF</a:t>
            </a:r>
            <a:r>
              <a:rPr lang="it-IT" baseline="0"/>
              <a:t> vs Fares over time </a:t>
            </a:r>
            <a:endParaRPr lang="it-IT"/>
          </a:p>
        </c:rich>
      </c:tx>
      <c:layout>
        <c:manualLayout>
          <c:xMode val="edge"/>
          <c:yMode val="edge"/>
          <c:x val="0.33693254363679315"/>
          <c:y val="2.7696179453796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'FR101'!$B$1:$B$3</c:f>
              <c:strCache>
                <c:ptCount val="1"/>
                <c:pt idx="0">
                  <c:v>FR101 - Sum of Load Factor</c:v>
                </c:pt>
              </c:strCache>
            </c:strRef>
          </c:tx>
          <c:spPr>
            <a:ln w="28575" cap="rnd">
              <a:solidFill>
                <a:schemeClr val="accent1"/>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'FR101'!$B$4:$B$35</c:f>
              <c:numCache>
                <c:formatCode>0%</c:formatCode>
                <c:ptCount val="31"/>
                <c:pt idx="0">
                  <c:v>1.6E-2</c:v>
                </c:pt>
                <c:pt idx="1">
                  <c:v>2.5999999999999999E-2</c:v>
                </c:pt>
                <c:pt idx="2">
                  <c:v>2.5999999999999999E-2</c:v>
                </c:pt>
                <c:pt idx="3">
                  <c:v>2.5999999999999999E-2</c:v>
                </c:pt>
                <c:pt idx="4">
                  <c:v>2.5999999999999999E-2</c:v>
                </c:pt>
                <c:pt idx="5">
                  <c:v>2.5999999999999999E-2</c:v>
                </c:pt>
                <c:pt idx="6">
                  <c:v>2.5999999999999999E-2</c:v>
                </c:pt>
                <c:pt idx="7">
                  <c:v>2.5999999999999999E-2</c:v>
                </c:pt>
                <c:pt idx="8">
                  <c:v>2.5999999999999999E-2</c:v>
                </c:pt>
                <c:pt idx="9">
                  <c:v>4.8000000000000001E-2</c:v>
                </c:pt>
                <c:pt idx="10">
                  <c:v>4.8000000000000001E-2</c:v>
                </c:pt>
                <c:pt idx="11">
                  <c:v>5.2999999999999999E-2</c:v>
                </c:pt>
                <c:pt idx="12">
                  <c:v>5.2999999999999999E-2</c:v>
                </c:pt>
                <c:pt idx="13">
                  <c:v>6.3E-2</c:v>
                </c:pt>
                <c:pt idx="14">
                  <c:v>6.3E-2</c:v>
                </c:pt>
                <c:pt idx="15">
                  <c:v>6.3E-2</c:v>
                </c:pt>
                <c:pt idx="16">
                  <c:v>6.3E-2</c:v>
                </c:pt>
                <c:pt idx="17">
                  <c:v>7.3999999999999996E-2</c:v>
                </c:pt>
                <c:pt idx="18">
                  <c:v>7.3999999999999996E-2</c:v>
                </c:pt>
                <c:pt idx="19">
                  <c:v>8.5000000000000006E-2</c:v>
                </c:pt>
                <c:pt idx="20">
                  <c:v>0.09</c:v>
                </c:pt>
                <c:pt idx="21">
                  <c:v>0.09</c:v>
                </c:pt>
                <c:pt idx="22">
                  <c:v>0.14299999999999999</c:v>
                </c:pt>
                <c:pt idx="23">
                  <c:v>0.18</c:v>
                </c:pt>
                <c:pt idx="24">
                  <c:v>0.21199999999999999</c:v>
                </c:pt>
                <c:pt idx="25">
                  <c:v>0.30199999999999999</c:v>
                </c:pt>
                <c:pt idx="26">
                  <c:v>0.32800000000000001</c:v>
                </c:pt>
                <c:pt idx="27">
                  <c:v>0.39200000000000002</c:v>
                </c:pt>
                <c:pt idx="28">
                  <c:v>0.40200000000000002</c:v>
                </c:pt>
                <c:pt idx="29">
                  <c:v>0.48699999999999999</c:v>
                </c:pt>
                <c:pt idx="30">
                  <c:v>0.56599999999999995</c:v>
                </c:pt>
              </c:numCache>
            </c:numRef>
          </c:val>
          <c:smooth val="0"/>
          <c:extLst>
            <c:ext xmlns:c16="http://schemas.microsoft.com/office/drawing/2014/chart" uri="{C3380CC4-5D6E-409C-BE32-E72D297353CC}">
              <c16:uniqueId val="{00000000-F991-467E-84BA-ED17661B412E}"/>
            </c:ext>
          </c:extLst>
        </c:ser>
        <c:dLbls>
          <c:showLegendKey val="0"/>
          <c:showVal val="0"/>
          <c:showCatName val="0"/>
          <c:showSerName val="0"/>
          <c:showPercent val="0"/>
          <c:showBubbleSize val="0"/>
        </c:dLbls>
        <c:marker val="1"/>
        <c:smooth val="0"/>
        <c:axId val="136854735"/>
        <c:axId val="136853295"/>
      </c:lineChart>
      <c:lineChart>
        <c:grouping val="standard"/>
        <c:varyColors val="0"/>
        <c:ser>
          <c:idx val="1"/>
          <c:order val="1"/>
          <c:tx>
            <c:strRef>
              <c:f>'FR101'!$C$1:$C$3</c:f>
              <c:strCache>
                <c:ptCount val="1"/>
                <c:pt idx="0">
                  <c:v>FR101 - Sum of Fare FR</c:v>
                </c:pt>
              </c:strCache>
            </c:strRef>
          </c:tx>
          <c:spPr>
            <a:ln w="28575" cap="rnd">
              <a:solidFill>
                <a:schemeClr val="accent2"/>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'FR101'!$C$4:$C$35</c:f>
              <c:numCache>
                <c:formatCode>"€"#,##0.00_);[Red]\("€"#,##0.00\)</c:formatCode>
                <c:ptCount val="31"/>
                <c:pt idx="0">
                  <c:v>14.99</c:v>
                </c:pt>
                <c:pt idx="1">
                  <c:v>14.99</c:v>
                </c:pt>
                <c:pt idx="2">
                  <c:v>14.99</c:v>
                </c:pt>
                <c:pt idx="3">
                  <c:v>14.99</c:v>
                </c:pt>
                <c:pt idx="4">
                  <c:v>14.99</c:v>
                </c:pt>
                <c:pt idx="5">
                  <c:v>14.99</c:v>
                </c:pt>
                <c:pt idx="6">
                  <c:v>14.99</c:v>
                </c:pt>
                <c:pt idx="7">
                  <c:v>14.99</c:v>
                </c:pt>
                <c:pt idx="8">
                  <c:v>14.99</c:v>
                </c:pt>
                <c:pt idx="9">
                  <c:v>14.99</c:v>
                </c:pt>
                <c:pt idx="10">
                  <c:v>14.99</c:v>
                </c:pt>
                <c:pt idx="11">
                  <c:v>14.99</c:v>
                </c:pt>
                <c:pt idx="12">
                  <c:v>14.99</c:v>
                </c:pt>
                <c:pt idx="13">
                  <c:v>14.99</c:v>
                </c:pt>
                <c:pt idx="14">
                  <c:v>14.99</c:v>
                </c:pt>
                <c:pt idx="15">
                  <c:v>14.99</c:v>
                </c:pt>
                <c:pt idx="16">
                  <c:v>14.99</c:v>
                </c:pt>
                <c:pt idx="17">
                  <c:v>14.99</c:v>
                </c:pt>
                <c:pt idx="18">
                  <c:v>14.99</c:v>
                </c:pt>
                <c:pt idx="19">
                  <c:v>14.99</c:v>
                </c:pt>
                <c:pt idx="20">
                  <c:v>14.99</c:v>
                </c:pt>
                <c:pt idx="21">
                  <c:v>14.99</c:v>
                </c:pt>
                <c:pt idx="22">
                  <c:v>15.99</c:v>
                </c:pt>
                <c:pt idx="23">
                  <c:v>14.99</c:v>
                </c:pt>
                <c:pt idx="24">
                  <c:v>14.99</c:v>
                </c:pt>
                <c:pt idx="25">
                  <c:v>15.99</c:v>
                </c:pt>
                <c:pt idx="26">
                  <c:v>14.99</c:v>
                </c:pt>
                <c:pt idx="27">
                  <c:v>14.99</c:v>
                </c:pt>
                <c:pt idx="28">
                  <c:v>16.989999999999998</c:v>
                </c:pt>
                <c:pt idx="29">
                  <c:v>14.99</c:v>
                </c:pt>
                <c:pt idx="30">
                  <c:v>29.99</c:v>
                </c:pt>
              </c:numCache>
            </c:numRef>
          </c:val>
          <c:smooth val="0"/>
          <c:extLst>
            <c:ext xmlns:c16="http://schemas.microsoft.com/office/drawing/2014/chart" uri="{C3380CC4-5D6E-409C-BE32-E72D297353CC}">
              <c16:uniqueId val="{00000002-F991-467E-84BA-ED17661B412E}"/>
            </c:ext>
          </c:extLst>
        </c:ser>
        <c:ser>
          <c:idx val="2"/>
          <c:order val="2"/>
          <c:tx>
            <c:strRef>
              <c:f>'FR101'!$D$1:$D$3</c:f>
              <c:strCache>
                <c:ptCount val="1"/>
                <c:pt idx="0">
                  <c:v>FR101 - Sum of Fare EI</c:v>
                </c:pt>
              </c:strCache>
            </c:strRef>
          </c:tx>
          <c:spPr>
            <a:ln w="28575" cap="rnd">
              <a:solidFill>
                <a:schemeClr val="accent3"/>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'FR101'!$D$4:$D$35</c:f>
              <c:numCache>
                <c:formatCode>"€"#,##0.00_);[Red]\("€"#,##0.00\)</c:formatCode>
                <c:ptCount val="31"/>
                <c:pt idx="0">
                  <c:v>74.39</c:v>
                </c:pt>
                <c:pt idx="1">
                  <c:v>84.39</c:v>
                </c:pt>
                <c:pt idx="2">
                  <c:v>74.39</c:v>
                </c:pt>
                <c:pt idx="3">
                  <c:v>64.39</c:v>
                </c:pt>
                <c:pt idx="4">
                  <c:v>64.39</c:v>
                </c:pt>
                <c:pt idx="5">
                  <c:v>84.39</c:v>
                </c:pt>
                <c:pt idx="6">
                  <c:v>69.39</c:v>
                </c:pt>
                <c:pt idx="7">
                  <c:v>69.39</c:v>
                </c:pt>
                <c:pt idx="8">
                  <c:v>69.39</c:v>
                </c:pt>
                <c:pt idx="9">
                  <c:v>84.39</c:v>
                </c:pt>
                <c:pt idx="10">
                  <c:v>84.39</c:v>
                </c:pt>
                <c:pt idx="11">
                  <c:v>79.39</c:v>
                </c:pt>
                <c:pt idx="12">
                  <c:v>79.39</c:v>
                </c:pt>
                <c:pt idx="13">
                  <c:v>79.39</c:v>
                </c:pt>
                <c:pt idx="14">
                  <c:v>79.39</c:v>
                </c:pt>
                <c:pt idx="15">
                  <c:v>102.39</c:v>
                </c:pt>
                <c:pt idx="16">
                  <c:v>102.39</c:v>
                </c:pt>
                <c:pt idx="17">
                  <c:v>102.39</c:v>
                </c:pt>
                <c:pt idx="18">
                  <c:v>92.39</c:v>
                </c:pt>
                <c:pt idx="19">
                  <c:v>139.77000000000001</c:v>
                </c:pt>
                <c:pt idx="20">
                  <c:v>139.77000000000001</c:v>
                </c:pt>
                <c:pt idx="21">
                  <c:v>142.38999999999999</c:v>
                </c:pt>
                <c:pt idx="22">
                  <c:v>172.39</c:v>
                </c:pt>
                <c:pt idx="23">
                  <c:v>142.38999999999999</c:v>
                </c:pt>
                <c:pt idx="24">
                  <c:v>112.39</c:v>
                </c:pt>
                <c:pt idx="25">
                  <c:v>132.38999999999999</c:v>
                </c:pt>
                <c:pt idx="26">
                  <c:v>222.39</c:v>
                </c:pt>
                <c:pt idx="27">
                  <c:v>222.39</c:v>
                </c:pt>
                <c:pt idx="28">
                  <c:v>197.39</c:v>
                </c:pt>
                <c:pt idx="29">
                  <c:v>197.39</c:v>
                </c:pt>
                <c:pt idx="30">
                  <c:v>84.39</c:v>
                </c:pt>
              </c:numCache>
            </c:numRef>
          </c:val>
          <c:smooth val="0"/>
          <c:extLst>
            <c:ext xmlns:c16="http://schemas.microsoft.com/office/drawing/2014/chart" uri="{C3380CC4-5D6E-409C-BE32-E72D297353CC}">
              <c16:uniqueId val="{00000001-F991-467E-84BA-ED17661B412E}"/>
            </c:ext>
          </c:extLst>
        </c:ser>
        <c:dLbls>
          <c:showLegendKey val="0"/>
          <c:showVal val="0"/>
          <c:showCatName val="0"/>
          <c:showSerName val="0"/>
          <c:showPercent val="0"/>
          <c:showBubbleSize val="0"/>
        </c:dLbls>
        <c:marker val="1"/>
        <c:smooth val="0"/>
        <c:axId val="455095455"/>
        <c:axId val="2100674543"/>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valAx>
      <c:valAx>
        <c:axId val="2100674543"/>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55095455"/>
        <c:crosses val="max"/>
        <c:crossBetween val="between"/>
      </c:valAx>
      <c:catAx>
        <c:axId val="455095455"/>
        <c:scaling>
          <c:orientation val="minMax"/>
        </c:scaling>
        <c:delete val="1"/>
        <c:axPos val="b"/>
        <c:numFmt formatCode="General" sourceLinked="1"/>
        <c:majorTickMark val="out"/>
        <c:minorTickMark val="none"/>
        <c:tickLblPos val="nextTo"/>
        <c:crossAx val="21006745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Excel.xlsx]FR102!PivotTable14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56"/>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'FR102'!$B$1:$B$3</c:f>
              <c:strCache>
                <c:ptCount val="1"/>
                <c:pt idx="0">
                  <c:v>FR102 - Sum of Load Factor</c:v>
                </c:pt>
              </c:strCache>
            </c:strRef>
          </c:tx>
          <c:spPr>
            <a:ln w="28575" cap="rnd">
              <a:solidFill>
                <a:schemeClr val="accent1"/>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'FR102'!$B$4:$B$35</c:f>
              <c:numCache>
                <c:formatCode>0%</c:formatCode>
                <c:ptCount val="31"/>
                <c:pt idx="0">
                  <c:v>0.11600000000000001</c:v>
                </c:pt>
                <c:pt idx="1">
                  <c:v>0.11600000000000001</c:v>
                </c:pt>
                <c:pt idx="2">
                  <c:v>0.127</c:v>
                </c:pt>
                <c:pt idx="3">
                  <c:v>0.13800000000000001</c:v>
                </c:pt>
                <c:pt idx="4">
                  <c:v>0.13800000000000001</c:v>
                </c:pt>
                <c:pt idx="5">
                  <c:v>0.13800000000000001</c:v>
                </c:pt>
                <c:pt idx="6">
                  <c:v>0.14299999999999999</c:v>
                </c:pt>
                <c:pt idx="7">
                  <c:v>0.14299999999999999</c:v>
                </c:pt>
                <c:pt idx="8">
                  <c:v>0.14799999999999999</c:v>
                </c:pt>
                <c:pt idx="9">
                  <c:v>0.153</c:v>
                </c:pt>
                <c:pt idx="10">
                  <c:v>0.153</c:v>
                </c:pt>
                <c:pt idx="11">
                  <c:v>0.17499999999999999</c:v>
                </c:pt>
                <c:pt idx="12">
                  <c:v>0.18</c:v>
                </c:pt>
                <c:pt idx="13">
                  <c:v>0.20599999999999999</c:v>
                </c:pt>
                <c:pt idx="14">
                  <c:v>0.23300000000000001</c:v>
                </c:pt>
                <c:pt idx="15">
                  <c:v>0.23799999999999999</c:v>
                </c:pt>
                <c:pt idx="16">
                  <c:v>0.28000000000000003</c:v>
                </c:pt>
                <c:pt idx="17">
                  <c:v>0.29599999999999999</c:v>
                </c:pt>
                <c:pt idx="18">
                  <c:v>0.34899999999999998</c:v>
                </c:pt>
                <c:pt idx="19">
                  <c:v>0.39200000000000002</c:v>
                </c:pt>
                <c:pt idx="20">
                  <c:v>0.46</c:v>
                </c:pt>
                <c:pt idx="21">
                  <c:v>0.59299999999999997</c:v>
                </c:pt>
                <c:pt idx="22">
                  <c:v>0.65100000000000002</c:v>
                </c:pt>
                <c:pt idx="23">
                  <c:v>0.68300000000000005</c:v>
                </c:pt>
                <c:pt idx="24">
                  <c:v>0.746</c:v>
                </c:pt>
                <c:pt idx="25">
                  <c:v>0.79400000000000004</c:v>
                </c:pt>
                <c:pt idx="26">
                  <c:v>0.83099999999999996</c:v>
                </c:pt>
                <c:pt idx="27">
                  <c:v>0.86799999999999999</c:v>
                </c:pt>
                <c:pt idx="28">
                  <c:v>0.94699999999999995</c:v>
                </c:pt>
                <c:pt idx="29">
                  <c:v>0.97899999999999998</c:v>
                </c:pt>
                <c:pt idx="30">
                  <c:v>1.0369999999999999</c:v>
                </c:pt>
              </c:numCache>
            </c:numRef>
          </c:val>
          <c:smooth val="0"/>
          <c:extLst>
            <c:ext xmlns:c16="http://schemas.microsoft.com/office/drawing/2014/chart" uri="{C3380CC4-5D6E-409C-BE32-E72D297353CC}">
              <c16:uniqueId val="{00000003-4C4C-4491-A4A2-6F2333AEB5C2}"/>
            </c:ext>
          </c:extLst>
        </c:ser>
        <c:ser>
          <c:idx val="1"/>
          <c:order val="1"/>
          <c:tx>
            <c:strRef>
              <c:f>'FR102'!$C$1:$C$3</c:f>
              <c:strCache>
                <c:ptCount val="1"/>
                <c:pt idx="0">
                  <c:v>FR102 - Sum of Fare FR</c:v>
                </c:pt>
              </c:strCache>
            </c:strRef>
          </c:tx>
          <c:spPr>
            <a:ln w="28575" cap="rnd">
              <a:solidFill>
                <a:schemeClr val="accent2"/>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'FR102'!$C$4:$C$35</c:f>
              <c:numCache>
                <c:formatCode>"€"#,##0.00_);[Red]\("€"#,##0.00\)</c:formatCode>
                <c:ptCount val="31"/>
                <c:pt idx="0">
                  <c:v>30.39</c:v>
                </c:pt>
                <c:pt idx="1">
                  <c:v>30.39</c:v>
                </c:pt>
                <c:pt idx="2">
                  <c:v>30.99</c:v>
                </c:pt>
                <c:pt idx="3">
                  <c:v>30.79</c:v>
                </c:pt>
                <c:pt idx="4">
                  <c:v>28.99</c:v>
                </c:pt>
                <c:pt idx="5">
                  <c:v>28.99</c:v>
                </c:pt>
                <c:pt idx="6">
                  <c:v>28.99</c:v>
                </c:pt>
                <c:pt idx="7">
                  <c:v>28.99</c:v>
                </c:pt>
                <c:pt idx="8">
                  <c:v>25.99</c:v>
                </c:pt>
                <c:pt idx="9">
                  <c:v>25.99</c:v>
                </c:pt>
                <c:pt idx="10">
                  <c:v>25.99</c:v>
                </c:pt>
                <c:pt idx="11">
                  <c:v>18.39</c:v>
                </c:pt>
                <c:pt idx="12">
                  <c:v>21.49</c:v>
                </c:pt>
                <c:pt idx="13">
                  <c:v>24.24</c:v>
                </c:pt>
                <c:pt idx="14">
                  <c:v>28.99</c:v>
                </c:pt>
                <c:pt idx="15">
                  <c:v>31.99</c:v>
                </c:pt>
                <c:pt idx="16">
                  <c:v>24.99</c:v>
                </c:pt>
                <c:pt idx="17">
                  <c:v>27.24</c:v>
                </c:pt>
                <c:pt idx="18">
                  <c:v>24.49</c:v>
                </c:pt>
                <c:pt idx="19">
                  <c:v>14.99</c:v>
                </c:pt>
                <c:pt idx="20">
                  <c:v>14.99</c:v>
                </c:pt>
                <c:pt idx="21">
                  <c:v>29.19</c:v>
                </c:pt>
                <c:pt idx="22">
                  <c:v>39.590000000000003</c:v>
                </c:pt>
                <c:pt idx="23">
                  <c:v>28.59</c:v>
                </c:pt>
                <c:pt idx="24">
                  <c:v>31.99</c:v>
                </c:pt>
                <c:pt idx="25">
                  <c:v>39.590000000000003</c:v>
                </c:pt>
                <c:pt idx="26">
                  <c:v>36.99</c:v>
                </c:pt>
                <c:pt idx="27">
                  <c:v>38.99</c:v>
                </c:pt>
                <c:pt idx="28">
                  <c:v>58.99</c:v>
                </c:pt>
                <c:pt idx="29">
                  <c:v>123.59</c:v>
                </c:pt>
                <c:pt idx="30">
                  <c:v>249.99</c:v>
                </c:pt>
              </c:numCache>
            </c:numRef>
          </c:val>
          <c:smooth val="0"/>
          <c:extLst>
            <c:ext xmlns:c16="http://schemas.microsoft.com/office/drawing/2014/chart" uri="{C3380CC4-5D6E-409C-BE32-E72D297353CC}">
              <c16:uniqueId val="{00000005-4C4C-4491-A4A2-6F2333AEB5C2}"/>
            </c:ext>
          </c:extLst>
        </c:ser>
        <c:ser>
          <c:idx val="2"/>
          <c:order val="2"/>
          <c:tx>
            <c:strRef>
              <c:f>'FR102'!$D$1:$D$3</c:f>
              <c:strCache>
                <c:ptCount val="1"/>
                <c:pt idx="0">
                  <c:v>FR102 - Sum of Fare EI</c:v>
                </c:pt>
              </c:strCache>
            </c:strRef>
          </c:tx>
          <c:spPr>
            <a:ln w="28575" cap="rnd">
              <a:solidFill>
                <a:schemeClr val="accent3"/>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'FR102'!$D$4:$D$35</c:f>
              <c:numCache>
                <c:formatCode>"€"#,##0.00_);[Red]\("€"#,##0.00\)</c:formatCode>
                <c:ptCount val="31"/>
                <c:pt idx="0">
                  <c:v>69.39</c:v>
                </c:pt>
                <c:pt idx="1">
                  <c:v>69.39</c:v>
                </c:pt>
                <c:pt idx="2">
                  <c:v>69.39</c:v>
                </c:pt>
                <c:pt idx="3">
                  <c:v>69.39</c:v>
                </c:pt>
                <c:pt idx="4">
                  <c:v>69.39</c:v>
                </c:pt>
                <c:pt idx="5">
                  <c:v>69.39</c:v>
                </c:pt>
                <c:pt idx="6">
                  <c:v>69.39</c:v>
                </c:pt>
                <c:pt idx="7">
                  <c:v>69.39</c:v>
                </c:pt>
                <c:pt idx="8">
                  <c:v>69.39</c:v>
                </c:pt>
                <c:pt idx="9">
                  <c:v>69.39</c:v>
                </c:pt>
                <c:pt idx="10">
                  <c:v>74.39</c:v>
                </c:pt>
                <c:pt idx="11">
                  <c:v>74.39</c:v>
                </c:pt>
                <c:pt idx="12">
                  <c:v>74.39</c:v>
                </c:pt>
                <c:pt idx="13">
                  <c:v>74.39</c:v>
                </c:pt>
                <c:pt idx="14">
                  <c:v>79.989999999999995</c:v>
                </c:pt>
                <c:pt idx="15">
                  <c:v>84.39</c:v>
                </c:pt>
                <c:pt idx="16">
                  <c:v>89.99</c:v>
                </c:pt>
                <c:pt idx="17">
                  <c:v>89.99</c:v>
                </c:pt>
                <c:pt idx="18">
                  <c:v>95.04</c:v>
                </c:pt>
                <c:pt idx="19">
                  <c:v>99.25</c:v>
                </c:pt>
                <c:pt idx="20">
                  <c:v>125.99</c:v>
                </c:pt>
                <c:pt idx="21">
                  <c:v>149.99</c:v>
                </c:pt>
                <c:pt idx="22">
                  <c:v>125.99</c:v>
                </c:pt>
                <c:pt idx="23">
                  <c:v>125.99</c:v>
                </c:pt>
                <c:pt idx="24">
                  <c:v>125.99</c:v>
                </c:pt>
                <c:pt idx="25">
                  <c:v>149.99</c:v>
                </c:pt>
                <c:pt idx="26">
                  <c:v>169.99</c:v>
                </c:pt>
                <c:pt idx="27">
                  <c:v>189.99</c:v>
                </c:pt>
                <c:pt idx="28">
                  <c:v>200.99</c:v>
                </c:pt>
                <c:pt idx="29">
                  <c:v>224.99</c:v>
                </c:pt>
                <c:pt idx="30">
                  <c:v>249.99</c:v>
                </c:pt>
              </c:numCache>
            </c:numRef>
          </c:val>
          <c:smooth val="0"/>
          <c:extLst>
            <c:ext xmlns:c16="http://schemas.microsoft.com/office/drawing/2014/chart" uri="{C3380CC4-5D6E-409C-BE32-E72D297353CC}">
              <c16:uniqueId val="{00000007-4C4C-4491-A4A2-6F2333AEB5C2}"/>
            </c:ext>
          </c:extLst>
        </c:ser>
        <c:dLbls>
          <c:showLegendKey val="0"/>
          <c:showVal val="0"/>
          <c:showCatName val="0"/>
          <c:showSerName val="0"/>
          <c:showPercent val="0"/>
          <c:showBubbleSize val="0"/>
        </c:dLbls>
        <c:smooth val="0"/>
        <c:axId val="136854735"/>
        <c:axId val="136853295"/>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extLst/>
  </c:chart>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Excel.xlsx]FR102!PivotTable14</c:name>
    <c:fmtId val="15"/>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56"/>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59"/>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62"/>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4"/>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65"/>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'FR102'!$B$1:$B$3</c:f>
              <c:strCache>
                <c:ptCount val="1"/>
                <c:pt idx="0">
                  <c:v>FR102 - Sum of Load Factor</c:v>
                </c:pt>
              </c:strCache>
            </c:strRef>
          </c:tx>
          <c:spPr>
            <a:ln w="28575" cap="rnd">
              <a:solidFill>
                <a:schemeClr val="accent1"/>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'FR102'!$B$4:$B$35</c:f>
              <c:numCache>
                <c:formatCode>0%</c:formatCode>
                <c:ptCount val="31"/>
                <c:pt idx="0">
                  <c:v>0.11600000000000001</c:v>
                </c:pt>
                <c:pt idx="1">
                  <c:v>0.11600000000000001</c:v>
                </c:pt>
                <c:pt idx="2">
                  <c:v>0.127</c:v>
                </c:pt>
                <c:pt idx="3">
                  <c:v>0.13800000000000001</c:v>
                </c:pt>
                <c:pt idx="4">
                  <c:v>0.13800000000000001</c:v>
                </c:pt>
                <c:pt idx="5">
                  <c:v>0.13800000000000001</c:v>
                </c:pt>
                <c:pt idx="6">
                  <c:v>0.14299999999999999</c:v>
                </c:pt>
                <c:pt idx="7">
                  <c:v>0.14299999999999999</c:v>
                </c:pt>
                <c:pt idx="8">
                  <c:v>0.14799999999999999</c:v>
                </c:pt>
                <c:pt idx="9">
                  <c:v>0.153</c:v>
                </c:pt>
                <c:pt idx="10">
                  <c:v>0.153</c:v>
                </c:pt>
                <c:pt idx="11">
                  <c:v>0.17499999999999999</c:v>
                </c:pt>
                <c:pt idx="12">
                  <c:v>0.18</c:v>
                </c:pt>
                <c:pt idx="13">
                  <c:v>0.20599999999999999</c:v>
                </c:pt>
                <c:pt idx="14">
                  <c:v>0.23300000000000001</c:v>
                </c:pt>
                <c:pt idx="15">
                  <c:v>0.23799999999999999</c:v>
                </c:pt>
                <c:pt idx="16">
                  <c:v>0.28000000000000003</c:v>
                </c:pt>
                <c:pt idx="17">
                  <c:v>0.29599999999999999</c:v>
                </c:pt>
                <c:pt idx="18">
                  <c:v>0.34899999999999998</c:v>
                </c:pt>
                <c:pt idx="19">
                  <c:v>0.39200000000000002</c:v>
                </c:pt>
                <c:pt idx="20">
                  <c:v>0.46</c:v>
                </c:pt>
                <c:pt idx="21">
                  <c:v>0.59299999999999997</c:v>
                </c:pt>
                <c:pt idx="22">
                  <c:v>0.65100000000000002</c:v>
                </c:pt>
                <c:pt idx="23">
                  <c:v>0.68300000000000005</c:v>
                </c:pt>
                <c:pt idx="24">
                  <c:v>0.746</c:v>
                </c:pt>
                <c:pt idx="25">
                  <c:v>0.79400000000000004</c:v>
                </c:pt>
                <c:pt idx="26">
                  <c:v>0.83099999999999996</c:v>
                </c:pt>
                <c:pt idx="27">
                  <c:v>0.86799999999999999</c:v>
                </c:pt>
                <c:pt idx="28">
                  <c:v>0.94699999999999995</c:v>
                </c:pt>
                <c:pt idx="29">
                  <c:v>0.97899999999999998</c:v>
                </c:pt>
                <c:pt idx="30">
                  <c:v>1.0369999999999999</c:v>
                </c:pt>
              </c:numCache>
            </c:numRef>
          </c:val>
          <c:smooth val="0"/>
          <c:extLst>
            <c:ext xmlns:c16="http://schemas.microsoft.com/office/drawing/2014/chart" uri="{C3380CC4-5D6E-409C-BE32-E72D297353CC}">
              <c16:uniqueId val="{00000004-9F78-4F36-BEB1-F992A747DE2F}"/>
            </c:ext>
          </c:extLst>
        </c:ser>
        <c:ser>
          <c:idx val="1"/>
          <c:order val="1"/>
          <c:tx>
            <c:strRef>
              <c:f>'FR102'!$C$1:$C$3</c:f>
              <c:strCache>
                <c:ptCount val="1"/>
                <c:pt idx="0">
                  <c:v>FR102 - Sum of Fare FR</c:v>
                </c:pt>
              </c:strCache>
            </c:strRef>
          </c:tx>
          <c:spPr>
            <a:ln w="28575" cap="rnd">
              <a:solidFill>
                <a:schemeClr val="accent2"/>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'FR102'!$C$4:$C$35</c:f>
              <c:numCache>
                <c:formatCode>"€"#,##0.00_);[Red]\("€"#,##0.00\)</c:formatCode>
                <c:ptCount val="31"/>
                <c:pt idx="0">
                  <c:v>30.39</c:v>
                </c:pt>
                <c:pt idx="1">
                  <c:v>30.39</c:v>
                </c:pt>
                <c:pt idx="2">
                  <c:v>30.99</c:v>
                </c:pt>
                <c:pt idx="3">
                  <c:v>30.79</c:v>
                </c:pt>
                <c:pt idx="4">
                  <c:v>28.99</c:v>
                </c:pt>
                <c:pt idx="5">
                  <c:v>28.99</c:v>
                </c:pt>
                <c:pt idx="6">
                  <c:v>28.99</c:v>
                </c:pt>
                <c:pt idx="7">
                  <c:v>28.99</c:v>
                </c:pt>
                <c:pt idx="8">
                  <c:v>25.99</c:v>
                </c:pt>
                <c:pt idx="9">
                  <c:v>25.99</c:v>
                </c:pt>
                <c:pt idx="10">
                  <c:v>25.99</c:v>
                </c:pt>
                <c:pt idx="11">
                  <c:v>18.39</c:v>
                </c:pt>
                <c:pt idx="12">
                  <c:v>21.49</c:v>
                </c:pt>
                <c:pt idx="13">
                  <c:v>24.24</c:v>
                </c:pt>
                <c:pt idx="14">
                  <c:v>28.99</c:v>
                </c:pt>
                <c:pt idx="15">
                  <c:v>31.99</c:v>
                </c:pt>
                <c:pt idx="16">
                  <c:v>24.99</c:v>
                </c:pt>
                <c:pt idx="17">
                  <c:v>27.24</c:v>
                </c:pt>
                <c:pt idx="18">
                  <c:v>24.49</c:v>
                </c:pt>
                <c:pt idx="19">
                  <c:v>14.99</c:v>
                </c:pt>
                <c:pt idx="20">
                  <c:v>14.99</c:v>
                </c:pt>
                <c:pt idx="21">
                  <c:v>29.19</c:v>
                </c:pt>
                <c:pt idx="22">
                  <c:v>39.590000000000003</c:v>
                </c:pt>
                <c:pt idx="23">
                  <c:v>28.59</c:v>
                </c:pt>
                <c:pt idx="24">
                  <c:v>31.99</c:v>
                </c:pt>
                <c:pt idx="25">
                  <c:v>39.590000000000003</c:v>
                </c:pt>
                <c:pt idx="26">
                  <c:v>36.99</c:v>
                </c:pt>
                <c:pt idx="27">
                  <c:v>38.99</c:v>
                </c:pt>
                <c:pt idx="28">
                  <c:v>58.99</c:v>
                </c:pt>
                <c:pt idx="29">
                  <c:v>123.59</c:v>
                </c:pt>
                <c:pt idx="30">
                  <c:v>249.99</c:v>
                </c:pt>
              </c:numCache>
            </c:numRef>
          </c:val>
          <c:smooth val="0"/>
          <c:extLst>
            <c:ext xmlns:c16="http://schemas.microsoft.com/office/drawing/2014/chart" uri="{C3380CC4-5D6E-409C-BE32-E72D297353CC}">
              <c16:uniqueId val="{00000006-9F78-4F36-BEB1-F992A747DE2F}"/>
            </c:ext>
          </c:extLst>
        </c:ser>
        <c:ser>
          <c:idx val="2"/>
          <c:order val="2"/>
          <c:tx>
            <c:strRef>
              <c:f>'FR102'!$D$1:$D$3</c:f>
              <c:strCache>
                <c:ptCount val="1"/>
                <c:pt idx="0">
                  <c:v>FR102 - Sum of Fare EI</c:v>
                </c:pt>
              </c:strCache>
            </c:strRef>
          </c:tx>
          <c:spPr>
            <a:ln w="28575" cap="rnd">
              <a:solidFill>
                <a:schemeClr val="accent3"/>
              </a:solidFill>
              <a:round/>
            </a:ln>
            <a:effectLst/>
          </c:spPr>
          <c:marker>
            <c:symbol val="none"/>
          </c:marker>
          <c:cat>
            <c:strRef>
              <c:f>'FR102'!$A$4:$A$35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'FR102'!$D$4:$D$35</c:f>
              <c:numCache>
                <c:formatCode>"€"#,##0.00_);[Red]\("€"#,##0.00\)</c:formatCode>
                <c:ptCount val="31"/>
                <c:pt idx="0">
                  <c:v>69.39</c:v>
                </c:pt>
                <c:pt idx="1">
                  <c:v>69.39</c:v>
                </c:pt>
                <c:pt idx="2">
                  <c:v>69.39</c:v>
                </c:pt>
                <c:pt idx="3">
                  <c:v>69.39</c:v>
                </c:pt>
                <c:pt idx="4">
                  <c:v>69.39</c:v>
                </c:pt>
                <c:pt idx="5">
                  <c:v>69.39</c:v>
                </c:pt>
                <c:pt idx="6">
                  <c:v>69.39</c:v>
                </c:pt>
                <c:pt idx="7">
                  <c:v>69.39</c:v>
                </c:pt>
                <c:pt idx="8">
                  <c:v>69.39</c:v>
                </c:pt>
                <c:pt idx="9">
                  <c:v>69.39</c:v>
                </c:pt>
                <c:pt idx="10">
                  <c:v>74.39</c:v>
                </c:pt>
                <c:pt idx="11">
                  <c:v>74.39</c:v>
                </c:pt>
                <c:pt idx="12">
                  <c:v>74.39</c:v>
                </c:pt>
                <c:pt idx="13">
                  <c:v>74.39</c:v>
                </c:pt>
                <c:pt idx="14">
                  <c:v>79.989999999999995</c:v>
                </c:pt>
                <c:pt idx="15">
                  <c:v>84.39</c:v>
                </c:pt>
                <c:pt idx="16">
                  <c:v>89.99</c:v>
                </c:pt>
                <c:pt idx="17">
                  <c:v>89.99</c:v>
                </c:pt>
                <c:pt idx="18">
                  <c:v>95.04</c:v>
                </c:pt>
                <c:pt idx="19">
                  <c:v>99.25</c:v>
                </c:pt>
                <c:pt idx="20">
                  <c:v>125.99</c:v>
                </c:pt>
                <c:pt idx="21">
                  <c:v>149.99</c:v>
                </c:pt>
                <c:pt idx="22">
                  <c:v>125.99</c:v>
                </c:pt>
                <c:pt idx="23">
                  <c:v>125.99</c:v>
                </c:pt>
                <c:pt idx="24">
                  <c:v>125.99</c:v>
                </c:pt>
                <c:pt idx="25">
                  <c:v>149.99</c:v>
                </c:pt>
                <c:pt idx="26">
                  <c:v>169.99</c:v>
                </c:pt>
                <c:pt idx="27">
                  <c:v>189.99</c:v>
                </c:pt>
                <c:pt idx="28">
                  <c:v>200.99</c:v>
                </c:pt>
                <c:pt idx="29">
                  <c:v>224.99</c:v>
                </c:pt>
                <c:pt idx="30">
                  <c:v>249.99</c:v>
                </c:pt>
              </c:numCache>
            </c:numRef>
          </c:val>
          <c:smooth val="0"/>
          <c:extLst>
            <c:ext xmlns:c16="http://schemas.microsoft.com/office/drawing/2014/chart" uri="{C3380CC4-5D6E-409C-BE32-E72D297353CC}">
              <c16:uniqueId val="{00000008-9F78-4F36-BEB1-F992A747DE2F}"/>
            </c:ext>
          </c:extLst>
        </c:ser>
        <c:dLbls>
          <c:showLegendKey val="0"/>
          <c:showVal val="0"/>
          <c:showCatName val="0"/>
          <c:showSerName val="0"/>
          <c:showPercent val="0"/>
          <c:showBubbleSize val="0"/>
        </c:dLbls>
        <c:smooth val="0"/>
        <c:axId val="136854735"/>
        <c:axId val="136853295"/>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extLst/>
  </c:chart>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Excel.xlsx]FR103!PivotTable14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'FR103'!$B$1:$B$3</c:f>
              <c:strCache>
                <c:ptCount val="1"/>
                <c:pt idx="0">
                  <c:v>FR103 - Sum of Load Factor</c:v>
                </c:pt>
              </c:strCache>
            </c:strRef>
          </c:tx>
          <c:spPr>
            <a:ln w="28575" cap="rnd">
              <a:solidFill>
                <a:schemeClr val="accent1"/>
              </a:solidFill>
              <a:round/>
            </a:ln>
            <a:effectLst/>
          </c:spPr>
          <c:marker>
            <c:symbol val="none"/>
          </c:marker>
          <c:cat>
            <c:strRef>
              <c:f>'FR103'!$A$4:$A$35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'FR103'!$B$4:$B$35</c:f>
              <c:numCache>
                <c:formatCode>0%</c:formatCode>
                <c:ptCount val="31"/>
                <c:pt idx="0">
                  <c:v>0.60299999999999998</c:v>
                </c:pt>
                <c:pt idx="1">
                  <c:v>0.624</c:v>
                </c:pt>
                <c:pt idx="2">
                  <c:v>0.624</c:v>
                </c:pt>
                <c:pt idx="3">
                  <c:v>0.63500000000000001</c:v>
                </c:pt>
                <c:pt idx="4">
                  <c:v>0.63500000000000001</c:v>
                </c:pt>
                <c:pt idx="5">
                  <c:v>0.67200000000000004</c:v>
                </c:pt>
                <c:pt idx="6">
                  <c:v>0.68799999999999994</c:v>
                </c:pt>
                <c:pt idx="7">
                  <c:v>0.68799999999999994</c:v>
                </c:pt>
                <c:pt idx="8">
                  <c:v>0.68799999999999994</c:v>
                </c:pt>
                <c:pt idx="9">
                  <c:v>0.68799999999999994</c:v>
                </c:pt>
                <c:pt idx="10">
                  <c:v>0.68799999999999994</c:v>
                </c:pt>
                <c:pt idx="11">
                  <c:v>0.68799999999999994</c:v>
                </c:pt>
                <c:pt idx="12">
                  <c:v>0.68799999999999994</c:v>
                </c:pt>
                <c:pt idx="13">
                  <c:v>0.68799999999999994</c:v>
                </c:pt>
                <c:pt idx="14">
                  <c:v>0.69799999999999995</c:v>
                </c:pt>
                <c:pt idx="15">
                  <c:v>0.70399999999999996</c:v>
                </c:pt>
                <c:pt idx="16">
                  <c:v>0.70399999999999996</c:v>
                </c:pt>
                <c:pt idx="17">
                  <c:v>0.71399999999999997</c:v>
                </c:pt>
                <c:pt idx="18">
                  <c:v>0.72</c:v>
                </c:pt>
                <c:pt idx="19">
                  <c:v>0.73</c:v>
                </c:pt>
                <c:pt idx="20">
                  <c:v>0.77800000000000002</c:v>
                </c:pt>
                <c:pt idx="21">
                  <c:v>0.78800000000000003</c:v>
                </c:pt>
                <c:pt idx="22">
                  <c:v>0.80400000000000005</c:v>
                </c:pt>
                <c:pt idx="23">
                  <c:v>0.83099999999999996</c:v>
                </c:pt>
                <c:pt idx="24">
                  <c:v>0.82</c:v>
                </c:pt>
                <c:pt idx="25">
                  <c:v>0.82</c:v>
                </c:pt>
                <c:pt idx="26">
                  <c:v>0.84699999999999998</c:v>
                </c:pt>
                <c:pt idx="27">
                  <c:v>0.84699999999999998</c:v>
                </c:pt>
                <c:pt idx="28">
                  <c:v>0.85699999999999998</c:v>
                </c:pt>
                <c:pt idx="29">
                  <c:v>0.88400000000000001</c:v>
                </c:pt>
                <c:pt idx="30">
                  <c:v>0.93700000000000006</c:v>
                </c:pt>
              </c:numCache>
            </c:numRef>
          </c:val>
          <c:smooth val="0"/>
          <c:extLst>
            <c:ext xmlns:c16="http://schemas.microsoft.com/office/drawing/2014/chart" uri="{C3380CC4-5D6E-409C-BE32-E72D297353CC}">
              <c16:uniqueId val="{00000000-7239-4668-9459-80D307B9F2FF}"/>
            </c:ext>
          </c:extLst>
        </c:ser>
        <c:ser>
          <c:idx val="1"/>
          <c:order val="1"/>
          <c:tx>
            <c:strRef>
              <c:f>'FR103'!$C$1:$C$3</c:f>
              <c:strCache>
                <c:ptCount val="1"/>
                <c:pt idx="0">
                  <c:v>FR103 - Sum of Fare FR</c:v>
                </c:pt>
              </c:strCache>
            </c:strRef>
          </c:tx>
          <c:spPr>
            <a:ln w="28575" cap="rnd">
              <a:solidFill>
                <a:schemeClr val="accent2"/>
              </a:solidFill>
              <a:round/>
            </a:ln>
            <a:effectLst/>
          </c:spPr>
          <c:marker>
            <c:symbol val="none"/>
          </c:marker>
          <c:cat>
            <c:strRef>
              <c:f>'FR103'!$A$4:$A$35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'FR103'!$C$4:$C$35</c:f>
              <c:numCache>
                <c:formatCode>"€"#,##0.00_);[Red]\("€"#,##0.00\)</c:formatCode>
                <c:ptCount val="31"/>
                <c:pt idx="0">
                  <c:v>140.99</c:v>
                </c:pt>
                <c:pt idx="1">
                  <c:v>141.99</c:v>
                </c:pt>
                <c:pt idx="2">
                  <c:v>142.99</c:v>
                </c:pt>
                <c:pt idx="3">
                  <c:v>161.38999999999999</c:v>
                </c:pt>
                <c:pt idx="4">
                  <c:v>154.80000000000001</c:v>
                </c:pt>
                <c:pt idx="5">
                  <c:v>161.38999999999999</c:v>
                </c:pt>
                <c:pt idx="6">
                  <c:v>181.6</c:v>
                </c:pt>
                <c:pt idx="7">
                  <c:v>182.79</c:v>
                </c:pt>
                <c:pt idx="8">
                  <c:v>175.6</c:v>
                </c:pt>
                <c:pt idx="9">
                  <c:v>175.6</c:v>
                </c:pt>
                <c:pt idx="10">
                  <c:v>165.99</c:v>
                </c:pt>
                <c:pt idx="11">
                  <c:v>159.99</c:v>
                </c:pt>
                <c:pt idx="12">
                  <c:v>159.99</c:v>
                </c:pt>
                <c:pt idx="13">
                  <c:v>159.99</c:v>
                </c:pt>
                <c:pt idx="14">
                  <c:v>165.99</c:v>
                </c:pt>
                <c:pt idx="15">
                  <c:v>165.99</c:v>
                </c:pt>
                <c:pt idx="16">
                  <c:v>159.99</c:v>
                </c:pt>
                <c:pt idx="17">
                  <c:v>187.99</c:v>
                </c:pt>
                <c:pt idx="18">
                  <c:v>187.99</c:v>
                </c:pt>
                <c:pt idx="19">
                  <c:v>150.99</c:v>
                </c:pt>
                <c:pt idx="20">
                  <c:v>154.80000000000001</c:v>
                </c:pt>
                <c:pt idx="21">
                  <c:v>160.29</c:v>
                </c:pt>
                <c:pt idx="22">
                  <c:v>180.6</c:v>
                </c:pt>
                <c:pt idx="23">
                  <c:v>154.80000000000001</c:v>
                </c:pt>
                <c:pt idx="24">
                  <c:v>145.99</c:v>
                </c:pt>
                <c:pt idx="25">
                  <c:v>125.99</c:v>
                </c:pt>
                <c:pt idx="26">
                  <c:v>140.49</c:v>
                </c:pt>
                <c:pt idx="27">
                  <c:v>112.99</c:v>
                </c:pt>
                <c:pt idx="28">
                  <c:v>117.99</c:v>
                </c:pt>
                <c:pt idx="29">
                  <c:v>76.989999999999995</c:v>
                </c:pt>
                <c:pt idx="30">
                  <c:v>89.49</c:v>
                </c:pt>
              </c:numCache>
            </c:numRef>
          </c:val>
          <c:smooth val="0"/>
          <c:extLst>
            <c:ext xmlns:c16="http://schemas.microsoft.com/office/drawing/2014/chart" uri="{C3380CC4-5D6E-409C-BE32-E72D297353CC}">
              <c16:uniqueId val="{00000001-7239-4668-9459-80D307B9F2FF}"/>
            </c:ext>
          </c:extLst>
        </c:ser>
        <c:ser>
          <c:idx val="2"/>
          <c:order val="2"/>
          <c:tx>
            <c:strRef>
              <c:f>'FR103'!$D$1:$D$3</c:f>
              <c:strCache>
                <c:ptCount val="1"/>
                <c:pt idx="0">
                  <c:v>FR103 - Sum of Fare EI</c:v>
                </c:pt>
              </c:strCache>
            </c:strRef>
          </c:tx>
          <c:spPr>
            <a:ln w="28575" cap="rnd">
              <a:solidFill>
                <a:schemeClr val="accent3"/>
              </a:solidFill>
              <a:round/>
            </a:ln>
            <a:effectLst/>
          </c:spPr>
          <c:marker>
            <c:symbol val="none"/>
          </c:marker>
          <c:cat>
            <c:strRef>
              <c:f>'FR103'!$A$4:$A$35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'FR103'!$D$4:$D$35</c:f>
              <c:numCache>
                <c:formatCode>"€"#,##0.00_);[Red]\("€"#,##0.00\)</c:formatCode>
                <c:ptCount val="31"/>
                <c:pt idx="0">
                  <c:v>158.46</c:v>
                </c:pt>
                <c:pt idx="1">
                  <c:v>158.46</c:v>
                </c:pt>
                <c:pt idx="2">
                  <c:v>158.46</c:v>
                </c:pt>
                <c:pt idx="3">
                  <c:v>158.46</c:v>
                </c:pt>
                <c:pt idx="4">
                  <c:v>158.46</c:v>
                </c:pt>
                <c:pt idx="5">
                  <c:v>158.46</c:v>
                </c:pt>
                <c:pt idx="6">
                  <c:v>158.46</c:v>
                </c:pt>
                <c:pt idx="7">
                  <c:v>158.46</c:v>
                </c:pt>
                <c:pt idx="8">
                  <c:v>158.46</c:v>
                </c:pt>
                <c:pt idx="9">
                  <c:v>158.46</c:v>
                </c:pt>
                <c:pt idx="10">
                  <c:v>201.46</c:v>
                </c:pt>
                <c:pt idx="11">
                  <c:v>148.46</c:v>
                </c:pt>
                <c:pt idx="12">
                  <c:v>148.46</c:v>
                </c:pt>
                <c:pt idx="13">
                  <c:v>236.46</c:v>
                </c:pt>
                <c:pt idx="14">
                  <c:v>201.46</c:v>
                </c:pt>
                <c:pt idx="15">
                  <c:v>201.46</c:v>
                </c:pt>
                <c:pt idx="16">
                  <c:v>148.46</c:v>
                </c:pt>
                <c:pt idx="17">
                  <c:v>158.46</c:v>
                </c:pt>
                <c:pt idx="18">
                  <c:v>172.66</c:v>
                </c:pt>
                <c:pt idx="19">
                  <c:v>213.76</c:v>
                </c:pt>
                <c:pt idx="20">
                  <c:v>236.46</c:v>
                </c:pt>
                <c:pt idx="21">
                  <c:v>236.46</c:v>
                </c:pt>
                <c:pt idx="22">
                  <c:v>236.46</c:v>
                </c:pt>
                <c:pt idx="23">
                  <c:v>236.46</c:v>
                </c:pt>
                <c:pt idx="24">
                  <c:v>216.46</c:v>
                </c:pt>
                <c:pt idx="25">
                  <c:v>148.46</c:v>
                </c:pt>
                <c:pt idx="26">
                  <c:v>158.46</c:v>
                </c:pt>
                <c:pt idx="27">
                  <c:v>183.46</c:v>
                </c:pt>
                <c:pt idx="28">
                  <c:v>158.46</c:v>
                </c:pt>
                <c:pt idx="29">
                  <c:v>201.46</c:v>
                </c:pt>
                <c:pt idx="30">
                  <c:v>183.46</c:v>
                </c:pt>
              </c:numCache>
            </c:numRef>
          </c:val>
          <c:smooth val="0"/>
          <c:extLst>
            <c:ext xmlns:c16="http://schemas.microsoft.com/office/drawing/2014/chart" uri="{C3380CC4-5D6E-409C-BE32-E72D297353CC}">
              <c16:uniqueId val="{00000000-7024-46B5-833F-40E6F459B330}"/>
            </c:ext>
          </c:extLst>
        </c:ser>
        <c:dLbls>
          <c:showLegendKey val="0"/>
          <c:showVal val="0"/>
          <c:showCatName val="0"/>
          <c:showSerName val="0"/>
          <c:showPercent val="0"/>
          <c:showBubbleSize val="0"/>
        </c:dLbls>
        <c:smooth val="0"/>
        <c:axId val="136854735"/>
        <c:axId val="136853295"/>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Excel.xlsx]FR104!PivotTable14</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286855129140856E-2"/>
          <c:y val="0.13995081369075682"/>
          <c:w val="0.565368042337826"/>
          <c:h val="0.65337269619572091"/>
        </c:manualLayout>
      </c:layout>
      <c:lineChart>
        <c:grouping val="standard"/>
        <c:varyColors val="0"/>
        <c:ser>
          <c:idx val="0"/>
          <c:order val="0"/>
          <c:tx>
            <c:strRef>
              <c:f>'FR104'!$B$1:$B$3</c:f>
              <c:strCache>
                <c:ptCount val="1"/>
                <c:pt idx="0">
                  <c:v>FR104 - Sum of Load Factor</c:v>
                </c:pt>
              </c:strCache>
            </c:strRef>
          </c:tx>
          <c:spPr>
            <a:ln w="28575" cap="rnd">
              <a:solidFill>
                <a:schemeClr val="accent1"/>
              </a:solidFill>
              <a:round/>
            </a:ln>
            <a:effectLst/>
          </c:spPr>
          <c:marker>
            <c:symbol val="none"/>
          </c:marker>
          <c:cat>
            <c:strRef>
              <c:f>'FR104'!$A$4:$A$35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'FR104'!$B$4:$B$35</c:f>
              <c:numCache>
                <c:formatCode>0%</c:formatCode>
                <c:ptCount val="31"/>
                <c:pt idx="0">
                  <c:v>0.222</c:v>
                </c:pt>
                <c:pt idx="1">
                  <c:v>0.24299999999999999</c:v>
                </c:pt>
                <c:pt idx="2">
                  <c:v>0.254</c:v>
                </c:pt>
                <c:pt idx="3">
                  <c:v>0.25900000000000001</c:v>
                </c:pt>
                <c:pt idx="4">
                  <c:v>0.27</c:v>
                </c:pt>
                <c:pt idx="5">
                  <c:v>0.28599999999999998</c:v>
                </c:pt>
                <c:pt idx="6">
                  <c:v>0.28599999999999998</c:v>
                </c:pt>
                <c:pt idx="7">
                  <c:v>0.29599999999999999</c:v>
                </c:pt>
                <c:pt idx="8">
                  <c:v>0.35399999999999998</c:v>
                </c:pt>
                <c:pt idx="9">
                  <c:v>0.38600000000000001</c:v>
                </c:pt>
                <c:pt idx="10">
                  <c:v>0.41799999999999998</c:v>
                </c:pt>
                <c:pt idx="11">
                  <c:v>0.42299999999999999</c:v>
                </c:pt>
                <c:pt idx="12">
                  <c:v>0.42899999999999999</c:v>
                </c:pt>
                <c:pt idx="13">
                  <c:v>0.67200000000000004</c:v>
                </c:pt>
                <c:pt idx="14">
                  <c:v>0.67200000000000004</c:v>
                </c:pt>
                <c:pt idx="15">
                  <c:v>0.67200000000000004</c:v>
                </c:pt>
                <c:pt idx="16">
                  <c:v>0.66100000000000003</c:v>
                </c:pt>
                <c:pt idx="17">
                  <c:v>0.66700000000000004</c:v>
                </c:pt>
                <c:pt idx="18">
                  <c:v>0.66700000000000004</c:v>
                </c:pt>
                <c:pt idx="19">
                  <c:v>0.69799999999999995</c:v>
                </c:pt>
                <c:pt idx="20">
                  <c:v>0.73</c:v>
                </c:pt>
                <c:pt idx="21">
                  <c:v>0.73</c:v>
                </c:pt>
                <c:pt idx="22">
                  <c:v>0.746</c:v>
                </c:pt>
                <c:pt idx="23">
                  <c:v>0.79900000000000004</c:v>
                </c:pt>
                <c:pt idx="24">
                  <c:v>0.81499999999999995</c:v>
                </c:pt>
                <c:pt idx="25">
                  <c:v>0.83099999999999996</c:v>
                </c:pt>
                <c:pt idx="26">
                  <c:v>0.86799999999999999</c:v>
                </c:pt>
                <c:pt idx="27">
                  <c:v>0.92100000000000004</c:v>
                </c:pt>
                <c:pt idx="28">
                  <c:v>0.94699999999999995</c:v>
                </c:pt>
                <c:pt idx="29">
                  <c:v>0.95199999999999996</c:v>
                </c:pt>
                <c:pt idx="30">
                  <c:v>0.95799999999999996</c:v>
                </c:pt>
              </c:numCache>
            </c:numRef>
          </c:val>
          <c:smooth val="0"/>
          <c:extLst>
            <c:ext xmlns:c16="http://schemas.microsoft.com/office/drawing/2014/chart" uri="{C3380CC4-5D6E-409C-BE32-E72D297353CC}">
              <c16:uniqueId val="{00000000-9F6E-49C5-A267-EFF7DC6125F1}"/>
            </c:ext>
          </c:extLst>
        </c:ser>
        <c:ser>
          <c:idx val="1"/>
          <c:order val="1"/>
          <c:tx>
            <c:strRef>
              <c:f>'FR104'!$C$1:$C$3</c:f>
              <c:strCache>
                <c:ptCount val="1"/>
                <c:pt idx="0">
                  <c:v>FR104 - Sum of Fare FR</c:v>
                </c:pt>
              </c:strCache>
            </c:strRef>
          </c:tx>
          <c:spPr>
            <a:ln w="28575" cap="rnd">
              <a:solidFill>
                <a:schemeClr val="accent2"/>
              </a:solidFill>
              <a:round/>
            </a:ln>
            <a:effectLst/>
          </c:spPr>
          <c:marker>
            <c:symbol val="none"/>
          </c:marker>
          <c:cat>
            <c:strRef>
              <c:f>'FR104'!$A$4:$A$35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'FR104'!$C$4:$C$35</c:f>
              <c:numCache>
                <c:formatCode>"€"#,##0.00_);[Red]\("€"#,##0.00\)</c:formatCode>
                <c:ptCount val="31"/>
                <c:pt idx="0">
                  <c:v>27.99</c:v>
                </c:pt>
                <c:pt idx="1">
                  <c:v>26.24</c:v>
                </c:pt>
                <c:pt idx="2">
                  <c:v>26.24</c:v>
                </c:pt>
                <c:pt idx="3">
                  <c:v>26.87</c:v>
                </c:pt>
                <c:pt idx="4">
                  <c:v>33.24</c:v>
                </c:pt>
                <c:pt idx="5">
                  <c:v>33.24</c:v>
                </c:pt>
                <c:pt idx="6">
                  <c:v>30.99</c:v>
                </c:pt>
                <c:pt idx="7">
                  <c:v>33.99</c:v>
                </c:pt>
                <c:pt idx="8">
                  <c:v>38.99</c:v>
                </c:pt>
                <c:pt idx="9">
                  <c:v>40.79</c:v>
                </c:pt>
                <c:pt idx="10">
                  <c:v>43.79</c:v>
                </c:pt>
                <c:pt idx="11">
                  <c:v>46.99</c:v>
                </c:pt>
                <c:pt idx="12">
                  <c:v>44.74</c:v>
                </c:pt>
                <c:pt idx="13">
                  <c:v>94.99</c:v>
                </c:pt>
                <c:pt idx="14">
                  <c:v>106.19</c:v>
                </c:pt>
                <c:pt idx="15">
                  <c:v>106.19</c:v>
                </c:pt>
                <c:pt idx="16">
                  <c:v>90.99</c:v>
                </c:pt>
                <c:pt idx="17">
                  <c:v>90.99</c:v>
                </c:pt>
                <c:pt idx="18">
                  <c:v>94.99</c:v>
                </c:pt>
                <c:pt idx="19">
                  <c:v>82.99</c:v>
                </c:pt>
                <c:pt idx="20">
                  <c:v>91.62</c:v>
                </c:pt>
                <c:pt idx="21">
                  <c:v>71.989999999999995</c:v>
                </c:pt>
                <c:pt idx="22">
                  <c:v>74.989999999999995</c:v>
                </c:pt>
                <c:pt idx="23">
                  <c:v>79.489999999999995</c:v>
                </c:pt>
                <c:pt idx="24">
                  <c:v>76.489999999999995</c:v>
                </c:pt>
                <c:pt idx="25">
                  <c:v>71.989999999999995</c:v>
                </c:pt>
                <c:pt idx="26">
                  <c:v>88.62</c:v>
                </c:pt>
                <c:pt idx="27">
                  <c:v>120.69</c:v>
                </c:pt>
                <c:pt idx="28">
                  <c:v>200.49</c:v>
                </c:pt>
                <c:pt idx="29">
                  <c:v>124.99</c:v>
                </c:pt>
                <c:pt idx="30">
                  <c:v>133.24</c:v>
                </c:pt>
              </c:numCache>
            </c:numRef>
          </c:val>
          <c:smooth val="0"/>
          <c:extLst>
            <c:ext xmlns:c16="http://schemas.microsoft.com/office/drawing/2014/chart" uri="{C3380CC4-5D6E-409C-BE32-E72D297353CC}">
              <c16:uniqueId val="{00000001-9F6E-49C5-A267-EFF7DC6125F1}"/>
            </c:ext>
          </c:extLst>
        </c:ser>
        <c:ser>
          <c:idx val="2"/>
          <c:order val="2"/>
          <c:tx>
            <c:strRef>
              <c:f>'FR104'!$D$1:$D$3</c:f>
              <c:strCache>
                <c:ptCount val="1"/>
                <c:pt idx="0">
                  <c:v>FR104 - Sum of Fare EI</c:v>
                </c:pt>
              </c:strCache>
            </c:strRef>
          </c:tx>
          <c:spPr>
            <a:ln w="28575" cap="rnd">
              <a:solidFill>
                <a:schemeClr val="accent3"/>
              </a:solidFill>
              <a:round/>
            </a:ln>
            <a:effectLst/>
          </c:spPr>
          <c:marker>
            <c:symbol val="none"/>
          </c:marker>
          <c:cat>
            <c:strRef>
              <c:f>'FR104'!$A$4:$A$35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'FR104'!$D$4:$D$35</c:f>
              <c:numCache>
                <c:formatCode>"€"#,##0.00_);[Red]\("€"#,##0.00\)</c:formatCode>
                <c:ptCount val="31"/>
                <c:pt idx="0">
                  <c:v>44.89</c:v>
                </c:pt>
                <c:pt idx="1">
                  <c:v>44.89</c:v>
                </c:pt>
                <c:pt idx="2">
                  <c:v>44.89</c:v>
                </c:pt>
                <c:pt idx="3">
                  <c:v>44.89</c:v>
                </c:pt>
                <c:pt idx="4">
                  <c:v>39.89</c:v>
                </c:pt>
                <c:pt idx="5">
                  <c:v>39.89</c:v>
                </c:pt>
                <c:pt idx="6">
                  <c:v>44.89</c:v>
                </c:pt>
                <c:pt idx="7">
                  <c:v>48.89</c:v>
                </c:pt>
                <c:pt idx="8">
                  <c:v>52.89</c:v>
                </c:pt>
                <c:pt idx="9">
                  <c:v>52.89</c:v>
                </c:pt>
                <c:pt idx="10">
                  <c:v>58.89</c:v>
                </c:pt>
                <c:pt idx="11">
                  <c:v>52.89</c:v>
                </c:pt>
                <c:pt idx="12">
                  <c:v>58.89</c:v>
                </c:pt>
                <c:pt idx="13">
                  <c:v>58.89</c:v>
                </c:pt>
                <c:pt idx="14">
                  <c:v>64.89</c:v>
                </c:pt>
                <c:pt idx="15">
                  <c:v>64.89</c:v>
                </c:pt>
                <c:pt idx="16">
                  <c:v>94.89</c:v>
                </c:pt>
                <c:pt idx="17">
                  <c:v>94.89</c:v>
                </c:pt>
                <c:pt idx="18">
                  <c:v>82.44</c:v>
                </c:pt>
                <c:pt idx="19">
                  <c:v>94.34</c:v>
                </c:pt>
                <c:pt idx="20">
                  <c:v>108.89</c:v>
                </c:pt>
                <c:pt idx="21">
                  <c:v>123.89</c:v>
                </c:pt>
                <c:pt idx="22">
                  <c:v>123.89</c:v>
                </c:pt>
                <c:pt idx="23">
                  <c:v>95.99</c:v>
                </c:pt>
                <c:pt idx="24">
                  <c:v>108.89</c:v>
                </c:pt>
                <c:pt idx="25">
                  <c:v>113.89</c:v>
                </c:pt>
                <c:pt idx="26">
                  <c:v>149.88999999999999</c:v>
                </c:pt>
                <c:pt idx="27">
                  <c:v>159.88999999999999</c:v>
                </c:pt>
                <c:pt idx="28">
                  <c:v>174.89</c:v>
                </c:pt>
                <c:pt idx="29">
                  <c:v>189.89</c:v>
                </c:pt>
                <c:pt idx="30">
                  <c:v>189.89</c:v>
                </c:pt>
              </c:numCache>
            </c:numRef>
          </c:val>
          <c:smooth val="0"/>
          <c:extLst>
            <c:ext xmlns:c16="http://schemas.microsoft.com/office/drawing/2014/chart" uri="{C3380CC4-5D6E-409C-BE32-E72D297353CC}">
              <c16:uniqueId val="{00000000-DF4A-4242-8D99-EB35CB523A29}"/>
            </c:ext>
          </c:extLst>
        </c:ser>
        <c:dLbls>
          <c:showLegendKey val="0"/>
          <c:showVal val="0"/>
          <c:showCatName val="0"/>
          <c:showSerName val="0"/>
          <c:showPercent val="0"/>
          <c:showBubbleSize val="0"/>
        </c:dLbls>
        <c:smooth val="0"/>
        <c:axId val="136854735"/>
        <c:axId val="136853295"/>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Analysis on Excel.xlsx]FR101!PivotTable14</c:name>
    <c:fmtId val="6"/>
  </c:pivotSource>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it-IT" b="1">
                <a:solidFill>
                  <a:schemeClr val="accent1"/>
                </a:solidFill>
              </a:rPr>
              <a:t>FR101</a:t>
            </a:r>
            <a:r>
              <a:rPr lang="it-IT" b="1" baseline="0">
                <a:solidFill>
                  <a:schemeClr val="accent1"/>
                </a:solidFill>
              </a:rPr>
              <a:t> LF VS FARE</a:t>
            </a:r>
            <a:endParaRPr lang="it-IT" b="1">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'FR101'!$B$1:$B$3</c:f>
              <c:strCache>
                <c:ptCount val="1"/>
                <c:pt idx="0">
                  <c:v>FR101 - Sum of Load Factor</c:v>
                </c:pt>
              </c:strCache>
            </c:strRef>
          </c:tx>
          <c:spPr>
            <a:ln w="28575" cap="rnd">
              <a:solidFill>
                <a:schemeClr val="accent1"/>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'FR101'!$B$4:$B$35</c:f>
              <c:numCache>
                <c:formatCode>0%</c:formatCode>
                <c:ptCount val="31"/>
                <c:pt idx="0">
                  <c:v>1.6E-2</c:v>
                </c:pt>
                <c:pt idx="1">
                  <c:v>2.5999999999999999E-2</c:v>
                </c:pt>
                <c:pt idx="2">
                  <c:v>2.5999999999999999E-2</c:v>
                </c:pt>
                <c:pt idx="3">
                  <c:v>2.5999999999999999E-2</c:v>
                </c:pt>
                <c:pt idx="4">
                  <c:v>2.5999999999999999E-2</c:v>
                </c:pt>
                <c:pt idx="5">
                  <c:v>2.5999999999999999E-2</c:v>
                </c:pt>
                <c:pt idx="6">
                  <c:v>2.5999999999999999E-2</c:v>
                </c:pt>
                <c:pt idx="7">
                  <c:v>2.5999999999999999E-2</c:v>
                </c:pt>
                <c:pt idx="8">
                  <c:v>2.5999999999999999E-2</c:v>
                </c:pt>
                <c:pt idx="9">
                  <c:v>4.8000000000000001E-2</c:v>
                </c:pt>
                <c:pt idx="10">
                  <c:v>4.8000000000000001E-2</c:v>
                </c:pt>
                <c:pt idx="11">
                  <c:v>5.2999999999999999E-2</c:v>
                </c:pt>
                <c:pt idx="12">
                  <c:v>5.2999999999999999E-2</c:v>
                </c:pt>
                <c:pt idx="13">
                  <c:v>6.3E-2</c:v>
                </c:pt>
                <c:pt idx="14">
                  <c:v>6.3E-2</c:v>
                </c:pt>
                <c:pt idx="15">
                  <c:v>6.3E-2</c:v>
                </c:pt>
                <c:pt idx="16">
                  <c:v>6.3E-2</c:v>
                </c:pt>
                <c:pt idx="17">
                  <c:v>7.3999999999999996E-2</c:v>
                </c:pt>
                <c:pt idx="18">
                  <c:v>7.3999999999999996E-2</c:v>
                </c:pt>
                <c:pt idx="19">
                  <c:v>8.5000000000000006E-2</c:v>
                </c:pt>
                <c:pt idx="20">
                  <c:v>0.09</c:v>
                </c:pt>
                <c:pt idx="21">
                  <c:v>0.09</c:v>
                </c:pt>
                <c:pt idx="22">
                  <c:v>0.14299999999999999</c:v>
                </c:pt>
                <c:pt idx="23">
                  <c:v>0.18</c:v>
                </c:pt>
                <c:pt idx="24">
                  <c:v>0.21199999999999999</c:v>
                </c:pt>
                <c:pt idx="25">
                  <c:v>0.30199999999999999</c:v>
                </c:pt>
                <c:pt idx="26">
                  <c:v>0.32800000000000001</c:v>
                </c:pt>
                <c:pt idx="27">
                  <c:v>0.39200000000000002</c:v>
                </c:pt>
                <c:pt idx="28">
                  <c:v>0.40200000000000002</c:v>
                </c:pt>
                <c:pt idx="29">
                  <c:v>0.48699999999999999</c:v>
                </c:pt>
                <c:pt idx="30">
                  <c:v>0.56599999999999995</c:v>
                </c:pt>
              </c:numCache>
            </c:numRef>
          </c:val>
          <c:smooth val="0"/>
          <c:extLst>
            <c:ext xmlns:c16="http://schemas.microsoft.com/office/drawing/2014/chart" uri="{C3380CC4-5D6E-409C-BE32-E72D297353CC}">
              <c16:uniqueId val="{00000000-3AE9-418C-9828-5AB279A872A9}"/>
            </c:ext>
          </c:extLst>
        </c:ser>
        <c:ser>
          <c:idx val="2"/>
          <c:order val="2"/>
          <c:tx>
            <c:strRef>
              <c:f>'FR101'!$D$1:$D$3</c:f>
              <c:strCache>
                <c:ptCount val="1"/>
                <c:pt idx="0">
                  <c:v>FR101 - Sum of Fare EI</c:v>
                </c:pt>
              </c:strCache>
            </c:strRef>
          </c:tx>
          <c:spPr>
            <a:ln w="28575" cap="rnd">
              <a:solidFill>
                <a:schemeClr val="accent3"/>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'FR101'!$D$4:$D$35</c:f>
              <c:numCache>
                <c:formatCode>"€"#,##0.00_);[Red]\("€"#,##0.00\)</c:formatCode>
                <c:ptCount val="31"/>
                <c:pt idx="0">
                  <c:v>74.39</c:v>
                </c:pt>
                <c:pt idx="1">
                  <c:v>84.39</c:v>
                </c:pt>
                <c:pt idx="2">
                  <c:v>74.39</c:v>
                </c:pt>
                <c:pt idx="3">
                  <c:v>64.39</c:v>
                </c:pt>
                <c:pt idx="4">
                  <c:v>64.39</c:v>
                </c:pt>
                <c:pt idx="5">
                  <c:v>84.39</c:v>
                </c:pt>
                <c:pt idx="6">
                  <c:v>69.39</c:v>
                </c:pt>
                <c:pt idx="7">
                  <c:v>69.39</c:v>
                </c:pt>
                <c:pt idx="8">
                  <c:v>69.39</c:v>
                </c:pt>
                <c:pt idx="9">
                  <c:v>84.39</c:v>
                </c:pt>
                <c:pt idx="10">
                  <c:v>84.39</c:v>
                </c:pt>
                <c:pt idx="11">
                  <c:v>79.39</c:v>
                </c:pt>
                <c:pt idx="12">
                  <c:v>79.39</c:v>
                </c:pt>
                <c:pt idx="13">
                  <c:v>79.39</c:v>
                </c:pt>
                <c:pt idx="14">
                  <c:v>79.39</c:v>
                </c:pt>
                <c:pt idx="15">
                  <c:v>102.39</c:v>
                </c:pt>
                <c:pt idx="16">
                  <c:v>102.39</c:v>
                </c:pt>
                <c:pt idx="17">
                  <c:v>102.39</c:v>
                </c:pt>
                <c:pt idx="18">
                  <c:v>92.39</c:v>
                </c:pt>
                <c:pt idx="19">
                  <c:v>139.77000000000001</c:v>
                </c:pt>
                <c:pt idx="20">
                  <c:v>139.77000000000001</c:v>
                </c:pt>
                <c:pt idx="21">
                  <c:v>142.38999999999999</c:v>
                </c:pt>
                <c:pt idx="22">
                  <c:v>172.39</c:v>
                </c:pt>
                <c:pt idx="23">
                  <c:v>142.38999999999999</c:v>
                </c:pt>
                <c:pt idx="24">
                  <c:v>112.39</c:v>
                </c:pt>
                <c:pt idx="25">
                  <c:v>132.38999999999999</c:v>
                </c:pt>
                <c:pt idx="26">
                  <c:v>222.39</c:v>
                </c:pt>
                <c:pt idx="27">
                  <c:v>222.39</c:v>
                </c:pt>
                <c:pt idx="28">
                  <c:v>197.39</c:v>
                </c:pt>
                <c:pt idx="29">
                  <c:v>197.39</c:v>
                </c:pt>
                <c:pt idx="30">
                  <c:v>84.39</c:v>
                </c:pt>
              </c:numCache>
            </c:numRef>
          </c:val>
          <c:smooth val="0"/>
          <c:extLst>
            <c:ext xmlns:c16="http://schemas.microsoft.com/office/drawing/2014/chart" uri="{C3380CC4-5D6E-409C-BE32-E72D297353CC}">
              <c16:uniqueId val="{00000003-D5AB-4E2E-B7A1-6E09707CE774}"/>
            </c:ext>
          </c:extLst>
        </c:ser>
        <c:dLbls>
          <c:showLegendKey val="0"/>
          <c:showVal val="0"/>
          <c:showCatName val="0"/>
          <c:showSerName val="0"/>
          <c:showPercent val="0"/>
          <c:showBubbleSize val="0"/>
        </c:dLbls>
        <c:marker val="1"/>
        <c:smooth val="0"/>
        <c:axId val="136854735"/>
        <c:axId val="136853295"/>
      </c:lineChart>
      <c:lineChart>
        <c:grouping val="standard"/>
        <c:varyColors val="0"/>
        <c:ser>
          <c:idx val="1"/>
          <c:order val="1"/>
          <c:tx>
            <c:strRef>
              <c:f>'FR101'!$C$1:$C$3</c:f>
              <c:strCache>
                <c:ptCount val="1"/>
                <c:pt idx="0">
                  <c:v>FR101 - Sum of Fare FR</c:v>
                </c:pt>
              </c:strCache>
            </c:strRef>
          </c:tx>
          <c:spPr>
            <a:ln w="28575" cap="rnd">
              <a:solidFill>
                <a:schemeClr val="accent2"/>
              </a:solidFill>
              <a:round/>
            </a:ln>
            <a:effectLst/>
          </c:spPr>
          <c:marker>
            <c:symbol val="none"/>
          </c:marker>
          <c:cat>
            <c:strRef>
              <c:f>'FR101'!$A$4:$A$35</c:f>
              <c:strCache>
                <c:ptCount val="31"/>
                <c:pt idx="0">
                  <c:v>90</c:v>
                </c:pt>
                <c:pt idx="1">
                  <c:v>87</c:v>
                </c:pt>
                <c:pt idx="2">
                  <c:v>84</c:v>
                </c:pt>
                <c:pt idx="3">
                  <c:v>81</c:v>
                </c:pt>
                <c:pt idx="4">
                  <c:v>78</c:v>
                </c:pt>
                <c:pt idx="5">
                  <c:v>75</c:v>
                </c:pt>
                <c:pt idx="6">
                  <c:v>72</c:v>
                </c:pt>
                <c:pt idx="7">
                  <c:v>69</c:v>
                </c:pt>
                <c:pt idx="8">
                  <c:v>66</c:v>
                </c:pt>
                <c:pt idx="9">
                  <c:v>63</c:v>
                </c:pt>
                <c:pt idx="10">
                  <c:v>60</c:v>
                </c:pt>
                <c:pt idx="11">
                  <c:v>57</c:v>
                </c:pt>
                <c:pt idx="12">
                  <c:v>54</c:v>
                </c:pt>
                <c:pt idx="13">
                  <c:v>51</c:v>
                </c:pt>
                <c:pt idx="14">
                  <c:v>48</c:v>
                </c:pt>
                <c:pt idx="15">
                  <c:v>45</c:v>
                </c:pt>
                <c:pt idx="16">
                  <c:v>42</c:v>
                </c:pt>
                <c:pt idx="17">
                  <c:v>39</c:v>
                </c:pt>
                <c:pt idx="18">
                  <c:v>36</c:v>
                </c:pt>
                <c:pt idx="19">
                  <c:v>33</c:v>
                </c:pt>
                <c:pt idx="20">
                  <c:v>30</c:v>
                </c:pt>
                <c:pt idx="21">
                  <c:v>27</c:v>
                </c:pt>
                <c:pt idx="22">
                  <c:v>24</c:v>
                </c:pt>
                <c:pt idx="23">
                  <c:v>21</c:v>
                </c:pt>
                <c:pt idx="24">
                  <c:v>18</c:v>
                </c:pt>
                <c:pt idx="25">
                  <c:v>15</c:v>
                </c:pt>
                <c:pt idx="26">
                  <c:v>12</c:v>
                </c:pt>
                <c:pt idx="27">
                  <c:v>9</c:v>
                </c:pt>
                <c:pt idx="28">
                  <c:v>6</c:v>
                </c:pt>
                <c:pt idx="29">
                  <c:v>3</c:v>
                </c:pt>
                <c:pt idx="30">
                  <c:v>0</c:v>
                </c:pt>
              </c:strCache>
            </c:strRef>
          </c:cat>
          <c:val>
            <c:numRef>
              <c:f>'FR101'!$C$4:$C$35</c:f>
              <c:numCache>
                <c:formatCode>"€"#,##0.00_);[Red]\("€"#,##0.00\)</c:formatCode>
                <c:ptCount val="31"/>
                <c:pt idx="0">
                  <c:v>14.99</c:v>
                </c:pt>
                <c:pt idx="1">
                  <c:v>14.99</c:v>
                </c:pt>
                <c:pt idx="2">
                  <c:v>14.99</c:v>
                </c:pt>
                <c:pt idx="3">
                  <c:v>14.99</c:v>
                </c:pt>
                <c:pt idx="4">
                  <c:v>14.99</c:v>
                </c:pt>
                <c:pt idx="5">
                  <c:v>14.99</c:v>
                </c:pt>
                <c:pt idx="6">
                  <c:v>14.99</c:v>
                </c:pt>
                <c:pt idx="7">
                  <c:v>14.99</c:v>
                </c:pt>
                <c:pt idx="8">
                  <c:v>14.99</c:v>
                </c:pt>
                <c:pt idx="9">
                  <c:v>14.99</c:v>
                </c:pt>
                <c:pt idx="10">
                  <c:v>14.99</c:v>
                </c:pt>
                <c:pt idx="11">
                  <c:v>14.99</c:v>
                </c:pt>
                <c:pt idx="12">
                  <c:v>14.99</c:v>
                </c:pt>
                <c:pt idx="13">
                  <c:v>14.99</c:v>
                </c:pt>
                <c:pt idx="14">
                  <c:v>14.99</c:v>
                </c:pt>
                <c:pt idx="15">
                  <c:v>14.99</c:v>
                </c:pt>
                <c:pt idx="16">
                  <c:v>14.99</c:v>
                </c:pt>
                <c:pt idx="17">
                  <c:v>14.99</c:v>
                </c:pt>
                <c:pt idx="18">
                  <c:v>14.99</c:v>
                </c:pt>
                <c:pt idx="19">
                  <c:v>14.99</c:v>
                </c:pt>
                <c:pt idx="20">
                  <c:v>14.99</c:v>
                </c:pt>
                <c:pt idx="21">
                  <c:v>14.99</c:v>
                </c:pt>
                <c:pt idx="22">
                  <c:v>15.99</c:v>
                </c:pt>
                <c:pt idx="23">
                  <c:v>14.99</c:v>
                </c:pt>
                <c:pt idx="24">
                  <c:v>14.99</c:v>
                </c:pt>
                <c:pt idx="25">
                  <c:v>15.99</c:v>
                </c:pt>
                <c:pt idx="26">
                  <c:v>14.99</c:v>
                </c:pt>
                <c:pt idx="27">
                  <c:v>14.99</c:v>
                </c:pt>
                <c:pt idx="28">
                  <c:v>16.989999999999998</c:v>
                </c:pt>
                <c:pt idx="29">
                  <c:v>14.99</c:v>
                </c:pt>
                <c:pt idx="30">
                  <c:v>29.99</c:v>
                </c:pt>
              </c:numCache>
            </c:numRef>
          </c:val>
          <c:smooth val="0"/>
          <c:extLst>
            <c:ext xmlns:c16="http://schemas.microsoft.com/office/drawing/2014/chart" uri="{C3380CC4-5D6E-409C-BE32-E72D297353CC}">
              <c16:uniqueId val="{00000001-3AE9-418C-9828-5AB279A872A9}"/>
            </c:ext>
          </c:extLst>
        </c:ser>
        <c:dLbls>
          <c:showLegendKey val="0"/>
          <c:showVal val="0"/>
          <c:showCatName val="0"/>
          <c:showSerName val="0"/>
          <c:showPercent val="0"/>
          <c:showBubbleSize val="0"/>
        </c:dLbls>
        <c:marker val="1"/>
        <c:smooth val="0"/>
        <c:axId val="1155806336"/>
        <c:axId val="1155806816"/>
      </c:lineChart>
      <c:catAx>
        <c:axId val="13685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3295"/>
        <c:crosses val="autoZero"/>
        <c:auto val="1"/>
        <c:lblAlgn val="ctr"/>
        <c:lblOffset val="100"/>
        <c:noMultiLvlLbl val="0"/>
      </c:catAx>
      <c:valAx>
        <c:axId val="13685329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6854735"/>
        <c:crosses val="autoZero"/>
        <c:crossBetween val="between"/>
      </c:valAx>
      <c:valAx>
        <c:axId val="1155806816"/>
        <c:scaling>
          <c:orientation val="minMax"/>
        </c:scaling>
        <c:delete val="0"/>
        <c:axPos val="r"/>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55806336"/>
        <c:crosses val="max"/>
        <c:crossBetween val="between"/>
      </c:valAx>
      <c:catAx>
        <c:axId val="1155806336"/>
        <c:scaling>
          <c:orientation val="minMax"/>
        </c:scaling>
        <c:delete val="1"/>
        <c:axPos val="b"/>
        <c:numFmt formatCode="General" sourceLinked="1"/>
        <c:majorTickMark val="out"/>
        <c:minorTickMark val="none"/>
        <c:tickLblPos val="nextTo"/>
        <c:crossAx val="11558068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396875</xdr:colOff>
      <xdr:row>6</xdr:row>
      <xdr:rowOff>6350</xdr:rowOff>
    </xdr:from>
    <xdr:to>
      <xdr:col>5</xdr:col>
      <xdr:colOff>225425</xdr:colOff>
      <xdr:row>20</xdr:row>
      <xdr:rowOff>171450</xdr:rowOff>
    </xdr:to>
    <xdr:graphicFrame macro="">
      <xdr:nvGraphicFramePr>
        <xdr:cNvPr id="2" name="Chart 1">
          <a:extLst>
            <a:ext uri="{FF2B5EF4-FFF2-40B4-BE49-F238E27FC236}">
              <a16:creationId xmlns:a16="http://schemas.microsoft.com/office/drawing/2014/main" id="{8C4B08FA-F8F5-3CB1-4457-BACA23C49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396875</xdr:colOff>
      <xdr:row>5</xdr:row>
      <xdr:rowOff>171450</xdr:rowOff>
    </xdr:from>
    <xdr:to>
      <xdr:col>11</xdr:col>
      <xdr:colOff>104775</xdr:colOff>
      <xdr:row>20</xdr:row>
      <xdr:rowOff>152400</xdr:rowOff>
    </xdr:to>
    <xdr:graphicFrame macro="">
      <xdr:nvGraphicFramePr>
        <xdr:cNvPr id="4" name="Chart 3">
          <a:extLst>
            <a:ext uri="{FF2B5EF4-FFF2-40B4-BE49-F238E27FC236}">
              <a16:creationId xmlns:a16="http://schemas.microsoft.com/office/drawing/2014/main" id="{2B5C065B-B788-863C-427E-5F75F3546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95250</xdr:colOff>
      <xdr:row>1</xdr:row>
      <xdr:rowOff>50800</xdr:rowOff>
    </xdr:from>
    <xdr:to>
      <xdr:col>13</xdr:col>
      <xdr:colOff>400050</xdr:colOff>
      <xdr:row>16</xdr:row>
      <xdr:rowOff>31750</xdr:rowOff>
    </xdr:to>
    <xdr:graphicFrame macro="">
      <xdr:nvGraphicFramePr>
        <xdr:cNvPr id="2" name="Chart 1">
          <a:extLst>
            <a:ext uri="{FF2B5EF4-FFF2-40B4-BE49-F238E27FC236}">
              <a16:creationId xmlns:a16="http://schemas.microsoft.com/office/drawing/2014/main" id="{5BCA2022-9BDB-F259-B42D-523F45FC5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180975</xdr:colOff>
      <xdr:row>1</xdr:row>
      <xdr:rowOff>127000</xdr:rowOff>
    </xdr:from>
    <xdr:to>
      <xdr:col>19</xdr:col>
      <xdr:colOff>333375</xdr:colOff>
      <xdr:row>16</xdr:row>
      <xdr:rowOff>107950</xdr:rowOff>
    </xdr:to>
    <xdr:graphicFrame macro="">
      <xdr:nvGraphicFramePr>
        <xdr:cNvPr id="2" name="Chart 1">
          <a:extLst>
            <a:ext uri="{FF2B5EF4-FFF2-40B4-BE49-F238E27FC236}">
              <a16:creationId xmlns:a16="http://schemas.microsoft.com/office/drawing/2014/main" id="{43FB8A10-3FF5-A90D-0308-44D589296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38100</xdr:colOff>
      <xdr:row>1</xdr:row>
      <xdr:rowOff>127000</xdr:rowOff>
    </xdr:from>
    <xdr:to>
      <xdr:col>13</xdr:col>
      <xdr:colOff>342900</xdr:colOff>
      <xdr:row>16</xdr:row>
      <xdr:rowOff>107950</xdr:rowOff>
    </xdr:to>
    <xdr:graphicFrame macro="">
      <xdr:nvGraphicFramePr>
        <xdr:cNvPr id="2" name="Chart 1">
          <a:extLst>
            <a:ext uri="{FF2B5EF4-FFF2-40B4-BE49-F238E27FC236}">
              <a16:creationId xmlns:a16="http://schemas.microsoft.com/office/drawing/2014/main" id="{61450C9E-0606-8AA6-966E-B1A90F882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114300</xdr:colOff>
      <xdr:row>96</xdr:row>
      <xdr:rowOff>44450</xdr:rowOff>
    </xdr:from>
    <xdr:to>
      <xdr:col>5</xdr:col>
      <xdr:colOff>1130300</xdr:colOff>
      <xdr:row>109</xdr:row>
      <xdr:rowOff>174625</xdr:rowOff>
    </xdr:to>
    <mc:AlternateContent xmlns:mc="http://schemas.openxmlformats.org/markup-compatibility/2006" xmlns:sle15="http://schemas.microsoft.com/office/drawing/2012/slicer">
      <mc:Choice Requires="sle15">
        <xdr:graphicFrame macro="">
          <xdr:nvGraphicFramePr>
            <xdr:cNvPr id="7" name="Flight Number">
              <a:extLst>
                <a:ext uri="{FF2B5EF4-FFF2-40B4-BE49-F238E27FC236}">
                  <a16:creationId xmlns:a16="http://schemas.microsoft.com/office/drawing/2014/main" id="{95A857B4-52FD-79F9-9775-7A1C7147DFE0}"/>
                </a:ext>
              </a:extLst>
            </xdr:cNvPr>
            <xdr:cNvGraphicFramePr/>
          </xdr:nvGraphicFramePr>
          <xdr:xfrm>
            <a:off x="0" y="0"/>
            <a:ext cx="0" cy="0"/>
          </xdr:xfrm>
          <a:graphic>
            <a:graphicData uri="http://schemas.microsoft.com/office/drawing/2010/slicer">
              <sle:slicer xmlns:sle="http://schemas.microsoft.com/office/drawing/2010/slicer" name="Flight Number"/>
            </a:graphicData>
          </a:graphic>
        </xdr:graphicFrame>
      </mc:Choice>
      <mc:Fallback xmlns="">
        <xdr:sp macro="" textlink="">
          <xdr:nvSpPr>
            <xdr:cNvPr id="0" name=""/>
            <xdr:cNvSpPr>
              <a:spLocks noTextEdit="1"/>
            </xdr:cNvSpPr>
          </xdr:nvSpPr>
          <xdr:spPr>
            <a:xfrm>
              <a:off x="5076371" y="588736"/>
              <a:ext cx="1832429" cy="2488746"/>
            </a:xfrm>
            <a:prstGeom prst="rect">
              <a:avLst/>
            </a:prstGeom>
            <a:solidFill>
              <a:prstClr val="white"/>
            </a:solidFill>
            <a:ln w="1">
              <a:solidFill>
                <a:prstClr val="green"/>
              </a:solidFill>
            </a:ln>
          </xdr:spPr>
          <xdr:txBody>
            <a:bodyPr vertOverflow="clip" horzOverflow="clip"/>
            <a:lstStyle/>
            <a:p>
              <a:r>
                <a:rPr lang="it-IT"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2098675</xdr:colOff>
      <xdr:row>1</xdr:row>
      <xdr:rowOff>31750</xdr:rowOff>
    </xdr:from>
    <xdr:to>
      <xdr:col>12</xdr:col>
      <xdr:colOff>365125</xdr:colOff>
      <xdr:row>16</xdr:row>
      <xdr:rowOff>12700</xdr:rowOff>
    </xdr:to>
    <xdr:graphicFrame macro="">
      <xdr:nvGraphicFramePr>
        <xdr:cNvPr id="9" name="Chart 8">
          <a:extLst>
            <a:ext uri="{FF2B5EF4-FFF2-40B4-BE49-F238E27FC236}">
              <a16:creationId xmlns:a16="http://schemas.microsoft.com/office/drawing/2014/main" id="{929DE87F-26F6-CD7F-28FA-FAD99581C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34</xdr:row>
      <xdr:rowOff>0</xdr:rowOff>
    </xdr:from>
    <xdr:to>
      <xdr:col>14</xdr:col>
      <xdr:colOff>44450</xdr:colOff>
      <xdr:row>49</xdr:row>
      <xdr:rowOff>152400</xdr:rowOff>
    </xdr:to>
    <xdr:graphicFrame macro="">
      <xdr:nvGraphicFramePr>
        <xdr:cNvPr id="10" name="Chart 9">
          <a:extLst>
            <a:ext uri="{FF2B5EF4-FFF2-40B4-BE49-F238E27FC236}">
              <a16:creationId xmlns:a16="http://schemas.microsoft.com/office/drawing/2014/main" id="{0FC10A84-6A37-48E7-8A99-61963F221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66</xdr:row>
      <xdr:rowOff>0</xdr:rowOff>
    </xdr:from>
    <xdr:to>
      <xdr:col>14</xdr:col>
      <xdr:colOff>44450</xdr:colOff>
      <xdr:row>80</xdr:row>
      <xdr:rowOff>88900</xdr:rowOff>
    </xdr:to>
    <xdr:graphicFrame macro="">
      <xdr:nvGraphicFramePr>
        <xdr:cNvPr id="11" name="Chart 10">
          <a:extLst>
            <a:ext uri="{FF2B5EF4-FFF2-40B4-BE49-F238E27FC236}">
              <a16:creationId xmlns:a16="http://schemas.microsoft.com/office/drawing/2014/main" id="{9C981025-9A82-42DC-B8EC-E3E7C1D6E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97</xdr:row>
      <xdr:rowOff>0</xdr:rowOff>
    </xdr:from>
    <xdr:to>
      <xdr:col>14</xdr:col>
      <xdr:colOff>44450</xdr:colOff>
      <xdr:row>114</xdr:row>
      <xdr:rowOff>6350</xdr:rowOff>
    </xdr:to>
    <xdr:graphicFrame macro="">
      <xdr:nvGraphicFramePr>
        <xdr:cNvPr id="12" name="Chart 11">
          <a:extLst>
            <a:ext uri="{FF2B5EF4-FFF2-40B4-BE49-F238E27FC236}">
              <a16:creationId xmlns:a16="http://schemas.microsoft.com/office/drawing/2014/main" id="{BBEC0D24-ED8B-4BEA-B037-1FD0CAC42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139700</xdr:colOff>
      <xdr:row>3</xdr:row>
      <xdr:rowOff>114300</xdr:rowOff>
    </xdr:from>
    <xdr:to>
      <xdr:col>6</xdr:col>
      <xdr:colOff>2362200</xdr:colOff>
      <xdr:row>9</xdr:row>
      <xdr:rowOff>12700</xdr:rowOff>
    </xdr:to>
    <xdr:sp macro="" textlink="">
      <xdr:nvSpPr>
        <xdr:cNvPr id="2" name="TextBox 1">
          <a:extLst>
            <a:ext uri="{FF2B5EF4-FFF2-40B4-BE49-F238E27FC236}">
              <a16:creationId xmlns:a16="http://schemas.microsoft.com/office/drawing/2014/main" id="{6A37F274-C0E0-4964-84DA-27FF174017BA}"/>
            </a:ext>
          </a:extLst>
        </xdr:cNvPr>
        <xdr:cNvSpPr txBox="1"/>
      </xdr:nvSpPr>
      <xdr:spPr>
        <a:xfrm>
          <a:off x="7289800" y="666750"/>
          <a:ext cx="2222500" cy="100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baseline="0"/>
            <a:t>Total revenues are not just fares *  daily bookings.</a:t>
          </a:r>
        </a:p>
        <a:p>
          <a:r>
            <a:rPr lang="it-IT" sz="1100" baseline="0"/>
            <a:t>They cosider ancillary revenues as well</a:t>
          </a:r>
          <a:endParaRPr lang="it-IT"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31750</xdr:colOff>
      <xdr:row>2</xdr:row>
      <xdr:rowOff>101600</xdr:rowOff>
    </xdr:from>
    <xdr:to>
      <xdr:col>9</xdr:col>
      <xdr:colOff>425450</xdr:colOff>
      <xdr:row>8</xdr:row>
      <xdr:rowOff>0</xdr:rowOff>
    </xdr:to>
    <xdr:sp macro="" textlink="">
      <xdr:nvSpPr>
        <xdr:cNvPr id="2" name="TextBox 1">
          <a:extLst>
            <a:ext uri="{FF2B5EF4-FFF2-40B4-BE49-F238E27FC236}">
              <a16:creationId xmlns:a16="http://schemas.microsoft.com/office/drawing/2014/main" id="{6550063A-F834-91A7-6C64-CD3688297D87}"/>
            </a:ext>
          </a:extLst>
        </xdr:cNvPr>
        <xdr:cNvSpPr txBox="1"/>
      </xdr:nvSpPr>
      <xdr:spPr>
        <a:xfrm>
          <a:off x="6089650" y="469900"/>
          <a:ext cx="2222500" cy="100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a:t>The competing flights are identical to ours,</a:t>
          </a:r>
          <a:r>
            <a:rPr lang="it-IT" baseline="0"/>
            <a:t> meaning they have same numbers and coincide every time</a:t>
          </a:r>
          <a:endParaRPr lang="it-IT"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107950</xdr:colOff>
      <xdr:row>3</xdr:row>
      <xdr:rowOff>50800</xdr:rowOff>
    </xdr:from>
    <xdr:to>
      <xdr:col>10</xdr:col>
      <xdr:colOff>501650</xdr:colOff>
      <xdr:row>8</xdr:row>
      <xdr:rowOff>133350</xdr:rowOff>
    </xdr:to>
    <xdr:sp macro="" textlink="">
      <xdr:nvSpPr>
        <xdr:cNvPr id="2" name="TextBox 1">
          <a:extLst>
            <a:ext uri="{FF2B5EF4-FFF2-40B4-BE49-F238E27FC236}">
              <a16:creationId xmlns:a16="http://schemas.microsoft.com/office/drawing/2014/main" id="{A8A21158-4494-4CE6-997B-9A380D06BC6A}"/>
            </a:ext>
          </a:extLst>
        </xdr:cNvPr>
        <xdr:cNvSpPr txBox="1"/>
      </xdr:nvSpPr>
      <xdr:spPr>
        <a:xfrm>
          <a:off x="9251950" y="603250"/>
          <a:ext cx="2222500" cy="100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a:t>laod factor is computed</a:t>
          </a:r>
          <a:r>
            <a:rPr lang="it-IT" baseline="0"/>
            <a:t> as bookings/capacity</a:t>
          </a:r>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346364</xdr:colOff>
      <xdr:row>19</xdr:row>
      <xdr:rowOff>34637</xdr:rowOff>
    </xdr:from>
    <xdr:to>
      <xdr:col>17</xdr:col>
      <xdr:colOff>500496</xdr:colOff>
      <xdr:row>34</xdr:row>
      <xdr:rowOff>15010</xdr:rowOff>
    </xdr:to>
    <xdr:graphicFrame macro="">
      <xdr:nvGraphicFramePr>
        <xdr:cNvPr id="3" name="Chart 2">
          <a:extLst>
            <a:ext uri="{FF2B5EF4-FFF2-40B4-BE49-F238E27FC236}">
              <a16:creationId xmlns:a16="http://schemas.microsoft.com/office/drawing/2014/main" id="{0F8299BD-4421-4F09-8F9C-8E7E4056C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346364</xdr:colOff>
      <xdr:row>3</xdr:row>
      <xdr:rowOff>57727</xdr:rowOff>
    </xdr:from>
    <xdr:to>
      <xdr:col>17</xdr:col>
      <xdr:colOff>500496</xdr:colOff>
      <xdr:row>18</xdr:row>
      <xdr:rowOff>38100</xdr:rowOff>
    </xdr:to>
    <xdr:graphicFrame macro="">
      <xdr:nvGraphicFramePr>
        <xdr:cNvPr id="6" name="Chart 5">
          <a:extLst>
            <a:ext uri="{FF2B5EF4-FFF2-40B4-BE49-F238E27FC236}">
              <a16:creationId xmlns:a16="http://schemas.microsoft.com/office/drawing/2014/main" id="{7C822212-6682-492A-8B03-D28C17E4B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878567</xdr:colOff>
      <xdr:row>2</xdr:row>
      <xdr:rowOff>98879</xdr:rowOff>
    </xdr:from>
    <xdr:to>
      <xdr:col>13</xdr:col>
      <xdr:colOff>497567</xdr:colOff>
      <xdr:row>17</xdr:row>
      <xdr:rowOff>79828</xdr:rowOff>
    </xdr:to>
    <xdr:graphicFrame macro="">
      <xdr:nvGraphicFramePr>
        <xdr:cNvPr id="2" name="Chart 1">
          <a:extLst>
            <a:ext uri="{FF2B5EF4-FFF2-40B4-BE49-F238E27FC236}">
              <a16:creationId xmlns:a16="http://schemas.microsoft.com/office/drawing/2014/main" id="{1E95B53E-1532-4EA0-9621-77EA1DFE5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19</xdr:row>
      <xdr:rowOff>0</xdr:rowOff>
    </xdr:from>
    <xdr:to>
      <xdr:col>14</xdr:col>
      <xdr:colOff>290285</xdr:colOff>
      <xdr:row>33</xdr:row>
      <xdr:rowOff>162378</xdr:rowOff>
    </xdr:to>
    <xdr:graphicFrame macro="">
      <xdr:nvGraphicFramePr>
        <xdr:cNvPr id="3" name="Chart 2">
          <a:extLst>
            <a:ext uri="{FF2B5EF4-FFF2-40B4-BE49-F238E27FC236}">
              <a16:creationId xmlns:a16="http://schemas.microsoft.com/office/drawing/2014/main" id="{9A3C819E-15AE-451E-826F-02A5C240E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243567</xdr:colOff>
      <xdr:row>5</xdr:row>
      <xdr:rowOff>62593</xdr:rowOff>
    </xdr:from>
    <xdr:to>
      <xdr:col>12</xdr:col>
      <xdr:colOff>452210</xdr:colOff>
      <xdr:row>20</xdr:row>
      <xdr:rowOff>43543</xdr:rowOff>
    </xdr:to>
    <xdr:graphicFrame macro="">
      <xdr:nvGraphicFramePr>
        <xdr:cNvPr id="2" name="Chart 1">
          <a:extLst>
            <a:ext uri="{FF2B5EF4-FFF2-40B4-BE49-F238E27FC236}">
              <a16:creationId xmlns:a16="http://schemas.microsoft.com/office/drawing/2014/main" id="{027EB6E6-51D4-40FD-BE6C-2BA5E22BE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361498</xdr:colOff>
      <xdr:row>3</xdr:row>
      <xdr:rowOff>117022</xdr:rowOff>
    </xdr:from>
    <xdr:to>
      <xdr:col>13</xdr:col>
      <xdr:colOff>53068</xdr:colOff>
      <xdr:row>18</xdr:row>
      <xdr:rowOff>97972</xdr:rowOff>
    </xdr:to>
    <xdr:graphicFrame macro="">
      <xdr:nvGraphicFramePr>
        <xdr:cNvPr id="2" name="Chart 1">
          <a:extLst>
            <a:ext uri="{FF2B5EF4-FFF2-40B4-BE49-F238E27FC236}">
              <a16:creationId xmlns:a16="http://schemas.microsoft.com/office/drawing/2014/main" id="{9431ED06-024C-4FA0-914C-AECF60349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537714</xdr:colOff>
      <xdr:row>15</xdr:row>
      <xdr:rowOff>158571</xdr:rowOff>
    </xdr:to>
    <xdr:graphicFrame macro="">
      <xdr:nvGraphicFramePr>
        <xdr:cNvPr id="2" name="Chart 1">
          <a:extLst>
            <a:ext uri="{FF2B5EF4-FFF2-40B4-BE49-F238E27FC236}">
              <a16:creationId xmlns:a16="http://schemas.microsoft.com/office/drawing/2014/main" id="{3133A750-E1BD-4311-956F-603157AB8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17</xdr:col>
      <xdr:colOff>537714</xdr:colOff>
      <xdr:row>15</xdr:row>
      <xdr:rowOff>158571</xdr:rowOff>
    </xdr:to>
    <xdr:graphicFrame macro="">
      <xdr:nvGraphicFramePr>
        <xdr:cNvPr id="3" name="Chart 2">
          <a:extLst>
            <a:ext uri="{FF2B5EF4-FFF2-40B4-BE49-F238E27FC236}">
              <a16:creationId xmlns:a16="http://schemas.microsoft.com/office/drawing/2014/main" id="{06B54AC2-7972-459D-BD08-784D746CB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0</xdr:rowOff>
    </xdr:from>
    <xdr:to>
      <xdr:col>8</xdr:col>
      <xdr:colOff>537714</xdr:colOff>
      <xdr:row>32</xdr:row>
      <xdr:rowOff>158572</xdr:rowOff>
    </xdr:to>
    <xdr:graphicFrame macro="">
      <xdr:nvGraphicFramePr>
        <xdr:cNvPr id="4" name="Chart 3">
          <a:extLst>
            <a:ext uri="{FF2B5EF4-FFF2-40B4-BE49-F238E27FC236}">
              <a16:creationId xmlns:a16="http://schemas.microsoft.com/office/drawing/2014/main" id="{EE62AF5D-A4B0-43ED-AD90-6A44E1E4F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17</xdr:row>
      <xdr:rowOff>0</xdr:rowOff>
    </xdr:from>
    <xdr:to>
      <xdr:col>17</xdr:col>
      <xdr:colOff>537714</xdr:colOff>
      <xdr:row>32</xdr:row>
      <xdr:rowOff>158572</xdr:rowOff>
    </xdr:to>
    <xdr:graphicFrame macro="">
      <xdr:nvGraphicFramePr>
        <xdr:cNvPr id="5" name="Chart 4">
          <a:extLst>
            <a:ext uri="{FF2B5EF4-FFF2-40B4-BE49-F238E27FC236}">
              <a16:creationId xmlns:a16="http://schemas.microsoft.com/office/drawing/2014/main" id="{B27532F1-3129-4D38-9E85-C8F276F26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353786</xdr:colOff>
      <xdr:row>15</xdr:row>
      <xdr:rowOff>0</xdr:rowOff>
    </xdr:to>
    <xdr:graphicFrame macro="">
      <xdr:nvGraphicFramePr>
        <xdr:cNvPr id="2" name="Chart 1">
          <a:extLst>
            <a:ext uri="{FF2B5EF4-FFF2-40B4-BE49-F238E27FC236}">
              <a16:creationId xmlns:a16="http://schemas.microsoft.com/office/drawing/2014/main" id="{E8477007-AED0-4EB7-8542-444C93C09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593271</xdr:colOff>
      <xdr:row>1</xdr:row>
      <xdr:rowOff>0</xdr:rowOff>
    </xdr:from>
    <xdr:to>
      <xdr:col>18</xdr:col>
      <xdr:colOff>337457</xdr:colOff>
      <xdr:row>15</xdr:row>
      <xdr:rowOff>0</xdr:rowOff>
    </xdr:to>
    <xdr:graphicFrame macro="">
      <xdr:nvGraphicFramePr>
        <xdr:cNvPr id="3" name="Chart 2">
          <a:extLst>
            <a:ext uri="{FF2B5EF4-FFF2-40B4-BE49-F238E27FC236}">
              <a16:creationId xmlns:a16="http://schemas.microsoft.com/office/drawing/2014/main" id="{662721A9-3F33-430F-877C-8E64C4134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xdr:row>
      <xdr:rowOff>137886</xdr:rowOff>
    </xdr:from>
    <xdr:to>
      <xdr:col>9</xdr:col>
      <xdr:colOff>353786</xdr:colOff>
      <xdr:row>32</xdr:row>
      <xdr:rowOff>19050</xdr:rowOff>
    </xdr:to>
    <xdr:graphicFrame macro="">
      <xdr:nvGraphicFramePr>
        <xdr:cNvPr id="4" name="Chart 3">
          <a:extLst>
            <a:ext uri="{FF2B5EF4-FFF2-40B4-BE49-F238E27FC236}">
              <a16:creationId xmlns:a16="http://schemas.microsoft.com/office/drawing/2014/main" id="{4F0DF3D5-A7E5-4364-8F09-68E3BC85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593271</xdr:colOff>
      <xdr:row>15</xdr:row>
      <xdr:rowOff>137886</xdr:rowOff>
    </xdr:from>
    <xdr:to>
      <xdr:col>18</xdr:col>
      <xdr:colOff>337457</xdr:colOff>
      <xdr:row>32</xdr:row>
      <xdr:rowOff>19050</xdr:rowOff>
    </xdr:to>
    <xdr:graphicFrame macro="">
      <xdr:nvGraphicFramePr>
        <xdr:cNvPr id="5" name="Chart 4">
          <a:extLst>
            <a:ext uri="{FF2B5EF4-FFF2-40B4-BE49-F238E27FC236}">
              <a16:creationId xmlns:a16="http://schemas.microsoft.com/office/drawing/2014/main" id="{BF3E879F-21AD-42D5-A795-1FC0D711D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44450</xdr:colOff>
      <xdr:row>62</xdr:row>
      <xdr:rowOff>158750</xdr:rowOff>
    </xdr:from>
    <xdr:to>
      <xdr:col>15</xdr:col>
      <xdr:colOff>533400</xdr:colOff>
      <xdr:row>71</xdr:row>
      <xdr:rowOff>31750</xdr:rowOff>
    </xdr:to>
    <xdr:sp macro="" textlink="">
      <xdr:nvSpPr>
        <xdr:cNvPr id="2" name="TextBox 1">
          <a:extLst>
            <a:ext uri="{FF2B5EF4-FFF2-40B4-BE49-F238E27FC236}">
              <a16:creationId xmlns:a16="http://schemas.microsoft.com/office/drawing/2014/main" id="{B5623305-3DE2-D73F-D02F-B797FD2FACF6}"/>
            </a:ext>
          </a:extLst>
        </xdr:cNvPr>
        <xdr:cNvSpPr txBox="1"/>
      </xdr:nvSpPr>
      <xdr:spPr>
        <a:xfrm>
          <a:off x="6718300" y="11576050"/>
          <a:ext cx="4756150"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u="none" strike="noStrike">
              <a:solidFill>
                <a:schemeClr val="dk1"/>
              </a:solidFill>
              <a:effectLst/>
              <a:latin typeface="+mn-lt"/>
              <a:ea typeface="+mn-ea"/>
              <a:cs typeface="+mn-cs"/>
            </a:rPr>
            <a:t>if the price elasticity of the demand of a good is −2, then a 10% increase in price will cause the quantity demanded to fall by 20%.</a:t>
          </a:r>
          <a:r>
            <a:rPr lang="it-IT">
              <a:effectLst/>
            </a:rPr>
            <a:t> </a:t>
          </a:r>
          <a:endParaRPr lang="it-IT" sz="1100" kern="12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926353</xdr:colOff>
      <xdr:row>1</xdr:row>
      <xdr:rowOff>137457</xdr:rowOff>
    </xdr:from>
    <xdr:to>
      <xdr:col>16</xdr:col>
      <xdr:colOff>135899</xdr:colOff>
      <xdr:row>19</xdr:row>
      <xdr:rowOff>52366</xdr:rowOff>
    </xdr:to>
    <xdr:graphicFrame macro="">
      <xdr:nvGraphicFramePr>
        <xdr:cNvPr id="5" name="Chart 4">
          <a:extLst>
            <a:ext uri="{FF2B5EF4-FFF2-40B4-BE49-F238E27FC236}">
              <a16:creationId xmlns:a16="http://schemas.microsoft.com/office/drawing/2014/main" id="{51E59391-15CE-F617-785C-AFAAB71D0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346364</xdr:colOff>
      <xdr:row>1</xdr:row>
      <xdr:rowOff>138545</xdr:rowOff>
    </xdr:from>
    <xdr:to>
      <xdr:col>24</xdr:col>
      <xdr:colOff>491091</xdr:colOff>
      <xdr:row>19</xdr:row>
      <xdr:rowOff>53454</xdr:rowOff>
    </xdr:to>
    <xdr:graphicFrame macro="">
      <xdr:nvGraphicFramePr>
        <xdr:cNvPr id="6" name="Chart 5">
          <a:extLst>
            <a:ext uri="{FF2B5EF4-FFF2-40B4-BE49-F238E27FC236}">
              <a16:creationId xmlns:a16="http://schemas.microsoft.com/office/drawing/2014/main" id="{A9BAF8BE-8D79-4DEB-9EFA-1388C35C8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923637</xdr:colOff>
      <xdr:row>19</xdr:row>
      <xdr:rowOff>173182</xdr:rowOff>
    </xdr:from>
    <xdr:to>
      <xdr:col>16</xdr:col>
      <xdr:colOff>133183</xdr:colOff>
      <xdr:row>37</xdr:row>
      <xdr:rowOff>88091</xdr:rowOff>
    </xdr:to>
    <xdr:graphicFrame macro="">
      <xdr:nvGraphicFramePr>
        <xdr:cNvPr id="7" name="Chart 6">
          <a:extLst>
            <a:ext uri="{FF2B5EF4-FFF2-40B4-BE49-F238E27FC236}">
              <a16:creationId xmlns:a16="http://schemas.microsoft.com/office/drawing/2014/main" id="{F2FA42A5-8D95-471C-9602-300B5830B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346364</xdr:colOff>
      <xdr:row>20</xdr:row>
      <xdr:rowOff>0</xdr:rowOff>
    </xdr:from>
    <xdr:to>
      <xdr:col>24</xdr:col>
      <xdr:colOff>491091</xdr:colOff>
      <xdr:row>37</xdr:row>
      <xdr:rowOff>99636</xdr:rowOff>
    </xdr:to>
    <xdr:graphicFrame macro="">
      <xdr:nvGraphicFramePr>
        <xdr:cNvPr id="8" name="Chart 7">
          <a:extLst>
            <a:ext uri="{FF2B5EF4-FFF2-40B4-BE49-F238E27FC236}">
              <a16:creationId xmlns:a16="http://schemas.microsoft.com/office/drawing/2014/main" id="{E6EAED6C-028A-4742-8163-F6DBFC752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ente" refreshedDate="45678.758967592592" createdVersion="8" refreshedVersion="8" minRefreshableVersion="3" recordCount="124" xr:uid="{D92CAE79-61B6-4F2D-AEFF-775E29254D78}">
  <cacheSource type="worksheet">
    <worksheetSource ref="A1:L125" sheet="Data table"/>
  </cacheSource>
  <cacheFields count="20">
    <cacheField name="Days Until Departure" numFmtId="0">
      <sharedItems containsSemiMixedTypes="0" containsString="0" containsNumber="1" containsInteger="1" minValue="0" maxValue="90" count="31">
        <n v="0"/>
        <n v="3"/>
        <n v="6"/>
        <n v="9"/>
        <n v="12"/>
        <n v="15"/>
        <n v="18"/>
        <n v="21"/>
        <n v="24"/>
        <n v="27"/>
        <n v="30"/>
        <n v="33"/>
        <n v="36"/>
        <n v="39"/>
        <n v="42"/>
        <n v="45"/>
        <n v="48"/>
        <n v="51"/>
        <n v="54"/>
        <n v="57"/>
        <n v="60"/>
        <n v="63"/>
        <n v="66"/>
        <n v="69"/>
        <n v="72"/>
        <n v="75"/>
        <n v="78"/>
        <n v="81"/>
        <n v="84"/>
        <n v="87"/>
        <n v="90"/>
      </sharedItems>
    </cacheField>
    <cacheField name="Departure Date" numFmtId="14">
      <sharedItems containsSemiMixedTypes="0" containsNonDate="0" containsDate="1" containsString="0" minDate="2022-05-05T00:00:00" maxDate="2022-05-06T00:00:00"/>
    </cacheField>
    <cacheField name="Route" numFmtId="0">
      <sharedItems/>
    </cacheField>
    <cacheField name="Departure Time" numFmtId="20">
      <sharedItems containsSemiMixedTypes="0" containsNonDate="0" containsDate="1" containsString="0" minDate="1899-12-30T06:25:00" maxDate="1899-12-30T18:45:00"/>
    </cacheField>
    <cacheField name="Flight Number" numFmtId="0">
      <sharedItems count="4">
        <s v="FR101"/>
        <s v="FR102"/>
        <s v="FR103"/>
        <s v="FR104"/>
      </sharedItems>
    </cacheField>
    <cacheField name="Capacity" numFmtId="0">
      <sharedItems containsSemiMixedTypes="0" containsString="0" containsNumber="1" containsInteger="1" minValue="189" maxValue="189"/>
    </cacheField>
    <cacheField name="Total Booked" numFmtId="0">
      <sharedItems containsSemiMixedTypes="0" containsString="0" containsNumber="1" containsInteger="1" minValue="3" maxValue="196" count="76">
        <n v="107"/>
        <n v="196"/>
        <n v="177"/>
        <n v="181"/>
        <n v="92"/>
        <n v="185"/>
        <n v="167"/>
        <n v="180"/>
        <n v="76"/>
        <n v="179"/>
        <n v="162"/>
        <n v="74"/>
        <n v="164"/>
        <n v="160"/>
        <n v="174"/>
        <n v="62"/>
        <n v="157"/>
        <n v="57"/>
        <n v="150"/>
        <n v="155"/>
        <n v="40"/>
        <n v="141"/>
        <n v="154"/>
        <n v="34"/>
        <n v="129"/>
        <n v="151"/>
        <n v="27"/>
        <n v="123"/>
        <n v="152"/>
        <n v="17"/>
        <n v="112"/>
        <n v="149"/>
        <n v="138"/>
        <n v="87"/>
        <n v="147"/>
        <n v="16"/>
        <n v="132"/>
        <n v="14"/>
        <n v="66"/>
        <n v="136"/>
        <n v="126"/>
        <n v="56"/>
        <n v="135"/>
        <n v="12"/>
        <n v="53"/>
        <n v="133"/>
        <n v="125"/>
        <n v="45"/>
        <n v="127"/>
        <n v="44"/>
        <n v="39"/>
        <n v="130"/>
        <n v="10"/>
        <n v="81"/>
        <n v="33"/>
        <n v="80"/>
        <n v="9"/>
        <n v="29"/>
        <n v="79"/>
        <n v="73"/>
        <n v="5"/>
        <n v="28"/>
        <n v="67"/>
        <n v="54"/>
        <n v="26"/>
        <n v="120"/>
        <n v="51"/>
        <n v="49"/>
        <n v="24"/>
        <n v="118"/>
        <n v="48"/>
        <n v="22"/>
        <n v="46"/>
        <n v="3"/>
        <n v="114"/>
        <n v="42"/>
      </sharedItems>
    </cacheField>
    <cacheField name="Total Revenue" numFmtId="6">
      <sharedItems containsSemiMixedTypes="0" containsString="0" containsNumber="1" minValue="82.080924855491332" maxValue="20000"/>
    </cacheField>
    <cacheField name="Load Factor" numFmtId="9">
      <sharedItems containsSemiMixedTypes="0" containsString="0" containsNumber="1" minValue="1.6E-2" maxValue="1.0369999999999999"/>
    </cacheField>
    <cacheField name="Fare FR" numFmtId="8">
      <sharedItems containsSemiMixedTypes="0" containsString="0" containsNumber="1" minValue="14.99" maxValue="249.99"/>
    </cacheField>
    <cacheField name="Competiton" numFmtId="0">
      <sharedItems/>
    </cacheField>
    <cacheField name="Fare EI" numFmtId="8">
      <sharedItems containsSemiMixedTypes="0" containsString="0" containsNumber="1" minValue="39.89" maxValue="249.99"/>
    </cacheField>
    <cacheField name="Delta book" numFmtId="0" formula="'Total Booked'" databaseField="0"/>
    <cacheField name="Delta fares" numFmtId="0" formula="'Fare FR'" databaseField="0"/>
    <cacheField name="Field1" numFmtId="0" formula="'Fare FR'" databaseField="0"/>
    <cacheField name="Elasticity" numFmtId="0" formula="'Delta book'*'Fare FR'/'Delta fares'*'Total Booked'" databaseField="0"/>
    <cacheField name="Field2" numFmtId="0" formula="  ('Delta book'*'Fare FR') / ('Total Booked'*'Delta fares')" databaseField="0"/>
    <cacheField name="Field3" numFmtId="0" formula=" ('Delta book'*'Fare FR') / ('Delta fares'*'Total Booked')" databaseField="0"/>
    <cacheField name="D book" numFmtId="0" formula="'Total Booked'" databaseField="0"/>
    <cacheField name="D fare" numFmtId="0" formula="'Fare FR'"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d v="2022-05-05T00:00:00"/>
    <s v="DUB-ABC"/>
    <d v="1899-12-30T06:25:00"/>
    <x v="0"/>
    <n v="189"/>
    <x v="0"/>
    <n v="2000"/>
    <n v="0.56599999999999995"/>
    <n v="29.99"/>
    <s v="EI201"/>
    <n v="84.39"/>
  </r>
  <r>
    <x v="0"/>
    <d v="2022-05-05T00:00:00"/>
    <s v="DUB-FGH"/>
    <d v="1899-12-30T09:15:00"/>
    <x v="1"/>
    <n v="189"/>
    <x v="1"/>
    <n v="8000"/>
    <n v="1.0369999999999999"/>
    <n v="249.99"/>
    <s v="EI202"/>
    <n v="249.99"/>
  </r>
  <r>
    <x v="0"/>
    <d v="2022-05-05T00:00:00"/>
    <s v="DUB-XYZ"/>
    <d v="1899-12-30T11:05:00"/>
    <x v="2"/>
    <n v="189"/>
    <x v="2"/>
    <n v="20000"/>
    <n v="0.93700000000000006"/>
    <n v="89.49"/>
    <s v="EI203"/>
    <n v="183.46"/>
  </r>
  <r>
    <x v="0"/>
    <d v="2022-05-05T00:00:00"/>
    <s v="DUB-RST"/>
    <d v="1899-12-30T18:45:00"/>
    <x v="3"/>
    <n v="189"/>
    <x v="3"/>
    <n v="10446.729142025293"/>
    <n v="0.95799999999999996"/>
    <n v="133.24"/>
    <s v="EI204"/>
    <n v="189.89"/>
  </r>
  <r>
    <x v="1"/>
    <d v="2022-05-05T00:00:00"/>
    <s v="DUB-ABC"/>
    <d v="1899-12-30T06:25:00"/>
    <x v="0"/>
    <n v="189"/>
    <x v="4"/>
    <n v="1618.4971098265896"/>
    <n v="0.48699999999999999"/>
    <n v="14.99"/>
    <s v="EI201"/>
    <n v="197.39"/>
  </r>
  <r>
    <x v="1"/>
    <d v="2022-05-05T00:00:00"/>
    <s v="DUB-FGH"/>
    <d v="1899-12-30T09:15:00"/>
    <x v="1"/>
    <n v="189"/>
    <x v="5"/>
    <n v="5727.0783549239086"/>
    <n v="0.97899999999999998"/>
    <n v="123.59"/>
    <s v="EI202"/>
    <n v="224.99"/>
  </r>
  <r>
    <x v="1"/>
    <d v="2022-05-05T00:00:00"/>
    <s v="DUB-XYZ"/>
    <d v="1899-12-30T11:05:00"/>
    <x v="2"/>
    <n v="189"/>
    <x v="6"/>
    <n v="19404.057865526342"/>
    <n v="0.88400000000000001"/>
    <n v="76.989999999999995"/>
    <s v="EI203"/>
    <n v="201.46"/>
  </r>
  <r>
    <x v="1"/>
    <d v="2022-05-05T00:00:00"/>
    <s v="DUB-RST"/>
    <d v="1899-12-30T18:45:00"/>
    <x v="3"/>
    <n v="189"/>
    <x v="7"/>
    <n v="11500"/>
    <n v="0.95199999999999996"/>
    <n v="124.99"/>
    <s v="EI204"/>
    <n v="189.89"/>
  </r>
  <r>
    <x v="2"/>
    <d v="2022-05-05T00:00:00"/>
    <s v="DUB-ABC"/>
    <d v="1899-12-30T06:25:00"/>
    <x v="0"/>
    <n v="189"/>
    <x v="8"/>
    <n v="1344.5086705202311"/>
    <n v="0.40200000000000002"/>
    <n v="16.989999999999998"/>
    <s v="EI201"/>
    <n v="197.39"/>
  </r>
  <r>
    <x v="2"/>
    <d v="2022-05-05T00:00:00"/>
    <s v="DUB-FGH"/>
    <d v="1899-12-30T09:15:00"/>
    <x v="1"/>
    <n v="189"/>
    <x v="9"/>
    <n v="5204.8798893220974"/>
    <n v="0.94699999999999995"/>
    <n v="58.99"/>
    <s v="EI202"/>
    <n v="200.99"/>
  </r>
  <r>
    <x v="2"/>
    <d v="2022-05-05T00:00:00"/>
    <s v="DUB-XYZ"/>
    <d v="1899-12-30T11:05:00"/>
    <x v="2"/>
    <n v="189"/>
    <x v="10"/>
    <n v="18891.820580474934"/>
    <n v="0.85699999999999998"/>
    <n v="117.99"/>
    <s v="EI203"/>
    <n v="158.46"/>
  </r>
  <r>
    <x v="2"/>
    <d v="2022-05-05T00:00:00"/>
    <s v="DUB-RST"/>
    <d v="1899-12-30T18:45:00"/>
    <x v="3"/>
    <n v="189"/>
    <x v="9"/>
    <n v="11192.045956694654"/>
    <n v="0.94699999999999995"/>
    <n v="200.49"/>
    <s v="EI204"/>
    <n v="174.89"/>
  </r>
  <r>
    <x v="3"/>
    <d v="2022-05-05T00:00:00"/>
    <s v="DUB-ABC"/>
    <d v="1899-12-30T06:25:00"/>
    <x v="0"/>
    <n v="189"/>
    <x v="11"/>
    <n v="1309.8265895953757"/>
    <n v="0.39200000000000002"/>
    <n v="14.99"/>
    <s v="EI201"/>
    <n v="222.39"/>
  </r>
  <r>
    <x v="3"/>
    <d v="2022-05-05T00:00:00"/>
    <s v="DUB-FGH"/>
    <d v="1899-12-30T09:15:00"/>
    <x v="1"/>
    <n v="189"/>
    <x v="12"/>
    <n v="4562.9480568481949"/>
    <n v="0.86799999999999999"/>
    <n v="38.99"/>
    <s v="EI202"/>
    <n v="189.99"/>
  </r>
  <r>
    <x v="3"/>
    <d v="2022-05-05T00:00:00"/>
    <s v="DUB-XYZ"/>
    <d v="1899-12-30T11:05:00"/>
    <x v="2"/>
    <n v="189"/>
    <x v="13"/>
    <n v="18738.968246747339"/>
    <n v="0.84699999999999998"/>
    <n v="112.99"/>
    <s v="EI203"/>
    <n v="183.46"/>
  </r>
  <r>
    <x v="3"/>
    <d v="2022-05-05T00:00:00"/>
    <s v="DUB-RST"/>
    <d v="1899-12-30T18:45:00"/>
    <x v="3"/>
    <n v="189"/>
    <x v="14"/>
    <n v="10490.764471939903"/>
    <n v="0.92100000000000004"/>
    <n v="120.69"/>
    <s v="EI204"/>
    <n v="159.88999999999999"/>
  </r>
  <r>
    <x v="4"/>
    <d v="2022-05-05T00:00:00"/>
    <s v="DUB-ABC"/>
    <d v="1899-12-30T06:25:00"/>
    <x v="0"/>
    <n v="189"/>
    <x v="15"/>
    <n v="1105.2023121387283"/>
    <n v="0.32800000000000001"/>
    <n v="14.99"/>
    <s v="EI201"/>
    <n v="222.39"/>
  </r>
  <r>
    <x v="4"/>
    <d v="2022-05-05T00:00:00"/>
    <s v="DUB-FGH"/>
    <d v="1899-12-30T09:15:00"/>
    <x v="1"/>
    <n v="189"/>
    <x v="16"/>
    <n v="4317.4443466230659"/>
    <n v="0.83099999999999996"/>
    <n v="36.99"/>
    <s v="EI202"/>
    <n v="169.99"/>
  </r>
  <r>
    <x v="4"/>
    <d v="2022-05-05T00:00:00"/>
    <s v="DUB-XYZ"/>
    <d v="1899-12-30T11:05:00"/>
    <x v="2"/>
    <n v="189"/>
    <x v="13"/>
    <n v="18738.968246747339"/>
    <n v="0.84699999999999998"/>
    <n v="140.49"/>
    <s v="EI203"/>
    <n v="158.46"/>
  </r>
  <r>
    <x v="4"/>
    <d v="2022-05-05T00:00:00"/>
    <s v="DUB-RST"/>
    <d v="1899-12-30T18:45:00"/>
    <x v="3"/>
    <n v="189"/>
    <x v="12"/>
    <n v="9410.3844454264254"/>
    <n v="0.86799999999999999"/>
    <n v="88.62"/>
    <s v="EI204"/>
    <n v="149.88999999999999"/>
  </r>
  <r>
    <x v="5"/>
    <d v="2022-05-05T00:00:00"/>
    <s v="DUB-ABC"/>
    <d v="1899-12-30T06:25:00"/>
    <x v="0"/>
    <n v="189"/>
    <x v="17"/>
    <n v="1015.0289017341041"/>
    <n v="0.30199999999999999"/>
    <n v="15.99"/>
    <s v="EI201"/>
    <n v="132.38999999999999"/>
  </r>
  <r>
    <x v="5"/>
    <d v="2022-05-05T00:00:00"/>
    <s v="DUB-FGH"/>
    <d v="1899-12-30T09:15:00"/>
    <x v="1"/>
    <n v="189"/>
    <x v="18"/>
    <n v="4045.7804049805059"/>
    <n v="0.79400000000000004"/>
    <n v="39.590000000000003"/>
    <s v="EI202"/>
    <n v="149.99"/>
  </r>
  <r>
    <x v="5"/>
    <d v="2022-05-05T00:00:00"/>
    <s v="DUB-XYZ"/>
    <d v="1899-12-30T11:05:00"/>
    <x v="2"/>
    <n v="189"/>
    <x v="19"/>
    <n v="18160.312983350013"/>
    <n v="0.82"/>
    <n v="125.99"/>
    <s v="EI203"/>
    <n v="148.46"/>
  </r>
  <r>
    <x v="5"/>
    <d v="2022-05-05T00:00:00"/>
    <s v="DUB-RST"/>
    <d v="1899-12-30T18:45:00"/>
    <x v="3"/>
    <n v="189"/>
    <x v="16"/>
    <n v="8897.1277065841805"/>
    <n v="0.83099999999999996"/>
    <n v="71.989999999999995"/>
    <s v="EI204"/>
    <n v="113.89"/>
  </r>
  <r>
    <x v="6"/>
    <d v="2022-05-05T00:00:00"/>
    <s v="DUB-ABC"/>
    <d v="1899-12-30T06:25:00"/>
    <x v="0"/>
    <n v="189"/>
    <x v="20"/>
    <n v="720.23121387283243"/>
    <n v="0.21199999999999999"/>
    <n v="14.99"/>
    <s v="EI201"/>
    <n v="112.39"/>
  </r>
  <r>
    <x v="6"/>
    <d v="2022-05-05T00:00:00"/>
    <s v="DUB-FGH"/>
    <d v="1899-12-30T09:15:00"/>
    <x v="1"/>
    <n v="189"/>
    <x v="21"/>
    <n v="3704.6912338070683"/>
    <n v="0.746"/>
    <n v="31.99"/>
    <s v="EI202"/>
    <n v="125.99"/>
  </r>
  <r>
    <x v="6"/>
    <d v="2022-05-05T00:00:00"/>
    <s v="DUB-XYZ"/>
    <d v="1899-12-30T11:05:00"/>
    <x v="2"/>
    <n v="189"/>
    <x v="19"/>
    <n v="18160.312983350013"/>
    <n v="0.82"/>
    <n v="145.99"/>
    <s v="EI203"/>
    <n v="216.46"/>
  </r>
  <r>
    <x v="6"/>
    <d v="2022-05-05T00:00:00"/>
    <s v="DUB-RST"/>
    <d v="1899-12-30T18:45:00"/>
    <x v="3"/>
    <n v="189"/>
    <x v="22"/>
    <n v="8672.5143614670797"/>
    <n v="0.81499999999999995"/>
    <n v="76.489999999999995"/>
    <s v="EI204"/>
    <n v="108.89"/>
  </r>
  <r>
    <x v="7"/>
    <d v="2022-05-05T00:00:00"/>
    <s v="DUB-ABC"/>
    <d v="1899-12-30T06:25:00"/>
    <x v="0"/>
    <n v="189"/>
    <x v="23"/>
    <n v="616.18497109826592"/>
    <n v="0.18"/>
    <n v="14.99"/>
    <s v="EI201"/>
    <n v="142.38999999999999"/>
  </r>
  <r>
    <x v="7"/>
    <d v="2022-05-05T00:00:00"/>
    <s v="DUB-FGH"/>
    <d v="1899-12-30T09:15:00"/>
    <x v="1"/>
    <n v="189"/>
    <x v="24"/>
    <n v="3387.7499685574144"/>
    <n v="0.68300000000000005"/>
    <n v="28.59"/>
    <s v="EI202"/>
    <n v="125.99"/>
  </r>
  <r>
    <x v="7"/>
    <d v="2022-05-05T00:00:00"/>
    <s v="DUB-XYZ"/>
    <d v="1899-12-30T11:05:00"/>
    <x v="2"/>
    <n v="189"/>
    <x v="16"/>
    <n v="18420.525884814848"/>
    <n v="0.83099999999999996"/>
    <n v="154.80000000000001"/>
    <s v="EI203"/>
    <n v="236.46"/>
  </r>
  <r>
    <x v="7"/>
    <d v="2022-05-05T00:00:00"/>
    <s v="DUB-RST"/>
    <d v="1899-12-30T18:45:00"/>
    <x v="3"/>
    <n v="189"/>
    <x v="25"/>
    <n v="8432.6557666813969"/>
    <n v="0.79900000000000004"/>
    <n v="79.489999999999995"/>
    <s v="EI204"/>
    <n v="95.99"/>
  </r>
  <r>
    <x v="8"/>
    <d v="2022-05-05T00:00:00"/>
    <s v="DUB-ABC"/>
    <d v="1899-12-30T06:25:00"/>
    <x v="0"/>
    <n v="189"/>
    <x v="26"/>
    <n v="495.95375722543349"/>
    <n v="0.14299999999999999"/>
    <n v="15.99"/>
    <s v="EI201"/>
    <n v="172.39"/>
  </r>
  <r>
    <x v="8"/>
    <d v="2022-05-05T00:00:00"/>
    <s v="DUB-FGH"/>
    <d v="1899-12-30T09:15:00"/>
    <x v="1"/>
    <n v="189"/>
    <x v="27"/>
    <n v="3205.6345113822158"/>
    <n v="0.65100000000000002"/>
    <n v="39.590000000000003"/>
    <s v="EI202"/>
    <n v="125.99"/>
  </r>
  <r>
    <x v="8"/>
    <d v="2022-05-05T00:00:00"/>
    <s v="DUB-XYZ"/>
    <d v="1899-12-30T11:05:00"/>
    <x v="2"/>
    <n v="189"/>
    <x v="28"/>
    <n v="17630.788827222274"/>
    <n v="0.80400000000000005"/>
    <n v="180.6"/>
    <s v="EI203"/>
    <n v="236.46"/>
  </r>
  <r>
    <x v="8"/>
    <d v="2022-05-05T00:00:00"/>
    <s v="DUB-RST"/>
    <d v="1899-12-30T18:45:00"/>
    <x v="3"/>
    <n v="189"/>
    <x v="21"/>
    <n v="7546.3985859478571"/>
    <n v="0.746"/>
    <n v="74.989999999999995"/>
    <s v="EI204"/>
    <n v="123.89"/>
  </r>
  <r>
    <x v="9"/>
    <d v="2022-05-05T00:00:00"/>
    <s v="DUB-ABC"/>
    <d v="1899-12-30T06:25:00"/>
    <x v="0"/>
    <n v="189"/>
    <x v="29"/>
    <n v="321.38728323699422"/>
    <n v="0.09"/>
    <n v="14.99"/>
    <s v="EI201"/>
    <n v="142.38999999999999"/>
  </r>
  <r>
    <x v="9"/>
    <d v="2022-05-05T00:00:00"/>
    <s v="DUB-FGH"/>
    <d v="1899-12-30T09:15:00"/>
    <x v="1"/>
    <n v="189"/>
    <x v="30"/>
    <n v="2836.3727832976988"/>
    <n v="0.59299999999999997"/>
    <n v="29.19"/>
    <s v="EI202"/>
    <n v="149.99"/>
  </r>
  <r>
    <x v="9"/>
    <d v="2022-05-05T00:00:00"/>
    <s v="DUB-XYZ"/>
    <d v="1899-12-30T11:05:00"/>
    <x v="2"/>
    <n v="189"/>
    <x v="31"/>
    <n v="17151.305613683922"/>
    <n v="0.78800000000000003"/>
    <n v="160.29"/>
    <s v="EI203"/>
    <n v="236.46"/>
  </r>
  <r>
    <x v="9"/>
    <d v="2022-05-05T00:00:00"/>
    <s v="DUB-RST"/>
    <d v="1899-12-30T18:45:00"/>
    <x v="3"/>
    <n v="189"/>
    <x v="32"/>
    <n v="7326.866990720283"/>
    <n v="0.73"/>
    <n v="71.989999999999995"/>
    <s v="EI204"/>
    <n v="123.89"/>
  </r>
  <r>
    <x v="10"/>
    <d v="2022-05-05T00:00:00"/>
    <s v="DUB-ABC"/>
    <d v="1899-12-30T06:25:00"/>
    <x v="0"/>
    <n v="189"/>
    <x v="29"/>
    <n v="321.38728323699422"/>
    <n v="0.09"/>
    <n v="14.99"/>
    <s v="EI201"/>
    <n v="139.77000000000001"/>
  </r>
  <r>
    <x v="10"/>
    <d v="2022-05-05T00:00:00"/>
    <s v="DUB-FGH"/>
    <d v="1899-12-30T09:15:00"/>
    <x v="1"/>
    <n v="189"/>
    <x v="33"/>
    <n v="2200.4779273047416"/>
    <n v="0.46"/>
    <n v="14.99"/>
    <s v="EI202"/>
    <n v="125.99"/>
  </r>
  <r>
    <x v="10"/>
    <d v="2022-05-05T00:00:00"/>
    <s v="DUB-XYZ"/>
    <d v="1899-12-30T11:05:00"/>
    <x v="2"/>
    <n v="189"/>
    <x v="34"/>
    <n v="16885.633700300248"/>
    <n v="0.77800000000000002"/>
    <n v="154.80000000000001"/>
    <s v="EI203"/>
    <n v="236.46"/>
  </r>
  <r>
    <x v="10"/>
    <d v="2022-05-05T00:00:00"/>
    <s v="DUB-RST"/>
    <d v="1899-12-30T18:45:00"/>
    <x v="3"/>
    <n v="189"/>
    <x v="32"/>
    <n v="7326.866990720283"/>
    <n v="0.73"/>
    <n v="91.62"/>
    <s v="EI204"/>
    <n v="108.89"/>
  </r>
  <r>
    <x v="11"/>
    <d v="2022-05-05T00:00:00"/>
    <s v="DUB-ABC"/>
    <d v="1899-12-30T06:25:00"/>
    <x v="0"/>
    <n v="189"/>
    <x v="35"/>
    <n v="300.57803468208095"/>
    <n v="8.5000000000000006E-2"/>
    <n v="14.99"/>
    <s v="EI201"/>
    <n v="139.77000000000001"/>
  </r>
  <r>
    <x v="11"/>
    <d v="2022-05-05T00:00:00"/>
    <s v="DUB-FGH"/>
    <d v="1899-12-30T09:15:00"/>
    <x v="1"/>
    <n v="189"/>
    <x v="11"/>
    <n v="1916.7400327002892"/>
    <n v="0.39200000000000002"/>
    <n v="14.99"/>
    <s v="EI202"/>
    <n v="99.25"/>
  </r>
  <r>
    <x v="11"/>
    <d v="2022-05-05T00:00:00"/>
    <s v="DUB-XYZ"/>
    <d v="1899-12-30T11:05:00"/>
    <x v="2"/>
    <n v="189"/>
    <x v="32"/>
    <n v="15641.88881812392"/>
    <n v="0.73"/>
    <n v="150.99"/>
    <s v="EI203"/>
    <n v="213.76"/>
  </r>
  <r>
    <x v="11"/>
    <d v="2022-05-05T00:00:00"/>
    <s v="DUB-RST"/>
    <d v="1899-12-30T18:45:00"/>
    <x v="3"/>
    <n v="189"/>
    <x v="36"/>
    <n v="6782.1034025629697"/>
    <n v="0.69799999999999995"/>
    <n v="82.99"/>
    <s v="EI204"/>
    <n v="94.34"/>
  </r>
  <r>
    <x v="12"/>
    <d v="2022-05-05T00:00:00"/>
    <s v="DUB-ABC"/>
    <d v="1899-12-30T06:25:00"/>
    <x v="0"/>
    <n v="189"/>
    <x v="37"/>
    <n v="265.89595375722541"/>
    <n v="7.3999999999999996E-2"/>
    <n v="14.99"/>
    <s v="EI201"/>
    <n v="92.39"/>
  </r>
  <r>
    <x v="12"/>
    <d v="2022-05-05T00:00:00"/>
    <s v="DUB-FGH"/>
    <d v="1899-12-30T09:15:00"/>
    <x v="1"/>
    <n v="189"/>
    <x v="38"/>
    <n v="1739.6553892592126"/>
    <n v="0.34899999999999998"/>
    <n v="24.49"/>
    <s v="EI202"/>
    <n v="95.04"/>
  </r>
  <r>
    <x v="12"/>
    <d v="2022-05-05T00:00:00"/>
    <s v="DUB-XYZ"/>
    <d v="1899-12-30T11:05:00"/>
    <x v="2"/>
    <n v="189"/>
    <x v="39"/>
    <n v="15376.216904740242"/>
    <n v="0.72"/>
    <n v="187.99"/>
    <s v="EI203"/>
    <n v="172.66"/>
  </r>
  <r>
    <x v="12"/>
    <d v="2022-05-05T00:00:00"/>
    <s v="DUB-RST"/>
    <d v="1899-12-30T18:45:00"/>
    <x v="3"/>
    <n v="189"/>
    <x v="40"/>
    <n v="6286.1246133451168"/>
    <n v="0.66700000000000004"/>
    <n v="94.99"/>
    <s v="EI204"/>
    <n v="82.44"/>
  </r>
  <r>
    <x v="13"/>
    <d v="2022-05-05T00:00:00"/>
    <s v="DUB-ABC"/>
    <d v="1899-12-30T06:25:00"/>
    <x v="0"/>
    <n v="189"/>
    <x v="37"/>
    <n v="265.89595375722541"/>
    <n v="7.3999999999999996E-2"/>
    <n v="14.99"/>
    <s v="EI201"/>
    <n v="102.39"/>
  </r>
  <r>
    <x v="13"/>
    <d v="2022-05-05T00:00:00"/>
    <s v="DUB-FGH"/>
    <d v="1899-12-30T09:15:00"/>
    <x v="1"/>
    <n v="189"/>
    <x v="41"/>
    <n v="1472.0160986039493"/>
    <n v="0.29599999999999999"/>
    <n v="27.24"/>
    <s v="EI202"/>
    <n v="89.99"/>
  </r>
  <r>
    <x v="13"/>
    <d v="2022-05-05T00:00:00"/>
    <s v="DUB-XYZ"/>
    <d v="1899-12-30T11:05:00"/>
    <x v="2"/>
    <n v="189"/>
    <x v="42"/>
    <n v="15205.167864616504"/>
    <n v="0.71399999999999997"/>
    <n v="187.99"/>
    <s v="EI203"/>
    <n v="158.46"/>
  </r>
  <r>
    <x v="13"/>
    <d v="2022-05-05T00:00:00"/>
    <s v="DUB-RST"/>
    <d v="1899-12-30T18:45:00"/>
    <x v="3"/>
    <n v="189"/>
    <x v="40"/>
    <n v="6286.1246133451168"/>
    <n v="0.66700000000000004"/>
    <n v="90.99"/>
    <s v="EI204"/>
    <n v="94.89"/>
  </r>
  <r>
    <x v="14"/>
    <d v="2022-05-05T00:00:00"/>
    <s v="DUB-ABC"/>
    <d v="1899-12-30T06:25:00"/>
    <x v="0"/>
    <n v="189"/>
    <x v="43"/>
    <n v="231.21387283236993"/>
    <n v="6.3E-2"/>
    <n v="14.99"/>
    <s v="EI201"/>
    <n v="102.39"/>
  </r>
  <r>
    <x v="14"/>
    <d v="2022-05-05T00:00:00"/>
    <s v="DUB-FGH"/>
    <d v="1899-12-30T09:15:00"/>
    <x v="1"/>
    <n v="189"/>
    <x v="44"/>
    <n v="1384.4799396302351"/>
    <n v="0.28000000000000003"/>
    <n v="24.99"/>
    <s v="EI202"/>
    <n v="89.99"/>
  </r>
  <r>
    <x v="14"/>
    <d v="2022-05-05T00:00:00"/>
    <s v="DUB-XYZ"/>
    <d v="1899-12-30T11:05:00"/>
    <x v="2"/>
    <n v="189"/>
    <x v="45"/>
    <n v="14914.020562278227"/>
    <n v="0.70399999999999996"/>
    <n v="159.99"/>
    <s v="EI203"/>
    <n v="148.46"/>
  </r>
  <r>
    <x v="14"/>
    <d v="2022-05-05T00:00:00"/>
    <s v="DUB-RST"/>
    <d v="1899-12-30T18:45:00"/>
    <x v="3"/>
    <n v="189"/>
    <x v="46"/>
    <n v="6193.6367653557218"/>
    <n v="0.66100000000000003"/>
    <n v="90.99"/>
    <s v="EI204"/>
    <n v="94.89"/>
  </r>
  <r>
    <x v="15"/>
    <d v="2022-05-05T00:00:00"/>
    <s v="DUB-ABC"/>
    <d v="1899-12-30T06:25:00"/>
    <x v="0"/>
    <n v="189"/>
    <x v="43"/>
    <n v="231.21387283236993"/>
    <n v="6.3E-2"/>
    <n v="14.99"/>
    <s v="EI201"/>
    <n v="102.39"/>
  </r>
  <r>
    <x v="15"/>
    <d v="2022-05-05T00:00:00"/>
    <s v="DUB-FGH"/>
    <d v="1899-12-30T09:15:00"/>
    <x v="1"/>
    <n v="189"/>
    <x v="47"/>
    <n v="1214.4384354169285"/>
    <n v="0.23799999999999999"/>
    <n v="31.99"/>
    <s v="EI202"/>
    <n v="84.39"/>
  </r>
  <r>
    <x v="15"/>
    <d v="2022-05-05T00:00:00"/>
    <s v="DUB-XYZ"/>
    <d v="1899-12-30T11:05:00"/>
    <x v="2"/>
    <n v="189"/>
    <x v="45"/>
    <n v="14914.020562278227"/>
    <n v="0.70399999999999996"/>
    <n v="165.99"/>
    <s v="EI203"/>
    <n v="201.46"/>
  </r>
  <r>
    <x v="15"/>
    <d v="2022-05-05T00:00:00"/>
    <s v="DUB-RST"/>
    <d v="1899-12-30T18:45:00"/>
    <x v="3"/>
    <n v="189"/>
    <x v="48"/>
    <n v="6276.977463543968"/>
    <n v="0.67200000000000004"/>
    <n v="106.19"/>
    <s v="EI204"/>
    <n v="64.89"/>
  </r>
  <r>
    <x v="16"/>
    <d v="2022-05-05T00:00:00"/>
    <s v="DUB-ABC"/>
    <d v="1899-12-30T06:25:00"/>
    <x v="0"/>
    <n v="189"/>
    <x v="43"/>
    <n v="231.21387283236993"/>
    <n v="6.3E-2"/>
    <n v="14.99"/>
    <s v="EI201"/>
    <n v="79.39"/>
  </r>
  <r>
    <x v="16"/>
    <d v="2022-05-05T00:00:00"/>
    <s v="DUB-FGH"/>
    <d v="1899-12-30T09:15:00"/>
    <x v="1"/>
    <n v="189"/>
    <x v="49"/>
    <n v="1185.2597157590242"/>
    <n v="0.23300000000000001"/>
    <n v="28.99"/>
    <s v="EI202"/>
    <n v="79.989999999999995"/>
  </r>
  <r>
    <x v="16"/>
    <d v="2022-05-05T00:00:00"/>
    <s v="DUB-XYZ"/>
    <d v="1899-12-30T11:05:00"/>
    <x v="2"/>
    <n v="189"/>
    <x v="36"/>
    <n v="14758.438722591212"/>
    <n v="0.69799999999999995"/>
    <n v="165.99"/>
    <s v="EI203"/>
    <n v="201.46"/>
  </r>
  <r>
    <x v="16"/>
    <d v="2022-05-05T00:00:00"/>
    <s v="DUB-RST"/>
    <d v="1899-12-30T18:45:00"/>
    <x v="3"/>
    <n v="189"/>
    <x v="48"/>
    <n v="6276.977463543968"/>
    <n v="0.67200000000000004"/>
    <n v="106.19"/>
    <s v="EI204"/>
    <n v="64.89"/>
  </r>
  <r>
    <x v="17"/>
    <d v="2022-05-05T00:00:00"/>
    <s v="DUB-ABC"/>
    <d v="1899-12-30T06:25:00"/>
    <x v="0"/>
    <n v="189"/>
    <x v="43"/>
    <n v="231.21387283236993"/>
    <n v="6.3E-2"/>
    <n v="14.99"/>
    <s v="EI201"/>
    <n v="79.39"/>
  </r>
  <r>
    <x v="17"/>
    <d v="2022-05-05T00:00:00"/>
    <s v="DUB-FGH"/>
    <d v="1899-12-30T09:15:00"/>
    <x v="1"/>
    <n v="189"/>
    <x v="50"/>
    <n v="1033.3291409885551"/>
    <n v="0.20599999999999999"/>
    <n v="24.24"/>
    <s v="EI202"/>
    <n v="74.39"/>
  </r>
  <r>
    <x v="17"/>
    <d v="2022-05-05T00:00:00"/>
    <s v="DUB-XYZ"/>
    <d v="1899-12-30T11:05:00"/>
    <x v="2"/>
    <n v="189"/>
    <x v="51"/>
    <n v="14467.291420252934"/>
    <n v="0.68799999999999994"/>
    <n v="159.99"/>
    <s v="EI203"/>
    <n v="236.46"/>
  </r>
  <r>
    <x v="17"/>
    <d v="2022-05-05T00:00:00"/>
    <s v="DUB-RST"/>
    <d v="1899-12-30T18:45:00"/>
    <x v="3"/>
    <n v="189"/>
    <x v="48"/>
    <n v="6276.977463543968"/>
    <n v="0.67200000000000004"/>
    <n v="94.99"/>
    <s v="EI204"/>
    <n v="58.89"/>
  </r>
  <r>
    <x v="18"/>
    <d v="2022-05-05T00:00:00"/>
    <s v="DUB-ABC"/>
    <d v="1899-12-30T06:25:00"/>
    <x v="0"/>
    <n v="189"/>
    <x v="52"/>
    <n v="201.15606936416185"/>
    <n v="5.2999999999999999E-2"/>
    <n v="14.99"/>
    <s v="EI201"/>
    <n v="79.39"/>
  </r>
  <r>
    <x v="18"/>
    <d v="2022-05-05T00:00:00"/>
    <s v="DUB-FGH"/>
    <d v="1899-12-30T09:15:00"/>
    <x v="1"/>
    <n v="189"/>
    <x v="23"/>
    <n v="925.66972707835498"/>
    <n v="0.18"/>
    <n v="21.49"/>
    <s v="EI202"/>
    <n v="74.39"/>
  </r>
  <r>
    <x v="18"/>
    <d v="2022-05-05T00:00:00"/>
    <s v="DUB-XYZ"/>
    <d v="1899-12-30T11:05:00"/>
    <x v="2"/>
    <n v="189"/>
    <x v="51"/>
    <n v="14467.291420252934"/>
    <n v="0.68799999999999994"/>
    <n v="159.99"/>
    <s v="EI203"/>
    <n v="148.46"/>
  </r>
  <r>
    <x v="18"/>
    <d v="2022-05-05T00:00:00"/>
    <s v="DUB-RST"/>
    <d v="1899-12-30T18:45:00"/>
    <x v="3"/>
    <n v="189"/>
    <x v="53"/>
    <n v="2934.2023862129913"/>
    <n v="0.42899999999999999"/>
    <n v="44.74"/>
    <s v="EI204"/>
    <n v="58.89"/>
  </r>
  <r>
    <x v="19"/>
    <d v="2022-05-05T00:00:00"/>
    <s v="DUB-ABC"/>
    <d v="1899-12-30T06:25:00"/>
    <x v="0"/>
    <n v="189"/>
    <x v="52"/>
    <n v="201.15606936416185"/>
    <n v="5.2999999999999999E-2"/>
    <n v="14.99"/>
    <s v="EI201"/>
    <n v="79.39"/>
  </r>
  <r>
    <x v="19"/>
    <d v="2022-05-05T00:00:00"/>
    <s v="DUB-FGH"/>
    <d v="1899-12-30T09:15:00"/>
    <x v="1"/>
    <n v="189"/>
    <x v="54"/>
    <n v="906.55263488869321"/>
    <n v="0.17499999999999999"/>
    <n v="18.39"/>
    <s v="EI202"/>
    <n v="74.39"/>
  </r>
  <r>
    <x v="19"/>
    <d v="2022-05-05T00:00:00"/>
    <s v="DUB-XYZ"/>
    <d v="1899-12-30T11:05:00"/>
    <x v="2"/>
    <n v="189"/>
    <x v="51"/>
    <n v="14467.291420252934"/>
    <n v="0.68799999999999994"/>
    <n v="159.99"/>
    <s v="EI203"/>
    <n v="148.46"/>
  </r>
  <r>
    <x v="19"/>
    <d v="2022-05-05T00:00:00"/>
    <s v="DUB-RST"/>
    <d v="1899-12-30T18:45:00"/>
    <x v="3"/>
    <n v="189"/>
    <x v="55"/>
    <n v="2889.4829871851525"/>
    <n v="0.42299999999999999"/>
    <n v="46.99"/>
    <s v="EI204"/>
    <n v="52.89"/>
  </r>
  <r>
    <x v="20"/>
    <d v="2022-05-05T00:00:00"/>
    <s v="DUB-ABC"/>
    <d v="1899-12-30T06:25:00"/>
    <x v="0"/>
    <n v="189"/>
    <x v="56"/>
    <n v="184.97109826589593"/>
    <n v="4.8000000000000001E-2"/>
    <n v="14.99"/>
    <s v="EI201"/>
    <n v="84.39"/>
  </r>
  <r>
    <x v="20"/>
    <d v="2022-05-05T00:00:00"/>
    <s v="DUB-FGH"/>
    <d v="1899-12-30T09:15:00"/>
    <x v="1"/>
    <n v="189"/>
    <x v="57"/>
    <n v="833.10275437051939"/>
    <n v="0.153"/>
    <n v="25.99"/>
    <s v="EI202"/>
    <n v="74.39"/>
  </r>
  <r>
    <x v="20"/>
    <d v="2022-05-05T00:00:00"/>
    <s v="DUB-XYZ"/>
    <d v="1899-12-30T11:05:00"/>
    <x v="2"/>
    <n v="189"/>
    <x v="51"/>
    <n v="14467.291420252934"/>
    <n v="0.68799999999999994"/>
    <n v="165.99"/>
    <s v="EI203"/>
    <n v="201.46"/>
  </r>
  <r>
    <x v="20"/>
    <d v="2022-05-05T00:00:00"/>
    <s v="DUB-RST"/>
    <d v="1899-12-30T18:45:00"/>
    <x v="3"/>
    <n v="189"/>
    <x v="58"/>
    <n v="2847.8126380910298"/>
    <n v="0.41799999999999998"/>
    <n v="43.79"/>
    <s v="EI204"/>
    <n v="58.89"/>
  </r>
  <r>
    <x v="21"/>
    <d v="2022-05-05T00:00:00"/>
    <s v="DUB-ABC"/>
    <d v="1899-12-30T06:25:00"/>
    <x v="0"/>
    <n v="189"/>
    <x v="56"/>
    <n v="184.97109826589593"/>
    <n v="4.8000000000000001E-2"/>
    <n v="14.99"/>
    <s v="EI201"/>
    <n v="84.39"/>
  </r>
  <r>
    <x v="21"/>
    <d v="2022-05-05T00:00:00"/>
    <s v="DUB-FGH"/>
    <d v="1899-12-30T09:15:00"/>
    <x v="1"/>
    <n v="189"/>
    <x v="57"/>
    <n v="833.10275437051939"/>
    <n v="0.153"/>
    <n v="25.99"/>
    <s v="EI202"/>
    <n v="69.39"/>
  </r>
  <r>
    <x v="21"/>
    <d v="2022-05-05T00:00:00"/>
    <s v="DUB-XYZ"/>
    <d v="1899-12-30T11:05:00"/>
    <x v="2"/>
    <n v="189"/>
    <x v="51"/>
    <n v="14467.291420252934"/>
    <n v="0.68799999999999994"/>
    <n v="175.6"/>
    <s v="EI203"/>
    <n v="158.46"/>
  </r>
  <r>
    <x v="21"/>
    <d v="2022-05-05T00:00:00"/>
    <s v="DUB-RST"/>
    <d v="1899-12-30T18:45:00"/>
    <x v="3"/>
    <n v="189"/>
    <x v="59"/>
    <n v="2598.8068935041979"/>
    <n v="0.38600000000000001"/>
    <n v="40.79"/>
    <s v="EI204"/>
    <n v="52.89"/>
  </r>
  <r>
    <x v="22"/>
    <d v="2022-05-05T00:00:00"/>
    <s v="DUB-ABC"/>
    <d v="1899-12-30T06:25:00"/>
    <x v="0"/>
    <n v="189"/>
    <x v="60"/>
    <n v="116.76300578034682"/>
    <n v="2.5999999999999999E-2"/>
    <n v="14.99"/>
    <s v="EI201"/>
    <n v="69.39"/>
  </r>
  <r>
    <x v="22"/>
    <d v="2022-05-05T00:00:00"/>
    <s v="DUB-FGH"/>
    <d v="1899-12-30T09:15:00"/>
    <x v="1"/>
    <n v="189"/>
    <x v="61"/>
    <n v="806.94252295308763"/>
    <n v="0.14799999999999999"/>
    <n v="25.99"/>
    <s v="EI202"/>
    <n v="69.39"/>
  </r>
  <r>
    <x v="22"/>
    <d v="2022-05-05T00:00:00"/>
    <s v="DUB-XYZ"/>
    <d v="1899-12-30T11:05:00"/>
    <x v="2"/>
    <n v="189"/>
    <x v="51"/>
    <n v="14467.291420252934"/>
    <n v="0.68799999999999994"/>
    <n v="175.6"/>
    <s v="EI203"/>
    <n v="158.46"/>
  </r>
  <r>
    <x v="22"/>
    <d v="2022-05-05T00:00:00"/>
    <s v="DUB-RST"/>
    <d v="1899-12-30T18:45:00"/>
    <x v="3"/>
    <n v="189"/>
    <x v="62"/>
    <n v="2354.8828988068935"/>
    <n v="0.35399999999999998"/>
    <n v="38.99"/>
    <s v="EI204"/>
    <n v="52.89"/>
  </r>
  <r>
    <x v="23"/>
    <d v="2022-05-05T00:00:00"/>
    <s v="DUB-ABC"/>
    <d v="1899-12-30T06:25:00"/>
    <x v="0"/>
    <n v="189"/>
    <x v="60"/>
    <n v="116.76300578034682"/>
    <n v="2.5999999999999999E-2"/>
    <n v="14.99"/>
    <s v="EI201"/>
    <n v="69.39"/>
  </r>
  <r>
    <x v="23"/>
    <d v="2022-05-05T00:00:00"/>
    <s v="DUB-FGH"/>
    <d v="1899-12-30T09:15:00"/>
    <x v="1"/>
    <n v="189"/>
    <x v="26"/>
    <n v="780.78229153565587"/>
    <n v="0.14299999999999999"/>
    <n v="28.99"/>
    <s v="EI202"/>
    <n v="69.39"/>
  </r>
  <r>
    <x v="23"/>
    <d v="2022-05-05T00:00:00"/>
    <s v="DUB-XYZ"/>
    <d v="1899-12-30T11:05:00"/>
    <x v="2"/>
    <n v="189"/>
    <x v="51"/>
    <n v="14467.291420252934"/>
    <n v="0.68799999999999994"/>
    <n v="182.79"/>
    <s v="EI203"/>
    <n v="158.46"/>
  </r>
  <r>
    <x v="23"/>
    <d v="2022-05-05T00:00:00"/>
    <s v="DUB-RST"/>
    <d v="1899-12-30T18:45:00"/>
    <x v="3"/>
    <n v="189"/>
    <x v="41"/>
    <n v="1942.244807777287"/>
    <n v="0.29599999999999999"/>
    <n v="33.99"/>
    <s v="EI204"/>
    <n v="48.89"/>
  </r>
  <r>
    <x v="24"/>
    <d v="2022-05-05T00:00:00"/>
    <s v="DUB-ABC"/>
    <d v="1899-12-30T06:25:00"/>
    <x v="0"/>
    <n v="189"/>
    <x v="60"/>
    <n v="116.76300578034682"/>
    <n v="2.5999999999999999E-2"/>
    <n v="14.99"/>
    <s v="EI201"/>
    <n v="69.39"/>
  </r>
  <r>
    <x v="24"/>
    <d v="2022-05-05T00:00:00"/>
    <s v="DUB-FGH"/>
    <d v="1899-12-30T09:15:00"/>
    <x v="1"/>
    <n v="189"/>
    <x v="26"/>
    <n v="780.78229153565587"/>
    <n v="0.14299999999999999"/>
    <n v="28.99"/>
    <s v="EI202"/>
    <n v="69.39"/>
  </r>
  <r>
    <x v="24"/>
    <d v="2022-05-05T00:00:00"/>
    <s v="DUB-XYZ"/>
    <d v="1899-12-30T11:05:00"/>
    <x v="2"/>
    <n v="189"/>
    <x v="51"/>
    <n v="14467.291420252934"/>
    <n v="0.68799999999999994"/>
    <n v="181.6"/>
    <s v="EI203"/>
    <n v="158.46"/>
  </r>
  <r>
    <x v="24"/>
    <d v="2022-05-05T00:00:00"/>
    <s v="DUB-RST"/>
    <d v="1899-12-30T18:45:00"/>
    <x v="3"/>
    <n v="189"/>
    <x v="63"/>
    <n v="1879.2311091471499"/>
    <n v="0.28599999999999998"/>
    <n v="30.99"/>
    <s v="EI204"/>
    <n v="44.89"/>
  </r>
  <r>
    <x v="25"/>
    <d v="2022-05-05T00:00:00"/>
    <s v="DUB-ABC"/>
    <d v="1899-12-30T06:25:00"/>
    <x v="0"/>
    <n v="189"/>
    <x v="60"/>
    <n v="116.76300578034682"/>
    <n v="2.5999999999999999E-2"/>
    <n v="14.99"/>
    <s v="EI201"/>
    <n v="84.39"/>
  </r>
  <r>
    <x v="25"/>
    <d v="2022-05-05T00:00:00"/>
    <s v="DUB-FGH"/>
    <d v="1899-12-30T09:15:00"/>
    <x v="1"/>
    <n v="189"/>
    <x v="64"/>
    <n v="751.60357187775116"/>
    <n v="0.13800000000000001"/>
    <n v="28.99"/>
    <s v="EI202"/>
    <n v="69.39"/>
  </r>
  <r>
    <x v="25"/>
    <d v="2022-05-05T00:00:00"/>
    <s v="DUB-XYZ"/>
    <d v="1899-12-30T11:05:00"/>
    <x v="2"/>
    <n v="189"/>
    <x v="48"/>
    <n v="14030.570466745519"/>
    <n v="0.67200000000000004"/>
    <n v="161.38999999999999"/>
    <s v="EI203"/>
    <n v="158.46"/>
  </r>
  <r>
    <x v="25"/>
    <d v="2022-05-05T00:00:00"/>
    <s v="DUB-RST"/>
    <d v="1899-12-30T18:45:00"/>
    <x v="3"/>
    <n v="189"/>
    <x v="63"/>
    <n v="1879.2311091471499"/>
    <n v="0.28599999999999998"/>
    <n v="33.24"/>
    <s v="EI204"/>
    <n v="39.89"/>
  </r>
  <r>
    <x v="26"/>
    <d v="2022-05-05T00:00:00"/>
    <s v="DUB-ABC"/>
    <d v="1899-12-30T06:25:00"/>
    <x v="0"/>
    <n v="189"/>
    <x v="60"/>
    <n v="116.76300578034682"/>
    <n v="2.5999999999999999E-2"/>
    <n v="14.99"/>
    <s v="EI201"/>
    <n v="64.39"/>
  </r>
  <r>
    <x v="26"/>
    <d v="2022-05-05T00:00:00"/>
    <s v="DUB-FGH"/>
    <d v="1899-12-30T09:15:00"/>
    <x v="1"/>
    <n v="189"/>
    <x v="64"/>
    <n v="751.60357187775116"/>
    <n v="0.13800000000000001"/>
    <n v="28.99"/>
    <s v="EI202"/>
    <n v="69.39"/>
  </r>
  <r>
    <x v="26"/>
    <d v="2022-05-05T00:00:00"/>
    <s v="DUB-XYZ"/>
    <d v="1899-12-30T11:05:00"/>
    <x v="2"/>
    <n v="189"/>
    <x v="65"/>
    <n v="13100.718769902649"/>
    <n v="0.63500000000000001"/>
    <n v="154.80000000000001"/>
    <s v="EI203"/>
    <n v="158.46"/>
  </r>
  <r>
    <x v="26"/>
    <d v="2022-05-05T00:00:00"/>
    <s v="DUB-RST"/>
    <d v="1899-12-30T18:45:00"/>
    <x v="3"/>
    <n v="189"/>
    <x v="66"/>
    <n v="1777.5961113566063"/>
    <n v="0.27"/>
    <n v="33.24"/>
    <s v="EI204"/>
    <n v="39.89"/>
  </r>
  <r>
    <x v="27"/>
    <d v="2022-05-05T00:00:00"/>
    <s v="DUB-ABC"/>
    <d v="1899-12-30T06:25:00"/>
    <x v="0"/>
    <n v="189"/>
    <x v="60"/>
    <n v="116.76300578034682"/>
    <n v="2.5999999999999999E-2"/>
    <n v="14.99"/>
    <s v="EI201"/>
    <n v="64.39"/>
  </r>
  <r>
    <x v="27"/>
    <d v="2022-05-05T00:00:00"/>
    <s v="DUB-FGH"/>
    <d v="1899-12-30T09:15:00"/>
    <x v="1"/>
    <n v="189"/>
    <x v="64"/>
    <n v="751.60357187775116"/>
    <n v="0.13800000000000001"/>
    <n v="30.79"/>
    <s v="EI202"/>
    <n v="69.39"/>
  </r>
  <r>
    <x v="27"/>
    <d v="2022-05-05T00:00:00"/>
    <s v="DUB-XYZ"/>
    <d v="1899-12-30T11:05:00"/>
    <x v="2"/>
    <n v="189"/>
    <x v="65"/>
    <n v="13100.718769902649"/>
    <n v="0.63500000000000001"/>
    <n v="161.38999999999999"/>
    <s v="EI203"/>
    <n v="158.46"/>
  </r>
  <r>
    <x v="27"/>
    <d v="2022-05-05T00:00:00"/>
    <s v="DUB-RST"/>
    <d v="1899-12-30T18:45:00"/>
    <x v="3"/>
    <n v="189"/>
    <x v="67"/>
    <n v="1710.5170128148475"/>
    <n v="0.25900000000000001"/>
    <n v="26.87"/>
    <s v="EI204"/>
    <n v="44.89"/>
  </r>
  <r>
    <x v="28"/>
    <d v="2022-05-05T00:00:00"/>
    <s v="DUB-ABC"/>
    <d v="1899-12-30T06:25:00"/>
    <x v="0"/>
    <n v="189"/>
    <x v="60"/>
    <n v="116.76300578034682"/>
    <n v="2.5999999999999999E-2"/>
    <n v="14.99"/>
    <s v="EI201"/>
    <n v="74.39"/>
  </r>
  <r>
    <x v="28"/>
    <d v="2022-05-05T00:00:00"/>
    <s v="DUB-FGH"/>
    <d v="1899-12-30T09:15:00"/>
    <x v="1"/>
    <n v="189"/>
    <x v="68"/>
    <n v="689.22148157464471"/>
    <n v="0.127"/>
    <n v="30.99"/>
    <s v="EI202"/>
    <n v="69.39"/>
  </r>
  <r>
    <x v="28"/>
    <d v="2022-05-05T00:00:00"/>
    <s v="DUB-XYZ"/>
    <d v="1899-12-30T11:05:00"/>
    <x v="2"/>
    <n v="189"/>
    <x v="69"/>
    <n v="12778.63706669093"/>
    <n v="0.624"/>
    <n v="142.99"/>
    <s v="EI203"/>
    <n v="158.46"/>
  </r>
  <r>
    <x v="28"/>
    <d v="2022-05-05T00:00:00"/>
    <s v="DUB-RST"/>
    <d v="1899-12-30T18:45:00"/>
    <x v="3"/>
    <n v="189"/>
    <x v="70"/>
    <n v="1682.0592134334954"/>
    <n v="0.254"/>
    <n v="26.24"/>
    <s v="EI204"/>
    <n v="44.89"/>
  </r>
  <r>
    <x v="29"/>
    <d v="2022-05-05T00:00:00"/>
    <s v="DUB-ABC"/>
    <d v="1899-12-30T06:25:00"/>
    <x v="0"/>
    <n v="189"/>
    <x v="60"/>
    <n v="116.76300578034682"/>
    <n v="2.5999999999999999E-2"/>
    <n v="14.99"/>
    <s v="EI201"/>
    <n v="84.39"/>
  </r>
  <r>
    <x v="29"/>
    <d v="2022-05-05T00:00:00"/>
    <s v="DUB-FGH"/>
    <d v="1899-12-30T09:15:00"/>
    <x v="1"/>
    <n v="189"/>
    <x v="71"/>
    <n v="632.87636775248404"/>
    <n v="0.11600000000000001"/>
    <n v="30.39"/>
    <s v="EI202"/>
    <n v="69.39"/>
  </r>
  <r>
    <x v="29"/>
    <d v="2022-05-05T00:00:00"/>
    <s v="DUB-XYZ"/>
    <d v="1899-12-30T11:05:00"/>
    <x v="2"/>
    <n v="189"/>
    <x v="69"/>
    <n v="12778.63706669093"/>
    <n v="0.624"/>
    <n v="141.99"/>
    <s v="EI203"/>
    <n v="158.46"/>
  </r>
  <r>
    <x v="29"/>
    <d v="2022-05-05T00:00:00"/>
    <s v="DUB-RST"/>
    <d v="1899-12-30T18:45:00"/>
    <x v="3"/>
    <n v="189"/>
    <x v="72"/>
    <n v="1628.1926646045072"/>
    <n v="0.24299999999999999"/>
    <n v="26.24"/>
    <s v="EI204"/>
    <n v="44.89"/>
  </r>
  <r>
    <x v="30"/>
    <d v="2022-05-05T00:00:00"/>
    <s v="DUB-ABC"/>
    <d v="1899-12-30T06:25:00"/>
    <x v="0"/>
    <n v="189"/>
    <x v="73"/>
    <n v="82.080924855491332"/>
    <n v="1.6E-2"/>
    <n v="14.99"/>
    <s v="EI201"/>
    <n v="74.39"/>
  </r>
  <r>
    <x v="30"/>
    <d v="2022-05-05T00:00:00"/>
    <s v="DUB-FGH"/>
    <d v="1899-12-30T09:15:00"/>
    <x v="1"/>
    <n v="189"/>
    <x v="71"/>
    <n v="632.87636775248404"/>
    <n v="0.11600000000000001"/>
    <n v="30.39"/>
    <s v="EI202"/>
    <n v="69.39"/>
  </r>
  <r>
    <x v="30"/>
    <d v="2022-05-05T00:00:00"/>
    <s v="DUB-XYZ"/>
    <d v="1899-12-30T11:05:00"/>
    <x v="2"/>
    <n v="189"/>
    <x v="74"/>
    <n v="12285.506323355472"/>
    <n v="0.60299999999999998"/>
    <n v="140.99"/>
    <s v="EI203"/>
    <n v="158.46"/>
  </r>
  <r>
    <x v="30"/>
    <d v="2022-05-05T00:00:00"/>
    <s v="DUB-RST"/>
    <d v="1899-12-30T18:45:00"/>
    <x v="3"/>
    <n v="189"/>
    <x v="75"/>
    <n v="1515.3778170570042"/>
    <n v="0.222"/>
    <n v="27.99"/>
    <s v="EI204"/>
    <n v="44.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F195B-8AB1-4922-9C26-72A593285CF9}" name="PivotTable14"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1:G35" firstHeaderRow="1" firstDataRow="3" firstDataCol="1"/>
  <pivotFields count="20">
    <pivotField axis="axisRow" showAll="0" sortType="descending">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showAll="0"/>
    <pivotField numFmtId="20" showAll="0"/>
    <pivotField axis="axisCol" showAll="0">
      <items count="5">
        <item x="0"/>
        <item h="1" x="1"/>
        <item h="1" x="2"/>
        <item h="1" x="3"/>
        <item t="default"/>
      </items>
    </pivotField>
    <pivotField showAll="0"/>
    <pivotField showAll="0"/>
    <pivotField numFmtId="6" showAll="0"/>
    <pivotField dataField="1" numFmtId="9" showAll="0"/>
    <pivotField dataField="1" numFmtId="8" showAll="0"/>
    <pivotField showAll="0"/>
    <pivotField dataField="1" numFmtId="8"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2">
    <field x="4"/>
    <field x="-2"/>
  </colFields>
  <colItems count="6">
    <i>
      <x/>
      <x/>
    </i>
    <i r="1" i="1">
      <x v="1"/>
    </i>
    <i r="1" i="2">
      <x v="2"/>
    </i>
    <i t="grand">
      <x/>
    </i>
    <i t="grand" i="1">
      <x/>
    </i>
    <i t="grand" i="2">
      <x/>
    </i>
  </colItems>
  <dataFields count="3">
    <dataField name="Sum of Load Factor" fld="8" baseField="0" baseItem="0" numFmtId="9"/>
    <dataField name="Sum of Fare FR" fld="9" baseField="0" baseItem="0" numFmtId="8"/>
    <dataField name="Sum of Fare EI" fld="11" baseField="0" baseItem="0" numFmtId="8"/>
  </dataFields>
  <chartFormats count="21">
    <chartFormat chart="6" format="41" series="1">
      <pivotArea type="data" outline="0" fieldPosition="0">
        <references count="2">
          <reference field="4294967294" count="1" selected="0">
            <x v="0"/>
          </reference>
          <reference field="4" count="1" selected="0">
            <x v="0"/>
          </reference>
        </references>
      </pivotArea>
    </chartFormat>
    <chartFormat chart="6" format="42" series="1">
      <pivotArea type="data" outline="0" fieldPosition="0">
        <references count="2">
          <reference field="4294967294" count="1" selected="0">
            <x v="1"/>
          </reference>
          <reference field="4" count="1" selected="0">
            <x v="0"/>
          </reference>
        </references>
      </pivotArea>
    </chartFormat>
    <chartFormat chart="8" format="41" series="1">
      <pivotArea type="data" outline="0" fieldPosition="0">
        <references count="2">
          <reference field="4294967294" count="1" selected="0">
            <x v="0"/>
          </reference>
          <reference field="4" count="1" selected="0">
            <x v="0"/>
          </reference>
        </references>
      </pivotArea>
    </chartFormat>
    <chartFormat chart="8" format="42" series="1">
      <pivotArea type="data" outline="0" fieldPosition="0">
        <references count="2">
          <reference field="4294967294" count="1" selected="0">
            <x v="1"/>
          </reference>
          <reference field="4" count="1" selected="0">
            <x v="0"/>
          </reference>
        </references>
      </pivotArea>
    </chartFormat>
    <chartFormat chart="10" format="45" series="1">
      <pivotArea type="data" outline="0" fieldPosition="0">
        <references count="2">
          <reference field="4294967294" count="1" selected="0">
            <x v="0"/>
          </reference>
          <reference field="4" count="1" selected="0">
            <x v="0"/>
          </reference>
        </references>
      </pivotArea>
    </chartFormat>
    <chartFormat chart="10" format="46" series="1">
      <pivotArea type="data" outline="0" fieldPosition="0">
        <references count="2">
          <reference field="4294967294" count="1" selected="0">
            <x v="1"/>
          </reference>
          <reference field="4" count="1" selected="0">
            <x v="0"/>
          </reference>
        </references>
      </pivotArea>
    </chartFormat>
    <chartFormat chart="21" format="0" series="1">
      <pivotArea type="data" outline="0" fieldPosition="0">
        <references count="2">
          <reference field="4294967294" count="1" selected="0">
            <x v="0"/>
          </reference>
          <reference field="4" count="1" selected="0">
            <x v="0"/>
          </reference>
        </references>
      </pivotArea>
    </chartFormat>
    <chartFormat chart="21" format="1" series="1">
      <pivotArea type="data" outline="0" fieldPosition="0">
        <references count="2">
          <reference field="4294967294" count="1" selected="0">
            <x v="1"/>
          </reference>
          <reference field="4" count="1" selected="0">
            <x v="0"/>
          </reference>
        </references>
      </pivotArea>
    </chartFormat>
    <chartFormat chart="23" format="0" series="1">
      <pivotArea type="data" outline="0" fieldPosition="0">
        <references count="2">
          <reference field="4294967294" count="1" selected="0">
            <x v="0"/>
          </reference>
          <reference field="4" count="1" selected="0">
            <x v="0"/>
          </reference>
        </references>
      </pivotArea>
    </chartFormat>
    <chartFormat chart="23" format="1" series="1">
      <pivotArea type="data" outline="0" fieldPosition="0">
        <references count="2">
          <reference field="4294967294" count="1" selected="0">
            <x v="1"/>
          </reference>
          <reference field="4" count="1" selected="0">
            <x v="0"/>
          </reference>
        </references>
      </pivotArea>
    </chartFormat>
    <chartFormat chart="23" format="2" series="1">
      <pivotArea type="data" outline="0" fieldPosition="0">
        <references count="2">
          <reference field="4294967294" count="1" selected="0">
            <x v="2"/>
          </reference>
          <reference field="4" count="1" selected="0">
            <x v="0"/>
          </reference>
        </references>
      </pivotArea>
    </chartFormat>
    <chartFormat chart="21" format="2" series="1">
      <pivotArea type="data" outline="0" fieldPosition="0">
        <references count="2">
          <reference field="4294967294" count="1" selected="0">
            <x v="2"/>
          </reference>
          <reference field="4" count="1" selected="0">
            <x v="0"/>
          </reference>
        </references>
      </pivotArea>
    </chartFormat>
    <chartFormat chart="10" format="47" series="1">
      <pivotArea type="data" outline="0" fieldPosition="0">
        <references count="2">
          <reference field="4294967294" count="1" selected="0">
            <x v="2"/>
          </reference>
          <reference field="4" count="1" selected="0">
            <x v="0"/>
          </reference>
        </references>
      </pivotArea>
    </chartFormat>
    <chartFormat chart="6" format="43" series="1">
      <pivotArea type="data" outline="0" fieldPosition="0">
        <references count="2">
          <reference field="4294967294" count="1" selected="0">
            <x v="2"/>
          </reference>
          <reference field="4" count="1" selected="0">
            <x v="0"/>
          </reference>
        </references>
      </pivotArea>
    </chartFormat>
    <chartFormat chart="8" format="43" series="1">
      <pivotArea type="data" outline="0" fieldPosition="0">
        <references count="2">
          <reference field="4294967294" count="1" selected="0">
            <x v="2"/>
          </reference>
          <reference field="4" count="1" selected="0">
            <x v="0"/>
          </reference>
        </references>
      </pivotArea>
    </chartFormat>
    <chartFormat chart="27" format="47" series="1">
      <pivotArea type="data" outline="0" fieldPosition="0">
        <references count="2">
          <reference field="4294967294" count="1" selected="0">
            <x v="0"/>
          </reference>
          <reference field="4" count="1" selected="0">
            <x v="0"/>
          </reference>
        </references>
      </pivotArea>
    </chartFormat>
    <chartFormat chart="27" format="48" series="1">
      <pivotArea type="data" outline="0" fieldPosition="0">
        <references count="2">
          <reference field="4294967294" count="1" selected="0">
            <x v="2"/>
          </reference>
          <reference field="4" count="1" selected="0">
            <x v="0"/>
          </reference>
        </references>
      </pivotArea>
    </chartFormat>
    <chartFormat chart="27" format="49" series="1">
      <pivotArea type="data" outline="0" fieldPosition="0">
        <references count="2">
          <reference field="4294967294" count="1" selected="0">
            <x v="1"/>
          </reference>
          <reference field="4" count="1" selected="0">
            <x v="0"/>
          </reference>
        </references>
      </pivotArea>
    </chartFormat>
    <chartFormat chart="33" format="47" series="1">
      <pivotArea type="data" outline="0" fieldPosition="0">
        <references count="2">
          <reference field="4294967294" count="1" selected="0">
            <x v="0"/>
          </reference>
          <reference field="4" count="1" selected="0">
            <x v="0"/>
          </reference>
        </references>
      </pivotArea>
    </chartFormat>
    <chartFormat chart="33" format="48" series="1">
      <pivotArea type="data" outline="0" fieldPosition="0">
        <references count="2">
          <reference field="4294967294" count="1" selected="0">
            <x v="2"/>
          </reference>
          <reference field="4" count="1" selected="0">
            <x v="0"/>
          </reference>
        </references>
      </pivotArea>
    </chartFormat>
    <chartFormat chart="33" format="49" series="1">
      <pivotArea type="data" outline="0" fieldPosition="0">
        <references count="2">
          <reference field="4294967294" count="1" selected="0">
            <x v="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37A7F9-1E49-4B68-86E4-2EE53368D31F}" name="PivotTable14"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G35" firstHeaderRow="1" firstDataRow="3" firstDataCol="1"/>
  <pivotFields count="20">
    <pivotField axis="axisRow" showAll="0" sortType="descending">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showAll="0"/>
    <pivotField numFmtId="20" showAll="0"/>
    <pivotField axis="axisCol" showAll="0">
      <items count="5">
        <item h="1" x="0"/>
        <item x="1"/>
        <item h="1" x="2"/>
        <item h="1" x="3"/>
        <item t="default"/>
      </items>
    </pivotField>
    <pivotField showAll="0"/>
    <pivotField showAll="0"/>
    <pivotField numFmtId="6" showAll="0"/>
    <pivotField dataField="1" numFmtId="9" showAll="0"/>
    <pivotField dataField="1" numFmtId="8" showAll="0"/>
    <pivotField showAll="0"/>
    <pivotField dataField="1" numFmtId="8"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2">
    <field x="4"/>
    <field x="-2"/>
  </colFields>
  <colItems count="6">
    <i>
      <x v="1"/>
      <x/>
    </i>
    <i r="1" i="1">
      <x v="1"/>
    </i>
    <i r="1" i="2">
      <x v="2"/>
    </i>
    <i t="grand">
      <x/>
    </i>
    <i t="grand" i="1">
      <x/>
    </i>
    <i t="grand" i="2">
      <x/>
    </i>
  </colItems>
  <dataFields count="3">
    <dataField name="Sum of Load Factor" fld="8" baseField="0" baseItem="0" numFmtId="9"/>
    <dataField name="Sum of Fare FR" fld="9" baseField="0" baseItem="0" numFmtId="8"/>
    <dataField name="Sum of Fare EI" fld="11" baseField="0" baseItem="0" numFmtId="8"/>
  </dataFields>
  <chartFormats count="61">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1"/>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1"/>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1"/>
          </reference>
          <reference field="4" count="1" selected="0">
            <x v="2"/>
          </reference>
        </references>
      </pivotArea>
    </chartFormat>
    <chartFormat chart="0" format="6"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1"/>
          </reference>
          <reference field="4" count="1" selected="0">
            <x v="3"/>
          </reference>
        </references>
      </pivotArea>
    </chartFormat>
    <chartFormat chart="0" format="8" series="1">
      <pivotArea type="data" outline="0" fieldPosition="0">
        <references count="2">
          <reference field="4294967294" count="1" selected="0">
            <x v="0"/>
          </reference>
          <reference field="0" count="1" selected="0">
            <x v="22"/>
          </reference>
        </references>
      </pivotArea>
    </chartFormat>
    <chartFormat chart="0" format="9" series="1">
      <pivotArea type="data" outline="0" fieldPosition="0">
        <references count="2">
          <reference field="4294967294" count="1" selected="0">
            <x v="0"/>
          </reference>
          <reference field="0" count="1" selected="0">
            <x v="21"/>
          </reference>
        </references>
      </pivotArea>
    </chartFormat>
    <chartFormat chart="0" format="10" series="1">
      <pivotArea type="data" outline="0" fieldPosition="0">
        <references count="2">
          <reference field="4294967294" count="1" selected="0">
            <x v="0"/>
          </reference>
          <reference field="0" count="1" selected="0">
            <x v="20"/>
          </reference>
        </references>
      </pivotArea>
    </chartFormat>
    <chartFormat chart="0" format="11" series="1">
      <pivotArea type="data" outline="0" fieldPosition="0">
        <references count="2">
          <reference field="4294967294" count="1" selected="0">
            <x v="0"/>
          </reference>
          <reference field="0" count="1" selected="0">
            <x v="19"/>
          </reference>
        </references>
      </pivotArea>
    </chartFormat>
    <chartFormat chart="0" format="12" series="1">
      <pivotArea type="data" outline="0" fieldPosition="0">
        <references count="2">
          <reference field="4294967294" count="1" selected="0">
            <x v="0"/>
          </reference>
          <reference field="0" count="1" selected="0">
            <x v="18"/>
          </reference>
        </references>
      </pivotArea>
    </chartFormat>
    <chartFormat chart="0" format="13" series="1">
      <pivotArea type="data" outline="0" fieldPosition="0">
        <references count="2">
          <reference field="4294967294" count="1" selected="0">
            <x v="0"/>
          </reference>
          <reference field="0" count="1" selected="0">
            <x v="17"/>
          </reference>
        </references>
      </pivotArea>
    </chartFormat>
    <chartFormat chart="0" format="14" series="1">
      <pivotArea type="data" outline="0" fieldPosition="0">
        <references count="2">
          <reference field="4294967294" count="1" selected="0">
            <x v="0"/>
          </reference>
          <reference field="0" count="1" selected="0">
            <x v="16"/>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4"/>
          </reference>
        </references>
      </pivotArea>
    </chartFormat>
    <chartFormat chart="0" format="17" series="1">
      <pivotArea type="data" outline="0" fieldPosition="0">
        <references count="2">
          <reference field="4294967294" count="1" selected="0">
            <x v="0"/>
          </reference>
          <reference field="0" count="1" selected="0">
            <x v="13"/>
          </reference>
        </references>
      </pivotArea>
    </chartFormat>
    <chartFormat chart="0" format="18" series="1">
      <pivotArea type="data" outline="0" fieldPosition="0">
        <references count="2">
          <reference field="4294967294" count="1" selected="0">
            <x v="0"/>
          </reference>
          <reference field="0" count="1" selected="0">
            <x v="12"/>
          </reference>
        </references>
      </pivotArea>
    </chartFormat>
    <chartFormat chart="0" format="19" series="1">
      <pivotArea type="data" outline="0" fieldPosition="0">
        <references count="2">
          <reference field="4294967294" count="1" selected="0">
            <x v="0"/>
          </reference>
          <reference field="0" count="1" selected="0">
            <x v="11"/>
          </reference>
        </references>
      </pivotArea>
    </chartFormat>
    <chartFormat chart="0" format="20" series="1">
      <pivotArea type="data" outline="0" fieldPosition="0">
        <references count="2">
          <reference field="4294967294" count="1" selected="0">
            <x v="0"/>
          </reference>
          <reference field="0" count="1" selected="0">
            <x v="10"/>
          </reference>
        </references>
      </pivotArea>
    </chartFormat>
    <chartFormat chart="0" format="21" series="1">
      <pivotArea type="data" outline="0" fieldPosition="0">
        <references count="2">
          <reference field="4294967294" count="1" selected="0">
            <x v="0"/>
          </reference>
          <reference field="0" count="1" selected="0">
            <x v="9"/>
          </reference>
        </references>
      </pivotArea>
    </chartFormat>
    <chartFormat chart="0" format="22" series="1">
      <pivotArea type="data" outline="0" fieldPosition="0">
        <references count="2">
          <reference field="4294967294" count="1" selected="0">
            <x v="0"/>
          </reference>
          <reference field="0" count="1" selected="0">
            <x v="8"/>
          </reference>
        </references>
      </pivotArea>
    </chartFormat>
    <chartFormat chart="0" format="23" series="1">
      <pivotArea type="data" outline="0" fieldPosition="0">
        <references count="2">
          <reference field="4294967294" count="1" selected="0">
            <x v="0"/>
          </reference>
          <reference field="0" count="1" selected="0">
            <x v="7"/>
          </reference>
        </references>
      </pivotArea>
    </chartFormat>
    <chartFormat chart="0" format="24" series="1">
      <pivotArea type="data" outline="0" fieldPosition="0">
        <references count="2">
          <reference field="4294967294" count="1" selected="0">
            <x v="0"/>
          </reference>
          <reference field="0" count="1" selected="0">
            <x v="6"/>
          </reference>
        </references>
      </pivotArea>
    </chartFormat>
    <chartFormat chart="0" format="25" series="1">
      <pivotArea type="data" outline="0" fieldPosition="0">
        <references count="2">
          <reference field="4294967294" count="1" selected="0">
            <x v="0"/>
          </reference>
          <reference field="0" count="1" selected="0">
            <x v="5"/>
          </reference>
        </references>
      </pivotArea>
    </chartFormat>
    <chartFormat chart="0" format="26" series="1">
      <pivotArea type="data" outline="0" fieldPosition="0">
        <references count="2">
          <reference field="4294967294" count="1" selected="0">
            <x v="0"/>
          </reference>
          <reference field="0" count="1" selected="0">
            <x v="4"/>
          </reference>
        </references>
      </pivotArea>
    </chartFormat>
    <chartFormat chart="0" format="27" series="1">
      <pivotArea type="data" outline="0" fieldPosition="0">
        <references count="2">
          <reference field="4294967294" count="1" selected="0">
            <x v="0"/>
          </reference>
          <reference field="0" count="1" selected="0">
            <x v="3"/>
          </reference>
        </references>
      </pivotArea>
    </chartFormat>
    <chartFormat chart="0" format="28" series="1">
      <pivotArea type="data" outline="0" fieldPosition="0">
        <references count="2">
          <reference field="4294967294" count="1" selected="0">
            <x v="0"/>
          </reference>
          <reference field="0" count="1" selected="0">
            <x v="2"/>
          </reference>
        </references>
      </pivotArea>
    </chartFormat>
    <chartFormat chart="0" format="29" series="1">
      <pivotArea type="data" outline="0" fieldPosition="0">
        <references count="2">
          <reference field="4294967294" count="1" selected="0">
            <x v="0"/>
          </reference>
          <reference field="0" count="1" selected="0">
            <x v="1"/>
          </reference>
        </references>
      </pivotArea>
    </chartFormat>
    <chartFormat chart="0" format="30" series="1">
      <pivotArea type="data" outline="0" fieldPosition="0">
        <references count="2">
          <reference field="4294967294" count="1" selected="0">
            <x v="0"/>
          </reference>
          <reference field="0" count="1" selected="0">
            <x v="0"/>
          </reference>
        </references>
      </pivotArea>
    </chartFormat>
    <chartFormat chart="0" format="31" series="1">
      <pivotArea type="data" outline="0" fieldPosition="0">
        <references count="2">
          <reference field="4294967294" count="1" selected="0">
            <x v="0"/>
          </reference>
          <reference field="0" count="1" selected="0">
            <x v="30"/>
          </reference>
        </references>
      </pivotArea>
    </chartFormat>
    <chartFormat chart="0" format="32" series="1">
      <pivotArea type="data" outline="0" fieldPosition="0">
        <references count="2">
          <reference field="4294967294" count="1" selected="0">
            <x v="0"/>
          </reference>
          <reference field="0" count="1" selected="0">
            <x v="29"/>
          </reference>
        </references>
      </pivotArea>
    </chartFormat>
    <chartFormat chart="0" format="33" series="1">
      <pivotArea type="data" outline="0" fieldPosition="0">
        <references count="2">
          <reference field="4294967294" count="1" selected="0">
            <x v="0"/>
          </reference>
          <reference field="0" count="1" selected="0">
            <x v="28"/>
          </reference>
        </references>
      </pivotArea>
    </chartFormat>
    <chartFormat chart="0" format="34" series="1">
      <pivotArea type="data" outline="0" fieldPosition="0">
        <references count="2">
          <reference field="4294967294" count="1" selected="0">
            <x v="0"/>
          </reference>
          <reference field="0" count="1" selected="0">
            <x v="27"/>
          </reference>
        </references>
      </pivotArea>
    </chartFormat>
    <chartFormat chart="0" format="35" series="1">
      <pivotArea type="data" outline="0" fieldPosition="0">
        <references count="2">
          <reference field="4294967294" count="1" selected="0">
            <x v="0"/>
          </reference>
          <reference field="0" count="1" selected="0">
            <x v="26"/>
          </reference>
        </references>
      </pivotArea>
    </chartFormat>
    <chartFormat chart="0" format="36" series="1">
      <pivotArea type="data" outline="0" fieldPosition="0">
        <references count="2">
          <reference field="4294967294" count="1" selected="0">
            <x v="0"/>
          </reference>
          <reference field="0" count="1" selected="0">
            <x v="25"/>
          </reference>
        </references>
      </pivotArea>
    </chartFormat>
    <chartFormat chart="0" format="37" series="1">
      <pivotArea type="data" outline="0" fieldPosition="0">
        <references count="2">
          <reference field="4294967294" count="1" selected="0">
            <x v="0"/>
          </reference>
          <reference field="0" count="1" selected="0">
            <x v="24"/>
          </reference>
        </references>
      </pivotArea>
    </chartFormat>
    <chartFormat chart="0" format="38" series="1">
      <pivotArea type="data" outline="0" fieldPosition="0">
        <references count="2">
          <reference field="4294967294" count="1" selected="0">
            <x v="0"/>
          </reference>
          <reference field="0" count="1" selected="0">
            <x v="23"/>
          </reference>
        </references>
      </pivotArea>
    </chartFormat>
    <chartFormat chart="1" format="39" series="1">
      <pivotArea type="data" outline="0" fieldPosition="0">
        <references count="2">
          <reference field="4294967294" count="1" selected="0">
            <x v="0"/>
          </reference>
          <reference field="4" count="1" selected="0">
            <x v="0"/>
          </reference>
        </references>
      </pivotArea>
    </chartFormat>
    <chartFormat chart="1" format="40" series="1">
      <pivotArea type="data" outline="0" fieldPosition="0">
        <references count="2">
          <reference field="4294967294" count="1" selected="0">
            <x v="1"/>
          </reference>
          <reference field="4" count="1" selected="0">
            <x v="0"/>
          </reference>
        </references>
      </pivotArea>
    </chartFormat>
    <chartFormat chart="2" format="41" series="1">
      <pivotArea type="data" outline="0" fieldPosition="0">
        <references count="2">
          <reference field="4294967294" count="1" selected="0">
            <x v="0"/>
          </reference>
          <reference field="4" count="1" selected="0">
            <x v="0"/>
          </reference>
        </references>
      </pivotArea>
    </chartFormat>
    <chartFormat chart="2" format="42" series="1">
      <pivotArea type="data" outline="0" fieldPosition="0">
        <references count="2">
          <reference field="4294967294" count="1" selected="0">
            <x v="1"/>
          </reference>
          <reference field="4" count="1" selected="0">
            <x v="0"/>
          </reference>
        </references>
      </pivotArea>
    </chartFormat>
    <chartFormat chart="7" format="49" series="1">
      <pivotArea type="data" outline="0" fieldPosition="0">
        <references count="2">
          <reference field="4294967294" count="1" selected="0">
            <x v="0"/>
          </reference>
          <reference field="4" count="1" selected="0">
            <x v="1"/>
          </reference>
        </references>
      </pivotArea>
    </chartFormat>
    <chartFormat chart="7" format="50" series="1">
      <pivotArea type="data" outline="0" fieldPosition="0">
        <references count="2">
          <reference field="4294967294" count="1" selected="0">
            <x v="1"/>
          </reference>
          <reference field="4" count="1" selected="0">
            <x v="1"/>
          </reference>
        </references>
      </pivotArea>
    </chartFormat>
    <chartFormat chart="7" format="51" series="1">
      <pivotArea type="data" outline="0" fieldPosition="0">
        <references count="2">
          <reference field="4294967294" count="1" selected="0">
            <x v="2"/>
          </reference>
          <reference field="4" count="1" selected="0">
            <x v="1"/>
          </reference>
        </references>
      </pivotArea>
    </chartFormat>
    <chartFormat chart="3" format="54" series="1">
      <pivotArea type="data" outline="0" fieldPosition="0">
        <references count="2">
          <reference field="4294967294" count="1" selected="0">
            <x v="0"/>
          </reference>
          <reference field="4" count="1" selected="0">
            <x v="1"/>
          </reference>
        </references>
      </pivotArea>
    </chartFormat>
    <chartFormat chart="3" format="55" series="1">
      <pivotArea type="data" outline="0" fieldPosition="0">
        <references count="2">
          <reference field="4294967294" count="1" selected="0">
            <x v="1"/>
          </reference>
          <reference field="4" count="1" selected="0">
            <x v="1"/>
          </reference>
        </references>
      </pivotArea>
    </chartFormat>
    <chartFormat chart="3" format="56" series="1">
      <pivotArea type="data" outline="0" fieldPosition="0">
        <references count="2">
          <reference field="4294967294" count="1" selected="0">
            <x v="2"/>
          </reference>
          <reference field="4" count="1" selected="0">
            <x v="1"/>
          </reference>
        </references>
      </pivotArea>
    </chartFormat>
    <chartFormat chart="14" format="57" series="1">
      <pivotArea type="data" outline="0" fieldPosition="0">
        <references count="2">
          <reference field="4294967294" count="1" selected="0">
            <x v="0"/>
          </reference>
          <reference field="4" count="1" selected="0">
            <x v="1"/>
          </reference>
        </references>
      </pivotArea>
    </chartFormat>
    <chartFormat chart="14" format="58" series="1">
      <pivotArea type="data" outline="0" fieldPosition="0">
        <references count="2">
          <reference field="4294967294" count="1" selected="0">
            <x v="1"/>
          </reference>
          <reference field="4" count="1" selected="0">
            <x v="1"/>
          </reference>
        </references>
      </pivotArea>
    </chartFormat>
    <chartFormat chart="14" format="59" series="1">
      <pivotArea type="data" outline="0" fieldPosition="0">
        <references count="2">
          <reference field="4294967294" count="1" selected="0">
            <x v="2"/>
          </reference>
          <reference field="4" count="1" selected="0">
            <x v="1"/>
          </reference>
        </references>
      </pivotArea>
    </chartFormat>
    <chartFormat chart="16" format="60" series="1">
      <pivotArea type="data" outline="0" fieldPosition="0">
        <references count="2">
          <reference field="4294967294" count="1" selected="0">
            <x v="0"/>
          </reference>
          <reference field="4" count="1" selected="0">
            <x v="1"/>
          </reference>
        </references>
      </pivotArea>
    </chartFormat>
    <chartFormat chart="16" format="61" series="1">
      <pivotArea type="data" outline="0" fieldPosition="0">
        <references count="2">
          <reference field="4294967294" count="1" selected="0">
            <x v="1"/>
          </reference>
          <reference field="4" count="1" selected="0">
            <x v="1"/>
          </reference>
        </references>
      </pivotArea>
    </chartFormat>
    <chartFormat chart="16" format="62" series="1">
      <pivotArea type="data" outline="0" fieldPosition="0">
        <references count="2">
          <reference field="4294967294" count="1" selected="0">
            <x v="2"/>
          </reference>
          <reference field="4" count="1" selected="0">
            <x v="1"/>
          </reference>
        </references>
      </pivotArea>
    </chartFormat>
    <chartFormat chart="15" format="63" series="1">
      <pivotArea type="data" outline="0" fieldPosition="0">
        <references count="2">
          <reference field="4294967294" count="1" selected="0">
            <x v="0"/>
          </reference>
          <reference field="4" count="1" selected="0">
            <x v="1"/>
          </reference>
        </references>
      </pivotArea>
    </chartFormat>
    <chartFormat chart="15" format="64" series="1">
      <pivotArea type="data" outline="0" fieldPosition="0">
        <references count="2">
          <reference field="4294967294" count="1" selected="0">
            <x v="1"/>
          </reference>
          <reference field="4" count="1" selected="0">
            <x v="1"/>
          </reference>
        </references>
      </pivotArea>
    </chartFormat>
    <chartFormat chart="15" format="65" series="1">
      <pivotArea type="data" outline="0" fieldPosition="0">
        <references count="2">
          <reference field="4294967294" count="1" selected="0">
            <x v="2"/>
          </reference>
          <reference field="4" count="1" selected="0">
            <x v="1"/>
          </reference>
        </references>
      </pivotArea>
    </chartFormat>
    <chartFormat chart="22" format="55" series="1">
      <pivotArea type="data" outline="0" fieldPosition="0">
        <references count="2">
          <reference field="4294967294" count="1" selected="0">
            <x v="0"/>
          </reference>
          <reference field="4" count="1" selected="0">
            <x v="1"/>
          </reference>
        </references>
      </pivotArea>
    </chartFormat>
    <chartFormat chart="22" format="56" series="1">
      <pivotArea type="data" outline="0" fieldPosition="0">
        <references count="2">
          <reference field="4294967294" count="1" selected="0">
            <x v="2"/>
          </reference>
          <reference field="4" count="1" selected="0">
            <x v="1"/>
          </reference>
        </references>
      </pivotArea>
    </chartFormat>
    <chartFormat chart="22" format="57" series="1">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9A92F-CB9F-492C-A8ED-502216AEA4C0}" name="PivotTable14"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G35" firstHeaderRow="1" firstDataRow="3" firstDataCol="1"/>
  <pivotFields count="20">
    <pivotField axis="axisRow" showAll="0" sortType="descending">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showAll="0"/>
    <pivotField numFmtId="20" showAll="0"/>
    <pivotField axis="axisCol" showAll="0">
      <items count="5">
        <item h="1" x="0"/>
        <item h="1" x="1"/>
        <item x="2"/>
        <item h="1" x="3"/>
        <item t="default"/>
      </items>
    </pivotField>
    <pivotField showAll="0"/>
    <pivotField showAll="0"/>
    <pivotField numFmtId="6" showAll="0"/>
    <pivotField dataField="1" numFmtId="9" showAll="0"/>
    <pivotField dataField="1" numFmtId="8" showAll="0"/>
    <pivotField showAll="0"/>
    <pivotField dataField="1" numFmtId="8"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2">
    <field x="4"/>
    <field x="-2"/>
  </colFields>
  <colItems count="6">
    <i>
      <x v="2"/>
      <x/>
    </i>
    <i r="1" i="1">
      <x v="1"/>
    </i>
    <i r="1" i="2">
      <x v="2"/>
    </i>
    <i t="grand">
      <x/>
    </i>
    <i t="grand" i="1">
      <x/>
    </i>
    <i t="grand" i="2">
      <x/>
    </i>
  </colItems>
  <dataFields count="3">
    <dataField name="Sum of Load Factor" fld="8" baseField="0" baseItem="0" numFmtId="9"/>
    <dataField name="Sum of Fare FR" fld="9" baseField="0" baseItem="0" numFmtId="8"/>
    <dataField name="Sum of Fare EI" fld="11" baseField="0" baseItem="0" numFmtId="8"/>
  </dataFields>
  <chartFormats count="5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1"/>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1"/>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1"/>
          </reference>
          <reference field="4" count="1" selected="0">
            <x v="2"/>
          </reference>
        </references>
      </pivotArea>
    </chartFormat>
    <chartFormat chart="0" format="6"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1"/>
          </reference>
          <reference field="4" count="1" selected="0">
            <x v="3"/>
          </reference>
        </references>
      </pivotArea>
    </chartFormat>
    <chartFormat chart="0" format="8" series="1">
      <pivotArea type="data" outline="0" fieldPosition="0">
        <references count="2">
          <reference field="4294967294" count="1" selected="0">
            <x v="0"/>
          </reference>
          <reference field="0" count="1" selected="0">
            <x v="22"/>
          </reference>
        </references>
      </pivotArea>
    </chartFormat>
    <chartFormat chart="0" format="9" series="1">
      <pivotArea type="data" outline="0" fieldPosition="0">
        <references count="2">
          <reference field="4294967294" count="1" selected="0">
            <x v="0"/>
          </reference>
          <reference field="0" count="1" selected="0">
            <x v="21"/>
          </reference>
        </references>
      </pivotArea>
    </chartFormat>
    <chartFormat chart="0" format="10" series="1">
      <pivotArea type="data" outline="0" fieldPosition="0">
        <references count="2">
          <reference field="4294967294" count="1" selected="0">
            <x v="0"/>
          </reference>
          <reference field="0" count="1" selected="0">
            <x v="20"/>
          </reference>
        </references>
      </pivotArea>
    </chartFormat>
    <chartFormat chart="0" format="11" series="1">
      <pivotArea type="data" outline="0" fieldPosition="0">
        <references count="2">
          <reference field="4294967294" count="1" selected="0">
            <x v="0"/>
          </reference>
          <reference field="0" count="1" selected="0">
            <x v="19"/>
          </reference>
        </references>
      </pivotArea>
    </chartFormat>
    <chartFormat chart="0" format="12" series="1">
      <pivotArea type="data" outline="0" fieldPosition="0">
        <references count="2">
          <reference field="4294967294" count="1" selected="0">
            <x v="0"/>
          </reference>
          <reference field="0" count="1" selected="0">
            <x v="18"/>
          </reference>
        </references>
      </pivotArea>
    </chartFormat>
    <chartFormat chart="0" format="13" series="1">
      <pivotArea type="data" outline="0" fieldPosition="0">
        <references count="2">
          <reference field="4294967294" count="1" selected="0">
            <x v="0"/>
          </reference>
          <reference field="0" count="1" selected="0">
            <x v="17"/>
          </reference>
        </references>
      </pivotArea>
    </chartFormat>
    <chartFormat chart="0" format="14" series="1">
      <pivotArea type="data" outline="0" fieldPosition="0">
        <references count="2">
          <reference field="4294967294" count="1" selected="0">
            <x v="0"/>
          </reference>
          <reference field="0" count="1" selected="0">
            <x v="16"/>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4"/>
          </reference>
        </references>
      </pivotArea>
    </chartFormat>
    <chartFormat chart="0" format="17" series="1">
      <pivotArea type="data" outline="0" fieldPosition="0">
        <references count="2">
          <reference field="4294967294" count="1" selected="0">
            <x v="0"/>
          </reference>
          <reference field="0" count="1" selected="0">
            <x v="13"/>
          </reference>
        </references>
      </pivotArea>
    </chartFormat>
    <chartFormat chart="0" format="18" series="1">
      <pivotArea type="data" outline="0" fieldPosition="0">
        <references count="2">
          <reference field="4294967294" count="1" selected="0">
            <x v="0"/>
          </reference>
          <reference field="0" count="1" selected="0">
            <x v="12"/>
          </reference>
        </references>
      </pivotArea>
    </chartFormat>
    <chartFormat chart="0" format="19" series="1">
      <pivotArea type="data" outline="0" fieldPosition="0">
        <references count="2">
          <reference field="4294967294" count="1" selected="0">
            <x v="0"/>
          </reference>
          <reference field="0" count="1" selected="0">
            <x v="11"/>
          </reference>
        </references>
      </pivotArea>
    </chartFormat>
    <chartFormat chart="0" format="20" series="1">
      <pivotArea type="data" outline="0" fieldPosition="0">
        <references count="2">
          <reference field="4294967294" count="1" selected="0">
            <x v="0"/>
          </reference>
          <reference field="0" count="1" selected="0">
            <x v="10"/>
          </reference>
        </references>
      </pivotArea>
    </chartFormat>
    <chartFormat chart="0" format="21" series="1">
      <pivotArea type="data" outline="0" fieldPosition="0">
        <references count="2">
          <reference field="4294967294" count="1" selected="0">
            <x v="0"/>
          </reference>
          <reference field="0" count="1" selected="0">
            <x v="9"/>
          </reference>
        </references>
      </pivotArea>
    </chartFormat>
    <chartFormat chart="0" format="22" series="1">
      <pivotArea type="data" outline="0" fieldPosition="0">
        <references count="2">
          <reference field="4294967294" count="1" selected="0">
            <x v="0"/>
          </reference>
          <reference field="0" count="1" selected="0">
            <x v="8"/>
          </reference>
        </references>
      </pivotArea>
    </chartFormat>
    <chartFormat chart="0" format="23" series="1">
      <pivotArea type="data" outline="0" fieldPosition="0">
        <references count="2">
          <reference field="4294967294" count="1" selected="0">
            <x v="0"/>
          </reference>
          <reference field="0" count="1" selected="0">
            <x v="7"/>
          </reference>
        </references>
      </pivotArea>
    </chartFormat>
    <chartFormat chart="0" format="24" series="1">
      <pivotArea type="data" outline="0" fieldPosition="0">
        <references count="2">
          <reference field="4294967294" count="1" selected="0">
            <x v="0"/>
          </reference>
          <reference field="0" count="1" selected="0">
            <x v="6"/>
          </reference>
        </references>
      </pivotArea>
    </chartFormat>
    <chartFormat chart="0" format="25" series="1">
      <pivotArea type="data" outline="0" fieldPosition="0">
        <references count="2">
          <reference field="4294967294" count="1" selected="0">
            <x v="0"/>
          </reference>
          <reference field="0" count="1" selected="0">
            <x v="5"/>
          </reference>
        </references>
      </pivotArea>
    </chartFormat>
    <chartFormat chart="0" format="26" series="1">
      <pivotArea type="data" outline="0" fieldPosition="0">
        <references count="2">
          <reference field="4294967294" count="1" selected="0">
            <x v="0"/>
          </reference>
          <reference field="0" count="1" selected="0">
            <x v="4"/>
          </reference>
        </references>
      </pivotArea>
    </chartFormat>
    <chartFormat chart="0" format="27" series="1">
      <pivotArea type="data" outline="0" fieldPosition="0">
        <references count="2">
          <reference field="4294967294" count="1" selected="0">
            <x v="0"/>
          </reference>
          <reference field="0" count="1" selected="0">
            <x v="3"/>
          </reference>
        </references>
      </pivotArea>
    </chartFormat>
    <chartFormat chart="0" format="28" series="1">
      <pivotArea type="data" outline="0" fieldPosition="0">
        <references count="2">
          <reference field="4294967294" count="1" selected="0">
            <x v="0"/>
          </reference>
          <reference field="0" count="1" selected="0">
            <x v="2"/>
          </reference>
        </references>
      </pivotArea>
    </chartFormat>
    <chartFormat chart="0" format="29" series="1">
      <pivotArea type="data" outline="0" fieldPosition="0">
        <references count="2">
          <reference field="4294967294" count="1" selected="0">
            <x v="0"/>
          </reference>
          <reference field="0" count="1" selected="0">
            <x v="1"/>
          </reference>
        </references>
      </pivotArea>
    </chartFormat>
    <chartFormat chart="0" format="30" series="1">
      <pivotArea type="data" outline="0" fieldPosition="0">
        <references count="2">
          <reference field="4294967294" count="1" selected="0">
            <x v="0"/>
          </reference>
          <reference field="0" count="1" selected="0">
            <x v="0"/>
          </reference>
        </references>
      </pivotArea>
    </chartFormat>
    <chartFormat chart="0" format="31" series="1">
      <pivotArea type="data" outline="0" fieldPosition="0">
        <references count="2">
          <reference field="4294967294" count="1" selected="0">
            <x v="0"/>
          </reference>
          <reference field="0" count="1" selected="0">
            <x v="30"/>
          </reference>
        </references>
      </pivotArea>
    </chartFormat>
    <chartFormat chart="0" format="32" series="1">
      <pivotArea type="data" outline="0" fieldPosition="0">
        <references count="2">
          <reference field="4294967294" count="1" selected="0">
            <x v="0"/>
          </reference>
          <reference field="0" count="1" selected="0">
            <x v="29"/>
          </reference>
        </references>
      </pivotArea>
    </chartFormat>
    <chartFormat chart="0" format="33" series="1">
      <pivotArea type="data" outline="0" fieldPosition="0">
        <references count="2">
          <reference field="4294967294" count="1" selected="0">
            <x v="0"/>
          </reference>
          <reference field="0" count="1" selected="0">
            <x v="28"/>
          </reference>
        </references>
      </pivotArea>
    </chartFormat>
    <chartFormat chart="0" format="34" series="1">
      <pivotArea type="data" outline="0" fieldPosition="0">
        <references count="2">
          <reference field="4294967294" count="1" selected="0">
            <x v="0"/>
          </reference>
          <reference field="0" count="1" selected="0">
            <x v="27"/>
          </reference>
        </references>
      </pivotArea>
    </chartFormat>
    <chartFormat chart="0" format="35" series="1">
      <pivotArea type="data" outline="0" fieldPosition="0">
        <references count="2">
          <reference field="4294967294" count="1" selected="0">
            <x v="0"/>
          </reference>
          <reference field="0" count="1" selected="0">
            <x v="26"/>
          </reference>
        </references>
      </pivotArea>
    </chartFormat>
    <chartFormat chart="0" format="36" series="1">
      <pivotArea type="data" outline="0" fieldPosition="0">
        <references count="2">
          <reference field="4294967294" count="1" selected="0">
            <x v="0"/>
          </reference>
          <reference field="0" count="1" selected="0">
            <x v="25"/>
          </reference>
        </references>
      </pivotArea>
    </chartFormat>
    <chartFormat chart="0" format="37" series="1">
      <pivotArea type="data" outline="0" fieldPosition="0">
        <references count="2">
          <reference field="4294967294" count="1" selected="0">
            <x v="0"/>
          </reference>
          <reference field="0" count="1" selected="0">
            <x v="24"/>
          </reference>
        </references>
      </pivotArea>
    </chartFormat>
    <chartFormat chart="0" format="38" series="1">
      <pivotArea type="data" outline="0" fieldPosition="0">
        <references count="2">
          <reference field="4294967294" count="1" selected="0">
            <x v="0"/>
          </reference>
          <reference field="0" count="1" selected="0">
            <x v="23"/>
          </reference>
        </references>
      </pivotArea>
    </chartFormat>
    <chartFormat chart="1" format="39" series="1">
      <pivotArea type="data" outline="0" fieldPosition="0">
        <references count="2">
          <reference field="4294967294" count="1" selected="0">
            <x v="0"/>
          </reference>
          <reference field="4" count="1" selected="0">
            <x v="0"/>
          </reference>
        </references>
      </pivotArea>
    </chartFormat>
    <chartFormat chart="1" format="40" series="1">
      <pivotArea type="data" outline="0" fieldPosition="0">
        <references count="2">
          <reference field="4294967294" count="1" selected="0">
            <x v="1"/>
          </reference>
          <reference field="4" count="1" selected="0">
            <x v="0"/>
          </reference>
        </references>
      </pivotArea>
    </chartFormat>
    <chartFormat chart="2" format="41" series="1">
      <pivotArea type="data" outline="0" fieldPosition="0">
        <references count="2">
          <reference field="4294967294" count="1" selected="0">
            <x v="0"/>
          </reference>
          <reference field="4" count="1" selected="0">
            <x v="0"/>
          </reference>
        </references>
      </pivotArea>
    </chartFormat>
    <chartFormat chart="2" format="42" series="1">
      <pivotArea type="data" outline="0" fieldPosition="0">
        <references count="2">
          <reference field="4294967294" count="1" selected="0">
            <x v="1"/>
          </reference>
          <reference field="4" count="1" selected="0">
            <x v="0"/>
          </reference>
        </references>
      </pivotArea>
    </chartFormat>
    <chartFormat chart="2" format="43" series="1">
      <pivotArea type="data" outline="0" fieldPosition="0">
        <references count="2">
          <reference field="4294967294" count="1" selected="0">
            <x v="0"/>
          </reference>
          <reference field="4" count="1" selected="0">
            <x v="2"/>
          </reference>
        </references>
      </pivotArea>
    </chartFormat>
    <chartFormat chart="2" format="44" series="1">
      <pivotArea type="data" outline="0" fieldPosition="0">
        <references count="2">
          <reference field="4294967294" count="1" selected="0">
            <x v="1"/>
          </reference>
          <reference field="4" count="1" selected="0">
            <x v="2"/>
          </reference>
        </references>
      </pivotArea>
    </chartFormat>
    <chartFormat chart="6" format="47" series="1">
      <pivotArea type="data" outline="0" fieldPosition="0">
        <references count="2">
          <reference field="4294967294" count="1" selected="0">
            <x v="0"/>
          </reference>
          <reference field="4" count="1" selected="0">
            <x v="2"/>
          </reference>
        </references>
      </pivotArea>
    </chartFormat>
    <chartFormat chart="6" format="48" series="1">
      <pivotArea type="data" outline="0" fieldPosition="0">
        <references count="2">
          <reference field="4294967294" count="1" selected="0">
            <x v="1"/>
          </reference>
          <reference field="4" count="1" selected="0">
            <x v="2"/>
          </reference>
        </references>
      </pivotArea>
    </chartFormat>
    <chartFormat chart="7" format="49" series="1">
      <pivotArea type="data" outline="0" fieldPosition="0">
        <references count="2">
          <reference field="4294967294" count="1" selected="0">
            <x v="0"/>
          </reference>
          <reference field="4" count="1" selected="0">
            <x v="2"/>
          </reference>
        </references>
      </pivotArea>
    </chartFormat>
    <chartFormat chart="7" format="50" series="1">
      <pivotArea type="data" outline="0" fieldPosition="0">
        <references count="2">
          <reference field="4294967294" count="1" selected="0">
            <x v="1"/>
          </reference>
          <reference field="4" count="1" selected="0">
            <x v="2"/>
          </reference>
        </references>
      </pivotArea>
    </chartFormat>
    <chartFormat chart="8" format="51" series="1">
      <pivotArea type="data" outline="0" fieldPosition="0">
        <references count="2">
          <reference field="4294967294" count="1" selected="0">
            <x v="0"/>
          </reference>
          <reference field="4" count="1" selected="0">
            <x v="2"/>
          </reference>
        </references>
      </pivotArea>
    </chartFormat>
    <chartFormat chart="8" format="52" series="1">
      <pivotArea type="data" outline="0" fieldPosition="0">
        <references count="2">
          <reference field="4294967294" count="1" selected="0">
            <x v="1"/>
          </reference>
          <reference field="4" count="1" selected="0">
            <x v="2"/>
          </reference>
        </references>
      </pivotArea>
    </chartFormat>
    <chartFormat chart="6" format="49" series="1">
      <pivotArea type="data" outline="0" fieldPosition="0">
        <references count="2">
          <reference field="4294967294" count="1" selected="0">
            <x v="2"/>
          </reference>
          <reference field="4" count="1" selected="0">
            <x v="2"/>
          </reference>
        </references>
      </pivotArea>
    </chartFormat>
    <chartFormat chart="2" format="45" series="1">
      <pivotArea type="data" outline="0" fieldPosition="0">
        <references count="2">
          <reference field="4294967294" count="1" selected="0">
            <x v="2"/>
          </reference>
          <reference field="4" count="1" selected="0">
            <x v="2"/>
          </reference>
        </references>
      </pivotArea>
    </chartFormat>
    <chartFormat chart="12" format="53" series="1">
      <pivotArea type="data" outline="0" fieldPosition="0">
        <references count="2">
          <reference field="4294967294" count="1" selected="0">
            <x v="0"/>
          </reference>
          <reference field="4" count="1" selected="0">
            <x v="2"/>
          </reference>
        </references>
      </pivotArea>
    </chartFormat>
    <chartFormat chart="12" format="54" series="1">
      <pivotArea type="data" outline="0" fieldPosition="0">
        <references count="2">
          <reference field="4294967294" count="1" selected="0">
            <x v="2"/>
          </reference>
          <reference field="4" count="1" selected="0">
            <x v="2"/>
          </reference>
        </references>
      </pivotArea>
    </chartFormat>
    <chartFormat chart="12" format="55" series="1">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F042F2-804E-4B29-839A-EA6F0E0DA39B}" name="PivotTable14"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G35" firstHeaderRow="1" firstDataRow="3" firstDataCol="1"/>
  <pivotFields count="20">
    <pivotField axis="axisRow" showAll="0" sortType="descending">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showAll="0"/>
    <pivotField numFmtId="20" showAll="0"/>
    <pivotField axis="axisCol" showAll="0">
      <items count="5">
        <item h="1" x="0"/>
        <item h="1" x="1"/>
        <item h="1" x="2"/>
        <item x="3"/>
        <item t="default"/>
      </items>
    </pivotField>
    <pivotField showAll="0"/>
    <pivotField showAll="0"/>
    <pivotField numFmtId="6" showAll="0"/>
    <pivotField dataField="1" numFmtId="9" showAll="0"/>
    <pivotField dataField="1" numFmtId="8" showAll="0"/>
    <pivotField showAll="0"/>
    <pivotField dataField="1" numFmtId="8"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2">
    <field x="4"/>
    <field x="-2"/>
  </colFields>
  <colItems count="6">
    <i>
      <x v="3"/>
      <x/>
    </i>
    <i r="1" i="1">
      <x v="1"/>
    </i>
    <i r="1" i="2">
      <x v="2"/>
    </i>
    <i t="grand">
      <x/>
    </i>
    <i t="grand" i="1">
      <x/>
    </i>
    <i t="grand" i="2">
      <x/>
    </i>
  </colItems>
  <dataFields count="3">
    <dataField name="Sum of Load Factor" fld="8" baseField="0" baseItem="0" numFmtId="9"/>
    <dataField name="Sum of Fare FR" fld="9" baseField="0" baseItem="0" numFmtId="8"/>
    <dataField name="Sum of Fare EI" fld="11" baseField="0" baseItem="0" numFmtId="8"/>
  </dataFields>
  <chartFormats count="5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1"/>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1"/>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1"/>
          </reference>
          <reference field="4" count="1" selected="0">
            <x v="2"/>
          </reference>
        </references>
      </pivotArea>
    </chartFormat>
    <chartFormat chart="0" format="6" series="1">
      <pivotArea type="data" outline="0" fieldPosition="0">
        <references count="2">
          <reference field="4294967294" count="1" selected="0">
            <x v="0"/>
          </reference>
          <reference field="4" count="1" selected="0">
            <x v="3"/>
          </reference>
        </references>
      </pivotArea>
    </chartFormat>
    <chartFormat chart="0" format="7" series="1">
      <pivotArea type="data" outline="0" fieldPosition="0">
        <references count="2">
          <reference field="4294967294" count="1" selected="0">
            <x v="1"/>
          </reference>
          <reference field="4" count="1" selected="0">
            <x v="3"/>
          </reference>
        </references>
      </pivotArea>
    </chartFormat>
    <chartFormat chart="0" format="8" series="1">
      <pivotArea type="data" outline="0" fieldPosition="0">
        <references count="2">
          <reference field="4294967294" count="1" selected="0">
            <x v="0"/>
          </reference>
          <reference field="0" count="1" selected="0">
            <x v="22"/>
          </reference>
        </references>
      </pivotArea>
    </chartFormat>
    <chartFormat chart="0" format="9" series="1">
      <pivotArea type="data" outline="0" fieldPosition="0">
        <references count="2">
          <reference field="4294967294" count="1" selected="0">
            <x v="0"/>
          </reference>
          <reference field="0" count="1" selected="0">
            <x v="21"/>
          </reference>
        </references>
      </pivotArea>
    </chartFormat>
    <chartFormat chart="0" format="10" series="1">
      <pivotArea type="data" outline="0" fieldPosition="0">
        <references count="2">
          <reference field="4294967294" count="1" selected="0">
            <x v="0"/>
          </reference>
          <reference field="0" count="1" selected="0">
            <x v="20"/>
          </reference>
        </references>
      </pivotArea>
    </chartFormat>
    <chartFormat chart="0" format="11" series="1">
      <pivotArea type="data" outline="0" fieldPosition="0">
        <references count="2">
          <reference field="4294967294" count="1" selected="0">
            <x v="0"/>
          </reference>
          <reference field="0" count="1" selected="0">
            <x v="19"/>
          </reference>
        </references>
      </pivotArea>
    </chartFormat>
    <chartFormat chart="0" format="12" series="1">
      <pivotArea type="data" outline="0" fieldPosition="0">
        <references count="2">
          <reference field="4294967294" count="1" selected="0">
            <x v="0"/>
          </reference>
          <reference field="0" count="1" selected="0">
            <x v="18"/>
          </reference>
        </references>
      </pivotArea>
    </chartFormat>
    <chartFormat chart="0" format="13" series="1">
      <pivotArea type="data" outline="0" fieldPosition="0">
        <references count="2">
          <reference field="4294967294" count="1" selected="0">
            <x v="0"/>
          </reference>
          <reference field="0" count="1" selected="0">
            <x v="17"/>
          </reference>
        </references>
      </pivotArea>
    </chartFormat>
    <chartFormat chart="0" format="14" series="1">
      <pivotArea type="data" outline="0" fieldPosition="0">
        <references count="2">
          <reference field="4294967294" count="1" selected="0">
            <x v="0"/>
          </reference>
          <reference field="0" count="1" selected="0">
            <x v="16"/>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4"/>
          </reference>
        </references>
      </pivotArea>
    </chartFormat>
    <chartFormat chart="0" format="17" series="1">
      <pivotArea type="data" outline="0" fieldPosition="0">
        <references count="2">
          <reference field="4294967294" count="1" selected="0">
            <x v="0"/>
          </reference>
          <reference field="0" count="1" selected="0">
            <x v="13"/>
          </reference>
        </references>
      </pivotArea>
    </chartFormat>
    <chartFormat chart="0" format="18" series="1">
      <pivotArea type="data" outline="0" fieldPosition="0">
        <references count="2">
          <reference field="4294967294" count="1" selected="0">
            <x v="0"/>
          </reference>
          <reference field="0" count="1" selected="0">
            <x v="12"/>
          </reference>
        </references>
      </pivotArea>
    </chartFormat>
    <chartFormat chart="0" format="19" series="1">
      <pivotArea type="data" outline="0" fieldPosition="0">
        <references count="2">
          <reference field="4294967294" count="1" selected="0">
            <x v="0"/>
          </reference>
          <reference field="0" count="1" selected="0">
            <x v="11"/>
          </reference>
        </references>
      </pivotArea>
    </chartFormat>
    <chartFormat chart="0" format="20" series="1">
      <pivotArea type="data" outline="0" fieldPosition="0">
        <references count="2">
          <reference field="4294967294" count="1" selected="0">
            <x v="0"/>
          </reference>
          <reference field="0" count="1" selected="0">
            <x v="10"/>
          </reference>
        </references>
      </pivotArea>
    </chartFormat>
    <chartFormat chart="0" format="21" series="1">
      <pivotArea type="data" outline="0" fieldPosition="0">
        <references count="2">
          <reference field="4294967294" count="1" selected="0">
            <x v="0"/>
          </reference>
          <reference field="0" count="1" selected="0">
            <x v="9"/>
          </reference>
        </references>
      </pivotArea>
    </chartFormat>
    <chartFormat chart="0" format="22" series="1">
      <pivotArea type="data" outline="0" fieldPosition="0">
        <references count="2">
          <reference field="4294967294" count="1" selected="0">
            <x v="0"/>
          </reference>
          <reference field="0" count="1" selected="0">
            <x v="8"/>
          </reference>
        </references>
      </pivotArea>
    </chartFormat>
    <chartFormat chart="0" format="23" series="1">
      <pivotArea type="data" outline="0" fieldPosition="0">
        <references count="2">
          <reference field="4294967294" count="1" selected="0">
            <x v="0"/>
          </reference>
          <reference field="0" count="1" selected="0">
            <x v="7"/>
          </reference>
        </references>
      </pivotArea>
    </chartFormat>
    <chartFormat chart="0" format="24" series="1">
      <pivotArea type="data" outline="0" fieldPosition="0">
        <references count="2">
          <reference field="4294967294" count="1" selected="0">
            <x v="0"/>
          </reference>
          <reference field="0" count="1" selected="0">
            <x v="6"/>
          </reference>
        </references>
      </pivotArea>
    </chartFormat>
    <chartFormat chart="0" format="25" series="1">
      <pivotArea type="data" outline="0" fieldPosition="0">
        <references count="2">
          <reference field="4294967294" count="1" selected="0">
            <x v="0"/>
          </reference>
          <reference field="0" count="1" selected="0">
            <x v="5"/>
          </reference>
        </references>
      </pivotArea>
    </chartFormat>
    <chartFormat chart="0" format="26" series="1">
      <pivotArea type="data" outline="0" fieldPosition="0">
        <references count="2">
          <reference field="4294967294" count="1" selected="0">
            <x v="0"/>
          </reference>
          <reference field="0" count="1" selected="0">
            <x v="4"/>
          </reference>
        </references>
      </pivotArea>
    </chartFormat>
    <chartFormat chart="0" format="27" series="1">
      <pivotArea type="data" outline="0" fieldPosition="0">
        <references count="2">
          <reference field="4294967294" count="1" selected="0">
            <x v="0"/>
          </reference>
          <reference field="0" count="1" selected="0">
            <x v="3"/>
          </reference>
        </references>
      </pivotArea>
    </chartFormat>
    <chartFormat chart="0" format="28" series="1">
      <pivotArea type="data" outline="0" fieldPosition="0">
        <references count="2">
          <reference field="4294967294" count="1" selected="0">
            <x v="0"/>
          </reference>
          <reference field="0" count="1" selected="0">
            <x v="2"/>
          </reference>
        </references>
      </pivotArea>
    </chartFormat>
    <chartFormat chart="0" format="29" series="1">
      <pivotArea type="data" outline="0" fieldPosition="0">
        <references count="2">
          <reference field="4294967294" count="1" selected="0">
            <x v="0"/>
          </reference>
          <reference field="0" count="1" selected="0">
            <x v="1"/>
          </reference>
        </references>
      </pivotArea>
    </chartFormat>
    <chartFormat chart="0" format="30" series="1">
      <pivotArea type="data" outline="0" fieldPosition="0">
        <references count="2">
          <reference field="4294967294" count="1" selected="0">
            <x v="0"/>
          </reference>
          <reference field="0" count="1" selected="0">
            <x v="0"/>
          </reference>
        </references>
      </pivotArea>
    </chartFormat>
    <chartFormat chart="0" format="31" series="1">
      <pivotArea type="data" outline="0" fieldPosition="0">
        <references count="2">
          <reference field="4294967294" count="1" selected="0">
            <x v="0"/>
          </reference>
          <reference field="0" count="1" selected="0">
            <x v="30"/>
          </reference>
        </references>
      </pivotArea>
    </chartFormat>
    <chartFormat chart="0" format="32" series="1">
      <pivotArea type="data" outline="0" fieldPosition="0">
        <references count="2">
          <reference field="4294967294" count="1" selected="0">
            <x v="0"/>
          </reference>
          <reference field="0" count="1" selected="0">
            <x v="29"/>
          </reference>
        </references>
      </pivotArea>
    </chartFormat>
    <chartFormat chart="0" format="33" series="1">
      <pivotArea type="data" outline="0" fieldPosition="0">
        <references count="2">
          <reference field="4294967294" count="1" selected="0">
            <x v="0"/>
          </reference>
          <reference field="0" count="1" selected="0">
            <x v="28"/>
          </reference>
        </references>
      </pivotArea>
    </chartFormat>
    <chartFormat chart="0" format="34" series="1">
      <pivotArea type="data" outline="0" fieldPosition="0">
        <references count="2">
          <reference field="4294967294" count="1" selected="0">
            <x v="0"/>
          </reference>
          <reference field="0" count="1" selected="0">
            <x v="27"/>
          </reference>
        </references>
      </pivotArea>
    </chartFormat>
    <chartFormat chart="0" format="35" series="1">
      <pivotArea type="data" outline="0" fieldPosition="0">
        <references count="2">
          <reference field="4294967294" count="1" selected="0">
            <x v="0"/>
          </reference>
          <reference field="0" count="1" selected="0">
            <x v="26"/>
          </reference>
        </references>
      </pivotArea>
    </chartFormat>
    <chartFormat chart="0" format="36" series="1">
      <pivotArea type="data" outline="0" fieldPosition="0">
        <references count="2">
          <reference field="4294967294" count="1" selected="0">
            <x v="0"/>
          </reference>
          <reference field="0" count="1" selected="0">
            <x v="25"/>
          </reference>
        </references>
      </pivotArea>
    </chartFormat>
    <chartFormat chart="0" format="37" series="1">
      <pivotArea type="data" outline="0" fieldPosition="0">
        <references count="2">
          <reference field="4294967294" count="1" selected="0">
            <x v="0"/>
          </reference>
          <reference field="0" count="1" selected="0">
            <x v="24"/>
          </reference>
        </references>
      </pivotArea>
    </chartFormat>
    <chartFormat chart="0" format="38" series="1">
      <pivotArea type="data" outline="0" fieldPosition="0">
        <references count="2">
          <reference field="4294967294" count="1" selected="0">
            <x v="0"/>
          </reference>
          <reference field="0" count="1" selected="0">
            <x v="23"/>
          </reference>
        </references>
      </pivotArea>
    </chartFormat>
    <chartFormat chart="1" format="39" series="1">
      <pivotArea type="data" outline="0" fieldPosition="0">
        <references count="2">
          <reference field="4294967294" count="1" selected="0">
            <x v="0"/>
          </reference>
          <reference field="4" count="1" selected="0">
            <x v="0"/>
          </reference>
        </references>
      </pivotArea>
    </chartFormat>
    <chartFormat chart="1" format="40" series="1">
      <pivotArea type="data" outline="0" fieldPosition="0">
        <references count="2">
          <reference field="4294967294" count="1" selected="0">
            <x v="1"/>
          </reference>
          <reference field="4" count="1" selected="0">
            <x v="0"/>
          </reference>
        </references>
      </pivotArea>
    </chartFormat>
    <chartFormat chart="1" format="41" series="1">
      <pivotArea type="data" outline="0" fieldPosition="0">
        <references count="2">
          <reference field="4294967294" count="1" selected="0">
            <x v="0"/>
          </reference>
          <reference field="4" count="1" selected="0">
            <x v="3"/>
          </reference>
        </references>
      </pivotArea>
    </chartFormat>
    <chartFormat chart="1" format="42" series="1">
      <pivotArea type="data" outline="0" fieldPosition="0">
        <references count="2">
          <reference field="4294967294" count="1" selected="0">
            <x v="1"/>
          </reference>
          <reference field="4" count="1" selected="0">
            <x v="3"/>
          </reference>
        </references>
      </pivotArea>
    </chartFormat>
    <chartFormat chart="5" format="47" series="1">
      <pivotArea type="data" outline="0" fieldPosition="0">
        <references count="2">
          <reference field="4294967294" count="1" selected="0">
            <x v="0"/>
          </reference>
          <reference field="4" count="1" selected="0">
            <x v="3"/>
          </reference>
        </references>
      </pivotArea>
    </chartFormat>
    <chartFormat chart="5" format="48" series="1">
      <pivotArea type="data" outline="0" fieldPosition="0">
        <references count="2">
          <reference field="4294967294" count="1" selected="0">
            <x v="1"/>
          </reference>
          <reference field="4" count="1" selected="0">
            <x v="3"/>
          </reference>
        </references>
      </pivotArea>
    </chartFormat>
    <chartFormat chart="5" format="49" series="1">
      <pivotArea type="data" outline="0" fieldPosition="0">
        <references count="2">
          <reference field="4294967294" count="1" selected="0">
            <x v="2"/>
          </reference>
          <reference field="4" count="1" selected="0">
            <x v="3"/>
          </reference>
        </references>
      </pivotArea>
    </chartFormat>
    <chartFormat chart="1" format="43" series="1">
      <pivotArea type="data" outline="0" fieldPosition="0">
        <references count="2">
          <reference field="4294967294" count="1" selected="0">
            <x v="2"/>
          </reference>
          <reference field="4" count="1" selected="0">
            <x v="3"/>
          </reference>
        </references>
      </pivotArea>
    </chartFormat>
    <chartFormat chart="12" format="53" series="1">
      <pivotArea type="data" outline="0" fieldPosition="0">
        <references count="2">
          <reference field="4294967294" count="1" selected="0">
            <x v="0"/>
          </reference>
          <reference field="4" count="1" selected="0">
            <x v="3"/>
          </reference>
        </references>
      </pivotArea>
    </chartFormat>
    <chartFormat chart="12" format="54" series="1">
      <pivotArea type="data" outline="0" fieldPosition="0">
        <references count="2">
          <reference field="4294967294" count="1" selected="0">
            <x v="2"/>
          </reference>
          <reference field="4" count="1" selected="0">
            <x v="3"/>
          </reference>
        </references>
      </pivotArea>
    </chartFormat>
    <chartFormat chart="12" format="55" series="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71A550-7FD0-455A-8FEF-6946F013A9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F34" firstHeaderRow="1" firstDataRow="2" firstDataCol="1"/>
  <pivotFields count="20">
    <pivotField axis="axisRow" showAll="0" sortType="descending">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showAll="0"/>
    <pivotField numFmtId="20" showAll="0"/>
    <pivotField axis="axisCol" showAll="0">
      <items count="5">
        <item x="0"/>
        <item x="1"/>
        <item x="2"/>
        <item x="3"/>
        <item t="default"/>
      </items>
    </pivotField>
    <pivotField showAll="0"/>
    <pivotField showAll="0"/>
    <pivotField dataField="1" numFmtId="6" showAll="0"/>
    <pivotField numFmtId="9" showAll="0"/>
    <pivotField numFmtId="8" showAll="0"/>
    <pivotField showAll="0"/>
    <pivotField numFmtId="8"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4"/>
  </colFields>
  <colItems count="5">
    <i>
      <x/>
    </i>
    <i>
      <x v="1"/>
    </i>
    <i>
      <x v="2"/>
    </i>
    <i>
      <x v="3"/>
    </i>
    <i t="grand">
      <x/>
    </i>
  </colItems>
  <dataFields count="1">
    <dataField name="Sum of Total Revenue" fld="7" baseField="0" baseItem="0" numFmtId="6"/>
  </dataFields>
  <chartFormats count="4">
    <chartFormat chart="11" format="0" series="1">
      <pivotArea type="data" outline="0" fieldPosition="0">
        <references count="2">
          <reference field="4294967294" count="1" selected="0">
            <x v="0"/>
          </reference>
          <reference field="4" count="1" selected="0">
            <x v="0"/>
          </reference>
        </references>
      </pivotArea>
    </chartFormat>
    <chartFormat chart="11" format="1" series="1">
      <pivotArea type="data" outline="0" fieldPosition="0">
        <references count="2">
          <reference field="4294967294" count="1" selected="0">
            <x v="0"/>
          </reference>
          <reference field="4" count="1" selected="0">
            <x v="1"/>
          </reference>
        </references>
      </pivotArea>
    </chartFormat>
    <chartFormat chart="11" format="2" series="1">
      <pivotArea type="data" outline="0" fieldPosition="0">
        <references count="2">
          <reference field="4294967294" count="1" selected="0">
            <x v="0"/>
          </reference>
          <reference field="4" count="1" selected="0">
            <x v="2"/>
          </reference>
        </references>
      </pivotArea>
    </chartFormat>
    <chartFormat chart="1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CBF6F6-62A8-4BAC-8372-B610679ED4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F34" firstHeaderRow="1" firstDataRow="2" firstDataCol="1"/>
  <pivotFields count="20">
    <pivotField axis="axisRow" showAll="0" sortType="descending">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showAll="0"/>
    <pivotField numFmtId="20" showAll="0"/>
    <pivotField axis="axisCol" showAll="0">
      <items count="5">
        <item x="0"/>
        <item x="1"/>
        <item x="2"/>
        <item x="3"/>
        <item t="default"/>
      </items>
    </pivotField>
    <pivotField showAll="0"/>
    <pivotField showAll="0"/>
    <pivotField numFmtId="6" showAll="0"/>
    <pivotField dataField="1" numFmtId="9" showAll="0"/>
    <pivotField numFmtId="8" showAll="0"/>
    <pivotField showAll="0"/>
    <pivotField numFmtId="8"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4"/>
  </colFields>
  <colItems count="5">
    <i>
      <x/>
    </i>
    <i>
      <x v="1"/>
    </i>
    <i>
      <x v="2"/>
    </i>
    <i>
      <x v="3"/>
    </i>
    <i t="grand">
      <x/>
    </i>
  </colItems>
  <dataFields count="1">
    <dataField name="Sum of Load Factor" fld="8" baseField="0" baseItem="0" numFmtId="9"/>
  </dataFields>
  <chartFormats count="4">
    <chartFormat chart="9" format="0" series="1">
      <pivotArea type="data" outline="0" fieldPosition="0">
        <references count="2">
          <reference field="4294967294" count="1" selected="0">
            <x v="0"/>
          </reference>
          <reference field="4" count="1" selected="0">
            <x v="0"/>
          </reference>
        </references>
      </pivotArea>
    </chartFormat>
    <chartFormat chart="9" format="1" series="1">
      <pivotArea type="data" outline="0" fieldPosition="0">
        <references count="2">
          <reference field="4294967294" count="1" selected="0">
            <x v="0"/>
          </reference>
          <reference field="4" count="1" selected="0">
            <x v="1"/>
          </reference>
        </references>
      </pivotArea>
    </chartFormat>
    <chartFormat chart="9" format="2" series="1">
      <pivotArea type="data" outline="0" fieldPosition="0">
        <references count="2">
          <reference field="4294967294" count="1" selected="0">
            <x v="0"/>
          </reference>
          <reference field="4" count="1" selected="0">
            <x v="2"/>
          </reference>
        </references>
      </pivotArea>
    </chartFormat>
    <chartFormat chart="9"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574C9A-BED0-41FA-B965-5016B4D631F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F34" firstHeaderRow="1" firstDataRow="2" firstDataCol="1"/>
  <pivotFields count="20">
    <pivotField axis="axisRow" showAll="0" sortType="descending">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umFmtId="14" showAll="0"/>
    <pivotField showAll="0"/>
    <pivotField numFmtId="20" showAll="0"/>
    <pivotField axis="axisCol" showAll="0">
      <items count="5">
        <item x="0"/>
        <item x="1"/>
        <item x="2"/>
        <item x="3"/>
        <item t="default"/>
      </items>
    </pivotField>
    <pivotField showAll="0"/>
    <pivotField showAll="0"/>
    <pivotField numFmtId="6" showAll="0"/>
    <pivotField numFmtId="9" showAll="0"/>
    <pivotField dataField="1" numFmtId="8" showAll="0"/>
    <pivotField showAll="0"/>
    <pivotField numFmtId="8"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4"/>
  </colFields>
  <colItems count="5">
    <i>
      <x/>
    </i>
    <i>
      <x v="1"/>
    </i>
    <i>
      <x v="2"/>
    </i>
    <i>
      <x v="3"/>
    </i>
    <i t="grand">
      <x/>
    </i>
  </colItems>
  <dataFields count="1">
    <dataField name="Sum of Fare FR" fld="9" baseField="0" baseItem="0" numFmtId="8"/>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_Number" xr10:uid="{C715F8A8-884D-45C6-B324-CCD29E377A15}" sourceName="Flight Numbe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ight Number" xr10:uid="{A639984A-1FCA-4F8A-AB9C-05573BC9C2D5}" cache="Slicer_Flight_Number" caption="Flight Numb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F79A5B-FDA5-472E-9037-7A7C9AF2CC04}" name="Table1" displayName="Table1" ref="A1:F1048576" totalsRowShown="0" headerRowDxfId="7" dataDxfId="6">
  <autoFilter ref="A1:F1048576" xr:uid="{4BF79A5B-FDA5-472E-9037-7A7C9AF2CC04}">
    <filterColumn colId="1">
      <filters>
        <filter val="FR104"/>
      </filters>
    </filterColumn>
  </autoFilter>
  <tableColumns count="6">
    <tableColumn id="1" xr3:uid="{0C156A73-E5A6-4EDE-95CE-CE68F63471E6}" name="Days Until Departure" dataDxfId="5"/>
    <tableColumn id="2" xr3:uid="{C5112BB5-6276-4CA5-91F1-D0810E2B25E2}" name="Flight Number" dataDxfId="4"/>
    <tableColumn id="3" xr3:uid="{DE48FCB3-E76B-48A0-B5A9-C294369E3ED4}" name="Total Booked" dataDxfId="3"/>
    <tableColumn id="4" xr3:uid="{33C611BB-1362-4E82-B5E7-E4CEADAC4E9F}" name="Fare FR" dataDxfId="2"/>
    <tableColumn id="5" xr3:uid="{35CA580B-7E20-4AFC-897D-5CCAA4F64FD5}" name="Fare EI" dataDxfId="1"/>
    <tableColumn id="6" xr3:uid="{B614A0C5-AAF1-464E-B02B-913EC4482886}" name="Daily booking demand"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F32F-2B2F-4182-A68D-080DF8DEBD5E}">
  <dimension ref="A1:N127"/>
  <sheetViews>
    <sheetView zoomScale="90" zoomScaleNormal="90" workbookViewId="0">
      <pane ySplit="1" topLeftCell="A2" activePane="bottomLeft" state="frozen"/>
      <selection pane="bottomLeft" activeCell="E1" sqref="E1:E1048576"/>
    </sheetView>
  </sheetViews>
  <sheetFormatPr defaultColWidth="8.81640625" defaultRowHeight="14.5" x14ac:dyDescent="0.35"/>
  <cols>
    <col min="1" max="1" width="23.81640625" style="1" bestFit="1" customWidth="1"/>
    <col min="2" max="2" width="19.08984375" style="1" bestFit="1" customWidth="1"/>
    <col min="3" max="3" width="11" style="1" bestFit="1" customWidth="1"/>
    <col min="4" max="4" width="19.26953125" style="1" bestFit="1" customWidth="1"/>
    <col min="5" max="5" width="18" style="1" bestFit="1" customWidth="1"/>
    <col min="6" max="6" width="13.08984375" style="1" bestFit="1" customWidth="1"/>
    <col min="7" max="7" width="17.1796875" style="1" bestFit="1" customWidth="1"/>
    <col min="8" max="8" width="18.1796875" style="1" bestFit="1" customWidth="1"/>
    <col min="9" max="9" width="15.7265625" style="1" bestFit="1" customWidth="1"/>
    <col min="10" max="10" width="12.08984375" style="1" bestFit="1" customWidth="1"/>
    <col min="11" max="11" width="16.08984375" style="1" bestFit="1" customWidth="1"/>
    <col min="12" max="12" width="11.6328125" style="1" bestFit="1" customWidth="1"/>
    <col min="13" max="16384" width="8.81640625" style="1"/>
  </cols>
  <sheetData>
    <row r="1" spans="1:14" x14ac:dyDescent="0.35">
      <c r="A1" s="1" t="s">
        <v>16</v>
      </c>
      <c r="B1" s="1" t="s">
        <v>17</v>
      </c>
      <c r="C1" s="1" t="s">
        <v>18</v>
      </c>
      <c r="D1" s="1" t="s">
        <v>19</v>
      </c>
      <c r="E1" s="1" t="s">
        <v>20</v>
      </c>
      <c r="F1" s="1" t="s">
        <v>2</v>
      </c>
      <c r="G1" s="1" t="s">
        <v>21</v>
      </c>
      <c r="H1" s="1" t="s">
        <v>22</v>
      </c>
      <c r="I1" s="1" t="s">
        <v>23</v>
      </c>
      <c r="J1" s="1" t="s">
        <v>0</v>
      </c>
      <c r="K1" s="1" t="s">
        <v>11</v>
      </c>
      <c r="L1" s="1" t="s">
        <v>1</v>
      </c>
    </row>
    <row r="2" spans="1:14" x14ac:dyDescent="0.35">
      <c r="A2" s="1">
        <v>0</v>
      </c>
      <c r="B2" s="2">
        <v>44686</v>
      </c>
      <c r="C2" s="1" t="s">
        <v>3</v>
      </c>
      <c r="D2" s="3">
        <v>0.2673611111111111</v>
      </c>
      <c r="E2" s="1" t="s">
        <v>7</v>
      </c>
      <c r="F2" s="1">
        <v>189</v>
      </c>
      <c r="G2" s="1">
        <v>107</v>
      </c>
      <c r="H2" s="7">
        <v>2000</v>
      </c>
      <c r="I2" s="5">
        <v>0.56599999999999995</v>
      </c>
      <c r="J2" s="6">
        <v>29.99</v>
      </c>
      <c r="K2" s="1" t="s">
        <v>12</v>
      </c>
      <c r="L2" s="6">
        <v>84.39</v>
      </c>
      <c r="N2" s="7"/>
    </row>
    <row r="3" spans="1:14" x14ac:dyDescent="0.35">
      <c r="A3" s="1">
        <v>3</v>
      </c>
      <c r="B3" s="2">
        <v>44686</v>
      </c>
      <c r="C3" s="1" t="s">
        <v>3</v>
      </c>
      <c r="D3" s="3">
        <v>0.2673611111111111</v>
      </c>
      <c r="E3" s="1" t="s">
        <v>7</v>
      </c>
      <c r="F3" s="1">
        <v>189</v>
      </c>
      <c r="G3" s="1">
        <v>92</v>
      </c>
      <c r="H3" s="7">
        <v>1618.4971098265896</v>
      </c>
      <c r="I3" s="5">
        <v>0.48699999999999999</v>
      </c>
      <c r="J3" s="6">
        <v>14.99</v>
      </c>
      <c r="K3" s="1" t="s">
        <v>12</v>
      </c>
      <c r="L3" s="6">
        <v>197.39</v>
      </c>
      <c r="N3" s="7"/>
    </row>
    <row r="4" spans="1:14" x14ac:dyDescent="0.35">
      <c r="A4" s="1">
        <v>6</v>
      </c>
      <c r="B4" s="2">
        <v>44686</v>
      </c>
      <c r="C4" s="1" t="s">
        <v>3</v>
      </c>
      <c r="D4" s="3">
        <v>0.2673611111111111</v>
      </c>
      <c r="E4" s="1" t="s">
        <v>7</v>
      </c>
      <c r="F4" s="1">
        <v>189</v>
      </c>
      <c r="G4" s="1">
        <v>76</v>
      </c>
      <c r="H4" s="7">
        <v>1344.5086705202311</v>
      </c>
      <c r="I4" s="5">
        <v>0.40200000000000002</v>
      </c>
      <c r="J4" s="6">
        <v>16.989999999999998</v>
      </c>
      <c r="K4" s="1" t="s">
        <v>12</v>
      </c>
      <c r="L4" s="6">
        <v>197.39</v>
      </c>
      <c r="N4" s="7"/>
    </row>
    <row r="5" spans="1:14" x14ac:dyDescent="0.35">
      <c r="A5" s="1">
        <v>9</v>
      </c>
      <c r="B5" s="2">
        <v>44686</v>
      </c>
      <c r="C5" s="1" t="s">
        <v>3</v>
      </c>
      <c r="D5" s="3">
        <v>0.2673611111111111</v>
      </c>
      <c r="E5" s="1" t="s">
        <v>7</v>
      </c>
      <c r="F5" s="1">
        <v>189</v>
      </c>
      <c r="G5" s="1">
        <v>74</v>
      </c>
      <c r="H5" s="7">
        <v>1309.8265895953757</v>
      </c>
      <c r="I5" s="5">
        <v>0.39200000000000002</v>
      </c>
      <c r="J5" s="6">
        <v>14.99</v>
      </c>
      <c r="K5" s="1" t="s">
        <v>12</v>
      </c>
      <c r="L5" s="6">
        <v>222.39</v>
      </c>
      <c r="N5" s="7"/>
    </row>
    <row r="6" spans="1:14" x14ac:dyDescent="0.35">
      <c r="A6" s="1">
        <v>12</v>
      </c>
      <c r="B6" s="2">
        <v>44686</v>
      </c>
      <c r="C6" s="1" t="s">
        <v>3</v>
      </c>
      <c r="D6" s="3">
        <v>0.2673611111111111</v>
      </c>
      <c r="E6" s="1" t="s">
        <v>7</v>
      </c>
      <c r="F6" s="1">
        <v>189</v>
      </c>
      <c r="G6" s="1">
        <v>62</v>
      </c>
      <c r="H6" s="7">
        <v>1105.2023121387283</v>
      </c>
      <c r="I6" s="5">
        <v>0.32800000000000001</v>
      </c>
      <c r="J6" s="6">
        <v>14.99</v>
      </c>
      <c r="K6" s="1" t="s">
        <v>12</v>
      </c>
      <c r="L6" s="6">
        <v>222.39</v>
      </c>
      <c r="N6" s="7"/>
    </row>
    <row r="7" spans="1:14" x14ac:dyDescent="0.35">
      <c r="A7" s="1">
        <v>15</v>
      </c>
      <c r="B7" s="2">
        <v>44686</v>
      </c>
      <c r="C7" s="1" t="s">
        <v>3</v>
      </c>
      <c r="D7" s="3">
        <v>0.2673611111111111</v>
      </c>
      <c r="E7" s="1" t="s">
        <v>7</v>
      </c>
      <c r="F7" s="1">
        <v>189</v>
      </c>
      <c r="G7" s="1">
        <v>57</v>
      </c>
      <c r="H7" s="7">
        <v>1015.0289017341041</v>
      </c>
      <c r="I7" s="5">
        <v>0.30199999999999999</v>
      </c>
      <c r="J7" s="6">
        <v>15.99</v>
      </c>
      <c r="K7" s="1" t="s">
        <v>12</v>
      </c>
      <c r="L7" s="6">
        <v>132.38999999999999</v>
      </c>
      <c r="N7" s="7"/>
    </row>
    <row r="8" spans="1:14" x14ac:dyDescent="0.35">
      <c r="A8" s="1">
        <v>18</v>
      </c>
      <c r="B8" s="2">
        <v>44686</v>
      </c>
      <c r="C8" s="1" t="s">
        <v>3</v>
      </c>
      <c r="D8" s="3">
        <v>0.2673611111111111</v>
      </c>
      <c r="E8" s="1" t="s">
        <v>7</v>
      </c>
      <c r="F8" s="1">
        <v>189</v>
      </c>
      <c r="G8" s="1">
        <v>40</v>
      </c>
      <c r="H8" s="7">
        <v>720.23121387283243</v>
      </c>
      <c r="I8" s="5">
        <v>0.21199999999999999</v>
      </c>
      <c r="J8" s="6">
        <v>14.99</v>
      </c>
      <c r="K8" s="1" t="s">
        <v>12</v>
      </c>
      <c r="L8" s="6">
        <v>112.39</v>
      </c>
      <c r="N8" s="7"/>
    </row>
    <row r="9" spans="1:14" x14ac:dyDescent="0.35">
      <c r="A9" s="1">
        <v>21</v>
      </c>
      <c r="B9" s="2">
        <v>44686</v>
      </c>
      <c r="C9" s="1" t="s">
        <v>3</v>
      </c>
      <c r="D9" s="3">
        <v>0.2673611111111111</v>
      </c>
      <c r="E9" s="1" t="s">
        <v>7</v>
      </c>
      <c r="F9" s="1">
        <v>189</v>
      </c>
      <c r="G9" s="1">
        <v>34</v>
      </c>
      <c r="H9" s="7">
        <v>616.18497109826592</v>
      </c>
      <c r="I9" s="5">
        <v>0.18</v>
      </c>
      <c r="J9" s="6">
        <v>14.99</v>
      </c>
      <c r="K9" s="1" t="s">
        <v>12</v>
      </c>
      <c r="L9" s="6">
        <v>142.38999999999999</v>
      </c>
      <c r="N9" s="7"/>
    </row>
    <row r="10" spans="1:14" x14ac:dyDescent="0.35">
      <c r="A10" s="1">
        <v>24</v>
      </c>
      <c r="B10" s="2">
        <v>44686</v>
      </c>
      <c r="C10" s="1" t="s">
        <v>3</v>
      </c>
      <c r="D10" s="3">
        <v>0.2673611111111111</v>
      </c>
      <c r="E10" s="1" t="s">
        <v>7</v>
      </c>
      <c r="F10" s="1">
        <v>189</v>
      </c>
      <c r="G10" s="1">
        <v>27</v>
      </c>
      <c r="H10" s="7">
        <v>495.95375722543349</v>
      </c>
      <c r="I10" s="5">
        <v>0.14299999999999999</v>
      </c>
      <c r="J10" s="6">
        <v>15.99</v>
      </c>
      <c r="K10" s="1" t="s">
        <v>12</v>
      </c>
      <c r="L10" s="6">
        <v>172.39</v>
      </c>
      <c r="N10" s="7"/>
    </row>
    <row r="11" spans="1:14" x14ac:dyDescent="0.35">
      <c r="A11" s="1">
        <v>27</v>
      </c>
      <c r="B11" s="2">
        <v>44686</v>
      </c>
      <c r="C11" s="1" t="s">
        <v>3</v>
      </c>
      <c r="D11" s="3">
        <v>0.2673611111111111</v>
      </c>
      <c r="E11" s="1" t="s">
        <v>7</v>
      </c>
      <c r="F11" s="1">
        <v>189</v>
      </c>
      <c r="G11" s="1">
        <v>17</v>
      </c>
      <c r="H11" s="7">
        <v>321.38728323699422</v>
      </c>
      <c r="I11" s="5">
        <v>0.09</v>
      </c>
      <c r="J11" s="6">
        <v>14.99</v>
      </c>
      <c r="K11" s="1" t="s">
        <v>12</v>
      </c>
      <c r="L11" s="6">
        <v>142.38999999999999</v>
      </c>
      <c r="N11" s="7"/>
    </row>
    <row r="12" spans="1:14" x14ac:dyDescent="0.35">
      <c r="A12" s="1">
        <v>30</v>
      </c>
      <c r="B12" s="2">
        <v>44686</v>
      </c>
      <c r="C12" s="1" t="s">
        <v>3</v>
      </c>
      <c r="D12" s="3">
        <v>0.2673611111111111</v>
      </c>
      <c r="E12" s="1" t="s">
        <v>7</v>
      </c>
      <c r="F12" s="1">
        <v>189</v>
      </c>
      <c r="G12" s="1">
        <v>17</v>
      </c>
      <c r="H12" s="7">
        <v>321.38728323699422</v>
      </c>
      <c r="I12" s="5">
        <v>0.09</v>
      </c>
      <c r="J12" s="6">
        <v>14.99</v>
      </c>
      <c r="K12" s="1" t="s">
        <v>12</v>
      </c>
      <c r="L12" s="6">
        <v>139.77000000000001</v>
      </c>
      <c r="N12" s="7"/>
    </row>
    <row r="13" spans="1:14" x14ac:dyDescent="0.35">
      <c r="A13" s="1">
        <v>33</v>
      </c>
      <c r="B13" s="2">
        <v>44686</v>
      </c>
      <c r="C13" s="1" t="s">
        <v>3</v>
      </c>
      <c r="D13" s="3">
        <v>0.2673611111111111</v>
      </c>
      <c r="E13" s="1" t="s">
        <v>7</v>
      </c>
      <c r="F13" s="1">
        <v>189</v>
      </c>
      <c r="G13" s="1">
        <v>16</v>
      </c>
      <c r="H13" s="7">
        <v>300.57803468208095</v>
      </c>
      <c r="I13" s="5">
        <v>8.5000000000000006E-2</v>
      </c>
      <c r="J13" s="6">
        <v>14.99</v>
      </c>
      <c r="K13" s="1" t="s">
        <v>12</v>
      </c>
      <c r="L13" s="6">
        <v>139.77000000000001</v>
      </c>
      <c r="N13" s="7"/>
    </row>
    <row r="14" spans="1:14" x14ac:dyDescent="0.35">
      <c r="A14" s="1">
        <v>36</v>
      </c>
      <c r="B14" s="2">
        <v>44686</v>
      </c>
      <c r="C14" s="1" t="s">
        <v>3</v>
      </c>
      <c r="D14" s="3">
        <v>0.2673611111111111</v>
      </c>
      <c r="E14" s="1" t="s">
        <v>7</v>
      </c>
      <c r="F14" s="1">
        <v>189</v>
      </c>
      <c r="G14" s="1">
        <v>14</v>
      </c>
      <c r="H14" s="7">
        <v>265.89595375722541</v>
      </c>
      <c r="I14" s="5">
        <v>7.3999999999999996E-2</v>
      </c>
      <c r="J14" s="6">
        <v>14.99</v>
      </c>
      <c r="K14" s="1" t="s">
        <v>12</v>
      </c>
      <c r="L14" s="6">
        <v>92.39</v>
      </c>
      <c r="N14" s="7"/>
    </row>
    <row r="15" spans="1:14" x14ac:dyDescent="0.35">
      <c r="A15" s="1">
        <v>39</v>
      </c>
      <c r="B15" s="2">
        <v>44686</v>
      </c>
      <c r="C15" s="1" t="s">
        <v>3</v>
      </c>
      <c r="D15" s="3">
        <v>0.2673611111111111</v>
      </c>
      <c r="E15" s="1" t="s">
        <v>7</v>
      </c>
      <c r="F15" s="1">
        <v>189</v>
      </c>
      <c r="G15" s="1">
        <v>14</v>
      </c>
      <c r="H15" s="7">
        <v>265.89595375722541</v>
      </c>
      <c r="I15" s="5">
        <v>7.3999999999999996E-2</v>
      </c>
      <c r="J15" s="6">
        <v>14.99</v>
      </c>
      <c r="K15" s="1" t="s">
        <v>12</v>
      </c>
      <c r="L15" s="6">
        <v>102.39</v>
      </c>
      <c r="N15" s="7"/>
    </row>
    <row r="16" spans="1:14" x14ac:dyDescent="0.35">
      <c r="A16" s="1">
        <v>42</v>
      </c>
      <c r="B16" s="2">
        <v>44686</v>
      </c>
      <c r="C16" s="1" t="s">
        <v>3</v>
      </c>
      <c r="D16" s="3">
        <v>0.2673611111111111</v>
      </c>
      <c r="E16" s="1" t="s">
        <v>7</v>
      </c>
      <c r="F16" s="1">
        <v>189</v>
      </c>
      <c r="G16" s="1">
        <v>12</v>
      </c>
      <c r="H16" s="7">
        <v>231.21387283236993</v>
      </c>
      <c r="I16" s="5">
        <v>6.3E-2</v>
      </c>
      <c r="J16" s="6">
        <v>14.99</v>
      </c>
      <c r="K16" s="1" t="s">
        <v>12</v>
      </c>
      <c r="L16" s="6">
        <v>102.39</v>
      </c>
      <c r="N16" s="7"/>
    </row>
    <row r="17" spans="1:14" x14ac:dyDescent="0.35">
      <c r="A17" s="1">
        <v>45</v>
      </c>
      <c r="B17" s="2">
        <v>44686</v>
      </c>
      <c r="C17" s="1" t="s">
        <v>3</v>
      </c>
      <c r="D17" s="3">
        <v>0.2673611111111111</v>
      </c>
      <c r="E17" s="1" t="s">
        <v>7</v>
      </c>
      <c r="F17" s="1">
        <v>189</v>
      </c>
      <c r="G17" s="1">
        <v>12</v>
      </c>
      <c r="H17" s="7">
        <v>231.21387283236993</v>
      </c>
      <c r="I17" s="5">
        <v>6.3E-2</v>
      </c>
      <c r="J17" s="6">
        <v>14.99</v>
      </c>
      <c r="K17" s="1" t="s">
        <v>12</v>
      </c>
      <c r="L17" s="6">
        <v>102.39</v>
      </c>
      <c r="N17" s="7"/>
    </row>
    <row r="18" spans="1:14" x14ac:dyDescent="0.35">
      <c r="A18" s="1">
        <v>48</v>
      </c>
      <c r="B18" s="2">
        <v>44686</v>
      </c>
      <c r="C18" s="1" t="s">
        <v>3</v>
      </c>
      <c r="D18" s="3">
        <v>0.2673611111111111</v>
      </c>
      <c r="E18" s="1" t="s">
        <v>7</v>
      </c>
      <c r="F18" s="1">
        <v>189</v>
      </c>
      <c r="G18" s="1">
        <v>12</v>
      </c>
      <c r="H18" s="7">
        <v>231.21387283236993</v>
      </c>
      <c r="I18" s="5">
        <v>6.3E-2</v>
      </c>
      <c r="J18" s="6">
        <v>14.99</v>
      </c>
      <c r="K18" s="1" t="s">
        <v>12</v>
      </c>
      <c r="L18" s="6">
        <v>79.39</v>
      </c>
      <c r="N18" s="7"/>
    </row>
    <row r="19" spans="1:14" x14ac:dyDescent="0.35">
      <c r="A19" s="1">
        <v>51</v>
      </c>
      <c r="B19" s="2">
        <v>44686</v>
      </c>
      <c r="C19" s="1" t="s">
        <v>3</v>
      </c>
      <c r="D19" s="3">
        <v>0.2673611111111111</v>
      </c>
      <c r="E19" s="1" t="s">
        <v>7</v>
      </c>
      <c r="F19" s="1">
        <v>189</v>
      </c>
      <c r="G19" s="1">
        <v>12</v>
      </c>
      <c r="H19" s="7">
        <v>231.21387283236993</v>
      </c>
      <c r="I19" s="5">
        <v>6.3E-2</v>
      </c>
      <c r="J19" s="6">
        <v>14.99</v>
      </c>
      <c r="K19" s="1" t="s">
        <v>12</v>
      </c>
      <c r="L19" s="6">
        <v>79.39</v>
      </c>
      <c r="N19" s="7"/>
    </row>
    <row r="20" spans="1:14" x14ac:dyDescent="0.35">
      <c r="A20" s="1">
        <v>54</v>
      </c>
      <c r="B20" s="2">
        <v>44686</v>
      </c>
      <c r="C20" s="1" t="s">
        <v>3</v>
      </c>
      <c r="D20" s="3">
        <v>0.2673611111111111</v>
      </c>
      <c r="E20" s="1" t="s">
        <v>7</v>
      </c>
      <c r="F20" s="1">
        <v>189</v>
      </c>
      <c r="G20" s="1">
        <v>10</v>
      </c>
      <c r="H20" s="7">
        <v>201.15606936416185</v>
      </c>
      <c r="I20" s="5">
        <v>5.2999999999999999E-2</v>
      </c>
      <c r="J20" s="6">
        <v>14.99</v>
      </c>
      <c r="K20" s="1" t="s">
        <v>12</v>
      </c>
      <c r="L20" s="6">
        <v>79.39</v>
      </c>
      <c r="N20" s="7"/>
    </row>
    <row r="21" spans="1:14" x14ac:dyDescent="0.35">
      <c r="A21" s="1">
        <v>57</v>
      </c>
      <c r="B21" s="2">
        <v>44686</v>
      </c>
      <c r="C21" s="1" t="s">
        <v>3</v>
      </c>
      <c r="D21" s="3">
        <v>0.2673611111111111</v>
      </c>
      <c r="E21" s="1" t="s">
        <v>7</v>
      </c>
      <c r="F21" s="1">
        <v>189</v>
      </c>
      <c r="G21" s="1">
        <v>10</v>
      </c>
      <c r="H21" s="7">
        <v>201.15606936416185</v>
      </c>
      <c r="I21" s="5">
        <v>5.2999999999999999E-2</v>
      </c>
      <c r="J21" s="6">
        <v>14.99</v>
      </c>
      <c r="K21" s="1" t="s">
        <v>12</v>
      </c>
      <c r="L21" s="6">
        <v>79.39</v>
      </c>
      <c r="N21" s="7"/>
    </row>
    <row r="22" spans="1:14" x14ac:dyDescent="0.35">
      <c r="A22" s="1">
        <v>60</v>
      </c>
      <c r="B22" s="2">
        <v>44686</v>
      </c>
      <c r="C22" s="1" t="s">
        <v>3</v>
      </c>
      <c r="D22" s="3">
        <v>0.2673611111111111</v>
      </c>
      <c r="E22" s="1" t="s">
        <v>7</v>
      </c>
      <c r="F22" s="1">
        <v>189</v>
      </c>
      <c r="G22" s="1">
        <v>9</v>
      </c>
      <c r="H22" s="7">
        <v>184.97109826589593</v>
      </c>
      <c r="I22" s="5">
        <v>4.8000000000000001E-2</v>
      </c>
      <c r="J22" s="6">
        <v>14.99</v>
      </c>
      <c r="K22" s="1" t="s">
        <v>12</v>
      </c>
      <c r="L22" s="6">
        <v>84.39</v>
      </c>
      <c r="N22" s="7"/>
    </row>
    <row r="23" spans="1:14" x14ac:dyDescent="0.35">
      <c r="A23" s="1">
        <v>63</v>
      </c>
      <c r="B23" s="2">
        <v>44686</v>
      </c>
      <c r="C23" s="1" t="s">
        <v>3</v>
      </c>
      <c r="D23" s="3">
        <v>0.2673611111111111</v>
      </c>
      <c r="E23" s="1" t="s">
        <v>7</v>
      </c>
      <c r="F23" s="1">
        <v>189</v>
      </c>
      <c r="G23" s="1">
        <v>9</v>
      </c>
      <c r="H23" s="7">
        <v>184.97109826589593</v>
      </c>
      <c r="I23" s="5">
        <v>4.8000000000000001E-2</v>
      </c>
      <c r="J23" s="6">
        <v>14.99</v>
      </c>
      <c r="K23" s="1" t="s">
        <v>12</v>
      </c>
      <c r="L23" s="6">
        <v>84.39</v>
      </c>
      <c r="N23" s="7"/>
    </row>
    <row r="24" spans="1:14" x14ac:dyDescent="0.35">
      <c r="A24" s="1">
        <v>66</v>
      </c>
      <c r="B24" s="2">
        <v>44686</v>
      </c>
      <c r="C24" s="1" t="s">
        <v>3</v>
      </c>
      <c r="D24" s="3">
        <v>0.2673611111111111</v>
      </c>
      <c r="E24" s="1" t="s">
        <v>7</v>
      </c>
      <c r="F24" s="1">
        <v>189</v>
      </c>
      <c r="G24" s="1">
        <v>5</v>
      </c>
      <c r="H24" s="7">
        <v>116.76300578034682</v>
      </c>
      <c r="I24" s="5">
        <v>2.5999999999999999E-2</v>
      </c>
      <c r="J24" s="6">
        <v>14.99</v>
      </c>
      <c r="K24" s="1" t="s">
        <v>12</v>
      </c>
      <c r="L24" s="6">
        <v>69.39</v>
      </c>
      <c r="N24" s="7"/>
    </row>
    <row r="25" spans="1:14" x14ac:dyDescent="0.35">
      <c r="A25" s="1">
        <v>69</v>
      </c>
      <c r="B25" s="2">
        <v>44686</v>
      </c>
      <c r="C25" s="1" t="s">
        <v>3</v>
      </c>
      <c r="D25" s="3">
        <v>0.2673611111111111</v>
      </c>
      <c r="E25" s="1" t="s">
        <v>7</v>
      </c>
      <c r="F25" s="1">
        <v>189</v>
      </c>
      <c r="G25" s="1">
        <v>5</v>
      </c>
      <c r="H25" s="7">
        <v>116.76300578034682</v>
      </c>
      <c r="I25" s="5">
        <v>2.5999999999999999E-2</v>
      </c>
      <c r="J25" s="6">
        <v>14.99</v>
      </c>
      <c r="K25" s="1" t="s">
        <v>12</v>
      </c>
      <c r="L25" s="6">
        <v>69.39</v>
      </c>
      <c r="N25" s="7"/>
    </row>
    <row r="26" spans="1:14" x14ac:dyDescent="0.35">
      <c r="A26" s="1">
        <v>72</v>
      </c>
      <c r="B26" s="2">
        <v>44686</v>
      </c>
      <c r="C26" s="1" t="s">
        <v>3</v>
      </c>
      <c r="D26" s="3">
        <v>0.2673611111111111</v>
      </c>
      <c r="E26" s="1" t="s">
        <v>7</v>
      </c>
      <c r="F26" s="1">
        <v>189</v>
      </c>
      <c r="G26" s="1">
        <v>5</v>
      </c>
      <c r="H26" s="7">
        <v>116.76300578034682</v>
      </c>
      <c r="I26" s="5">
        <v>2.5999999999999999E-2</v>
      </c>
      <c r="J26" s="6">
        <v>14.99</v>
      </c>
      <c r="K26" s="1" t="s">
        <v>12</v>
      </c>
      <c r="L26" s="6">
        <v>69.39</v>
      </c>
      <c r="N26" s="7"/>
    </row>
    <row r="27" spans="1:14" x14ac:dyDescent="0.35">
      <c r="A27" s="1">
        <v>75</v>
      </c>
      <c r="B27" s="2">
        <v>44686</v>
      </c>
      <c r="C27" s="1" t="s">
        <v>3</v>
      </c>
      <c r="D27" s="3">
        <v>0.2673611111111111</v>
      </c>
      <c r="E27" s="1" t="s">
        <v>7</v>
      </c>
      <c r="F27" s="1">
        <v>189</v>
      </c>
      <c r="G27" s="1">
        <v>5</v>
      </c>
      <c r="H27" s="7">
        <v>116.76300578034682</v>
      </c>
      <c r="I27" s="5">
        <v>2.5999999999999999E-2</v>
      </c>
      <c r="J27" s="6">
        <v>14.99</v>
      </c>
      <c r="K27" s="1" t="s">
        <v>12</v>
      </c>
      <c r="L27" s="6">
        <v>84.39</v>
      </c>
      <c r="N27" s="7"/>
    </row>
    <row r="28" spans="1:14" x14ac:dyDescent="0.35">
      <c r="A28" s="1">
        <v>78</v>
      </c>
      <c r="B28" s="2">
        <v>44686</v>
      </c>
      <c r="C28" s="1" t="s">
        <v>3</v>
      </c>
      <c r="D28" s="3">
        <v>0.2673611111111111</v>
      </c>
      <c r="E28" s="1" t="s">
        <v>7</v>
      </c>
      <c r="F28" s="1">
        <v>189</v>
      </c>
      <c r="G28" s="1">
        <v>5</v>
      </c>
      <c r="H28" s="7">
        <v>116.76300578034682</v>
      </c>
      <c r="I28" s="5">
        <v>2.5999999999999999E-2</v>
      </c>
      <c r="J28" s="6">
        <v>14.99</v>
      </c>
      <c r="K28" s="1" t="s">
        <v>12</v>
      </c>
      <c r="L28" s="6">
        <v>64.39</v>
      </c>
      <c r="N28" s="7"/>
    </row>
    <row r="29" spans="1:14" x14ac:dyDescent="0.35">
      <c r="A29" s="1">
        <v>81</v>
      </c>
      <c r="B29" s="2">
        <v>44686</v>
      </c>
      <c r="C29" s="1" t="s">
        <v>3</v>
      </c>
      <c r="D29" s="3">
        <v>0.2673611111111111</v>
      </c>
      <c r="E29" s="1" t="s">
        <v>7</v>
      </c>
      <c r="F29" s="1">
        <v>189</v>
      </c>
      <c r="G29" s="1">
        <v>5</v>
      </c>
      <c r="H29" s="7">
        <v>116.76300578034682</v>
      </c>
      <c r="I29" s="5">
        <v>2.5999999999999999E-2</v>
      </c>
      <c r="J29" s="6">
        <v>14.99</v>
      </c>
      <c r="K29" s="1" t="s">
        <v>12</v>
      </c>
      <c r="L29" s="6">
        <v>64.39</v>
      </c>
      <c r="N29" s="7"/>
    </row>
    <row r="30" spans="1:14" x14ac:dyDescent="0.35">
      <c r="A30" s="1">
        <v>84</v>
      </c>
      <c r="B30" s="2">
        <v>44686</v>
      </c>
      <c r="C30" s="1" t="s">
        <v>3</v>
      </c>
      <c r="D30" s="3">
        <v>0.2673611111111111</v>
      </c>
      <c r="E30" s="1" t="s">
        <v>7</v>
      </c>
      <c r="F30" s="1">
        <v>189</v>
      </c>
      <c r="G30" s="1">
        <v>5</v>
      </c>
      <c r="H30" s="7">
        <v>116.76300578034682</v>
      </c>
      <c r="I30" s="5">
        <v>2.5999999999999999E-2</v>
      </c>
      <c r="J30" s="6">
        <v>14.99</v>
      </c>
      <c r="K30" s="1" t="s">
        <v>12</v>
      </c>
      <c r="L30" s="6">
        <v>74.39</v>
      </c>
      <c r="N30" s="7"/>
    </row>
    <row r="31" spans="1:14" x14ac:dyDescent="0.35">
      <c r="A31" s="1">
        <v>87</v>
      </c>
      <c r="B31" s="2">
        <v>44686</v>
      </c>
      <c r="C31" s="1" t="s">
        <v>3</v>
      </c>
      <c r="D31" s="3">
        <v>0.2673611111111111</v>
      </c>
      <c r="E31" s="1" t="s">
        <v>7</v>
      </c>
      <c r="F31" s="1">
        <v>189</v>
      </c>
      <c r="G31" s="1">
        <v>5</v>
      </c>
      <c r="H31" s="7">
        <v>116.76300578034682</v>
      </c>
      <c r="I31" s="5">
        <v>2.5999999999999999E-2</v>
      </c>
      <c r="J31" s="6">
        <v>14.99</v>
      </c>
      <c r="K31" s="1" t="s">
        <v>12</v>
      </c>
      <c r="L31" s="6">
        <v>84.39</v>
      </c>
      <c r="N31" s="7"/>
    </row>
    <row r="32" spans="1:14" x14ac:dyDescent="0.35">
      <c r="A32" s="1">
        <v>90</v>
      </c>
      <c r="B32" s="2">
        <v>44686</v>
      </c>
      <c r="C32" s="1" t="s">
        <v>3</v>
      </c>
      <c r="D32" s="3">
        <v>0.2673611111111111</v>
      </c>
      <c r="E32" s="1" t="s">
        <v>7</v>
      </c>
      <c r="F32" s="1">
        <v>189</v>
      </c>
      <c r="G32" s="1">
        <v>3</v>
      </c>
      <c r="H32" s="7">
        <v>82.080924855491332</v>
      </c>
      <c r="I32" s="5">
        <v>1.6E-2</v>
      </c>
      <c r="J32" s="6">
        <v>14.99</v>
      </c>
      <c r="K32" s="1" t="s">
        <v>12</v>
      </c>
      <c r="L32" s="6">
        <v>74.39</v>
      </c>
      <c r="N32" s="7"/>
    </row>
    <row r="33" spans="1:14" x14ac:dyDescent="0.35">
      <c r="A33" s="1">
        <v>0</v>
      </c>
      <c r="B33" s="2">
        <v>44686</v>
      </c>
      <c r="C33" s="1" t="s">
        <v>6</v>
      </c>
      <c r="D33" s="3">
        <v>0.38541666666666669</v>
      </c>
      <c r="E33" s="1" t="s">
        <v>8</v>
      </c>
      <c r="F33" s="1">
        <v>189</v>
      </c>
      <c r="G33" s="1">
        <v>196</v>
      </c>
      <c r="H33" s="7">
        <v>8000</v>
      </c>
      <c r="I33" s="5">
        <v>1.0369999999999999</v>
      </c>
      <c r="J33" s="6">
        <v>249.99</v>
      </c>
      <c r="K33" s="1" t="s">
        <v>13</v>
      </c>
      <c r="L33" s="6">
        <v>249.99</v>
      </c>
      <c r="N33" s="7"/>
    </row>
    <row r="34" spans="1:14" x14ac:dyDescent="0.35">
      <c r="A34" s="1">
        <v>3</v>
      </c>
      <c r="B34" s="2">
        <v>44686</v>
      </c>
      <c r="C34" s="1" t="s">
        <v>6</v>
      </c>
      <c r="D34" s="3">
        <v>0.38541666666666669</v>
      </c>
      <c r="E34" s="1" t="s">
        <v>8</v>
      </c>
      <c r="F34" s="1">
        <v>189</v>
      </c>
      <c r="G34" s="1">
        <v>185</v>
      </c>
      <c r="H34" s="7">
        <v>5727.0783549239086</v>
      </c>
      <c r="I34" s="5">
        <v>0.97899999999999998</v>
      </c>
      <c r="J34" s="6">
        <v>123.59</v>
      </c>
      <c r="K34" s="1" t="s">
        <v>13</v>
      </c>
      <c r="L34" s="6">
        <v>224.99</v>
      </c>
      <c r="N34" s="7"/>
    </row>
    <row r="35" spans="1:14" x14ac:dyDescent="0.35">
      <c r="A35" s="1">
        <v>6</v>
      </c>
      <c r="B35" s="2">
        <v>44686</v>
      </c>
      <c r="C35" s="1" t="s">
        <v>6</v>
      </c>
      <c r="D35" s="3">
        <v>0.38541666666666669</v>
      </c>
      <c r="E35" s="1" t="s">
        <v>8</v>
      </c>
      <c r="F35" s="1">
        <v>189</v>
      </c>
      <c r="G35" s="1">
        <v>179</v>
      </c>
      <c r="H35" s="7">
        <v>5204.8798893220974</v>
      </c>
      <c r="I35" s="5">
        <v>0.94699999999999995</v>
      </c>
      <c r="J35" s="6">
        <v>58.99</v>
      </c>
      <c r="K35" s="1" t="s">
        <v>13</v>
      </c>
      <c r="L35" s="6">
        <v>200.99</v>
      </c>
      <c r="N35" s="7"/>
    </row>
    <row r="36" spans="1:14" x14ac:dyDescent="0.35">
      <c r="A36" s="1">
        <v>9</v>
      </c>
      <c r="B36" s="2">
        <v>44686</v>
      </c>
      <c r="C36" s="1" t="s">
        <v>6</v>
      </c>
      <c r="D36" s="3">
        <v>0.38541666666666669</v>
      </c>
      <c r="E36" s="1" t="s">
        <v>8</v>
      </c>
      <c r="F36" s="1">
        <v>189</v>
      </c>
      <c r="G36" s="1">
        <v>164</v>
      </c>
      <c r="H36" s="7">
        <v>4562.9480568481949</v>
      </c>
      <c r="I36" s="5">
        <v>0.86799999999999999</v>
      </c>
      <c r="J36" s="6">
        <v>38.99</v>
      </c>
      <c r="K36" s="1" t="s">
        <v>13</v>
      </c>
      <c r="L36" s="6">
        <v>189.99</v>
      </c>
      <c r="N36" s="7"/>
    </row>
    <row r="37" spans="1:14" x14ac:dyDescent="0.35">
      <c r="A37" s="1">
        <v>12</v>
      </c>
      <c r="B37" s="2">
        <v>44686</v>
      </c>
      <c r="C37" s="1" t="s">
        <v>6</v>
      </c>
      <c r="D37" s="3">
        <v>0.38541666666666669</v>
      </c>
      <c r="E37" s="1" t="s">
        <v>8</v>
      </c>
      <c r="F37" s="1">
        <v>189</v>
      </c>
      <c r="G37" s="1">
        <v>157</v>
      </c>
      <c r="H37" s="7">
        <v>4317.4443466230659</v>
      </c>
      <c r="I37" s="5">
        <v>0.83099999999999996</v>
      </c>
      <c r="J37" s="6">
        <v>36.99</v>
      </c>
      <c r="K37" s="1" t="s">
        <v>13</v>
      </c>
      <c r="L37" s="6">
        <v>169.99</v>
      </c>
      <c r="N37" s="7"/>
    </row>
    <row r="38" spans="1:14" x14ac:dyDescent="0.35">
      <c r="A38" s="1">
        <v>15</v>
      </c>
      <c r="B38" s="2">
        <v>44686</v>
      </c>
      <c r="C38" s="1" t="s">
        <v>6</v>
      </c>
      <c r="D38" s="3">
        <v>0.38541666666666669</v>
      </c>
      <c r="E38" s="1" t="s">
        <v>8</v>
      </c>
      <c r="F38" s="1">
        <v>189</v>
      </c>
      <c r="G38" s="1">
        <v>150</v>
      </c>
      <c r="H38" s="7">
        <v>4045.7804049805059</v>
      </c>
      <c r="I38" s="5">
        <v>0.79400000000000004</v>
      </c>
      <c r="J38" s="6">
        <v>39.590000000000003</v>
      </c>
      <c r="K38" s="1" t="s">
        <v>13</v>
      </c>
      <c r="L38" s="6">
        <v>149.99</v>
      </c>
      <c r="N38" s="7"/>
    </row>
    <row r="39" spans="1:14" x14ac:dyDescent="0.35">
      <c r="A39" s="1">
        <v>18</v>
      </c>
      <c r="B39" s="2">
        <v>44686</v>
      </c>
      <c r="C39" s="1" t="s">
        <v>6</v>
      </c>
      <c r="D39" s="3">
        <v>0.38541666666666669</v>
      </c>
      <c r="E39" s="1" t="s">
        <v>8</v>
      </c>
      <c r="F39" s="1">
        <v>189</v>
      </c>
      <c r="G39" s="1">
        <v>141</v>
      </c>
      <c r="H39" s="7">
        <v>3704.6912338070683</v>
      </c>
      <c r="I39" s="5">
        <v>0.746</v>
      </c>
      <c r="J39" s="6">
        <v>31.99</v>
      </c>
      <c r="K39" s="1" t="s">
        <v>13</v>
      </c>
      <c r="L39" s="6">
        <v>125.99</v>
      </c>
      <c r="N39" s="7"/>
    </row>
    <row r="40" spans="1:14" x14ac:dyDescent="0.35">
      <c r="A40" s="1">
        <v>21</v>
      </c>
      <c r="B40" s="2">
        <v>44686</v>
      </c>
      <c r="C40" s="1" t="s">
        <v>6</v>
      </c>
      <c r="D40" s="3">
        <v>0.38541666666666669</v>
      </c>
      <c r="E40" s="1" t="s">
        <v>8</v>
      </c>
      <c r="F40" s="1">
        <v>189</v>
      </c>
      <c r="G40" s="1">
        <v>129</v>
      </c>
      <c r="H40" s="7">
        <v>3387.7499685574144</v>
      </c>
      <c r="I40" s="5">
        <v>0.68300000000000005</v>
      </c>
      <c r="J40" s="6">
        <v>28.59</v>
      </c>
      <c r="K40" s="1" t="s">
        <v>13</v>
      </c>
      <c r="L40" s="6">
        <v>125.99</v>
      </c>
      <c r="N40" s="7"/>
    </row>
    <row r="41" spans="1:14" x14ac:dyDescent="0.35">
      <c r="A41" s="1">
        <v>24</v>
      </c>
      <c r="B41" s="2">
        <v>44686</v>
      </c>
      <c r="C41" s="1" t="s">
        <v>6</v>
      </c>
      <c r="D41" s="3">
        <v>0.38541666666666669</v>
      </c>
      <c r="E41" s="1" t="s">
        <v>8</v>
      </c>
      <c r="F41" s="1">
        <v>189</v>
      </c>
      <c r="G41" s="1">
        <v>123</v>
      </c>
      <c r="H41" s="7">
        <v>3205.6345113822158</v>
      </c>
      <c r="I41" s="5">
        <v>0.65100000000000002</v>
      </c>
      <c r="J41" s="6">
        <v>39.590000000000003</v>
      </c>
      <c r="K41" s="1" t="s">
        <v>13</v>
      </c>
      <c r="L41" s="6">
        <v>125.99</v>
      </c>
      <c r="N41" s="7"/>
    </row>
    <row r="42" spans="1:14" x14ac:dyDescent="0.35">
      <c r="A42" s="1">
        <v>27</v>
      </c>
      <c r="B42" s="2">
        <v>44686</v>
      </c>
      <c r="C42" s="1" t="s">
        <v>6</v>
      </c>
      <c r="D42" s="3">
        <v>0.38541666666666669</v>
      </c>
      <c r="E42" s="1" t="s">
        <v>8</v>
      </c>
      <c r="F42" s="1">
        <v>189</v>
      </c>
      <c r="G42" s="1">
        <v>112</v>
      </c>
      <c r="H42" s="7">
        <v>2836.3727832976988</v>
      </c>
      <c r="I42" s="5">
        <v>0.59299999999999997</v>
      </c>
      <c r="J42" s="6">
        <v>29.19</v>
      </c>
      <c r="K42" s="1" t="s">
        <v>13</v>
      </c>
      <c r="L42" s="6">
        <v>149.99</v>
      </c>
      <c r="N42" s="7"/>
    </row>
    <row r="43" spans="1:14" x14ac:dyDescent="0.35">
      <c r="A43" s="1">
        <v>30</v>
      </c>
      <c r="B43" s="2">
        <v>44686</v>
      </c>
      <c r="C43" s="1" t="s">
        <v>6</v>
      </c>
      <c r="D43" s="3">
        <v>0.38541666666666669</v>
      </c>
      <c r="E43" s="1" t="s">
        <v>8</v>
      </c>
      <c r="F43" s="1">
        <v>189</v>
      </c>
      <c r="G43" s="1">
        <v>87</v>
      </c>
      <c r="H43" s="7">
        <v>2200.4779273047416</v>
      </c>
      <c r="I43" s="5">
        <v>0.46</v>
      </c>
      <c r="J43" s="6">
        <v>14.99</v>
      </c>
      <c r="K43" s="1" t="s">
        <v>13</v>
      </c>
      <c r="L43" s="6">
        <v>125.99</v>
      </c>
      <c r="N43" s="7"/>
    </row>
    <row r="44" spans="1:14" x14ac:dyDescent="0.35">
      <c r="A44" s="1">
        <v>33</v>
      </c>
      <c r="B44" s="2">
        <v>44686</v>
      </c>
      <c r="C44" s="1" t="s">
        <v>6</v>
      </c>
      <c r="D44" s="3">
        <v>0.38541666666666669</v>
      </c>
      <c r="E44" s="1" t="s">
        <v>8</v>
      </c>
      <c r="F44" s="1">
        <v>189</v>
      </c>
      <c r="G44" s="1">
        <v>74</v>
      </c>
      <c r="H44" s="7">
        <v>1916.7400327002892</v>
      </c>
      <c r="I44" s="5">
        <v>0.39200000000000002</v>
      </c>
      <c r="J44" s="6">
        <v>14.99</v>
      </c>
      <c r="K44" s="1" t="s">
        <v>13</v>
      </c>
      <c r="L44" s="6">
        <v>99.25</v>
      </c>
      <c r="N44" s="7"/>
    </row>
    <row r="45" spans="1:14" x14ac:dyDescent="0.35">
      <c r="A45" s="1">
        <v>36</v>
      </c>
      <c r="B45" s="2">
        <v>44686</v>
      </c>
      <c r="C45" s="1" t="s">
        <v>6</v>
      </c>
      <c r="D45" s="3">
        <v>0.38541666666666669</v>
      </c>
      <c r="E45" s="1" t="s">
        <v>8</v>
      </c>
      <c r="F45" s="1">
        <v>189</v>
      </c>
      <c r="G45" s="1">
        <v>66</v>
      </c>
      <c r="H45" s="7">
        <v>1739.6553892592126</v>
      </c>
      <c r="I45" s="5">
        <v>0.34899999999999998</v>
      </c>
      <c r="J45" s="6">
        <v>24.49</v>
      </c>
      <c r="K45" s="1" t="s">
        <v>13</v>
      </c>
      <c r="L45" s="6">
        <v>95.04</v>
      </c>
      <c r="N45" s="7"/>
    </row>
    <row r="46" spans="1:14" x14ac:dyDescent="0.35">
      <c r="A46" s="1">
        <v>39</v>
      </c>
      <c r="B46" s="2">
        <v>44686</v>
      </c>
      <c r="C46" s="1" t="s">
        <v>6</v>
      </c>
      <c r="D46" s="3">
        <v>0.38541666666666669</v>
      </c>
      <c r="E46" s="1" t="s">
        <v>8</v>
      </c>
      <c r="F46" s="1">
        <v>189</v>
      </c>
      <c r="G46" s="1">
        <v>56</v>
      </c>
      <c r="H46" s="7">
        <v>1472.0160986039493</v>
      </c>
      <c r="I46" s="5">
        <v>0.29599999999999999</v>
      </c>
      <c r="J46" s="6">
        <v>27.24</v>
      </c>
      <c r="K46" s="1" t="s">
        <v>13</v>
      </c>
      <c r="L46" s="6">
        <v>89.99</v>
      </c>
      <c r="N46" s="7"/>
    </row>
    <row r="47" spans="1:14" x14ac:dyDescent="0.35">
      <c r="A47" s="1">
        <v>42</v>
      </c>
      <c r="B47" s="2">
        <v>44686</v>
      </c>
      <c r="C47" s="1" t="s">
        <v>6</v>
      </c>
      <c r="D47" s="3">
        <v>0.38541666666666669</v>
      </c>
      <c r="E47" s="1" t="s">
        <v>8</v>
      </c>
      <c r="F47" s="1">
        <v>189</v>
      </c>
      <c r="G47" s="1">
        <v>53</v>
      </c>
      <c r="H47" s="7">
        <v>1384.4799396302351</v>
      </c>
      <c r="I47" s="5">
        <v>0.28000000000000003</v>
      </c>
      <c r="J47" s="6">
        <v>24.99</v>
      </c>
      <c r="K47" s="1" t="s">
        <v>13</v>
      </c>
      <c r="L47" s="6">
        <v>89.99</v>
      </c>
      <c r="N47" s="7"/>
    </row>
    <row r="48" spans="1:14" x14ac:dyDescent="0.35">
      <c r="A48" s="1">
        <v>45</v>
      </c>
      <c r="B48" s="2">
        <v>44686</v>
      </c>
      <c r="C48" s="1" t="s">
        <v>6</v>
      </c>
      <c r="D48" s="3">
        <v>0.38541666666666669</v>
      </c>
      <c r="E48" s="1" t="s">
        <v>8</v>
      </c>
      <c r="F48" s="1">
        <v>189</v>
      </c>
      <c r="G48" s="1">
        <v>45</v>
      </c>
      <c r="H48" s="7">
        <v>1214.4384354169285</v>
      </c>
      <c r="I48" s="5">
        <v>0.23799999999999999</v>
      </c>
      <c r="J48" s="6">
        <v>31.99</v>
      </c>
      <c r="K48" s="1" t="s">
        <v>13</v>
      </c>
      <c r="L48" s="6">
        <v>84.39</v>
      </c>
      <c r="N48" s="7"/>
    </row>
    <row r="49" spans="1:14" x14ac:dyDescent="0.35">
      <c r="A49" s="1">
        <v>48</v>
      </c>
      <c r="B49" s="2">
        <v>44686</v>
      </c>
      <c r="C49" s="1" t="s">
        <v>6</v>
      </c>
      <c r="D49" s="3">
        <v>0.38541666666666669</v>
      </c>
      <c r="E49" s="1" t="s">
        <v>8</v>
      </c>
      <c r="F49" s="1">
        <v>189</v>
      </c>
      <c r="G49" s="1">
        <v>44</v>
      </c>
      <c r="H49" s="7">
        <v>1185.2597157590242</v>
      </c>
      <c r="I49" s="5">
        <v>0.23300000000000001</v>
      </c>
      <c r="J49" s="6">
        <v>28.99</v>
      </c>
      <c r="K49" s="1" t="s">
        <v>13</v>
      </c>
      <c r="L49" s="6">
        <v>79.989999999999995</v>
      </c>
      <c r="N49" s="7"/>
    </row>
    <row r="50" spans="1:14" x14ac:dyDescent="0.35">
      <c r="A50" s="1">
        <v>51</v>
      </c>
      <c r="B50" s="2">
        <v>44686</v>
      </c>
      <c r="C50" s="1" t="s">
        <v>6</v>
      </c>
      <c r="D50" s="3">
        <v>0.38541666666666669</v>
      </c>
      <c r="E50" s="1" t="s">
        <v>8</v>
      </c>
      <c r="F50" s="1">
        <v>189</v>
      </c>
      <c r="G50" s="1">
        <v>39</v>
      </c>
      <c r="H50" s="7">
        <v>1033.3291409885551</v>
      </c>
      <c r="I50" s="5">
        <v>0.20599999999999999</v>
      </c>
      <c r="J50" s="6">
        <v>24.24</v>
      </c>
      <c r="K50" s="1" t="s">
        <v>13</v>
      </c>
      <c r="L50" s="6">
        <v>74.39</v>
      </c>
      <c r="N50" s="7"/>
    </row>
    <row r="51" spans="1:14" x14ac:dyDescent="0.35">
      <c r="A51" s="1">
        <v>54</v>
      </c>
      <c r="B51" s="2">
        <v>44686</v>
      </c>
      <c r="C51" s="1" t="s">
        <v>6</v>
      </c>
      <c r="D51" s="3">
        <v>0.38541666666666669</v>
      </c>
      <c r="E51" s="1" t="s">
        <v>8</v>
      </c>
      <c r="F51" s="1">
        <v>189</v>
      </c>
      <c r="G51" s="1">
        <v>34</v>
      </c>
      <c r="H51" s="7">
        <v>925.66972707835498</v>
      </c>
      <c r="I51" s="5">
        <v>0.18</v>
      </c>
      <c r="J51" s="6">
        <v>21.49</v>
      </c>
      <c r="K51" s="1" t="s">
        <v>13</v>
      </c>
      <c r="L51" s="6">
        <v>74.39</v>
      </c>
      <c r="N51" s="7"/>
    </row>
    <row r="52" spans="1:14" x14ac:dyDescent="0.35">
      <c r="A52" s="1">
        <v>57</v>
      </c>
      <c r="B52" s="2">
        <v>44686</v>
      </c>
      <c r="C52" s="1" t="s">
        <v>6</v>
      </c>
      <c r="D52" s="3">
        <v>0.38541666666666669</v>
      </c>
      <c r="E52" s="1" t="s">
        <v>8</v>
      </c>
      <c r="F52" s="1">
        <v>189</v>
      </c>
      <c r="G52" s="1">
        <v>33</v>
      </c>
      <c r="H52" s="7">
        <v>906.55263488869321</v>
      </c>
      <c r="I52" s="5">
        <v>0.17499999999999999</v>
      </c>
      <c r="J52" s="6">
        <v>18.39</v>
      </c>
      <c r="K52" s="1" t="s">
        <v>13</v>
      </c>
      <c r="L52" s="6">
        <v>74.39</v>
      </c>
      <c r="N52" s="7"/>
    </row>
    <row r="53" spans="1:14" x14ac:dyDescent="0.35">
      <c r="A53" s="1">
        <v>60</v>
      </c>
      <c r="B53" s="2">
        <v>44686</v>
      </c>
      <c r="C53" s="1" t="s">
        <v>6</v>
      </c>
      <c r="D53" s="3">
        <v>0.38541666666666669</v>
      </c>
      <c r="E53" s="1" t="s">
        <v>8</v>
      </c>
      <c r="F53" s="1">
        <v>189</v>
      </c>
      <c r="G53" s="1">
        <v>29</v>
      </c>
      <c r="H53" s="7">
        <v>833.10275437051939</v>
      </c>
      <c r="I53" s="5">
        <v>0.153</v>
      </c>
      <c r="J53" s="6">
        <v>25.99</v>
      </c>
      <c r="K53" s="1" t="s">
        <v>13</v>
      </c>
      <c r="L53" s="6">
        <v>74.39</v>
      </c>
      <c r="N53" s="7"/>
    </row>
    <row r="54" spans="1:14" x14ac:dyDescent="0.35">
      <c r="A54" s="1">
        <v>63</v>
      </c>
      <c r="B54" s="2">
        <v>44686</v>
      </c>
      <c r="C54" s="1" t="s">
        <v>6</v>
      </c>
      <c r="D54" s="3">
        <v>0.38541666666666669</v>
      </c>
      <c r="E54" s="1" t="s">
        <v>8</v>
      </c>
      <c r="F54" s="1">
        <v>189</v>
      </c>
      <c r="G54" s="1">
        <v>29</v>
      </c>
      <c r="H54" s="7">
        <v>833.10275437051939</v>
      </c>
      <c r="I54" s="5">
        <v>0.153</v>
      </c>
      <c r="J54" s="6">
        <v>25.99</v>
      </c>
      <c r="K54" s="1" t="s">
        <v>13</v>
      </c>
      <c r="L54" s="6">
        <v>69.39</v>
      </c>
      <c r="N54" s="7"/>
    </row>
    <row r="55" spans="1:14" x14ac:dyDescent="0.35">
      <c r="A55" s="1">
        <v>66</v>
      </c>
      <c r="B55" s="2">
        <v>44686</v>
      </c>
      <c r="C55" s="1" t="s">
        <v>6</v>
      </c>
      <c r="D55" s="3">
        <v>0.38541666666666669</v>
      </c>
      <c r="E55" s="1" t="s">
        <v>8</v>
      </c>
      <c r="F55" s="1">
        <v>189</v>
      </c>
      <c r="G55" s="1">
        <v>28</v>
      </c>
      <c r="H55" s="7">
        <v>806.94252295308763</v>
      </c>
      <c r="I55" s="5">
        <v>0.14799999999999999</v>
      </c>
      <c r="J55" s="6">
        <v>25.99</v>
      </c>
      <c r="K55" s="1" t="s">
        <v>13</v>
      </c>
      <c r="L55" s="6">
        <v>69.39</v>
      </c>
      <c r="N55" s="7"/>
    </row>
    <row r="56" spans="1:14" x14ac:dyDescent="0.35">
      <c r="A56" s="1">
        <v>69</v>
      </c>
      <c r="B56" s="2">
        <v>44686</v>
      </c>
      <c r="C56" s="1" t="s">
        <v>6</v>
      </c>
      <c r="D56" s="3">
        <v>0.38541666666666669</v>
      </c>
      <c r="E56" s="1" t="s">
        <v>8</v>
      </c>
      <c r="F56" s="1">
        <v>189</v>
      </c>
      <c r="G56" s="1">
        <v>27</v>
      </c>
      <c r="H56" s="7">
        <v>780.78229153565587</v>
      </c>
      <c r="I56" s="5">
        <v>0.14299999999999999</v>
      </c>
      <c r="J56" s="6">
        <v>28.99</v>
      </c>
      <c r="K56" s="1" t="s">
        <v>13</v>
      </c>
      <c r="L56" s="6">
        <v>69.39</v>
      </c>
      <c r="N56" s="7"/>
    </row>
    <row r="57" spans="1:14" x14ac:dyDescent="0.35">
      <c r="A57" s="1">
        <v>72</v>
      </c>
      <c r="B57" s="2">
        <v>44686</v>
      </c>
      <c r="C57" s="1" t="s">
        <v>6</v>
      </c>
      <c r="D57" s="3">
        <v>0.38541666666666669</v>
      </c>
      <c r="E57" s="1" t="s">
        <v>8</v>
      </c>
      <c r="F57" s="1">
        <v>189</v>
      </c>
      <c r="G57" s="1">
        <v>27</v>
      </c>
      <c r="H57" s="7">
        <v>780.78229153565587</v>
      </c>
      <c r="I57" s="5">
        <v>0.14299999999999999</v>
      </c>
      <c r="J57" s="6">
        <v>28.99</v>
      </c>
      <c r="K57" s="1" t="s">
        <v>13</v>
      </c>
      <c r="L57" s="6">
        <v>69.39</v>
      </c>
      <c r="N57" s="7"/>
    </row>
    <row r="58" spans="1:14" x14ac:dyDescent="0.35">
      <c r="A58" s="1">
        <v>75</v>
      </c>
      <c r="B58" s="2">
        <v>44686</v>
      </c>
      <c r="C58" s="1" t="s">
        <v>6</v>
      </c>
      <c r="D58" s="3">
        <v>0.38541666666666669</v>
      </c>
      <c r="E58" s="1" t="s">
        <v>8</v>
      </c>
      <c r="F58" s="1">
        <v>189</v>
      </c>
      <c r="G58" s="1">
        <v>26</v>
      </c>
      <c r="H58" s="7">
        <v>751.60357187775116</v>
      </c>
      <c r="I58" s="5">
        <v>0.13800000000000001</v>
      </c>
      <c r="J58" s="6">
        <v>28.99</v>
      </c>
      <c r="K58" s="1" t="s">
        <v>13</v>
      </c>
      <c r="L58" s="6">
        <v>69.39</v>
      </c>
      <c r="N58" s="7"/>
    </row>
    <row r="59" spans="1:14" x14ac:dyDescent="0.35">
      <c r="A59" s="1">
        <v>78</v>
      </c>
      <c r="B59" s="2">
        <v>44686</v>
      </c>
      <c r="C59" s="1" t="s">
        <v>6</v>
      </c>
      <c r="D59" s="3">
        <v>0.38541666666666669</v>
      </c>
      <c r="E59" s="1" t="s">
        <v>8</v>
      </c>
      <c r="F59" s="1">
        <v>189</v>
      </c>
      <c r="G59" s="1">
        <v>26</v>
      </c>
      <c r="H59" s="7">
        <v>751.60357187775116</v>
      </c>
      <c r="I59" s="5">
        <v>0.13800000000000001</v>
      </c>
      <c r="J59" s="6">
        <v>28.99</v>
      </c>
      <c r="K59" s="1" t="s">
        <v>13</v>
      </c>
      <c r="L59" s="6">
        <v>69.39</v>
      </c>
      <c r="N59" s="7"/>
    </row>
    <row r="60" spans="1:14" x14ac:dyDescent="0.35">
      <c r="A60" s="1">
        <v>81</v>
      </c>
      <c r="B60" s="2">
        <v>44686</v>
      </c>
      <c r="C60" s="1" t="s">
        <v>6</v>
      </c>
      <c r="D60" s="3">
        <v>0.38541666666666669</v>
      </c>
      <c r="E60" s="1" t="s">
        <v>8</v>
      </c>
      <c r="F60" s="1">
        <v>189</v>
      </c>
      <c r="G60" s="1">
        <v>26</v>
      </c>
      <c r="H60" s="7">
        <v>751.60357187775116</v>
      </c>
      <c r="I60" s="5">
        <v>0.13800000000000001</v>
      </c>
      <c r="J60" s="6">
        <v>30.79</v>
      </c>
      <c r="K60" s="1" t="s">
        <v>13</v>
      </c>
      <c r="L60" s="6">
        <v>69.39</v>
      </c>
      <c r="N60" s="7"/>
    </row>
    <row r="61" spans="1:14" x14ac:dyDescent="0.35">
      <c r="A61" s="1">
        <v>84</v>
      </c>
      <c r="B61" s="2">
        <v>44686</v>
      </c>
      <c r="C61" s="1" t="s">
        <v>6</v>
      </c>
      <c r="D61" s="3">
        <v>0.38541666666666669</v>
      </c>
      <c r="E61" s="1" t="s">
        <v>8</v>
      </c>
      <c r="F61" s="1">
        <v>189</v>
      </c>
      <c r="G61" s="1">
        <v>24</v>
      </c>
      <c r="H61" s="7">
        <v>689.22148157464471</v>
      </c>
      <c r="I61" s="5">
        <v>0.127</v>
      </c>
      <c r="J61" s="6">
        <v>30.99</v>
      </c>
      <c r="K61" s="1" t="s">
        <v>13</v>
      </c>
      <c r="L61" s="6">
        <v>69.39</v>
      </c>
      <c r="N61" s="7"/>
    </row>
    <row r="62" spans="1:14" x14ac:dyDescent="0.35">
      <c r="A62" s="1">
        <v>87</v>
      </c>
      <c r="B62" s="2">
        <v>44686</v>
      </c>
      <c r="C62" s="1" t="s">
        <v>6</v>
      </c>
      <c r="D62" s="3">
        <v>0.38541666666666669</v>
      </c>
      <c r="E62" s="1" t="s">
        <v>8</v>
      </c>
      <c r="F62" s="1">
        <v>189</v>
      </c>
      <c r="G62" s="1">
        <v>22</v>
      </c>
      <c r="H62" s="7">
        <v>632.87636775248404</v>
      </c>
      <c r="I62" s="5">
        <v>0.11600000000000001</v>
      </c>
      <c r="J62" s="6">
        <v>30.39</v>
      </c>
      <c r="K62" s="1" t="s">
        <v>13</v>
      </c>
      <c r="L62" s="6">
        <v>69.39</v>
      </c>
      <c r="N62" s="7"/>
    </row>
    <row r="63" spans="1:14" x14ac:dyDescent="0.35">
      <c r="A63" s="1">
        <v>90</v>
      </c>
      <c r="B63" s="2">
        <v>44686</v>
      </c>
      <c r="C63" s="1" t="s">
        <v>6</v>
      </c>
      <c r="D63" s="3">
        <v>0.38541666666666669</v>
      </c>
      <c r="E63" s="1" t="s">
        <v>8</v>
      </c>
      <c r="F63" s="1">
        <v>189</v>
      </c>
      <c r="G63" s="1">
        <v>22</v>
      </c>
      <c r="H63" s="7">
        <v>632.87636775248404</v>
      </c>
      <c r="I63" s="5">
        <v>0.11600000000000001</v>
      </c>
      <c r="J63" s="6">
        <v>30.39</v>
      </c>
      <c r="K63" s="1" t="s">
        <v>13</v>
      </c>
      <c r="L63" s="6">
        <v>69.39</v>
      </c>
      <c r="N63" s="7"/>
    </row>
    <row r="64" spans="1:14" x14ac:dyDescent="0.35">
      <c r="A64" s="1">
        <v>0</v>
      </c>
      <c r="B64" s="2">
        <v>44686</v>
      </c>
      <c r="C64" s="1" t="s">
        <v>4</v>
      </c>
      <c r="D64" s="3">
        <v>0.46180555555555558</v>
      </c>
      <c r="E64" s="1" t="s">
        <v>9</v>
      </c>
      <c r="F64" s="1">
        <v>189</v>
      </c>
      <c r="G64" s="1">
        <v>177</v>
      </c>
      <c r="H64" s="7">
        <v>20000</v>
      </c>
      <c r="I64" s="5">
        <v>0.93700000000000006</v>
      </c>
      <c r="J64" s="6">
        <v>89.49</v>
      </c>
      <c r="K64" s="1" t="s">
        <v>14</v>
      </c>
      <c r="L64" s="6">
        <v>183.46</v>
      </c>
      <c r="N64" s="7"/>
    </row>
    <row r="65" spans="1:14" x14ac:dyDescent="0.35">
      <c r="A65" s="1">
        <v>3</v>
      </c>
      <c r="B65" s="2">
        <v>44686</v>
      </c>
      <c r="C65" s="1" t="s">
        <v>4</v>
      </c>
      <c r="D65" s="3">
        <v>0.46180555555555558</v>
      </c>
      <c r="E65" s="1" t="s">
        <v>9</v>
      </c>
      <c r="F65" s="1">
        <v>189</v>
      </c>
      <c r="G65" s="1">
        <v>167</v>
      </c>
      <c r="H65" s="7">
        <v>19404.057865526342</v>
      </c>
      <c r="I65" s="5">
        <v>0.88400000000000001</v>
      </c>
      <c r="J65" s="6">
        <v>76.989999999999995</v>
      </c>
      <c r="K65" s="1" t="s">
        <v>14</v>
      </c>
      <c r="L65" s="6">
        <v>201.46</v>
      </c>
      <c r="N65" s="7"/>
    </row>
    <row r="66" spans="1:14" x14ac:dyDescent="0.35">
      <c r="A66" s="1">
        <v>6</v>
      </c>
      <c r="B66" s="2">
        <v>44686</v>
      </c>
      <c r="C66" s="1" t="s">
        <v>4</v>
      </c>
      <c r="D66" s="3">
        <v>0.46180555555555558</v>
      </c>
      <c r="E66" s="1" t="s">
        <v>9</v>
      </c>
      <c r="F66" s="1">
        <v>189</v>
      </c>
      <c r="G66" s="1">
        <v>162</v>
      </c>
      <c r="H66" s="7">
        <v>18891.820580474934</v>
      </c>
      <c r="I66" s="5">
        <v>0.85699999999999998</v>
      </c>
      <c r="J66" s="6">
        <v>117.99</v>
      </c>
      <c r="K66" s="1" t="s">
        <v>14</v>
      </c>
      <c r="L66" s="6">
        <v>158.46</v>
      </c>
      <c r="N66" s="7"/>
    </row>
    <row r="67" spans="1:14" x14ac:dyDescent="0.35">
      <c r="A67" s="1">
        <v>9</v>
      </c>
      <c r="B67" s="2">
        <v>44686</v>
      </c>
      <c r="C67" s="1" t="s">
        <v>4</v>
      </c>
      <c r="D67" s="3">
        <v>0.46180555555555558</v>
      </c>
      <c r="E67" s="1" t="s">
        <v>9</v>
      </c>
      <c r="F67" s="1">
        <v>189</v>
      </c>
      <c r="G67" s="1">
        <v>160</v>
      </c>
      <c r="H67" s="7">
        <v>18738.968246747339</v>
      </c>
      <c r="I67" s="5">
        <v>0.84699999999999998</v>
      </c>
      <c r="J67" s="6">
        <v>112.99</v>
      </c>
      <c r="K67" s="1" t="s">
        <v>14</v>
      </c>
      <c r="L67" s="6">
        <v>183.46</v>
      </c>
      <c r="N67" s="7"/>
    </row>
    <row r="68" spans="1:14" x14ac:dyDescent="0.35">
      <c r="A68" s="1">
        <v>12</v>
      </c>
      <c r="B68" s="2">
        <v>44686</v>
      </c>
      <c r="C68" s="1" t="s">
        <v>4</v>
      </c>
      <c r="D68" s="3">
        <v>0.46180555555555558</v>
      </c>
      <c r="E68" s="1" t="s">
        <v>9</v>
      </c>
      <c r="F68" s="1">
        <v>189</v>
      </c>
      <c r="G68" s="1">
        <v>160</v>
      </c>
      <c r="H68" s="7">
        <v>18738.968246747339</v>
      </c>
      <c r="I68" s="5">
        <v>0.84699999999999998</v>
      </c>
      <c r="J68" s="6">
        <v>140.49</v>
      </c>
      <c r="K68" s="1" t="s">
        <v>14</v>
      </c>
      <c r="L68" s="6">
        <v>158.46</v>
      </c>
      <c r="N68" s="7"/>
    </row>
    <row r="69" spans="1:14" x14ac:dyDescent="0.35">
      <c r="A69" s="1">
        <v>15</v>
      </c>
      <c r="B69" s="2">
        <v>44686</v>
      </c>
      <c r="C69" s="1" t="s">
        <v>4</v>
      </c>
      <c r="D69" s="3">
        <v>0.46180555555555558</v>
      </c>
      <c r="E69" s="1" t="s">
        <v>9</v>
      </c>
      <c r="F69" s="1">
        <v>189</v>
      </c>
      <c r="G69" s="1">
        <v>155</v>
      </c>
      <c r="H69" s="7">
        <v>18160.312983350013</v>
      </c>
      <c r="I69" s="5">
        <v>0.82</v>
      </c>
      <c r="J69" s="6">
        <v>125.99</v>
      </c>
      <c r="K69" s="1" t="s">
        <v>14</v>
      </c>
      <c r="L69" s="6">
        <v>148.46</v>
      </c>
      <c r="N69" s="7"/>
    </row>
    <row r="70" spans="1:14" x14ac:dyDescent="0.35">
      <c r="A70" s="1">
        <v>18</v>
      </c>
      <c r="B70" s="2">
        <v>44686</v>
      </c>
      <c r="C70" s="1" t="s">
        <v>4</v>
      </c>
      <c r="D70" s="3">
        <v>0.46180555555555558</v>
      </c>
      <c r="E70" s="1" t="s">
        <v>9</v>
      </c>
      <c r="F70" s="1">
        <v>189</v>
      </c>
      <c r="G70" s="1">
        <v>155</v>
      </c>
      <c r="H70" s="7">
        <v>18160.312983350013</v>
      </c>
      <c r="I70" s="5">
        <v>0.82</v>
      </c>
      <c r="J70" s="6">
        <v>145.99</v>
      </c>
      <c r="K70" s="1" t="s">
        <v>14</v>
      </c>
      <c r="L70" s="6">
        <v>216.46</v>
      </c>
      <c r="N70" s="7"/>
    </row>
    <row r="71" spans="1:14" x14ac:dyDescent="0.35">
      <c r="A71" s="1">
        <v>21</v>
      </c>
      <c r="B71" s="2">
        <v>44686</v>
      </c>
      <c r="C71" s="1" t="s">
        <v>4</v>
      </c>
      <c r="D71" s="3">
        <v>0.46180555555555558</v>
      </c>
      <c r="E71" s="1" t="s">
        <v>9</v>
      </c>
      <c r="F71" s="1">
        <v>189</v>
      </c>
      <c r="G71" s="1">
        <v>157</v>
      </c>
      <c r="H71" s="7">
        <v>18420.525884814848</v>
      </c>
      <c r="I71" s="5">
        <v>0.83099999999999996</v>
      </c>
      <c r="J71" s="6">
        <v>154.80000000000001</v>
      </c>
      <c r="K71" s="1" t="s">
        <v>14</v>
      </c>
      <c r="L71" s="6">
        <v>236.46</v>
      </c>
      <c r="N71" s="7"/>
    </row>
    <row r="72" spans="1:14" x14ac:dyDescent="0.35">
      <c r="A72" s="1">
        <v>24</v>
      </c>
      <c r="B72" s="2">
        <v>44686</v>
      </c>
      <c r="C72" s="1" t="s">
        <v>4</v>
      </c>
      <c r="D72" s="3">
        <v>0.46180555555555558</v>
      </c>
      <c r="E72" s="1" t="s">
        <v>9</v>
      </c>
      <c r="F72" s="1">
        <v>189</v>
      </c>
      <c r="G72" s="1">
        <v>152</v>
      </c>
      <c r="H72" s="7">
        <v>17630.788827222274</v>
      </c>
      <c r="I72" s="5">
        <v>0.80400000000000005</v>
      </c>
      <c r="J72" s="6">
        <v>180.6</v>
      </c>
      <c r="K72" s="1" t="s">
        <v>14</v>
      </c>
      <c r="L72" s="6">
        <v>236.46</v>
      </c>
      <c r="N72" s="7"/>
    </row>
    <row r="73" spans="1:14" x14ac:dyDescent="0.35">
      <c r="A73" s="1">
        <v>27</v>
      </c>
      <c r="B73" s="2">
        <v>44686</v>
      </c>
      <c r="C73" s="1" t="s">
        <v>4</v>
      </c>
      <c r="D73" s="3">
        <v>0.46180555555555558</v>
      </c>
      <c r="E73" s="1" t="s">
        <v>9</v>
      </c>
      <c r="F73" s="1">
        <v>189</v>
      </c>
      <c r="G73" s="1">
        <v>149</v>
      </c>
      <c r="H73" s="7">
        <v>17151.305613683922</v>
      </c>
      <c r="I73" s="5">
        <v>0.78800000000000003</v>
      </c>
      <c r="J73" s="6">
        <v>160.29</v>
      </c>
      <c r="K73" s="1" t="s">
        <v>14</v>
      </c>
      <c r="L73" s="6">
        <v>236.46</v>
      </c>
      <c r="N73" s="7"/>
    </row>
    <row r="74" spans="1:14" x14ac:dyDescent="0.35">
      <c r="A74" s="1">
        <v>30</v>
      </c>
      <c r="B74" s="2">
        <v>44686</v>
      </c>
      <c r="C74" s="1" t="s">
        <v>4</v>
      </c>
      <c r="D74" s="3">
        <v>0.46180555555555558</v>
      </c>
      <c r="E74" s="1" t="s">
        <v>9</v>
      </c>
      <c r="F74" s="1">
        <v>189</v>
      </c>
      <c r="G74" s="1">
        <v>147</v>
      </c>
      <c r="H74" s="7">
        <v>16885.633700300248</v>
      </c>
      <c r="I74" s="5">
        <v>0.77800000000000002</v>
      </c>
      <c r="J74" s="6">
        <v>154.80000000000001</v>
      </c>
      <c r="K74" s="1" t="s">
        <v>14</v>
      </c>
      <c r="L74" s="6">
        <v>236.46</v>
      </c>
      <c r="N74" s="7"/>
    </row>
    <row r="75" spans="1:14" x14ac:dyDescent="0.35">
      <c r="A75" s="1">
        <v>33</v>
      </c>
      <c r="B75" s="2">
        <v>44686</v>
      </c>
      <c r="C75" s="1" t="s">
        <v>4</v>
      </c>
      <c r="D75" s="3">
        <v>0.46180555555555558</v>
      </c>
      <c r="E75" s="1" t="s">
        <v>9</v>
      </c>
      <c r="F75" s="1">
        <v>189</v>
      </c>
      <c r="G75" s="1">
        <v>138</v>
      </c>
      <c r="H75" s="7">
        <v>15641.88881812392</v>
      </c>
      <c r="I75" s="5">
        <v>0.73</v>
      </c>
      <c r="J75" s="6">
        <v>150.99</v>
      </c>
      <c r="K75" s="1" t="s">
        <v>14</v>
      </c>
      <c r="L75" s="6">
        <v>213.76</v>
      </c>
      <c r="N75" s="7"/>
    </row>
    <row r="76" spans="1:14" x14ac:dyDescent="0.35">
      <c r="A76" s="1">
        <v>36</v>
      </c>
      <c r="B76" s="2">
        <v>44686</v>
      </c>
      <c r="C76" s="1" t="s">
        <v>4</v>
      </c>
      <c r="D76" s="3">
        <v>0.46180555555555558</v>
      </c>
      <c r="E76" s="1" t="s">
        <v>9</v>
      </c>
      <c r="F76" s="1">
        <v>189</v>
      </c>
      <c r="G76" s="1">
        <v>136</v>
      </c>
      <c r="H76" s="7">
        <v>15376.216904740242</v>
      </c>
      <c r="I76" s="5">
        <v>0.72</v>
      </c>
      <c r="J76" s="6">
        <v>187.99</v>
      </c>
      <c r="K76" s="1" t="s">
        <v>14</v>
      </c>
      <c r="L76" s="6">
        <v>172.66</v>
      </c>
      <c r="N76" s="7"/>
    </row>
    <row r="77" spans="1:14" x14ac:dyDescent="0.35">
      <c r="A77" s="1">
        <v>39</v>
      </c>
      <c r="B77" s="2">
        <v>44686</v>
      </c>
      <c r="C77" s="1" t="s">
        <v>4</v>
      </c>
      <c r="D77" s="3">
        <v>0.46180555555555558</v>
      </c>
      <c r="E77" s="1" t="s">
        <v>9</v>
      </c>
      <c r="F77" s="1">
        <v>189</v>
      </c>
      <c r="G77" s="1">
        <v>135</v>
      </c>
      <c r="H77" s="7">
        <v>15205.167864616504</v>
      </c>
      <c r="I77" s="5">
        <v>0.71399999999999997</v>
      </c>
      <c r="J77" s="6">
        <v>187.99</v>
      </c>
      <c r="K77" s="1" t="s">
        <v>14</v>
      </c>
      <c r="L77" s="6">
        <v>158.46</v>
      </c>
      <c r="N77" s="7"/>
    </row>
    <row r="78" spans="1:14" x14ac:dyDescent="0.35">
      <c r="A78" s="1">
        <v>42</v>
      </c>
      <c r="B78" s="2">
        <v>44686</v>
      </c>
      <c r="C78" s="1" t="s">
        <v>4</v>
      </c>
      <c r="D78" s="3">
        <v>0.46180555555555558</v>
      </c>
      <c r="E78" s="1" t="s">
        <v>9</v>
      </c>
      <c r="F78" s="1">
        <v>189</v>
      </c>
      <c r="G78" s="1">
        <v>133</v>
      </c>
      <c r="H78" s="7">
        <v>14914.020562278227</v>
      </c>
      <c r="I78" s="5">
        <v>0.70399999999999996</v>
      </c>
      <c r="J78" s="6">
        <v>159.99</v>
      </c>
      <c r="K78" s="1" t="s">
        <v>14</v>
      </c>
      <c r="L78" s="6">
        <v>148.46</v>
      </c>
      <c r="N78" s="7"/>
    </row>
    <row r="79" spans="1:14" x14ac:dyDescent="0.35">
      <c r="A79" s="1">
        <v>45</v>
      </c>
      <c r="B79" s="2">
        <v>44686</v>
      </c>
      <c r="C79" s="1" t="s">
        <v>4</v>
      </c>
      <c r="D79" s="3">
        <v>0.46180555555555558</v>
      </c>
      <c r="E79" s="1" t="s">
        <v>9</v>
      </c>
      <c r="F79" s="1">
        <v>189</v>
      </c>
      <c r="G79" s="1">
        <v>133</v>
      </c>
      <c r="H79" s="7">
        <v>14914.020562278227</v>
      </c>
      <c r="I79" s="5">
        <v>0.70399999999999996</v>
      </c>
      <c r="J79" s="6">
        <v>165.99</v>
      </c>
      <c r="K79" s="1" t="s">
        <v>14</v>
      </c>
      <c r="L79" s="6">
        <v>201.46</v>
      </c>
      <c r="N79" s="7"/>
    </row>
    <row r="80" spans="1:14" x14ac:dyDescent="0.35">
      <c r="A80" s="1">
        <v>48</v>
      </c>
      <c r="B80" s="2">
        <v>44686</v>
      </c>
      <c r="C80" s="1" t="s">
        <v>4</v>
      </c>
      <c r="D80" s="3">
        <v>0.46180555555555558</v>
      </c>
      <c r="E80" s="1" t="s">
        <v>9</v>
      </c>
      <c r="F80" s="1">
        <v>189</v>
      </c>
      <c r="G80" s="1">
        <v>132</v>
      </c>
      <c r="H80" s="7">
        <v>14758.438722591212</v>
      </c>
      <c r="I80" s="5">
        <v>0.69799999999999995</v>
      </c>
      <c r="J80" s="6">
        <v>165.99</v>
      </c>
      <c r="K80" s="1" t="s">
        <v>14</v>
      </c>
      <c r="L80" s="6">
        <v>201.46</v>
      </c>
      <c r="N80" s="7"/>
    </row>
    <row r="81" spans="1:14" x14ac:dyDescent="0.35">
      <c r="A81" s="1">
        <v>51</v>
      </c>
      <c r="B81" s="2">
        <v>44686</v>
      </c>
      <c r="C81" s="1" t="s">
        <v>4</v>
      </c>
      <c r="D81" s="3">
        <v>0.46180555555555558</v>
      </c>
      <c r="E81" s="1" t="s">
        <v>9</v>
      </c>
      <c r="F81" s="1">
        <v>189</v>
      </c>
      <c r="G81" s="1">
        <v>130</v>
      </c>
      <c r="H81" s="7">
        <v>14467.291420252934</v>
      </c>
      <c r="I81" s="5">
        <v>0.68799999999999994</v>
      </c>
      <c r="J81" s="6">
        <v>159.99</v>
      </c>
      <c r="K81" s="1" t="s">
        <v>14</v>
      </c>
      <c r="L81" s="6">
        <v>236.46</v>
      </c>
      <c r="N81" s="7"/>
    </row>
    <row r="82" spans="1:14" x14ac:dyDescent="0.35">
      <c r="A82" s="1">
        <v>54</v>
      </c>
      <c r="B82" s="2">
        <v>44686</v>
      </c>
      <c r="C82" s="1" t="s">
        <v>4</v>
      </c>
      <c r="D82" s="3">
        <v>0.46180555555555558</v>
      </c>
      <c r="E82" s="1" t="s">
        <v>9</v>
      </c>
      <c r="F82" s="1">
        <v>189</v>
      </c>
      <c r="G82" s="1">
        <v>130</v>
      </c>
      <c r="H82" s="7">
        <v>14467.291420252934</v>
      </c>
      <c r="I82" s="5">
        <v>0.68799999999999994</v>
      </c>
      <c r="J82" s="6">
        <v>159.99</v>
      </c>
      <c r="K82" s="1" t="s">
        <v>14</v>
      </c>
      <c r="L82" s="6">
        <v>148.46</v>
      </c>
      <c r="N82" s="7"/>
    </row>
    <row r="83" spans="1:14" x14ac:dyDescent="0.35">
      <c r="A83" s="1">
        <v>57</v>
      </c>
      <c r="B83" s="2">
        <v>44686</v>
      </c>
      <c r="C83" s="1" t="s">
        <v>4</v>
      </c>
      <c r="D83" s="3">
        <v>0.46180555555555558</v>
      </c>
      <c r="E83" s="1" t="s">
        <v>9</v>
      </c>
      <c r="F83" s="1">
        <v>189</v>
      </c>
      <c r="G83" s="1">
        <v>130</v>
      </c>
      <c r="H83" s="7">
        <v>14467.291420252934</v>
      </c>
      <c r="I83" s="5">
        <v>0.68799999999999994</v>
      </c>
      <c r="J83" s="6">
        <v>159.99</v>
      </c>
      <c r="K83" s="1" t="s">
        <v>14</v>
      </c>
      <c r="L83" s="6">
        <v>148.46</v>
      </c>
      <c r="N83" s="7"/>
    </row>
    <row r="84" spans="1:14" x14ac:dyDescent="0.35">
      <c r="A84" s="1">
        <v>60</v>
      </c>
      <c r="B84" s="2">
        <v>44686</v>
      </c>
      <c r="C84" s="1" t="s">
        <v>4</v>
      </c>
      <c r="D84" s="3">
        <v>0.46180555555555558</v>
      </c>
      <c r="E84" s="1" t="s">
        <v>9</v>
      </c>
      <c r="F84" s="1">
        <v>189</v>
      </c>
      <c r="G84" s="1">
        <v>130</v>
      </c>
      <c r="H84" s="7">
        <v>14467.291420252934</v>
      </c>
      <c r="I84" s="5">
        <v>0.68799999999999994</v>
      </c>
      <c r="J84" s="6">
        <v>165.99</v>
      </c>
      <c r="K84" s="1" t="s">
        <v>14</v>
      </c>
      <c r="L84" s="6">
        <v>201.46</v>
      </c>
      <c r="N84" s="7"/>
    </row>
    <row r="85" spans="1:14" x14ac:dyDescent="0.35">
      <c r="A85" s="1">
        <v>63</v>
      </c>
      <c r="B85" s="2">
        <v>44686</v>
      </c>
      <c r="C85" s="1" t="s">
        <v>4</v>
      </c>
      <c r="D85" s="3">
        <v>0.46180555555555558</v>
      </c>
      <c r="E85" s="1" t="s">
        <v>9</v>
      </c>
      <c r="F85" s="1">
        <v>189</v>
      </c>
      <c r="G85" s="1">
        <v>130</v>
      </c>
      <c r="H85" s="7">
        <v>14467.291420252934</v>
      </c>
      <c r="I85" s="5">
        <v>0.68799999999999994</v>
      </c>
      <c r="J85" s="6">
        <v>175.6</v>
      </c>
      <c r="K85" s="1" t="s">
        <v>14</v>
      </c>
      <c r="L85" s="6">
        <v>158.46</v>
      </c>
      <c r="N85" s="7"/>
    </row>
    <row r="86" spans="1:14" x14ac:dyDescent="0.35">
      <c r="A86" s="1">
        <v>66</v>
      </c>
      <c r="B86" s="2">
        <v>44686</v>
      </c>
      <c r="C86" s="1" t="s">
        <v>4</v>
      </c>
      <c r="D86" s="3">
        <v>0.46180555555555558</v>
      </c>
      <c r="E86" s="1" t="s">
        <v>9</v>
      </c>
      <c r="F86" s="1">
        <v>189</v>
      </c>
      <c r="G86" s="1">
        <v>130</v>
      </c>
      <c r="H86" s="7">
        <v>14467.291420252934</v>
      </c>
      <c r="I86" s="5">
        <v>0.68799999999999994</v>
      </c>
      <c r="J86" s="6">
        <v>175.6</v>
      </c>
      <c r="K86" s="1" t="s">
        <v>14</v>
      </c>
      <c r="L86" s="6">
        <v>158.46</v>
      </c>
      <c r="N86" s="7"/>
    </row>
    <row r="87" spans="1:14" x14ac:dyDescent="0.35">
      <c r="A87" s="1">
        <v>69</v>
      </c>
      <c r="B87" s="2">
        <v>44686</v>
      </c>
      <c r="C87" s="1" t="s">
        <v>4</v>
      </c>
      <c r="D87" s="3">
        <v>0.46180555555555558</v>
      </c>
      <c r="E87" s="1" t="s">
        <v>9</v>
      </c>
      <c r="F87" s="1">
        <v>189</v>
      </c>
      <c r="G87" s="1">
        <v>130</v>
      </c>
      <c r="H87" s="7">
        <v>14467.291420252934</v>
      </c>
      <c r="I87" s="5">
        <v>0.68799999999999994</v>
      </c>
      <c r="J87" s="6">
        <v>182.79</v>
      </c>
      <c r="K87" s="1" t="s">
        <v>14</v>
      </c>
      <c r="L87" s="6">
        <v>158.46</v>
      </c>
      <c r="N87" s="7"/>
    </row>
    <row r="88" spans="1:14" x14ac:dyDescent="0.35">
      <c r="A88" s="1">
        <v>72</v>
      </c>
      <c r="B88" s="2">
        <v>44686</v>
      </c>
      <c r="C88" s="1" t="s">
        <v>4</v>
      </c>
      <c r="D88" s="3">
        <v>0.46180555555555558</v>
      </c>
      <c r="E88" s="1" t="s">
        <v>9</v>
      </c>
      <c r="F88" s="1">
        <v>189</v>
      </c>
      <c r="G88" s="1">
        <v>130</v>
      </c>
      <c r="H88" s="7">
        <v>14467.291420252934</v>
      </c>
      <c r="I88" s="5">
        <v>0.68799999999999994</v>
      </c>
      <c r="J88" s="6">
        <v>181.6</v>
      </c>
      <c r="K88" s="1" t="s">
        <v>14</v>
      </c>
      <c r="L88" s="6">
        <v>158.46</v>
      </c>
      <c r="N88" s="7"/>
    </row>
    <row r="89" spans="1:14" x14ac:dyDescent="0.35">
      <c r="A89" s="1">
        <v>75</v>
      </c>
      <c r="B89" s="2">
        <v>44686</v>
      </c>
      <c r="C89" s="1" t="s">
        <v>4</v>
      </c>
      <c r="D89" s="3">
        <v>0.46180555555555558</v>
      </c>
      <c r="E89" s="1" t="s">
        <v>9</v>
      </c>
      <c r="F89" s="1">
        <v>189</v>
      </c>
      <c r="G89" s="1">
        <v>127</v>
      </c>
      <c r="H89" s="7">
        <v>14030.570466745519</v>
      </c>
      <c r="I89" s="5">
        <v>0.67200000000000004</v>
      </c>
      <c r="J89" s="6">
        <v>161.38999999999999</v>
      </c>
      <c r="K89" s="1" t="s">
        <v>14</v>
      </c>
      <c r="L89" s="6">
        <v>158.46</v>
      </c>
      <c r="N89" s="7"/>
    </row>
    <row r="90" spans="1:14" x14ac:dyDescent="0.35">
      <c r="A90" s="1">
        <v>78</v>
      </c>
      <c r="B90" s="2">
        <v>44686</v>
      </c>
      <c r="C90" s="1" t="s">
        <v>4</v>
      </c>
      <c r="D90" s="3">
        <v>0.46180555555555558</v>
      </c>
      <c r="E90" s="1" t="s">
        <v>9</v>
      </c>
      <c r="F90" s="1">
        <v>189</v>
      </c>
      <c r="G90" s="1">
        <v>120</v>
      </c>
      <c r="H90" s="7">
        <v>13100.718769902649</v>
      </c>
      <c r="I90" s="5">
        <v>0.63500000000000001</v>
      </c>
      <c r="J90" s="6">
        <v>154.80000000000001</v>
      </c>
      <c r="K90" s="1" t="s">
        <v>14</v>
      </c>
      <c r="L90" s="6">
        <v>158.46</v>
      </c>
      <c r="N90" s="7"/>
    </row>
    <row r="91" spans="1:14" x14ac:dyDescent="0.35">
      <c r="A91" s="1">
        <v>81</v>
      </c>
      <c r="B91" s="2">
        <v>44686</v>
      </c>
      <c r="C91" s="1" t="s">
        <v>4</v>
      </c>
      <c r="D91" s="3">
        <v>0.46180555555555558</v>
      </c>
      <c r="E91" s="1" t="s">
        <v>9</v>
      </c>
      <c r="F91" s="1">
        <v>189</v>
      </c>
      <c r="G91" s="1">
        <v>120</v>
      </c>
      <c r="H91" s="7">
        <v>13100.718769902649</v>
      </c>
      <c r="I91" s="5">
        <v>0.63500000000000001</v>
      </c>
      <c r="J91" s="6">
        <v>161.38999999999999</v>
      </c>
      <c r="K91" s="1" t="s">
        <v>14</v>
      </c>
      <c r="L91" s="6">
        <v>158.46</v>
      </c>
      <c r="N91" s="7"/>
    </row>
    <row r="92" spans="1:14" x14ac:dyDescent="0.35">
      <c r="A92" s="1">
        <v>84</v>
      </c>
      <c r="B92" s="2">
        <v>44686</v>
      </c>
      <c r="C92" s="1" t="s">
        <v>4</v>
      </c>
      <c r="D92" s="3">
        <v>0.46180555555555558</v>
      </c>
      <c r="E92" s="1" t="s">
        <v>9</v>
      </c>
      <c r="F92" s="1">
        <v>189</v>
      </c>
      <c r="G92" s="1">
        <v>118</v>
      </c>
      <c r="H92" s="7">
        <v>12778.63706669093</v>
      </c>
      <c r="I92" s="5">
        <v>0.624</v>
      </c>
      <c r="J92" s="6">
        <v>142.99</v>
      </c>
      <c r="K92" s="1" t="s">
        <v>14</v>
      </c>
      <c r="L92" s="6">
        <v>158.46</v>
      </c>
      <c r="N92" s="7"/>
    </row>
    <row r="93" spans="1:14" x14ac:dyDescent="0.35">
      <c r="A93" s="1">
        <v>87</v>
      </c>
      <c r="B93" s="2">
        <v>44686</v>
      </c>
      <c r="C93" s="1" t="s">
        <v>4</v>
      </c>
      <c r="D93" s="3">
        <v>0.46180555555555558</v>
      </c>
      <c r="E93" s="1" t="s">
        <v>9</v>
      </c>
      <c r="F93" s="1">
        <v>189</v>
      </c>
      <c r="G93" s="1">
        <v>118</v>
      </c>
      <c r="H93" s="7">
        <v>12778.63706669093</v>
      </c>
      <c r="I93" s="5">
        <v>0.624</v>
      </c>
      <c r="J93" s="6">
        <v>141.99</v>
      </c>
      <c r="K93" s="1" t="s">
        <v>14</v>
      </c>
      <c r="L93" s="6">
        <v>158.46</v>
      </c>
      <c r="N93" s="7"/>
    </row>
    <row r="94" spans="1:14" x14ac:dyDescent="0.35">
      <c r="A94" s="1">
        <v>90</v>
      </c>
      <c r="B94" s="2">
        <v>44686</v>
      </c>
      <c r="C94" s="1" t="s">
        <v>4</v>
      </c>
      <c r="D94" s="3">
        <v>0.46180555555555558</v>
      </c>
      <c r="E94" s="1" t="s">
        <v>9</v>
      </c>
      <c r="F94" s="1">
        <v>189</v>
      </c>
      <c r="G94" s="1">
        <v>114</v>
      </c>
      <c r="H94" s="7">
        <v>12285.506323355472</v>
      </c>
      <c r="I94" s="5">
        <v>0.60299999999999998</v>
      </c>
      <c r="J94" s="6">
        <v>140.99</v>
      </c>
      <c r="K94" s="1" t="s">
        <v>14</v>
      </c>
      <c r="L94" s="6">
        <v>158.46</v>
      </c>
      <c r="N94" s="7"/>
    </row>
    <row r="95" spans="1:14" x14ac:dyDescent="0.35">
      <c r="A95" s="1">
        <v>0</v>
      </c>
      <c r="B95" s="2">
        <v>44686</v>
      </c>
      <c r="C95" s="1" t="s">
        <v>5</v>
      </c>
      <c r="D95" s="3">
        <v>0.78125</v>
      </c>
      <c r="E95" s="1" t="s">
        <v>10</v>
      </c>
      <c r="F95" s="1">
        <v>189</v>
      </c>
      <c r="G95" s="1">
        <v>181</v>
      </c>
      <c r="H95" s="7">
        <v>10446.729142025293</v>
      </c>
      <c r="I95" s="5">
        <v>0.95799999999999996</v>
      </c>
      <c r="J95" s="6">
        <v>133.24</v>
      </c>
      <c r="K95" s="1" t="s">
        <v>15</v>
      </c>
      <c r="L95" s="6">
        <v>189.89</v>
      </c>
      <c r="N95" s="7"/>
    </row>
    <row r="96" spans="1:14" x14ac:dyDescent="0.35">
      <c r="A96" s="1">
        <v>3</v>
      </c>
      <c r="B96" s="2">
        <v>44686</v>
      </c>
      <c r="C96" s="1" t="s">
        <v>5</v>
      </c>
      <c r="D96" s="3">
        <v>0.78125</v>
      </c>
      <c r="E96" s="1" t="s">
        <v>10</v>
      </c>
      <c r="F96" s="1">
        <v>189</v>
      </c>
      <c r="G96" s="1">
        <v>180</v>
      </c>
      <c r="H96" s="7">
        <v>11500</v>
      </c>
      <c r="I96" s="5">
        <v>0.95199999999999996</v>
      </c>
      <c r="J96" s="6">
        <v>124.99</v>
      </c>
      <c r="K96" s="1" t="s">
        <v>15</v>
      </c>
      <c r="L96" s="6">
        <v>189.89</v>
      </c>
      <c r="N96" s="7"/>
    </row>
    <row r="97" spans="1:14" x14ac:dyDescent="0.35">
      <c r="A97" s="1">
        <v>6</v>
      </c>
      <c r="B97" s="2">
        <v>44686</v>
      </c>
      <c r="C97" s="1" t="s">
        <v>5</v>
      </c>
      <c r="D97" s="3">
        <v>0.78125</v>
      </c>
      <c r="E97" s="1" t="s">
        <v>10</v>
      </c>
      <c r="F97" s="1">
        <v>189</v>
      </c>
      <c r="G97" s="1">
        <v>179</v>
      </c>
      <c r="H97" s="7">
        <v>11192.045956694654</v>
      </c>
      <c r="I97" s="5">
        <v>0.94699999999999995</v>
      </c>
      <c r="J97" s="6">
        <v>200.49</v>
      </c>
      <c r="K97" s="1" t="s">
        <v>15</v>
      </c>
      <c r="L97" s="6">
        <v>174.89</v>
      </c>
      <c r="N97" s="7"/>
    </row>
    <row r="98" spans="1:14" x14ac:dyDescent="0.35">
      <c r="A98" s="1">
        <v>9</v>
      </c>
      <c r="B98" s="2">
        <v>44686</v>
      </c>
      <c r="C98" s="1" t="s">
        <v>5</v>
      </c>
      <c r="D98" s="3">
        <v>0.78125</v>
      </c>
      <c r="E98" s="1" t="s">
        <v>10</v>
      </c>
      <c r="F98" s="1">
        <v>189</v>
      </c>
      <c r="G98" s="1">
        <v>174</v>
      </c>
      <c r="H98" s="7">
        <v>10490.764471939903</v>
      </c>
      <c r="I98" s="5">
        <v>0.92100000000000004</v>
      </c>
      <c r="J98" s="6">
        <v>120.69</v>
      </c>
      <c r="K98" s="1" t="s">
        <v>15</v>
      </c>
      <c r="L98" s="6">
        <v>159.88999999999999</v>
      </c>
      <c r="N98" s="7"/>
    </row>
    <row r="99" spans="1:14" x14ac:dyDescent="0.35">
      <c r="A99" s="1">
        <v>12</v>
      </c>
      <c r="B99" s="2">
        <v>44686</v>
      </c>
      <c r="C99" s="1" t="s">
        <v>5</v>
      </c>
      <c r="D99" s="3">
        <v>0.78125</v>
      </c>
      <c r="E99" s="1" t="s">
        <v>10</v>
      </c>
      <c r="F99" s="1">
        <v>189</v>
      </c>
      <c r="G99" s="1">
        <v>164</v>
      </c>
      <c r="H99" s="7">
        <v>9410.3844454264254</v>
      </c>
      <c r="I99" s="5">
        <v>0.86799999999999999</v>
      </c>
      <c r="J99" s="6">
        <v>88.62</v>
      </c>
      <c r="K99" s="1" t="s">
        <v>15</v>
      </c>
      <c r="L99" s="6">
        <v>149.88999999999999</v>
      </c>
      <c r="N99" s="7"/>
    </row>
    <row r="100" spans="1:14" x14ac:dyDescent="0.35">
      <c r="A100" s="1">
        <v>15</v>
      </c>
      <c r="B100" s="2">
        <v>44686</v>
      </c>
      <c r="C100" s="1" t="s">
        <v>5</v>
      </c>
      <c r="D100" s="3">
        <v>0.78125</v>
      </c>
      <c r="E100" s="1" t="s">
        <v>10</v>
      </c>
      <c r="F100" s="1">
        <v>189</v>
      </c>
      <c r="G100" s="1">
        <v>157</v>
      </c>
      <c r="H100" s="7">
        <v>8897.1277065841805</v>
      </c>
      <c r="I100" s="5">
        <v>0.83099999999999996</v>
      </c>
      <c r="J100" s="6">
        <v>71.989999999999995</v>
      </c>
      <c r="K100" s="1" t="s">
        <v>15</v>
      </c>
      <c r="L100" s="6">
        <v>113.89</v>
      </c>
      <c r="N100" s="7"/>
    </row>
    <row r="101" spans="1:14" x14ac:dyDescent="0.35">
      <c r="A101" s="1">
        <v>18</v>
      </c>
      <c r="B101" s="2">
        <v>44686</v>
      </c>
      <c r="C101" s="1" t="s">
        <v>5</v>
      </c>
      <c r="D101" s="3">
        <v>0.78125</v>
      </c>
      <c r="E101" s="1" t="s">
        <v>10</v>
      </c>
      <c r="F101" s="1">
        <v>189</v>
      </c>
      <c r="G101" s="1">
        <v>154</v>
      </c>
      <c r="H101" s="7">
        <v>8672.5143614670797</v>
      </c>
      <c r="I101" s="5">
        <v>0.81499999999999995</v>
      </c>
      <c r="J101" s="6">
        <v>76.489999999999995</v>
      </c>
      <c r="K101" s="1" t="s">
        <v>15</v>
      </c>
      <c r="L101" s="6">
        <v>108.89</v>
      </c>
      <c r="N101" s="7"/>
    </row>
    <row r="102" spans="1:14" x14ac:dyDescent="0.35">
      <c r="A102" s="1">
        <v>21</v>
      </c>
      <c r="B102" s="2">
        <v>44686</v>
      </c>
      <c r="C102" s="1" t="s">
        <v>5</v>
      </c>
      <c r="D102" s="3">
        <v>0.78125</v>
      </c>
      <c r="E102" s="1" t="s">
        <v>10</v>
      </c>
      <c r="F102" s="1">
        <v>189</v>
      </c>
      <c r="G102" s="1">
        <v>151</v>
      </c>
      <c r="H102" s="7">
        <v>8432.6557666813969</v>
      </c>
      <c r="I102" s="5">
        <v>0.79900000000000004</v>
      </c>
      <c r="J102" s="6">
        <v>79.489999999999995</v>
      </c>
      <c r="K102" s="1" t="s">
        <v>15</v>
      </c>
      <c r="L102" s="6">
        <v>95.99</v>
      </c>
      <c r="N102" s="7"/>
    </row>
    <row r="103" spans="1:14" x14ac:dyDescent="0.35">
      <c r="A103" s="1">
        <v>24</v>
      </c>
      <c r="B103" s="2">
        <v>44686</v>
      </c>
      <c r="C103" s="1" t="s">
        <v>5</v>
      </c>
      <c r="D103" s="3">
        <v>0.78125</v>
      </c>
      <c r="E103" s="1" t="s">
        <v>10</v>
      </c>
      <c r="F103" s="1">
        <v>189</v>
      </c>
      <c r="G103" s="1">
        <v>141</v>
      </c>
      <c r="H103" s="7">
        <v>7546.3985859478571</v>
      </c>
      <c r="I103" s="5">
        <v>0.746</v>
      </c>
      <c r="J103" s="6">
        <v>74.989999999999995</v>
      </c>
      <c r="K103" s="1" t="s">
        <v>15</v>
      </c>
      <c r="L103" s="6">
        <v>123.89</v>
      </c>
      <c r="N103" s="7"/>
    </row>
    <row r="104" spans="1:14" x14ac:dyDescent="0.35">
      <c r="A104" s="1">
        <v>27</v>
      </c>
      <c r="B104" s="2">
        <v>44686</v>
      </c>
      <c r="C104" s="1" t="s">
        <v>5</v>
      </c>
      <c r="D104" s="3">
        <v>0.78125</v>
      </c>
      <c r="E104" s="1" t="s">
        <v>10</v>
      </c>
      <c r="F104" s="1">
        <v>189</v>
      </c>
      <c r="G104" s="1">
        <v>138</v>
      </c>
      <c r="H104" s="7">
        <v>7326.866990720283</v>
      </c>
      <c r="I104" s="5">
        <v>0.73</v>
      </c>
      <c r="J104" s="6">
        <v>71.989999999999995</v>
      </c>
      <c r="K104" s="1" t="s">
        <v>15</v>
      </c>
      <c r="L104" s="6">
        <v>123.89</v>
      </c>
      <c r="N104" s="7"/>
    </row>
    <row r="105" spans="1:14" x14ac:dyDescent="0.35">
      <c r="A105" s="1">
        <v>30</v>
      </c>
      <c r="B105" s="2">
        <v>44686</v>
      </c>
      <c r="C105" s="1" t="s">
        <v>5</v>
      </c>
      <c r="D105" s="3">
        <v>0.78125</v>
      </c>
      <c r="E105" s="1" t="s">
        <v>10</v>
      </c>
      <c r="F105" s="1">
        <v>189</v>
      </c>
      <c r="G105" s="1">
        <v>138</v>
      </c>
      <c r="H105" s="7">
        <v>7326.866990720283</v>
      </c>
      <c r="I105" s="5">
        <v>0.73</v>
      </c>
      <c r="J105" s="6">
        <v>91.62</v>
      </c>
      <c r="K105" s="1" t="s">
        <v>15</v>
      </c>
      <c r="L105" s="6">
        <v>108.89</v>
      </c>
      <c r="N105" s="7"/>
    </row>
    <row r="106" spans="1:14" x14ac:dyDescent="0.35">
      <c r="A106" s="1">
        <v>33</v>
      </c>
      <c r="B106" s="2">
        <v>44686</v>
      </c>
      <c r="C106" s="1" t="s">
        <v>5</v>
      </c>
      <c r="D106" s="3">
        <v>0.78125</v>
      </c>
      <c r="E106" s="1" t="s">
        <v>10</v>
      </c>
      <c r="F106" s="1">
        <v>189</v>
      </c>
      <c r="G106" s="1">
        <v>132</v>
      </c>
      <c r="H106" s="7">
        <v>6782.1034025629697</v>
      </c>
      <c r="I106" s="5">
        <v>0.69799999999999995</v>
      </c>
      <c r="J106" s="6">
        <v>82.99</v>
      </c>
      <c r="K106" s="1" t="s">
        <v>15</v>
      </c>
      <c r="L106" s="6">
        <v>94.34</v>
      </c>
      <c r="N106" s="7"/>
    </row>
    <row r="107" spans="1:14" x14ac:dyDescent="0.35">
      <c r="A107" s="1">
        <v>36</v>
      </c>
      <c r="B107" s="2">
        <v>44686</v>
      </c>
      <c r="C107" s="1" t="s">
        <v>5</v>
      </c>
      <c r="D107" s="3">
        <v>0.78125</v>
      </c>
      <c r="E107" s="1" t="s">
        <v>10</v>
      </c>
      <c r="F107" s="1">
        <v>189</v>
      </c>
      <c r="G107" s="1">
        <v>126</v>
      </c>
      <c r="H107" s="7">
        <v>6286.1246133451168</v>
      </c>
      <c r="I107" s="5">
        <v>0.66700000000000004</v>
      </c>
      <c r="J107" s="6">
        <v>94.99</v>
      </c>
      <c r="K107" s="1" t="s">
        <v>15</v>
      </c>
      <c r="L107" s="6">
        <v>82.44</v>
      </c>
      <c r="N107" s="7"/>
    </row>
    <row r="108" spans="1:14" x14ac:dyDescent="0.35">
      <c r="A108" s="1">
        <v>39</v>
      </c>
      <c r="B108" s="2">
        <v>44686</v>
      </c>
      <c r="C108" s="1" t="s">
        <v>5</v>
      </c>
      <c r="D108" s="3">
        <v>0.78125</v>
      </c>
      <c r="E108" s="1" t="s">
        <v>10</v>
      </c>
      <c r="F108" s="1">
        <v>189</v>
      </c>
      <c r="G108" s="1">
        <v>126</v>
      </c>
      <c r="H108" s="7">
        <v>6286.1246133451168</v>
      </c>
      <c r="I108" s="5">
        <v>0.66700000000000004</v>
      </c>
      <c r="J108" s="6">
        <v>90.99</v>
      </c>
      <c r="K108" s="1" t="s">
        <v>15</v>
      </c>
      <c r="L108" s="6">
        <v>94.89</v>
      </c>
      <c r="N108" s="7"/>
    </row>
    <row r="109" spans="1:14" x14ac:dyDescent="0.35">
      <c r="A109" s="1">
        <v>42</v>
      </c>
      <c r="B109" s="2">
        <v>44686</v>
      </c>
      <c r="C109" s="1" t="s">
        <v>5</v>
      </c>
      <c r="D109" s="3">
        <v>0.78125</v>
      </c>
      <c r="E109" s="1" t="s">
        <v>10</v>
      </c>
      <c r="F109" s="1">
        <v>189</v>
      </c>
      <c r="G109" s="1">
        <v>125</v>
      </c>
      <c r="H109" s="7">
        <v>6193.6367653557218</v>
      </c>
      <c r="I109" s="5">
        <v>0.66100000000000003</v>
      </c>
      <c r="J109" s="6">
        <v>90.99</v>
      </c>
      <c r="K109" s="1" t="s">
        <v>15</v>
      </c>
      <c r="L109" s="6">
        <v>94.89</v>
      </c>
      <c r="N109" s="7"/>
    </row>
    <row r="110" spans="1:14" x14ac:dyDescent="0.35">
      <c r="A110" s="1">
        <v>45</v>
      </c>
      <c r="B110" s="2">
        <v>44686</v>
      </c>
      <c r="C110" s="1" t="s">
        <v>5</v>
      </c>
      <c r="D110" s="3">
        <v>0.78125</v>
      </c>
      <c r="E110" s="1" t="s">
        <v>10</v>
      </c>
      <c r="F110" s="1">
        <v>189</v>
      </c>
      <c r="G110" s="1">
        <v>127</v>
      </c>
      <c r="H110" s="7">
        <v>6276.977463543968</v>
      </c>
      <c r="I110" s="5">
        <v>0.67200000000000004</v>
      </c>
      <c r="J110" s="6">
        <v>106.19</v>
      </c>
      <c r="K110" s="1" t="s">
        <v>15</v>
      </c>
      <c r="L110" s="6">
        <v>64.89</v>
      </c>
      <c r="N110" s="7"/>
    </row>
    <row r="111" spans="1:14" x14ac:dyDescent="0.35">
      <c r="A111" s="1">
        <v>48</v>
      </c>
      <c r="B111" s="2">
        <v>44686</v>
      </c>
      <c r="C111" s="1" t="s">
        <v>5</v>
      </c>
      <c r="D111" s="3">
        <v>0.78125</v>
      </c>
      <c r="E111" s="1" t="s">
        <v>10</v>
      </c>
      <c r="F111" s="1">
        <v>189</v>
      </c>
      <c r="G111" s="1">
        <v>127</v>
      </c>
      <c r="H111" s="7">
        <v>6276.977463543968</v>
      </c>
      <c r="I111" s="5">
        <v>0.67200000000000004</v>
      </c>
      <c r="J111" s="6">
        <v>106.19</v>
      </c>
      <c r="K111" s="1" t="s">
        <v>15</v>
      </c>
      <c r="L111" s="6">
        <v>64.89</v>
      </c>
      <c r="N111" s="7"/>
    </row>
    <row r="112" spans="1:14" x14ac:dyDescent="0.35">
      <c r="A112" s="1">
        <v>51</v>
      </c>
      <c r="B112" s="2">
        <v>44686</v>
      </c>
      <c r="C112" s="1" t="s">
        <v>5</v>
      </c>
      <c r="D112" s="3">
        <v>0.78125</v>
      </c>
      <c r="E112" s="1" t="s">
        <v>10</v>
      </c>
      <c r="F112" s="1">
        <v>189</v>
      </c>
      <c r="G112" s="1">
        <v>127</v>
      </c>
      <c r="H112" s="7">
        <v>6276.977463543968</v>
      </c>
      <c r="I112" s="5">
        <v>0.67200000000000004</v>
      </c>
      <c r="J112" s="6">
        <v>94.99</v>
      </c>
      <c r="K112" s="1" t="s">
        <v>15</v>
      </c>
      <c r="L112" s="6">
        <v>58.89</v>
      </c>
      <c r="N112" s="7"/>
    </row>
    <row r="113" spans="1:14" x14ac:dyDescent="0.35">
      <c r="A113" s="1">
        <v>54</v>
      </c>
      <c r="B113" s="2">
        <v>44686</v>
      </c>
      <c r="C113" s="1" t="s">
        <v>5</v>
      </c>
      <c r="D113" s="3">
        <v>0.78125</v>
      </c>
      <c r="E113" s="1" t="s">
        <v>10</v>
      </c>
      <c r="F113" s="1">
        <v>189</v>
      </c>
      <c r="G113" s="1">
        <v>81</v>
      </c>
      <c r="H113" s="7">
        <v>2934.2023862129913</v>
      </c>
      <c r="I113" s="5">
        <v>0.42899999999999999</v>
      </c>
      <c r="J113" s="6">
        <v>44.74</v>
      </c>
      <c r="K113" s="1" t="s">
        <v>15</v>
      </c>
      <c r="L113" s="6">
        <v>58.89</v>
      </c>
      <c r="N113" s="7"/>
    </row>
    <row r="114" spans="1:14" x14ac:dyDescent="0.35">
      <c r="A114" s="1">
        <v>57</v>
      </c>
      <c r="B114" s="2">
        <v>44686</v>
      </c>
      <c r="C114" s="1" t="s">
        <v>5</v>
      </c>
      <c r="D114" s="3">
        <v>0.78125</v>
      </c>
      <c r="E114" s="1" t="s">
        <v>10</v>
      </c>
      <c r="F114" s="1">
        <v>189</v>
      </c>
      <c r="G114" s="1">
        <v>80</v>
      </c>
      <c r="H114" s="7">
        <v>2889.4829871851525</v>
      </c>
      <c r="I114" s="5">
        <v>0.42299999999999999</v>
      </c>
      <c r="J114" s="6">
        <v>46.99</v>
      </c>
      <c r="K114" s="1" t="s">
        <v>15</v>
      </c>
      <c r="L114" s="6">
        <v>52.89</v>
      </c>
      <c r="N114" s="7"/>
    </row>
    <row r="115" spans="1:14" x14ac:dyDescent="0.35">
      <c r="A115" s="1">
        <v>60</v>
      </c>
      <c r="B115" s="2">
        <v>44686</v>
      </c>
      <c r="C115" s="1" t="s">
        <v>5</v>
      </c>
      <c r="D115" s="3">
        <v>0.78125</v>
      </c>
      <c r="E115" s="1" t="s">
        <v>10</v>
      </c>
      <c r="F115" s="1">
        <v>189</v>
      </c>
      <c r="G115" s="1">
        <v>79</v>
      </c>
      <c r="H115" s="7">
        <v>2847.8126380910298</v>
      </c>
      <c r="I115" s="5">
        <v>0.41799999999999998</v>
      </c>
      <c r="J115" s="6">
        <v>43.79</v>
      </c>
      <c r="K115" s="1" t="s">
        <v>15</v>
      </c>
      <c r="L115" s="6">
        <v>58.89</v>
      </c>
      <c r="N115" s="7"/>
    </row>
    <row r="116" spans="1:14" x14ac:dyDescent="0.35">
      <c r="A116" s="1">
        <v>63</v>
      </c>
      <c r="B116" s="2">
        <v>44686</v>
      </c>
      <c r="C116" s="1" t="s">
        <v>5</v>
      </c>
      <c r="D116" s="3">
        <v>0.78125</v>
      </c>
      <c r="E116" s="1" t="s">
        <v>10</v>
      </c>
      <c r="F116" s="1">
        <v>189</v>
      </c>
      <c r="G116" s="1">
        <v>73</v>
      </c>
      <c r="H116" s="7">
        <v>2598.8068935041979</v>
      </c>
      <c r="I116" s="5">
        <v>0.38600000000000001</v>
      </c>
      <c r="J116" s="6">
        <v>40.79</v>
      </c>
      <c r="K116" s="1" t="s">
        <v>15</v>
      </c>
      <c r="L116" s="6">
        <v>52.89</v>
      </c>
      <c r="N116" s="7"/>
    </row>
    <row r="117" spans="1:14" x14ac:dyDescent="0.35">
      <c r="A117" s="1">
        <v>66</v>
      </c>
      <c r="B117" s="2">
        <v>44686</v>
      </c>
      <c r="C117" s="1" t="s">
        <v>5</v>
      </c>
      <c r="D117" s="3">
        <v>0.78125</v>
      </c>
      <c r="E117" s="1" t="s">
        <v>10</v>
      </c>
      <c r="F117" s="1">
        <v>189</v>
      </c>
      <c r="G117" s="1">
        <v>67</v>
      </c>
      <c r="H117" s="7">
        <v>2354.8828988068935</v>
      </c>
      <c r="I117" s="5">
        <v>0.35399999999999998</v>
      </c>
      <c r="J117" s="6">
        <v>38.99</v>
      </c>
      <c r="K117" s="1" t="s">
        <v>15</v>
      </c>
      <c r="L117" s="6">
        <v>52.89</v>
      </c>
      <c r="N117" s="7"/>
    </row>
    <row r="118" spans="1:14" x14ac:dyDescent="0.35">
      <c r="A118" s="1">
        <v>69</v>
      </c>
      <c r="B118" s="2">
        <v>44686</v>
      </c>
      <c r="C118" s="1" t="s">
        <v>5</v>
      </c>
      <c r="D118" s="3">
        <v>0.78125</v>
      </c>
      <c r="E118" s="1" t="s">
        <v>10</v>
      </c>
      <c r="F118" s="1">
        <v>189</v>
      </c>
      <c r="G118" s="1">
        <v>56</v>
      </c>
      <c r="H118" s="7">
        <v>1942.244807777287</v>
      </c>
      <c r="I118" s="5">
        <v>0.29599999999999999</v>
      </c>
      <c r="J118" s="6">
        <v>33.99</v>
      </c>
      <c r="K118" s="1" t="s">
        <v>15</v>
      </c>
      <c r="L118" s="6">
        <v>48.89</v>
      </c>
      <c r="N118" s="7"/>
    </row>
    <row r="119" spans="1:14" x14ac:dyDescent="0.35">
      <c r="A119" s="1">
        <v>72</v>
      </c>
      <c r="B119" s="2">
        <v>44686</v>
      </c>
      <c r="C119" s="1" t="s">
        <v>5</v>
      </c>
      <c r="D119" s="3">
        <v>0.78125</v>
      </c>
      <c r="E119" s="1" t="s">
        <v>10</v>
      </c>
      <c r="F119" s="1">
        <v>189</v>
      </c>
      <c r="G119" s="1">
        <v>54</v>
      </c>
      <c r="H119" s="7">
        <v>1879.2311091471499</v>
      </c>
      <c r="I119" s="5">
        <v>0.28599999999999998</v>
      </c>
      <c r="J119" s="6">
        <v>30.99</v>
      </c>
      <c r="K119" s="1" t="s">
        <v>15</v>
      </c>
      <c r="L119" s="6">
        <v>44.89</v>
      </c>
      <c r="N119" s="7"/>
    </row>
    <row r="120" spans="1:14" x14ac:dyDescent="0.35">
      <c r="A120" s="1">
        <v>75</v>
      </c>
      <c r="B120" s="2">
        <v>44686</v>
      </c>
      <c r="C120" s="1" t="s">
        <v>5</v>
      </c>
      <c r="D120" s="3">
        <v>0.78125</v>
      </c>
      <c r="E120" s="1" t="s">
        <v>10</v>
      </c>
      <c r="F120" s="1">
        <v>189</v>
      </c>
      <c r="G120" s="1">
        <v>54</v>
      </c>
      <c r="H120" s="7">
        <v>1879.2311091471499</v>
      </c>
      <c r="I120" s="5">
        <v>0.28599999999999998</v>
      </c>
      <c r="J120" s="6">
        <v>33.24</v>
      </c>
      <c r="K120" s="1" t="s">
        <v>15</v>
      </c>
      <c r="L120" s="6">
        <v>39.89</v>
      </c>
      <c r="N120" s="7"/>
    </row>
    <row r="121" spans="1:14" x14ac:dyDescent="0.35">
      <c r="A121" s="1">
        <v>78</v>
      </c>
      <c r="B121" s="2">
        <v>44686</v>
      </c>
      <c r="C121" s="1" t="s">
        <v>5</v>
      </c>
      <c r="D121" s="3">
        <v>0.78125</v>
      </c>
      <c r="E121" s="1" t="s">
        <v>10</v>
      </c>
      <c r="F121" s="1">
        <v>189</v>
      </c>
      <c r="G121" s="1">
        <v>51</v>
      </c>
      <c r="H121" s="7">
        <v>1777.5961113566063</v>
      </c>
      <c r="I121" s="5">
        <v>0.27</v>
      </c>
      <c r="J121" s="6">
        <v>33.24</v>
      </c>
      <c r="K121" s="1" t="s">
        <v>15</v>
      </c>
      <c r="L121" s="6">
        <v>39.89</v>
      </c>
      <c r="N121" s="7"/>
    </row>
    <row r="122" spans="1:14" x14ac:dyDescent="0.35">
      <c r="A122" s="1">
        <v>81</v>
      </c>
      <c r="B122" s="2">
        <v>44686</v>
      </c>
      <c r="C122" s="1" t="s">
        <v>5</v>
      </c>
      <c r="D122" s="3">
        <v>0.78125</v>
      </c>
      <c r="E122" s="1" t="s">
        <v>10</v>
      </c>
      <c r="F122" s="1">
        <v>189</v>
      </c>
      <c r="G122" s="1">
        <v>49</v>
      </c>
      <c r="H122" s="7">
        <v>1710.5170128148475</v>
      </c>
      <c r="I122" s="5">
        <v>0.25900000000000001</v>
      </c>
      <c r="J122" s="6">
        <v>26.87</v>
      </c>
      <c r="K122" s="1" t="s">
        <v>15</v>
      </c>
      <c r="L122" s="6">
        <v>44.89</v>
      </c>
      <c r="N122" s="7"/>
    </row>
    <row r="123" spans="1:14" x14ac:dyDescent="0.35">
      <c r="A123" s="1">
        <v>84</v>
      </c>
      <c r="B123" s="2">
        <v>44686</v>
      </c>
      <c r="C123" s="1" t="s">
        <v>5</v>
      </c>
      <c r="D123" s="3">
        <v>0.78125</v>
      </c>
      <c r="E123" s="1" t="s">
        <v>10</v>
      </c>
      <c r="F123" s="1">
        <v>189</v>
      </c>
      <c r="G123" s="1">
        <v>48</v>
      </c>
      <c r="H123" s="7">
        <v>1682.0592134334954</v>
      </c>
      <c r="I123" s="5">
        <v>0.254</v>
      </c>
      <c r="J123" s="6">
        <v>26.24</v>
      </c>
      <c r="K123" s="1" t="s">
        <v>15</v>
      </c>
      <c r="L123" s="6">
        <v>44.89</v>
      </c>
      <c r="N123" s="7"/>
    </row>
    <row r="124" spans="1:14" x14ac:dyDescent="0.35">
      <c r="A124" s="1">
        <v>87</v>
      </c>
      <c r="B124" s="2">
        <v>44686</v>
      </c>
      <c r="C124" s="1" t="s">
        <v>5</v>
      </c>
      <c r="D124" s="3">
        <v>0.78125</v>
      </c>
      <c r="E124" s="1" t="s">
        <v>10</v>
      </c>
      <c r="F124" s="1">
        <v>189</v>
      </c>
      <c r="G124" s="1">
        <v>46</v>
      </c>
      <c r="H124" s="7">
        <v>1628.1926646045072</v>
      </c>
      <c r="I124" s="5">
        <v>0.24299999999999999</v>
      </c>
      <c r="J124" s="6">
        <v>26.24</v>
      </c>
      <c r="K124" s="1" t="s">
        <v>15</v>
      </c>
      <c r="L124" s="6">
        <v>44.89</v>
      </c>
      <c r="N124" s="7"/>
    </row>
    <row r="125" spans="1:14" x14ac:dyDescent="0.35">
      <c r="A125" s="1">
        <v>90</v>
      </c>
      <c r="B125" s="2">
        <v>44686</v>
      </c>
      <c r="C125" s="1" t="s">
        <v>5</v>
      </c>
      <c r="D125" s="3">
        <v>0.78125</v>
      </c>
      <c r="E125" s="1" t="s">
        <v>10</v>
      </c>
      <c r="F125" s="1">
        <v>189</v>
      </c>
      <c r="G125" s="1">
        <v>42</v>
      </c>
      <c r="H125" s="7">
        <v>1515.3778170570042</v>
      </c>
      <c r="I125" s="5">
        <v>0.222</v>
      </c>
      <c r="J125" s="6">
        <v>27.99</v>
      </c>
      <c r="K125" s="1" t="s">
        <v>15</v>
      </c>
      <c r="L125" s="6">
        <v>44.89</v>
      </c>
      <c r="N125" s="7"/>
    </row>
    <row r="127" spans="1:14" x14ac:dyDescent="0.35">
      <c r="G127" s="4"/>
      <c r="H127" s="4"/>
    </row>
  </sheetData>
  <autoFilter ref="A1:L125" xr:uid="{65C9F32F-2B2F-4182-A68D-080DF8DEBD5E}">
    <sortState xmlns:xlrd2="http://schemas.microsoft.com/office/spreadsheetml/2017/richdata2" ref="A2:L125">
      <sortCondition ref="E1:E125"/>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A4728-2164-44D3-BE01-79C739425614}">
  <dimension ref="A1:Q86"/>
  <sheetViews>
    <sheetView topLeftCell="G4" zoomScale="55" zoomScaleNormal="55" workbookViewId="0">
      <selection activeCell="AC24" sqref="AC24"/>
    </sheetView>
  </sheetViews>
  <sheetFormatPr defaultRowHeight="14.5" x14ac:dyDescent="0.35"/>
  <cols>
    <col min="3" max="3" width="11.26953125" customWidth="1"/>
    <col min="5" max="5" width="17.6328125" customWidth="1"/>
    <col min="6" max="6" width="14.08984375" customWidth="1"/>
    <col min="7" max="7" width="11" bestFit="1" customWidth="1"/>
    <col min="8" max="8" width="13.36328125" customWidth="1"/>
  </cols>
  <sheetData>
    <row r="1" spans="1:8" x14ac:dyDescent="0.35">
      <c r="A1" t="s">
        <v>7</v>
      </c>
    </row>
    <row r="2" spans="1:8" x14ac:dyDescent="0.35">
      <c r="A2" t="s">
        <v>31</v>
      </c>
      <c r="B2" t="s">
        <v>41</v>
      </c>
      <c r="C2" t="s">
        <v>45</v>
      </c>
      <c r="D2" t="s">
        <v>46</v>
      </c>
      <c r="H2" s="2">
        <v>44686</v>
      </c>
    </row>
    <row r="3" spans="1:8" x14ac:dyDescent="0.35">
      <c r="A3">
        <v>-24</v>
      </c>
      <c r="B3">
        <v>5.9222222222222225</v>
      </c>
      <c r="C3">
        <v>1</v>
      </c>
      <c r="D3">
        <v>-1</v>
      </c>
      <c r="E3" s="16">
        <f t="shared" ref="E3:E11" si="0">$H$2+A3</f>
        <v>44662</v>
      </c>
      <c r="F3" t="str">
        <f>TEXT(E3, "dddd")</f>
        <v>Monday</v>
      </c>
    </row>
    <row r="4" spans="1:8" x14ac:dyDescent="0.35">
      <c r="A4">
        <v>-21</v>
      </c>
      <c r="B4">
        <v>-3.0861764705882355</v>
      </c>
      <c r="C4">
        <v>1</v>
      </c>
      <c r="D4">
        <v>-1</v>
      </c>
      <c r="E4" s="16">
        <f t="shared" si="0"/>
        <v>44665</v>
      </c>
      <c r="F4" t="str">
        <f t="shared" ref="F4:F67" si="1">TEXT(E4, "dddd")</f>
        <v>Thursday</v>
      </c>
    </row>
    <row r="5" spans="1:8" x14ac:dyDescent="0.35">
      <c r="A5">
        <v>-18</v>
      </c>
      <c r="B5" t="e">
        <v>#DIV/0!</v>
      </c>
      <c r="C5">
        <v>1</v>
      </c>
      <c r="D5">
        <v>-1</v>
      </c>
      <c r="E5" s="16">
        <f t="shared" si="0"/>
        <v>44668</v>
      </c>
      <c r="F5" t="str">
        <f t="shared" si="1"/>
        <v>Sunday</v>
      </c>
    </row>
    <row r="6" spans="1:8" x14ac:dyDescent="0.35">
      <c r="A6">
        <v>-15</v>
      </c>
      <c r="B6">
        <v>4.7689473684210526</v>
      </c>
      <c r="C6">
        <v>1</v>
      </c>
      <c r="D6">
        <v>-1</v>
      </c>
      <c r="E6" s="16">
        <f t="shared" si="0"/>
        <v>44671</v>
      </c>
      <c r="F6" t="str">
        <f t="shared" si="1"/>
        <v>Wednesday</v>
      </c>
    </row>
    <row r="7" spans="1:8" x14ac:dyDescent="0.35">
      <c r="A7">
        <v>-12</v>
      </c>
      <c r="B7">
        <v>-1.2088709677419356</v>
      </c>
      <c r="C7">
        <v>1</v>
      </c>
      <c r="D7">
        <v>-1</v>
      </c>
      <c r="E7" s="16">
        <f t="shared" si="0"/>
        <v>44674</v>
      </c>
      <c r="F7" t="str">
        <f t="shared" si="1"/>
        <v>Saturday</v>
      </c>
    </row>
    <row r="8" spans="1:8" x14ac:dyDescent="0.35">
      <c r="A8">
        <v>-9</v>
      </c>
      <c r="B8" t="e">
        <v>#DIV/0!</v>
      </c>
      <c r="C8">
        <v>1</v>
      </c>
      <c r="D8">
        <v>-1</v>
      </c>
      <c r="E8" s="16">
        <f t="shared" si="0"/>
        <v>44677</v>
      </c>
      <c r="F8" t="str">
        <f t="shared" si="1"/>
        <v>Tuesday</v>
      </c>
    </row>
    <row r="9" spans="1:8" x14ac:dyDescent="0.35">
      <c r="A9">
        <v>-6</v>
      </c>
      <c r="B9">
        <v>0.22355263157894756</v>
      </c>
      <c r="C9">
        <v>1</v>
      </c>
      <c r="D9">
        <v>-1</v>
      </c>
      <c r="E9" s="16">
        <f t="shared" si="0"/>
        <v>44680</v>
      </c>
      <c r="F9" t="str">
        <f t="shared" si="1"/>
        <v>Friday</v>
      </c>
    </row>
    <row r="10" spans="1:8" x14ac:dyDescent="0.35">
      <c r="A10">
        <v>-3</v>
      </c>
      <c r="B10">
        <v>-1.3034782608695665</v>
      </c>
      <c r="C10">
        <v>1</v>
      </c>
      <c r="D10">
        <v>-1</v>
      </c>
      <c r="E10" s="16">
        <f t="shared" si="0"/>
        <v>44683</v>
      </c>
      <c r="F10" t="str">
        <f t="shared" si="1"/>
        <v>Monday</v>
      </c>
    </row>
    <row r="11" spans="1:8" x14ac:dyDescent="0.35">
      <c r="A11">
        <v>0</v>
      </c>
      <c r="B11">
        <v>0.28028037383177573</v>
      </c>
      <c r="C11">
        <v>1</v>
      </c>
      <c r="D11">
        <v>-1</v>
      </c>
      <c r="E11" s="16">
        <f t="shared" si="0"/>
        <v>44686</v>
      </c>
      <c r="F11" t="str">
        <f t="shared" si="1"/>
        <v>Thursday</v>
      </c>
    </row>
    <row r="12" spans="1:8" x14ac:dyDescent="0.35">
      <c r="E12" s="16"/>
    </row>
    <row r="13" spans="1:8" x14ac:dyDescent="0.35">
      <c r="A13" t="s">
        <v>8</v>
      </c>
      <c r="E13" s="16"/>
    </row>
    <row r="14" spans="1:8" x14ac:dyDescent="0.35">
      <c r="A14" t="s">
        <v>31</v>
      </c>
      <c r="B14" t="s">
        <v>41</v>
      </c>
      <c r="C14" t="s">
        <v>45</v>
      </c>
      <c r="D14" t="s">
        <v>46</v>
      </c>
      <c r="E14" s="16"/>
    </row>
    <row r="15" spans="1:8" x14ac:dyDescent="0.35">
      <c r="A15">
        <v>-57</v>
      </c>
      <c r="B15">
        <v>-0.29330143540669867</v>
      </c>
      <c r="C15">
        <v>1</v>
      </c>
      <c r="D15">
        <v>-1</v>
      </c>
      <c r="E15" s="16">
        <f t="shared" ref="E15:E34" si="2">$H$2+A15</f>
        <v>44629</v>
      </c>
      <c r="F15" t="str">
        <f t="shared" si="1"/>
        <v>Wednesday</v>
      </c>
    </row>
    <row r="16" spans="1:8" x14ac:dyDescent="0.35">
      <c r="A16">
        <v>-54</v>
      </c>
      <c r="B16">
        <v>0.20388994307400393</v>
      </c>
      <c r="C16">
        <v>1</v>
      </c>
      <c r="D16">
        <v>-1</v>
      </c>
      <c r="E16" s="16">
        <f t="shared" si="2"/>
        <v>44632</v>
      </c>
      <c r="F16" t="str">
        <f t="shared" si="1"/>
        <v>Saturday</v>
      </c>
    </row>
    <row r="17" spans="1:17" x14ac:dyDescent="0.35">
      <c r="A17">
        <v>-51</v>
      </c>
      <c r="B17">
        <v>1.13006993006993</v>
      </c>
      <c r="C17">
        <v>1</v>
      </c>
      <c r="D17">
        <v>-1</v>
      </c>
      <c r="E17" s="16">
        <f t="shared" si="2"/>
        <v>44635</v>
      </c>
      <c r="F17" t="str">
        <f t="shared" si="1"/>
        <v>Tuesday</v>
      </c>
    </row>
    <row r="18" spans="1:17" x14ac:dyDescent="0.35">
      <c r="A18">
        <v>-48</v>
      </c>
      <c r="B18">
        <v>0.69354066985645924</v>
      </c>
      <c r="C18">
        <v>1</v>
      </c>
      <c r="D18">
        <v>-1</v>
      </c>
      <c r="E18" s="16">
        <f t="shared" si="2"/>
        <v>44638</v>
      </c>
      <c r="F18" t="str">
        <f t="shared" si="1"/>
        <v>Friday</v>
      </c>
    </row>
    <row r="19" spans="1:17" x14ac:dyDescent="0.35">
      <c r="A19">
        <v>-45</v>
      </c>
      <c r="B19">
        <v>0.23696296296296296</v>
      </c>
      <c r="C19">
        <v>1</v>
      </c>
      <c r="D19">
        <v>-1</v>
      </c>
      <c r="E19" s="16">
        <f t="shared" si="2"/>
        <v>44641</v>
      </c>
      <c r="F19" t="str">
        <f t="shared" si="1"/>
        <v>Monday</v>
      </c>
    </row>
    <row r="20" spans="1:17" x14ac:dyDescent="0.35">
      <c r="A20">
        <v>-42</v>
      </c>
      <c r="B20">
        <v>-0.5388679245283019</v>
      </c>
      <c r="C20">
        <v>1</v>
      </c>
      <c r="D20">
        <v>-1</v>
      </c>
      <c r="E20" s="16">
        <f t="shared" si="2"/>
        <v>44644</v>
      </c>
      <c r="F20" t="str">
        <f t="shared" si="1"/>
        <v>Thursday</v>
      </c>
    </row>
    <row r="21" spans="1:17" x14ac:dyDescent="0.35">
      <c r="A21">
        <v>-39</v>
      </c>
      <c r="B21">
        <v>0.64857142857142858</v>
      </c>
      <c r="C21">
        <v>1</v>
      </c>
      <c r="D21">
        <v>-1</v>
      </c>
      <c r="E21" s="16">
        <f t="shared" si="2"/>
        <v>44647</v>
      </c>
      <c r="F21" t="str">
        <f t="shared" si="1"/>
        <v>Sunday</v>
      </c>
    </row>
    <row r="22" spans="1:17" x14ac:dyDescent="0.35">
      <c r="A22">
        <v>-36</v>
      </c>
      <c r="B22">
        <v>-1.3493112947658401</v>
      </c>
      <c r="C22">
        <v>1</v>
      </c>
      <c r="D22">
        <v>-1</v>
      </c>
      <c r="E22" s="16">
        <f t="shared" si="2"/>
        <v>44650</v>
      </c>
      <c r="F22" t="str">
        <f t="shared" si="1"/>
        <v>Wednesday</v>
      </c>
      <c r="H22">
        <v>-1</v>
      </c>
    </row>
    <row r="23" spans="1:17" x14ac:dyDescent="0.35">
      <c r="A23">
        <v>-33</v>
      </c>
      <c r="B23">
        <v>-0.17058321479374114</v>
      </c>
      <c r="C23">
        <v>1</v>
      </c>
      <c r="D23">
        <v>-1</v>
      </c>
      <c r="E23" s="16">
        <f t="shared" si="2"/>
        <v>44653</v>
      </c>
      <c r="F23" t="str">
        <f t="shared" si="1"/>
        <v>Saturday</v>
      </c>
    </row>
    <row r="24" spans="1:17" x14ac:dyDescent="0.35">
      <c r="A24">
        <v>-30</v>
      </c>
      <c r="B24" t="e">
        <v>#DIV/0!</v>
      </c>
      <c r="C24">
        <v>1</v>
      </c>
      <c r="D24">
        <v>-1</v>
      </c>
      <c r="E24" s="16">
        <f t="shared" si="2"/>
        <v>44656</v>
      </c>
      <c r="F24" t="str">
        <f t="shared" si="1"/>
        <v>Tuesday</v>
      </c>
    </row>
    <row r="25" spans="1:17" x14ac:dyDescent="0.35">
      <c r="A25">
        <v>-27</v>
      </c>
      <c r="B25">
        <v>0.45884683098591544</v>
      </c>
      <c r="C25">
        <v>1</v>
      </c>
      <c r="D25">
        <v>-1</v>
      </c>
      <c r="E25" s="16">
        <f t="shared" si="2"/>
        <v>44659</v>
      </c>
      <c r="F25" t="str">
        <f t="shared" si="1"/>
        <v>Friday</v>
      </c>
      <c r="Q25" s="19"/>
    </row>
    <row r="26" spans="1:17" x14ac:dyDescent="0.35">
      <c r="A26">
        <v>-24</v>
      </c>
      <c r="B26">
        <v>0.34043933708567847</v>
      </c>
      <c r="C26">
        <v>1</v>
      </c>
      <c r="D26">
        <v>-1</v>
      </c>
      <c r="E26" s="16">
        <f t="shared" si="2"/>
        <v>44662</v>
      </c>
      <c r="F26" t="str">
        <f t="shared" si="1"/>
        <v>Monday</v>
      </c>
    </row>
    <row r="27" spans="1:17" x14ac:dyDescent="0.35">
      <c r="A27">
        <v>-21</v>
      </c>
      <c r="B27">
        <v>-0.12088794926004223</v>
      </c>
      <c r="C27">
        <v>1</v>
      </c>
      <c r="D27">
        <v>-1</v>
      </c>
      <c r="E27" s="16">
        <f t="shared" si="2"/>
        <v>44665</v>
      </c>
      <c r="F27" t="str">
        <f t="shared" si="1"/>
        <v>Thursday</v>
      </c>
    </row>
    <row r="28" spans="1:17" x14ac:dyDescent="0.35">
      <c r="A28">
        <v>-18</v>
      </c>
      <c r="B28">
        <v>0.80075093867334202</v>
      </c>
      <c r="C28">
        <v>1</v>
      </c>
      <c r="D28">
        <v>-1</v>
      </c>
      <c r="E28" s="16">
        <f t="shared" si="2"/>
        <v>44668</v>
      </c>
      <c r="F28" t="str">
        <f t="shared" si="1"/>
        <v>Sunday</v>
      </c>
    </row>
    <row r="29" spans="1:17" x14ac:dyDescent="0.35">
      <c r="A29">
        <v>-15</v>
      </c>
      <c r="B29">
        <v>0.31255263157894725</v>
      </c>
      <c r="C29">
        <v>1</v>
      </c>
      <c r="D29">
        <v>-1</v>
      </c>
      <c r="E29" s="16">
        <f t="shared" si="2"/>
        <v>44671</v>
      </c>
      <c r="F29" t="str">
        <f t="shared" si="1"/>
        <v>Wednesday</v>
      </c>
    </row>
    <row r="30" spans="1:17" x14ac:dyDescent="0.35">
      <c r="A30">
        <v>-12</v>
      </c>
      <c r="B30">
        <v>-0.63432141107300311</v>
      </c>
      <c r="C30">
        <v>1</v>
      </c>
      <c r="D30">
        <v>-1</v>
      </c>
      <c r="E30" s="16">
        <f t="shared" si="2"/>
        <v>44674</v>
      </c>
      <c r="F30" t="str">
        <f t="shared" si="1"/>
        <v>Saturday</v>
      </c>
    </row>
    <row r="31" spans="1:17" x14ac:dyDescent="0.35">
      <c r="A31">
        <v>-9</v>
      </c>
      <c r="B31">
        <v>0.83210365853658541</v>
      </c>
      <c r="C31">
        <v>1</v>
      </c>
      <c r="D31">
        <v>-1</v>
      </c>
      <c r="E31" s="16">
        <f t="shared" si="2"/>
        <v>44677</v>
      </c>
      <c r="F31" t="str">
        <f t="shared" si="1"/>
        <v>Tuesday</v>
      </c>
    </row>
    <row r="32" spans="1:17" x14ac:dyDescent="0.35">
      <c r="A32">
        <v>-6</v>
      </c>
      <c r="B32">
        <v>0.24716480446927375</v>
      </c>
      <c r="C32">
        <v>1</v>
      </c>
      <c r="D32">
        <v>-1</v>
      </c>
      <c r="E32" s="16">
        <f t="shared" si="2"/>
        <v>44680</v>
      </c>
      <c r="F32" t="str">
        <f t="shared" si="1"/>
        <v>Friday</v>
      </c>
    </row>
    <row r="33" spans="1:6" x14ac:dyDescent="0.35">
      <c r="A33">
        <v>-3</v>
      </c>
      <c r="B33">
        <v>6.2048364153627321E-2</v>
      </c>
      <c r="C33">
        <v>1</v>
      </c>
      <c r="D33">
        <v>-1</v>
      </c>
      <c r="E33" s="16">
        <f t="shared" si="2"/>
        <v>44683</v>
      </c>
      <c r="F33" t="str">
        <f t="shared" si="1"/>
        <v>Monday</v>
      </c>
    </row>
    <row r="34" spans="1:6" x14ac:dyDescent="0.35">
      <c r="A34">
        <v>0</v>
      </c>
      <c r="B34">
        <v>0.11099723908550763</v>
      </c>
      <c r="C34">
        <v>1</v>
      </c>
      <c r="D34">
        <v>-1</v>
      </c>
      <c r="E34" s="16">
        <f t="shared" si="2"/>
        <v>44686</v>
      </c>
      <c r="F34" t="str">
        <f t="shared" si="1"/>
        <v>Thursday</v>
      </c>
    </row>
    <row r="35" spans="1:6" x14ac:dyDescent="0.35">
      <c r="E35" s="16"/>
    </row>
    <row r="36" spans="1:6" x14ac:dyDescent="0.35">
      <c r="A36" t="s">
        <v>9</v>
      </c>
      <c r="E36" s="16"/>
    </row>
    <row r="37" spans="1:6" x14ac:dyDescent="0.35">
      <c r="A37" t="s">
        <v>31</v>
      </c>
      <c r="B37" t="s">
        <v>41</v>
      </c>
      <c r="C37" t="s">
        <v>45</v>
      </c>
      <c r="D37" t="s">
        <v>46</v>
      </c>
      <c r="E37" s="16"/>
    </row>
    <row r="38" spans="1:6" x14ac:dyDescent="0.35">
      <c r="A38">
        <v>-42</v>
      </c>
      <c r="B38">
        <v>0</v>
      </c>
      <c r="C38">
        <v>1</v>
      </c>
      <c r="D38">
        <v>-1</v>
      </c>
      <c r="E38" s="16">
        <f t="shared" ref="E38:E52" si="3">$H$2+A38</f>
        <v>44644</v>
      </c>
      <c r="F38" t="str">
        <f t="shared" si="1"/>
        <v>Thursday</v>
      </c>
    </row>
    <row r="39" spans="1:6" x14ac:dyDescent="0.35">
      <c r="A39">
        <v>-39</v>
      </c>
      <c r="B39">
        <v>9.9465608465608465E-2</v>
      </c>
      <c r="C39">
        <v>1</v>
      </c>
      <c r="D39">
        <v>-1</v>
      </c>
      <c r="E39" s="16">
        <f t="shared" si="3"/>
        <v>44647</v>
      </c>
      <c r="F39" t="str">
        <f t="shared" si="1"/>
        <v>Sunday</v>
      </c>
    </row>
    <row r="40" spans="1:6" x14ac:dyDescent="0.35">
      <c r="A40">
        <v>-36</v>
      </c>
      <c r="B40" t="e">
        <v>#DIV/0!</v>
      </c>
      <c r="C40">
        <v>1</v>
      </c>
      <c r="D40">
        <v>-1</v>
      </c>
      <c r="E40" s="16">
        <f t="shared" si="3"/>
        <v>44650</v>
      </c>
      <c r="F40" t="str">
        <f t="shared" si="1"/>
        <v>Wednesday</v>
      </c>
    </row>
    <row r="41" spans="1:6" x14ac:dyDescent="0.35">
      <c r="A41">
        <v>-33</v>
      </c>
      <c r="B41">
        <v>-5.9142185663924797E-2</v>
      </c>
      <c r="C41">
        <v>1</v>
      </c>
      <c r="D41">
        <v>-1</v>
      </c>
      <c r="E41" s="16">
        <f t="shared" si="3"/>
        <v>44653</v>
      </c>
      <c r="F41" t="str">
        <f t="shared" si="1"/>
        <v>Saturday</v>
      </c>
    </row>
    <row r="42" spans="1:6" x14ac:dyDescent="0.35">
      <c r="A42">
        <v>-30</v>
      </c>
      <c r="B42">
        <v>2.4875461995821935</v>
      </c>
      <c r="C42">
        <v>1</v>
      </c>
      <c r="D42">
        <v>-1</v>
      </c>
      <c r="E42" s="16">
        <f t="shared" si="3"/>
        <v>44656</v>
      </c>
      <c r="F42" t="str">
        <f t="shared" si="1"/>
        <v>Tuesday</v>
      </c>
    </row>
    <row r="43" spans="1:6" x14ac:dyDescent="0.35">
      <c r="A43">
        <v>-27</v>
      </c>
      <c r="B43">
        <v>0.39190229948289274</v>
      </c>
      <c r="C43">
        <v>1</v>
      </c>
      <c r="D43">
        <v>-1</v>
      </c>
      <c r="E43" s="16">
        <f t="shared" si="3"/>
        <v>44659</v>
      </c>
      <c r="F43" t="str">
        <f t="shared" si="1"/>
        <v>Friday</v>
      </c>
    </row>
    <row r="44" spans="1:6" x14ac:dyDescent="0.35">
      <c r="A44">
        <v>-24</v>
      </c>
      <c r="B44">
        <v>0.17550338179273883</v>
      </c>
      <c r="C44">
        <v>1</v>
      </c>
      <c r="D44">
        <v>-1</v>
      </c>
      <c r="E44" s="16">
        <f t="shared" si="3"/>
        <v>44662</v>
      </c>
      <c r="F44" t="str">
        <f t="shared" si="1"/>
        <v>Monday</v>
      </c>
    </row>
    <row r="45" spans="1:6" x14ac:dyDescent="0.35">
      <c r="A45">
        <v>-21</v>
      </c>
      <c r="B45">
        <v>-0.19108280254777082</v>
      </c>
      <c r="C45">
        <v>1</v>
      </c>
      <c r="D45">
        <v>-1</v>
      </c>
      <c r="E45" s="16">
        <f t="shared" si="3"/>
        <v>44665</v>
      </c>
      <c r="F45" t="str">
        <f t="shared" si="1"/>
        <v>Thursday</v>
      </c>
    </row>
    <row r="46" spans="1:6" x14ac:dyDescent="0.35">
      <c r="A46">
        <v>-18</v>
      </c>
      <c r="B46">
        <v>0.21381860788693197</v>
      </c>
      <c r="C46">
        <v>1</v>
      </c>
      <c r="D46">
        <v>-1</v>
      </c>
      <c r="E46" s="16">
        <f t="shared" si="3"/>
        <v>44668</v>
      </c>
      <c r="F46" t="str">
        <f t="shared" si="1"/>
        <v>Sunday</v>
      </c>
    </row>
    <row r="47" spans="1:6" x14ac:dyDescent="0.35">
      <c r="A47">
        <v>-15</v>
      </c>
      <c r="B47">
        <v>0</v>
      </c>
      <c r="C47">
        <v>1</v>
      </c>
      <c r="D47">
        <v>-1</v>
      </c>
      <c r="E47" s="16">
        <f t="shared" si="3"/>
        <v>44671</v>
      </c>
      <c r="F47" t="str">
        <f t="shared" si="1"/>
        <v>Wednesday</v>
      </c>
    </row>
    <row r="48" spans="1:6" x14ac:dyDescent="0.35">
      <c r="A48">
        <v>-12</v>
      </c>
      <c r="B48">
        <v>0.30278017241379285</v>
      </c>
      <c r="C48">
        <v>1</v>
      </c>
      <c r="D48">
        <v>-1</v>
      </c>
      <c r="E48" s="16">
        <f t="shared" si="3"/>
        <v>44674</v>
      </c>
      <c r="F48" t="str">
        <f t="shared" si="1"/>
        <v>Saturday</v>
      </c>
    </row>
    <row r="49" spans="1:6" x14ac:dyDescent="0.35">
      <c r="A49">
        <v>-9</v>
      </c>
      <c r="B49">
        <v>0</v>
      </c>
      <c r="C49">
        <v>1</v>
      </c>
      <c r="D49">
        <v>-1</v>
      </c>
      <c r="E49" s="16">
        <f t="shared" si="3"/>
        <v>44677</v>
      </c>
      <c r="F49" t="str">
        <f t="shared" si="1"/>
        <v>Tuesday</v>
      </c>
    </row>
    <row r="50" spans="1:6" x14ac:dyDescent="0.35">
      <c r="A50">
        <v>-6</v>
      </c>
      <c r="B50">
        <v>0.29133333333333333</v>
      </c>
      <c r="C50">
        <v>1</v>
      </c>
      <c r="D50">
        <v>-1</v>
      </c>
      <c r="E50" s="16">
        <f t="shared" si="3"/>
        <v>44680</v>
      </c>
      <c r="F50" t="str">
        <f t="shared" si="1"/>
        <v>Friday</v>
      </c>
    </row>
    <row r="51" spans="1:6" x14ac:dyDescent="0.35">
      <c r="A51">
        <v>-3</v>
      </c>
      <c r="B51">
        <v>-5.6221702935592227E-2</v>
      </c>
      <c r="C51">
        <v>1</v>
      </c>
      <c r="D51">
        <v>-1</v>
      </c>
      <c r="E51" s="16">
        <f t="shared" si="3"/>
        <v>44683</v>
      </c>
      <c r="F51" t="str">
        <f t="shared" si="1"/>
        <v>Monday</v>
      </c>
    </row>
    <row r="52" spans="1:6" x14ac:dyDescent="0.35">
      <c r="A52">
        <v>0</v>
      </c>
      <c r="B52">
        <v>0.40447457627118644</v>
      </c>
      <c r="C52">
        <v>1</v>
      </c>
      <c r="D52">
        <v>-1</v>
      </c>
      <c r="E52" s="16">
        <f t="shared" si="3"/>
        <v>44686</v>
      </c>
      <c r="F52" t="str">
        <f t="shared" si="1"/>
        <v>Thursday</v>
      </c>
    </row>
    <row r="53" spans="1:6" x14ac:dyDescent="0.35">
      <c r="E53" s="16"/>
    </row>
    <row r="54" spans="1:6" x14ac:dyDescent="0.35">
      <c r="A54" t="s">
        <v>10</v>
      </c>
      <c r="E54" s="16"/>
    </row>
    <row r="55" spans="1:6" x14ac:dyDescent="0.35">
      <c r="A55" t="s">
        <v>31</v>
      </c>
      <c r="B55" t="s">
        <v>41</v>
      </c>
      <c r="C55" t="s">
        <v>45</v>
      </c>
      <c r="D55" t="s">
        <v>46</v>
      </c>
      <c r="E55" s="16"/>
    </row>
    <row r="56" spans="1:6" x14ac:dyDescent="0.35">
      <c r="A56">
        <v>-90</v>
      </c>
      <c r="B56" t="e">
        <v>#DIV/0!</v>
      </c>
      <c r="C56">
        <v>1</v>
      </c>
      <c r="D56">
        <v>-1</v>
      </c>
      <c r="E56" s="16">
        <f t="shared" ref="E56:E86" si="4">$H$2+A56</f>
        <v>44596</v>
      </c>
      <c r="F56" t="str">
        <f t="shared" si="1"/>
        <v>Friday</v>
      </c>
    </row>
    <row r="57" spans="1:6" x14ac:dyDescent="0.35">
      <c r="A57">
        <v>-87</v>
      </c>
      <c r="B57">
        <v>-1.3038509316770186</v>
      </c>
      <c r="C57">
        <v>1</v>
      </c>
      <c r="D57">
        <v>-1</v>
      </c>
      <c r="E57" s="16">
        <f t="shared" si="4"/>
        <v>44599</v>
      </c>
      <c r="F57" t="str">
        <f t="shared" si="1"/>
        <v>Monday</v>
      </c>
    </row>
    <row r="58" spans="1:6" x14ac:dyDescent="0.35">
      <c r="A58">
        <v>-84</v>
      </c>
      <c r="B58" t="e">
        <v>#DIV/0!</v>
      </c>
      <c r="C58">
        <v>1</v>
      </c>
      <c r="D58">
        <v>-1</v>
      </c>
      <c r="E58" s="16">
        <f t="shared" si="4"/>
        <v>44602</v>
      </c>
      <c r="F58" t="str">
        <f t="shared" si="1"/>
        <v>Thursday</v>
      </c>
    </row>
    <row r="59" spans="1:6" x14ac:dyDescent="0.35">
      <c r="A59">
        <v>-81</v>
      </c>
      <c r="B59">
        <v>0.87042436022027514</v>
      </c>
      <c r="C59">
        <v>1</v>
      </c>
      <c r="D59">
        <v>-1</v>
      </c>
      <c r="E59" s="16">
        <f t="shared" si="4"/>
        <v>44605</v>
      </c>
      <c r="F59" t="str">
        <f t="shared" si="1"/>
        <v>Sunday</v>
      </c>
    </row>
    <row r="60" spans="1:6" x14ac:dyDescent="0.35">
      <c r="A60">
        <v>-78</v>
      </c>
      <c r="B60">
        <v>0.20463570043401974</v>
      </c>
      <c r="C60">
        <v>1</v>
      </c>
      <c r="D60">
        <v>-1</v>
      </c>
      <c r="E60" s="16">
        <f t="shared" si="4"/>
        <v>44608</v>
      </c>
      <c r="F60" t="str">
        <f t="shared" si="1"/>
        <v>Wednesday</v>
      </c>
    </row>
    <row r="61" spans="1:6" x14ac:dyDescent="0.35">
      <c r="A61">
        <v>-75</v>
      </c>
      <c r="B61" t="e">
        <v>#DIV/0!</v>
      </c>
      <c r="C61">
        <v>1</v>
      </c>
      <c r="D61">
        <v>-1</v>
      </c>
      <c r="E61" s="16">
        <f t="shared" si="4"/>
        <v>44611</v>
      </c>
      <c r="F61" t="str">
        <f t="shared" si="1"/>
        <v>Saturday</v>
      </c>
    </row>
    <row r="62" spans="1:6" x14ac:dyDescent="0.35">
      <c r="A62">
        <v>-72</v>
      </c>
      <c r="B62">
        <v>0</v>
      </c>
      <c r="C62">
        <v>1</v>
      </c>
      <c r="D62">
        <v>-1</v>
      </c>
      <c r="E62" s="16">
        <f t="shared" si="4"/>
        <v>44614</v>
      </c>
      <c r="F62" t="str">
        <f t="shared" si="1"/>
        <v>Tuesday</v>
      </c>
    </row>
    <row r="63" spans="1:6" x14ac:dyDescent="0.35">
      <c r="A63">
        <v>-69</v>
      </c>
      <c r="B63">
        <v>0.40464285714285669</v>
      </c>
      <c r="C63">
        <v>1</v>
      </c>
      <c r="D63">
        <v>-1</v>
      </c>
      <c r="E63" s="16">
        <f t="shared" si="4"/>
        <v>44617</v>
      </c>
      <c r="F63" t="str">
        <f t="shared" si="1"/>
        <v>Friday</v>
      </c>
    </row>
    <row r="64" spans="1:6" x14ac:dyDescent="0.35">
      <c r="A64">
        <v>-66</v>
      </c>
      <c r="B64">
        <v>1.2802686567164181</v>
      </c>
      <c r="C64">
        <v>1</v>
      </c>
      <c r="D64">
        <v>-1</v>
      </c>
      <c r="E64" s="16">
        <f t="shared" si="4"/>
        <v>44620</v>
      </c>
      <c r="F64" t="str">
        <f t="shared" si="1"/>
        <v>Monday</v>
      </c>
    </row>
    <row r="65" spans="1:6" x14ac:dyDescent="0.35">
      <c r="A65">
        <v>-63</v>
      </c>
      <c r="B65">
        <v>1.8625570776255735</v>
      </c>
      <c r="C65">
        <v>1</v>
      </c>
      <c r="D65">
        <v>-1</v>
      </c>
      <c r="E65" s="16">
        <f t="shared" si="4"/>
        <v>44623</v>
      </c>
      <c r="F65" t="str">
        <f t="shared" si="1"/>
        <v>Thursday</v>
      </c>
    </row>
    <row r="66" spans="1:6" x14ac:dyDescent="0.35">
      <c r="A66">
        <v>-60</v>
      </c>
      <c r="B66">
        <v>1.1086075949367089</v>
      </c>
      <c r="C66">
        <v>1</v>
      </c>
      <c r="D66">
        <v>-1</v>
      </c>
      <c r="E66" s="16">
        <f t="shared" si="4"/>
        <v>44626</v>
      </c>
      <c r="F66" t="str">
        <f t="shared" si="1"/>
        <v>Sunday</v>
      </c>
    </row>
    <row r="67" spans="1:6" x14ac:dyDescent="0.35">
      <c r="A67">
        <v>-57</v>
      </c>
      <c r="B67">
        <v>0.18355468749999984</v>
      </c>
      <c r="C67">
        <v>1</v>
      </c>
      <c r="D67">
        <v>-1</v>
      </c>
      <c r="E67" s="16">
        <f t="shared" si="4"/>
        <v>44629</v>
      </c>
      <c r="F67" t="str">
        <f t="shared" si="1"/>
        <v>Wednesday</v>
      </c>
    </row>
    <row r="68" spans="1:6" x14ac:dyDescent="0.35">
      <c r="A68">
        <v>-54</v>
      </c>
      <c r="B68">
        <v>-0.24548696844993143</v>
      </c>
      <c r="C68">
        <v>1</v>
      </c>
      <c r="D68">
        <v>-1</v>
      </c>
      <c r="E68" s="16">
        <f t="shared" si="4"/>
        <v>44632</v>
      </c>
      <c r="F68" t="str">
        <f t="shared" ref="F68:F86" si="5">TEXT(E68, "dddd")</f>
        <v>Saturday</v>
      </c>
    </row>
    <row r="69" spans="1:6" x14ac:dyDescent="0.35">
      <c r="A69">
        <v>-51</v>
      </c>
      <c r="B69">
        <v>0.68469307008265767</v>
      </c>
      <c r="C69">
        <v>1</v>
      </c>
      <c r="D69">
        <v>-1</v>
      </c>
      <c r="E69" s="16">
        <f t="shared" si="4"/>
        <v>44635</v>
      </c>
      <c r="F69" t="str">
        <f t="shared" si="5"/>
        <v>Tuesday</v>
      </c>
    </row>
    <row r="70" spans="1:6" x14ac:dyDescent="0.35">
      <c r="A70">
        <v>-48</v>
      </c>
      <c r="B70">
        <v>0</v>
      </c>
      <c r="C70">
        <v>1</v>
      </c>
      <c r="D70">
        <v>-1</v>
      </c>
      <c r="E70" s="16">
        <f t="shared" si="4"/>
        <v>44638</v>
      </c>
      <c r="F70" t="str">
        <f t="shared" si="5"/>
        <v>Friday</v>
      </c>
    </row>
    <row r="71" spans="1:6" x14ac:dyDescent="0.35">
      <c r="A71">
        <v>-45</v>
      </c>
      <c r="B71" t="e">
        <v>#DIV/0!</v>
      </c>
      <c r="C71">
        <v>1</v>
      </c>
      <c r="D71">
        <v>-1</v>
      </c>
      <c r="E71" s="16">
        <f t="shared" si="4"/>
        <v>44641</v>
      </c>
      <c r="F71" t="str">
        <f t="shared" si="5"/>
        <v>Monday</v>
      </c>
    </row>
    <row r="72" spans="1:6" x14ac:dyDescent="0.35">
      <c r="A72">
        <v>-42</v>
      </c>
      <c r="B72">
        <v>9.5778947368421019E-2</v>
      </c>
      <c r="C72">
        <v>1</v>
      </c>
      <c r="D72">
        <v>-1</v>
      </c>
      <c r="E72" s="16">
        <f t="shared" si="4"/>
        <v>44644</v>
      </c>
      <c r="F72" t="str">
        <f t="shared" si="5"/>
        <v>Thursday</v>
      </c>
    </row>
    <row r="73" spans="1:6" x14ac:dyDescent="0.35">
      <c r="A73">
        <v>-39</v>
      </c>
      <c r="B73" t="e">
        <v>#DIV/0!</v>
      </c>
      <c r="C73">
        <v>1</v>
      </c>
      <c r="D73">
        <v>-1</v>
      </c>
      <c r="E73" s="16">
        <f t="shared" si="4"/>
        <v>44647</v>
      </c>
      <c r="F73" t="str">
        <f t="shared" si="5"/>
        <v>Sunday</v>
      </c>
    </row>
    <row r="74" spans="1:6" x14ac:dyDescent="0.35">
      <c r="A74">
        <v>-36</v>
      </c>
      <c r="B74">
        <v>0</v>
      </c>
      <c r="C74">
        <v>1</v>
      </c>
      <c r="D74">
        <v>-1</v>
      </c>
      <c r="E74" s="16">
        <f t="shared" si="4"/>
        <v>44650</v>
      </c>
      <c r="F74" t="str">
        <f t="shared" si="5"/>
        <v>Wednesday</v>
      </c>
    </row>
    <row r="75" spans="1:6" x14ac:dyDescent="0.35">
      <c r="A75">
        <v>-33</v>
      </c>
      <c r="B75">
        <v>-0.31435606060606058</v>
      </c>
      <c r="C75">
        <v>1</v>
      </c>
      <c r="D75">
        <v>-1</v>
      </c>
      <c r="E75" s="16">
        <f t="shared" si="4"/>
        <v>44653</v>
      </c>
      <c r="F75" t="str">
        <f t="shared" si="5"/>
        <v>Saturday</v>
      </c>
    </row>
    <row r="76" spans="1:6" x14ac:dyDescent="0.35">
      <c r="A76">
        <v>-30</v>
      </c>
      <c r="B76">
        <v>0.46158496649705222</v>
      </c>
      <c r="C76">
        <v>1</v>
      </c>
      <c r="D76">
        <v>-1</v>
      </c>
      <c r="E76" s="16">
        <f t="shared" si="4"/>
        <v>44656</v>
      </c>
      <c r="F76" t="str">
        <f t="shared" si="5"/>
        <v>Tuesday</v>
      </c>
    </row>
    <row r="77" spans="1:6" x14ac:dyDescent="0.35">
      <c r="A77">
        <v>-27</v>
      </c>
      <c r="B77">
        <v>0</v>
      </c>
      <c r="C77">
        <v>1</v>
      </c>
      <c r="D77">
        <v>-1</v>
      </c>
      <c r="E77" s="16">
        <f t="shared" si="4"/>
        <v>44659</v>
      </c>
      <c r="F77" t="str">
        <f t="shared" si="5"/>
        <v>Friday</v>
      </c>
    </row>
    <row r="78" spans="1:6" x14ac:dyDescent="0.35">
      <c r="A78">
        <v>-24</v>
      </c>
      <c r="B78">
        <v>0.53184397163120556</v>
      </c>
      <c r="C78">
        <v>1</v>
      </c>
      <c r="D78">
        <v>-1</v>
      </c>
      <c r="E78" s="16">
        <f t="shared" si="4"/>
        <v>44662</v>
      </c>
      <c r="F78" t="str">
        <f t="shared" si="5"/>
        <v>Monday</v>
      </c>
    </row>
    <row r="79" spans="1:6" x14ac:dyDescent="0.35">
      <c r="A79">
        <v>-21</v>
      </c>
      <c r="B79">
        <v>1.1698307579102281</v>
      </c>
      <c r="C79">
        <v>1</v>
      </c>
      <c r="D79">
        <v>-1</v>
      </c>
      <c r="E79" s="16">
        <f t="shared" si="4"/>
        <v>44665</v>
      </c>
      <c r="F79" t="str">
        <f t="shared" si="5"/>
        <v>Thursday</v>
      </c>
    </row>
    <row r="80" spans="1:6" x14ac:dyDescent="0.35">
      <c r="A80">
        <v>-18</v>
      </c>
      <c r="B80">
        <v>-0.49668831168831162</v>
      </c>
      <c r="C80">
        <v>1</v>
      </c>
      <c r="D80">
        <v>-1</v>
      </c>
      <c r="E80" s="16">
        <f t="shared" si="4"/>
        <v>44668</v>
      </c>
      <c r="F80" t="str">
        <f t="shared" si="5"/>
        <v>Sunday</v>
      </c>
    </row>
    <row r="81" spans="1:6" x14ac:dyDescent="0.35">
      <c r="A81">
        <v>-15</v>
      </c>
      <c r="B81">
        <v>-0.30569002123142247</v>
      </c>
      <c r="C81">
        <v>1</v>
      </c>
      <c r="D81">
        <v>-1</v>
      </c>
      <c r="E81" s="16">
        <f t="shared" si="4"/>
        <v>44671</v>
      </c>
      <c r="F81" t="str">
        <f t="shared" si="5"/>
        <v>Wednesday</v>
      </c>
    </row>
    <row r="82" spans="1:6" x14ac:dyDescent="0.35">
      <c r="A82">
        <v>-12</v>
      </c>
      <c r="B82">
        <v>0.22745405746300387</v>
      </c>
      <c r="C82">
        <v>1</v>
      </c>
      <c r="D82">
        <v>-1</v>
      </c>
      <c r="E82" s="16">
        <f t="shared" si="4"/>
        <v>44674</v>
      </c>
      <c r="F82" t="str">
        <f t="shared" si="5"/>
        <v>Saturday</v>
      </c>
    </row>
    <row r="83" spans="1:6" x14ac:dyDescent="0.35">
      <c r="A83">
        <v>-9</v>
      </c>
      <c r="B83">
        <v>0.21628334569852592</v>
      </c>
      <c r="C83">
        <v>1</v>
      </c>
      <c r="D83">
        <v>-1</v>
      </c>
      <c r="E83" s="16">
        <f t="shared" si="4"/>
        <v>44677</v>
      </c>
      <c r="F83" t="str">
        <f t="shared" si="5"/>
        <v>Tuesday</v>
      </c>
    </row>
    <row r="84" spans="1:6" x14ac:dyDescent="0.35">
      <c r="A84">
        <v>-6</v>
      </c>
      <c r="B84">
        <v>7.0178938967530552E-2</v>
      </c>
      <c r="C84">
        <v>1</v>
      </c>
      <c r="D84">
        <v>-1</v>
      </c>
      <c r="E84" s="16">
        <f t="shared" si="4"/>
        <v>44680</v>
      </c>
      <c r="F84" t="str">
        <f t="shared" si="5"/>
        <v>Friday</v>
      </c>
    </row>
    <row r="85" spans="1:6" x14ac:dyDescent="0.35">
      <c r="A85">
        <v>-3</v>
      </c>
      <c r="B85">
        <v>-9.1972038263428979E-3</v>
      </c>
      <c r="C85">
        <v>1</v>
      </c>
      <c r="D85">
        <v>-1</v>
      </c>
      <c r="E85" s="16">
        <f t="shared" si="4"/>
        <v>44683</v>
      </c>
      <c r="F85" t="str">
        <f t="shared" si="5"/>
        <v>Monday</v>
      </c>
    </row>
    <row r="86" spans="1:6" x14ac:dyDescent="0.35">
      <c r="A86">
        <v>0</v>
      </c>
      <c r="B86">
        <v>8.9228193537585654E-2</v>
      </c>
      <c r="C86">
        <v>1</v>
      </c>
      <c r="D86">
        <v>-1</v>
      </c>
      <c r="E86" s="16">
        <f t="shared" si="4"/>
        <v>44686</v>
      </c>
      <c r="F86" t="str">
        <f t="shared" si="5"/>
        <v>Thursday</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3D9F2-FA02-4983-8C47-3773A16EF30F}">
  <dimension ref="A1:F34"/>
  <sheetViews>
    <sheetView workbookViewId="0">
      <selection sqref="A1:E1048576"/>
    </sheetView>
  </sheetViews>
  <sheetFormatPr defaultRowHeight="14.5" x14ac:dyDescent="0.35"/>
  <cols>
    <col min="1" max="1" width="19.1796875" bestFit="1" customWidth="1"/>
    <col min="2" max="2" width="15.26953125" bestFit="1" customWidth="1"/>
    <col min="3" max="3" width="7.36328125" bestFit="1" customWidth="1"/>
    <col min="4" max="5" width="8.36328125" bestFit="1" customWidth="1"/>
    <col min="6" max="6" width="10.7265625" bestFit="1" customWidth="1"/>
  </cols>
  <sheetData>
    <row r="1" spans="1:6" x14ac:dyDescent="0.35">
      <c r="A1" s="12" t="s">
        <v>33</v>
      </c>
      <c r="B1" s="12" t="s">
        <v>29</v>
      </c>
    </row>
    <row r="2" spans="1:6" x14ac:dyDescent="0.35">
      <c r="A2" s="12" t="s">
        <v>31</v>
      </c>
      <c r="B2" t="s">
        <v>7</v>
      </c>
      <c r="C2" t="s">
        <v>8</v>
      </c>
      <c r="D2" t="s">
        <v>9</v>
      </c>
      <c r="E2" t="s">
        <v>10</v>
      </c>
      <c r="F2" t="s">
        <v>30</v>
      </c>
    </row>
    <row r="3" spans="1:6" x14ac:dyDescent="0.35">
      <c r="A3" s="14">
        <v>90</v>
      </c>
      <c r="B3" s="15">
        <v>82.080924855491332</v>
      </c>
      <c r="C3" s="15">
        <v>632.87636775248404</v>
      </c>
      <c r="D3" s="15">
        <v>12285.506323355472</v>
      </c>
      <c r="E3" s="15">
        <v>1515.3778170570042</v>
      </c>
      <c r="F3" s="15">
        <v>14515.84143302045</v>
      </c>
    </row>
    <row r="4" spans="1:6" x14ac:dyDescent="0.35">
      <c r="A4" s="14">
        <v>87</v>
      </c>
      <c r="B4" s="15">
        <v>116.76300578034682</v>
      </c>
      <c r="C4" s="15">
        <v>632.87636775248404</v>
      </c>
      <c r="D4" s="15">
        <v>12778.63706669093</v>
      </c>
      <c r="E4" s="15">
        <v>1628.1926646045072</v>
      </c>
      <c r="F4" s="15">
        <v>15156.469104828268</v>
      </c>
    </row>
    <row r="5" spans="1:6" x14ac:dyDescent="0.35">
      <c r="A5" s="14">
        <v>84</v>
      </c>
      <c r="B5" s="15">
        <v>116.76300578034682</v>
      </c>
      <c r="C5" s="15">
        <v>689.22148157464471</v>
      </c>
      <c r="D5" s="15">
        <v>12778.63706669093</v>
      </c>
      <c r="E5" s="15">
        <v>1682.0592134334954</v>
      </c>
      <c r="F5" s="15">
        <v>15266.680767479416</v>
      </c>
    </row>
    <row r="6" spans="1:6" x14ac:dyDescent="0.35">
      <c r="A6" s="14">
        <v>81</v>
      </c>
      <c r="B6" s="15">
        <v>116.76300578034682</v>
      </c>
      <c r="C6" s="15">
        <v>751.60357187775116</v>
      </c>
      <c r="D6" s="15">
        <v>13100.718769902649</v>
      </c>
      <c r="E6" s="15">
        <v>1710.5170128148475</v>
      </c>
      <c r="F6" s="15">
        <v>15679.602360375595</v>
      </c>
    </row>
    <row r="7" spans="1:6" x14ac:dyDescent="0.35">
      <c r="A7" s="14">
        <v>78</v>
      </c>
      <c r="B7" s="15">
        <v>116.76300578034682</v>
      </c>
      <c r="C7" s="15">
        <v>751.60357187775116</v>
      </c>
      <c r="D7" s="15">
        <v>13100.718769902649</v>
      </c>
      <c r="E7" s="15">
        <v>1777.5961113566063</v>
      </c>
      <c r="F7" s="15">
        <v>15746.681458917354</v>
      </c>
    </row>
    <row r="8" spans="1:6" x14ac:dyDescent="0.35">
      <c r="A8" s="14">
        <v>75</v>
      </c>
      <c r="B8" s="15">
        <v>116.76300578034682</v>
      </c>
      <c r="C8" s="15">
        <v>751.60357187775116</v>
      </c>
      <c r="D8" s="15">
        <v>14030.570466745519</v>
      </c>
      <c r="E8" s="15">
        <v>1879.2311091471499</v>
      </c>
      <c r="F8" s="15">
        <v>16778.168153550767</v>
      </c>
    </row>
    <row r="9" spans="1:6" x14ac:dyDescent="0.35">
      <c r="A9" s="14">
        <v>72</v>
      </c>
      <c r="B9" s="15">
        <v>116.76300578034682</v>
      </c>
      <c r="C9" s="15">
        <v>780.78229153565587</v>
      </c>
      <c r="D9" s="15">
        <v>14467.291420252934</v>
      </c>
      <c r="E9" s="15">
        <v>1879.2311091471499</v>
      </c>
      <c r="F9" s="15">
        <v>17244.067826716087</v>
      </c>
    </row>
    <row r="10" spans="1:6" x14ac:dyDescent="0.35">
      <c r="A10" s="14">
        <v>69</v>
      </c>
      <c r="B10" s="15">
        <v>116.76300578034682</v>
      </c>
      <c r="C10" s="15">
        <v>780.78229153565587</v>
      </c>
      <c r="D10" s="15">
        <v>14467.291420252934</v>
      </c>
      <c r="E10" s="15">
        <v>1942.244807777287</v>
      </c>
      <c r="F10" s="15">
        <v>17307.081525346224</v>
      </c>
    </row>
    <row r="11" spans="1:6" x14ac:dyDescent="0.35">
      <c r="A11" s="14">
        <v>66</v>
      </c>
      <c r="B11" s="15">
        <v>116.76300578034682</v>
      </c>
      <c r="C11" s="15">
        <v>806.94252295308763</v>
      </c>
      <c r="D11" s="15">
        <v>14467.291420252934</v>
      </c>
      <c r="E11" s="15">
        <v>2354.8828988068935</v>
      </c>
      <c r="F11" s="15">
        <v>17745.879847793261</v>
      </c>
    </row>
    <row r="12" spans="1:6" x14ac:dyDescent="0.35">
      <c r="A12" s="14">
        <v>63</v>
      </c>
      <c r="B12" s="15">
        <v>184.97109826589593</v>
      </c>
      <c r="C12" s="15">
        <v>833.10275437051939</v>
      </c>
      <c r="D12" s="15">
        <v>14467.291420252934</v>
      </c>
      <c r="E12" s="15">
        <v>2598.8068935041979</v>
      </c>
      <c r="F12" s="15">
        <v>18084.172166393546</v>
      </c>
    </row>
    <row r="13" spans="1:6" x14ac:dyDescent="0.35">
      <c r="A13" s="14">
        <v>60</v>
      </c>
      <c r="B13" s="15">
        <v>184.97109826589593</v>
      </c>
      <c r="C13" s="15">
        <v>833.10275437051939</v>
      </c>
      <c r="D13" s="15">
        <v>14467.291420252934</v>
      </c>
      <c r="E13" s="15">
        <v>2847.8126380910298</v>
      </c>
      <c r="F13" s="15">
        <v>18333.177910980379</v>
      </c>
    </row>
    <row r="14" spans="1:6" x14ac:dyDescent="0.35">
      <c r="A14" s="14">
        <v>57</v>
      </c>
      <c r="B14" s="15">
        <v>201.15606936416185</v>
      </c>
      <c r="C14" s="15">
        <v>906.55263488869321</v>
      </c>
      <c r="D14" s="15">
        <v>14467.291420252934</v>
      </c>
      <c r="E14" s="15">
        <v>2889.4829871851525</v>
      </c>
      <c r="F14" s="15">
        <v>18464.483111690941</v>
      </c>
    </row>
    <row r="15" spans="1:6" x14ac:dyDescent="0.35">
      <c r="A15" s="14">
        <v>54</v>
      </c>
      <c r="B15" s="15">
        <v>201.15606936416185</v>
      </c>
      <c r="C15" s="15">
        <v>925.66972707835498</v>
      </c>
      <c r="D15" s="15">
        <v>14467.291420252934</v>
      </c>
      <c r="E15" s="15">
        <v>2934.2023862129913</v>
      </c>
      <c r="F15" s="15">
        <v>18528.319602908443</v>
      </c>
    </row>
    <row r="16" spans="1:6" x14ac:dyDescent="0.35">
      <c r="A16" s="14">
        <v>51</v>
      </c>
      <c r="B16" s="15">
        <v>231.21387283236993</v>
      </c>
      <c r="C16" s="15">
        <v>1033.3291409885551</v>
      </c>
      <c r="D16" s="15">
        <v>14467.291420252934</v>
      </c>
      <c r="E16" s="15">
        <v>6276.977463543968</v>
      </c>
      <c r="F16" s="15">
        <v>22008.811897617827</v>
      </c>
    </row>
    <row r="17" spans="1:6" x14ac:dyDescent="0.35">
      <c r="A17" s="14">
        <v>48</v>
      </c>
      <c r="B17" s="15">
        <v>231.21387283236993</v>
      </c>
      <c r="C17" s="15">
        <v>1185.2597157590242</v>
      </c>
      <c r="D17" s="15">
        <v>14758.438722591212</v>
      </c>
      <c r="E17" s="15">
        <v>6276.977463543968</v>
      </c>
      <c r="F17" s="15">
        <v>22451.889774726573</v>
      </c>
    </row>
    <row r="18" spans="1:6" x14ac:dyDescent="0.35">
      <c r="A18" s="14">
        <v>45</v>
      </c>
      <c r="B18" s="15">
        <v>231.21387283236993</v>
      </c>
      <c r="C18" s="15">
        <v>1214.4384354169285</v>
      </c>
      <c r="D18" s="15">
        <v>14914.020562278227</v>
      </c>
      <c r="E18" s="15">
        <v>6276.977463543968</v>
      </c>
      <c r="F18" s="15">
        <v>22636.650334071492</v>
      </c>
    </row>
    <row r="19" spans="1:6" x14ac:dyDescent="0.35">
      <c r="A19" s="14">
        <v>42</v>
      </c>
      <c r="B19" s="15">
        <v>231.21387283236993</v>
      </c>
      <c r="C19" s="15">
        <v>1384.4799396302351</v>
      </c>
      <c r="D19" s="15">
        <v>14914.020562278227</v>
      </c>
      <c r="E19" s="15">
        <v>6193.6367653557218</v>
      </c>
      <c r="F19" s="15">
        <v>22723.351140096554</v>
      </c>
    </row>
    <row r="20" spans="1:6" x14ac:dyDescent="0.35">
      <c r="A20" s="14">
        <v>39</v>
      </c>
      <c r="B20" s="15">
        <v>265.89595375722541</v>
      </c>
      <c r="C20" s="15">
        <v>1472.0160986039493</v>
      </c>
      <c r="D20" s="15">
        <v>15205.167864616504</v>
      </c>
      <c r="E20" s="15">
        <v>6286.1246133451168</v>
      </c>
      <c r="F20" s="15">
        <v>23229.204530322797</v>
      </c>
    </row>
    <row r="21" spans="1:6" x14ac:dyDescent="0.35">
      <c r="A21" s="14">
        <v>36</v>
      </c>
      <c r="B21" s="15">
        <v>265.89595375722541</v>
      </c>
      <c r="C21" s="15">
        <v>1739.6553892592126</v>
      </c>
      <c r="D21" s="15">
        <v>15376.216904740242</v>
      </c>
      <c r="E21" s="15">
        <v>6286.1246133451168</v>
      </c>
      <c r="F21" s="15">
        <v>23667.892861101798</v>
      </c>
    </row>
    <row r="22" spans="1:6" x14ac:dyDescent="0.35">
      <c r="A22" s="14">
        <v>33</v>
      </c>
      <c r="B22" s="15">
        <v>300.57803468208095</v>
      </c>
      <c r="C22" s="15">
        <v>1916.7400327002892</v>
      </c>
      <c r="D22" s="15">
        <v>15641.88881812392</v>
      </c>
      <c r="E22" s="15">
        <v>6782.1034025629697</v>
      </c>
      <c r="F22" s="15">
        <v>24641.31028806926</v>
      </c>
    </row>
    <row r="23" spans="1:6" x14ac:dyDescent="0.35">
      <c r="A23" s="14">
        <v>30</v>
      </c>
      <c r="B23" s="15">
        <v>321.38728323699422</v>
      </c>
      <c r="C23" s="15">
        <v>2200.4779273047416</v>
      </c>
      <c r="D23" s="15">
        <v>16885.633700300248</v>
      </c>
      <c r="E23" s="15">
        <v>7326.866990720283</v>
      </c>
      <c r="F23" s="15">
        <v>26734.365901562265</v>
      </c>
    </row>
    <row r="24" spans="1:6" x14ac:dyDescent="0.35">
      <c r="A24" s="14">
        <v>27</v>
      </c>
      <c r="B24" s="15">
        <v>321.38728323699422</v>
      </c>
      <c r="C24" s="15">
        <v>2836.3727832976988</v>
      </c>
      <c r="D24" s="15">
        <v>17151.305613683922</v>
      </c>
      <c r="E24" s="15">
        <v>7326.866990720283</v>
      </c>
      <c r="F24" s="15">
        <v>27635.932670938899</v>
      </c>
    </row>
    <row r="25" spans="1:6" x14ac:dyDescent="0.35">
      <c r="A25" s="14">
        <v>24</v>
      </c>
      <c r="B25" s="15">
        <v>495.95375722543349</v>
      </c>
      <c r="C25" s="15">
        <v>3205.6345113822158</v>
      </c>
      <c r="D25" s="15">
        <v>17630.788827222274</v>
      </c>
      <c r="E25" s="15">
        <v>7546.3985859478571</v>
      </c>
      <c r="F25" s="15">
        <v>28878.775681777777</v>
      </c>
    </row>
    <row r="26" spans="1:6" x14ac:dyDescent="0.35">
      <c r="A26" s="14">
        <v>21</v>
      </c>
      <c r="B26" s="15">
        <v>616.18497109826592</v>
      </c>
      <c r="C26" s="15">
        <v>3387.7499685574144</v>
      </c>
      <c r="D26" s="15">
        <v>18420.525884814848</v>
      </c>
      <c r="E26" s="15">
        <v>8432.6557666813969</v>
      </c>
      <c r="F26" s="15">
        <v>30857.116591151924</v>
      </c>
    </row>
    <row r="27" spans="1:6" x14ac:dyDescent="0.35">
      <c r="A27" s="14">
        <v>18</v>
      </c>
      <c r="B27" s="15">
        <v>720.23121387283243</v>
      </c>
      <c r="C27" s="15">
        <v>3704.6912338070683</v>
      </c>
      <c r="D27" s="15">
        <v>18160.312983350013</v>
      </c>
      <c r="E27" s="15">
        <v>8672.5143614670797</v>
      </c>
      <c r="F27" s="15">
        <v>31257.749792496994</v>
      </c>
    </row>
    <row r="28" spans="1:6" x14ac:dyDescent="0.35">
      <c r="A28" s="14">
        <v>15</v>
      </c>
      <c r="B28" s="15">
        <v>1015.0289017341041</v>
      </c>
      <c r="C28" s="15">
        <v>4045.7804049805059</v>
      </c>
      <c r="D28" s="15">
        <v>18160.312983350013</v>
      </c>
      <c r="E28" s="15">
        <v>8897.1277065841805</v>
      </c>
      <c r="F28" s="15">
        <v>32118.249996648803</v>
      </c>
    </row>
    <row r="29" spans="1:6" x14ac:dyDescent="0.35">
      <c r="A29" s="14">
        <v>12</v>
      </c>
      <c r="B29" s="15">
        <v>1105.2023121387283</v>
      </c>
      <c r="C29" s="15">
        <v>4317.4443466230659</v>
      </c>
      <c r="D29" s="15">
        <v>18738.968246747339</v>
      </c>
      <c r="E29" s="15">
        <v>9410.3844454264254</v>
      </c>
      <c r="F29" s="15">
        <v>33571.999350935555</v>
      </c>
    </row>
    <row r="30" spans="1:6" x14ac:dyDescent="0.35">
      <c r="A30" s="14">
        <v>9</v>
      </c>
      <c r="B30" s="15">
        <v>1309.8265895953757</v>
      </c>
      <c r="C30" s="15">
        <v>4562.9480568481949</v>
      </c>
      <c r="D30" s="15">
        <v>18738.968246747339</v>
      </c>
      <c r="E30" s="15">
        <v>10490.764471939903</v>
      </c>
      <c r="F30" s="15">
        <v>35102.507365130812</v>
      </c>
    </row>
    <row r="31" spans="1:6" x14ac:dyDescent="0.35">
      <c r="A31" s="14">
        <v>6</v>
      </c>
      <c r="B31" s="15">
        <v>1344.5086705202311</v>
      </c>
      <c r="C31" s="15">
        <v>5204.8798893220974</v>
      </c>
      <c r="D31" s="15">
        <v>18891.820580474934</v>
      </c>
      <c r="E31" s="15">
        <v>11192.045956694654</v>
      </c>
      <c r="F31" s="15">
        <v>36633.255097011919</v>
      </c>
    </row>
    <row r="32" spans="1:6" x14ac:dyDescent="0.35">
      <c r="A32" s="14">
        <v>3</v>
      </c>
      <c r="B32" s="15">
        <v>1618.4971098265896</v>
      </c>
      <c r="C32" s="15">
        <v>5727.0783549239086</v>
      </c>
      <c r="D32" s="15">
        <v>19404.057865526342</v>
      </c>
      <c r="E32" s="15">
        <v>11500</v>
      </c>
      <c r="F32" s="15">
        <v>38249.63333027684</v>
      </c>
    </row>
    <row r="33" spans="1:6" x14ac:dyDescent="0.35">
      <c r="A33" s="14">
        <v>0</v>
      </c>
      <c r="B33" s="15">
        <v>2000</v>
      </c>
      <c r="C33" s="15">
        <v>8000</v>
      </c>
      <c r="D33" s="15">
        <v>20000</v>
      </c>
      <c r="E33" s="15">
        <v>10446.729142025293</v>
      </c>
      <c r="F33" s="15">
        <v>40446.729142025295</v>
      </c>
    </row>
    <row r="34" spans="1:6" x14ac:dyDescent="0.35">
      <c r="A34" s="14" t="s">
        <v>30</v>
      </c>
      <c r="B34" s="15">
        <v>14413.87283236994</v>
      </c>
      <c r="C34" s="15">
        <v>67215.696138850457</v>
      </c>
      <c r="D34" s="15">
        <v>486805.56819215714</v>
      </c>
      <c r="E34" s="15">
        <v>173260.91385258653</v>
      </c>
      <c r="F34" s="15">
        <v>741696.05101596413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6323-8A01-4564-84C2-D1707B806E95}">
  <dimension ref="A1:F34"/>
  <sheetViews>
    <sheetView workbookViewId="0">
      <selection activeCell="C3" sqref="C3"/>
    </sheetView>
  </sheetViews>
  <sheetFormatPr defaultRowHeight="14.5" x14ac:dyDescent="0.35"/>
  <cols>
    <col min="1" max="1" width="17" bestFit="1" customWidth="1"/>
    <col min="2" max="2" width="15.26953125" bestFit="1" customWidth="1"/>
    <col min="3" max="5" width="6.26953125" bestFit="1" customWidth="1"/>
    <col min="6" max="6" width="10.7265625" bestFit="1" customWidth="1"/>
    <col min="7" max="31" width="5.26953125" bestFit="1" customWidth="1"/>
    <col min="32" max="32" width="4.26953125" bestFit="1" customWidth="1"/>
    <col min="33" max="33" width="10.7265625" bestFit="1" customWidth="1"/>
  </cols>
  <sheetData>
    <row r="1" spans="1:6" x14ac:dyDescent="0.35">
      <c r="A1" s="12" t="s">
        <v>32</v>
      </c>
      <c r="B1" s="12" t="s">
        <v>29</v>
      </c>
    </row>
    <row r="2" spans="1:6" x14ac:dyDescent="0.35">
      <c r="A2" s="12" t="s">
        <v>31</v>
      </c>
      <c r="B2" t="s">
        <v>7</v>
      </c>
      <c r="C2" t="s">
        <v>8</v>
      </c>
      <c r="D2" t="s">
        <v>9</v>
      </c>
      <c r="E2" t="s">
        <v>10</v>
      </c>
      <c r="F2" t="s">
        <v>30</v>
      </c>
    </row>
    <row r="3" spans="1:6" x14ac:dyDescent="0.35">
      <c r="A3" s="14">
        <v>90</v>
      </c>
      <c r="B3" s="13">
        <v>1.6E-2</v>
      </c>
      <c r="C3" s="13">
        <v>0.11600000000000001</v>
      </c>
      <c r="D3" s="13">
        <v>0.60299999999999998</v>
      </c>
      <c r="E3" s="13">
        <v>0.222</v>
      </c>
      <c r="F3" s="13">
        <v>0.95699999999999996</v>
      </c>
    </row>
    <row r="4" spans="1:6" x14ac:dyDescent="0.35">
      <c r="A4" s="14">
        <v>87</v>
      </c>
      <c r="B4" s="13">
        <v>2.5999999999999999E-2</v>
      </c>
      <c r="C4" s="13">
        <v>0.11600000000000001</v>
      </c>
      <c r="D4" s="13">
        <v>0.624</v>
      </c>
      <c r="E4" s="13">
        <v>0.24299999999999999</v>
      </c>
      <c r="F4" s="13">
        <v>1.0089999999999999</v>
      </c>
    </row>
    <row r="5" spans="1:6" x14ac:dyDescent="0.35">
      <c r="A5" s="14">
        <v>84</v>
      </c>
      <c r="B5" s="13">
        <v>2.5999999999999999E-2</v>
      </c>
      <c r="C5" s="13">
        <v>0.127</v>
      </c>
      <c r="D5" s="13">
        <v>0.624</v>
      </c>
      <c r="E5" s="13">
        <v>0.254</v>
      </c>
      <c r="F5" s="13">
        <v>1.0310000000000001</v>
      </c>
    </row>
    <row r="6" spans="1:6" x14ac:dyDescent="0.35">
      <c r="A6" s="14">
        <v>81</v>
      </c>
      <c r="B6" s="13">
        <v>2.5999999999999999E-2</v>
      </c>
      <c r="C6" s="13">
        <v>0.13800000000000001</v>
      </c>
      <c r="D6" s="13">
        <v>0.63500000000000001</v>
      </c>
      <c r="E6" s="13">
        <v>0.25900000000000001</v>
      </c>
      <c r="F6" s="13">
        <v>1.0580000000000001</v>
      </c>
    </row>
    <row r="7" spans="1:6" x14ac:dyDescent="0.35">
      <c r="A7" s="14">
        <v>78</v>
      </c>
      <c r="B7" s="13">
        <v>2.5999999999999999E-2</v>
      </c>
      <c r="C7" s="13">
        <v>0.13800000000000001</v>
      </c>
      <c r="D7" s="13">
        <v>0.63500000000000001</v>
      </c>
      <c r="E7" s="13">
        <v>0.27</v>
      </c>
      <c r="F7" s="13">
        <v>1.069</v>
      </c>
    </row>
    <row r="8" spans="1:6" x14ac:dyDescent="0.35">
      <c r="A8" s="14">
        <v>75</v>
      </c>
      <c r="B8" s="13">
        <v>2.5999999999999999E-2</v>
      </c>
      <c r="C8" s="13">
        <v>0.13800000000000001</v>
      </c>
      <c r="D8" s="13">
        <v>0.67200000000000004</v>
      </c>
      <c r="E8" s="13">
        <v>0.28599999999999998</v>
      </c>
      <c r="F8" s="13">
        <v>1.1220000000000001</v>
      </c>
    </row>
    <row r="9" spans="1:6" x14ac:dyDescent="0.35">
      <c r="A9" s="14">
        <v>72</v>
      </c>
      <c r="B9" s="13">
        <v>2.5999999999999999E-2</v>
      </c>
      <c r="C9" s="13">
        <v>0.14299999999999999</v>
      </c>
      <c r="D9" s="13">
        <v>0.68799999999999994</v>
      </c>
      <c r="E9" s="13">
        <v>0.28599999999999998</v>
      </c>
      <c r="F9" s="13">
        <v>1.143</v>
      </c>
    </row>
    <row r="10" spans="1:6" x14ac:dyDescent="0.35">
      <c r="A10" s="14">
        <v>69</v>
      </c>
      <c r="B10" s="13">
        <v>2.5999999999999999E-2</v>
      </c>
      <c r="C10" s="13">
        <v>0.14299999999999999</v>
      </c>
      <c r="D10" s="13">
        <v>0.68799999999999994</v>
      </c>
      <c r="E10" s="13">
        <v>0.29599999999999999</v>
      </c>
      <c r="F10" s="13">
        <v>1.153</v>
      </c>
    </row>
    <row r="11" spans="1:6" x14ac:dyDescent="0.35">
      <c r="A11" s="14">
        <v>66</v>
      </c>
      <c r="B11" s="13">
        <v>2.5999999999999999E-2</v>
      </c>
      <c r="C11" s="13">
        <v>0.14799999999999999</v>
      </c>
      <c r="D11" s="13">
        <v>0.68799999999999994</v>
      </c>
      <c r="E11" s="13">
        <v>0.35399999999999998</v>
      </c>
      <c r="F11" s="13">
        <v>1.2159999999999997</v>
      </c>
    </row>
    <row r="12" spans="1:6" x14ac:dyDescent="0.35">
      <c r="A12" s="14">
        <v>63</v>
      </c>
      <c r="B12" s="13">
        <v>4.8000000000000001E-2</v>
      </c>
      <c r="C12" s="13">
        <v>0.153</v>
      </c>
      <c r="D12" s="13">
        <v>0.68799999999999994</v>
      </c>
      <c r="E12" s="13">
        <v>0.38600000000000001</v>
      </c>
      <c r="F12" s="13">
        <v>1.2749999999999999</v>
      </c>
    </row>
    <row r="13" spans="1:6" x14ac:dyDescent="0.35">
      <c r="A13" s="14">
        <v>60</v>
      </c>
      <c r="B13" s="13">
        <v>4.8000000000000001E-2</v>
      </c>
      <c r="C13" s="13">
        <v>0.153</v>
      </c>
      <c r="D13" s="13">
        <v>0.68799999999999994</v>
      </c>
      <c r="E13" s="13">
        <v>0.41799999999999998</v>
      </c>
      <c r="F13" s="13">
        <v>1.3069999999999999</v>
      </c>
    </row>
    <row r="14" spans="1:6" x14ac:dyDescent="0.35">
      <c r="A14" s="14">
        <v>57</v>
      </c>
      <c r="B14" s="13">
        <v>5.2999999999999999E-2</v>
      </c>
      <c r="C14" s="13">
        <v>0.17499999999999999</v>
      </c>
      <c r="D14" s="13">
        <v>0.68799999999999994</v>
      </c>
      <c r="E14" s="13">
        <v>0.42299999999999999</v>
      </c>
      <c r="F14" s="13">
        <v>1.339</v>
      </c>
    </row>
    <row r="15" spans="1:6" x14ac:dyDescent="0.35">
      <c r="A15" s="14">
        <v>54</v>
      </c>
      <c r="B15" s="13">
        <v>5.2999999999999999E-2</v>
      </c>
      <c r="C15" s="13">
        <v>0.18</v>
      </c>
      <c r="D15" s="13">
        <v>0.68799999999999994</v>
      </c>
      <c r="E15" s="13">
        <v>0.42899999999999999</v>
      </c>
      <c r="F15" s="13">
        <v>1.3499999999999999</v>
      </c>
    </row>
    <row r="16" spans="1:6" x14ac:dyDescent="0.35">
      <c r="A16" s="14">
        <v>51</v>
      </c>
      <c r="B16" s="13">
        <v>6.3E-2</v>
      </c>
      <c r="C16" s="13">
        <v>0.20599999999999999</v>
      </c>
      <c r="D16" s="13">
        <v>0.68799999999999994</v>
      </c>
      <c r="E16" s="13">
        <v>0.67200000000000004</v>
      </c>
      <c r="F16" s="13">
        <v>1.629</v>
      </c>
    </row>
    <row r="17" spans="1:6" x14ac:dyDescent="0.35">
      <c r="A17" s="14">
        <v>48</v>
      </c>
      <c r="B17" s="13">
        <v>6.3E-2</v>
      </c>
      <c r="C17" s="13">
        <v>0.23300000000000001</v>
      </c>
      <c r="D17" s="13">
        <v>0.69799999999999995</v>
      </c>
      <c r="E17" s="13">
        <v>0.67200000000000004</v>
      </c>
      <c r="F17" s="13">
        <v>1.6659999999999999</v>
      </c>
    </row>
    <row r="18" spans="1:6" x14ac:dyDescent="0.35">
      <c r="A18" s="14">
        <v>45</v>
      </c>
      <c r="B18" s="13">
        <v>6.3E-2</v>
      </c>
      <c r="C18" s="13">
        <v>0.23799999999999999</v>
      </c>
      <c r="D18" s="13">
        <v>0.70399999999999996</v>
      </c>
      <c r="E18" s="13">
        <v>0.67200000000000004</v>
      </c>
      <c r="F18" s="13">
        <v>1.677</v>
      </c>
    </row>
    <row r="19" spans="1:6" x14ac:dyDescent="0.35">
      <c r="A19" s="14">
        <v>42</v>
      </c>
      <c r="B19" s="13">
        <v>6.3E-2</v>
      </c>
      <c r="C19" s="13">
        <v>0.28000000000000003</v>
      </c>
      <c r="D19" s="13">
        <v>0.70399999999999996</v>
      </c>
      <c r="E19" s="13">
        <v>0.66100000000000003</v>
      </c>
      <c r="F19" s="13">
        <v>1.708</v>
      </c>
    </row>
    <row r="20" spans="1:6" x14ac:dyDescent="0.35">
      <c r="A20" s="14">
        <v>39</v>
      </c>
      <c r="B20" s="13">
        <v>7.3999999999999996E-2</v>
      </c>
      <c r="C20" s="13">
        <v>0.29599999999999999</v>
      </c>
      <c r="D20" s="13">
        <v>0.71399999999999997</v>
      </c>
      <c r="E20" s="13">
        <v>0.66700000000000004</v>
      </c>
      <c r="F20" s="13">
        <v>1.7510000000000001</v>
      </c>
    </row>
    <row r="21" spans="1:6" x14ac:dyDescent="0.35">
      <c r="A21" s="14">
        <v>36</v>
      </c>
      <c r="B21" s="13">
        <v>7.3999999999999996E-2</v>
      </c>
      <c r="C21" s="13">
        <v>0.34899999999999998</v>
      </c>
      <c r="D21" s="13">
        <v>0.72</v>
      </c>
      <c r="E21" s="13">
        <v>0.66700000000000004</v>
      </c>
      <c r="F21" s="13">
        <v>1.81</v>
      </c>
    </row>
    <row r="22" spans="1:6" x14ac:dyDescent="0.35">
      <c r="A22" s="14">
        <v>33</v>
      </c>
      <c r="B22" s="13">
        <v>8.5000000000000006E-2</v>
      </c>
      <c r="C22" s="13">
        <v>0.39200000000000002</v>
      </c>
      <c r="D22" s="13">
        <v>0.73</v>
      </c>
      <c r="E22" s="13">
        <v>0.69799999999999995</v>
      </c>
      <c r="F22" s="13">
        <v>1.905</v>
      </c>
    </row>
    <row r="23" spans="1:6" x14ac:dyDescent="0.35">
      <c r="A23" s="14">
        <v>30</v>
      </c>
      <c r="B23" s="13">
        <v>0.09</v>
      </c>
      <c r="C23" s="13">
        <v>0.46</v>
      </c>
      <c r="D23" s="13">
        <v>0.77800000000000002</v>
      </c>
      <c r="E23" s="13">
        <v>0.73</v>
      </c>
      <c r="F23" s="13">
        <v>2.0579999999999998</v>
      </c>
    </row>
    <row r="24" spans="1:6" x14ac:dyDescent="0.35">
      <c r="A24" s="14">
        <v>27</v>
      </c>
      <c r="B24" s="13">
        <v>0.09</v>
      </c>
      <c r="C24" s="13">
        <v>0.59299999999999997</v>
      </c>
      <c r="D24" s="13">
        <v>0.78800000000000003</v>
      </c>
      <c r="E24" s="13">
        <v>0.73</v>
      </c>
      <c r="F24" s="13">
        <v>2.2010000000000001</v>
      </c>
    </row>
    <row r="25" spans="1:6" x14ac:dyDescent="0.35">
      <c r="A25" s="14">
        <v>24</v>
      </c>
      <c r="B25" s="13">
        <v>0.14299999999999999</v>
      </c>
      <c r="C25" s="13">
        <v>0.65100000000000002</v>
      </c>
      <c r="D25" s="13">
        <v>0.80400000000000005</v>
      </c>
      <c r="E25" s="13">
        <v>0.746</v>
      </c>
      <c r="F25" s="13">
        <v>2.3440000000000003</v>
      </c>
    </row>
    <row r="26" spans="1:6" x14ac:dyDescent="0.35">
      <c r="A26" s="14">
        <v>21</v>
      </c>
      <c r="B26" s="13">
        <v>0.18</v>
      </c>
      <c r="C26" s="13">
        <v>0.68300000000000005</v>
      </c>
      <c r="D26" s="13">
        <v>0.83099999999999996</v>
      </c>
      <c r="E26" s="13">
        <v>0.79900000000000004</v>
      </c>
      <c r="F26" s="13">
        <v>2.4929999999999999</v>
      </c>
    </row>
    <row r="27" spans="1:6" x14ac:dyDescent="0.35">
      <c r="A27" s="14">
        <v>18</v>
      </c>
      <c r="B27" s="13">
        <v>0.21199999999999999</v>
      </c>
      <c r="C27" s="13">
        <v>0.746</v>
      </c>
      <c r="D27" s="13">
        <v>0.82</v>
      </c>
      <c r="E27" s="13">
        <v>0.81499999999999995</v>
      </c>
      <c r="F27" s="13">
        <v>2.593</v>
      </c>
    </row>
    <row r="28" spans="1:6" x14ac:dyDescent="0.35">
      <c r="A28" s="14">
        <v>15</v>
      </c>
      <c r="B28" s="13">
        <v>0.30199999999999999</v>
      </c>
      <c r="C28" s="13">
        <v>0.79400000000000004</v>
      </c>
      <c r="D28" s="13">
        <v>0.82</v>
      </c>
      <c r="E28" s="13">
        <v>0.83099999999999996</v>
      </c>
      <c r="F28" s="13">
        <v>2.7469999999999999</v>
      </c>
    </row>
    <row r="29" spans="1:6" x14ac:dyDescent="0.35">
      <c r="A29" s="14">
        <v>12</v>
      </c>
      <c r="B29" s="13">
        <v>0.32800000000000001</v>
      </c>
      <c r="C29" s="13">
        <v>0.83099999999999996</v>
      </c>
      <c r="D29" s="13">
        <v>0.84699999999999998</v>
      </c>
      <c r="E29" s="13">
        <v>0.86799999999999999</v>
      </c>
      <c r="F29" s="13">
        <v>2.8740000000000001</v>
      </c>
    </row>
    <row r="30" spans="1:6" x14ac:dyDescent="0.35">
      <c r="A30" s="14">
        <v>9</v>
      </c>
      <c r="B30" s="13">
        <v>0.39200000000000002</v>
      </c>
      <c r="C30" s="13">
        <v>0.86799999999999999</v>
      </c>
      <c r="D30" s="13">
        <v>0.84699999999999998</v>
      </c>
      <c r="E30" s="13">
        <v>0.92100000000000004</v>
      </c>
      <c r="F30" s="13">
        <v>3.0280000000000005</v>
      </c>
    </row>
    <row r="31" spans="1:6" x14ac:dyDescent="0.35">
      <c r="A31" s="14">
        <v>6</v>
      </c>
      <c r="B31" s="13">
        <v>0.40200000000000002</v>
      </c>
      <c r="C31" s="13">
        <v>0.94699999999999995</v>
      </c>
      <c r="D31" s="13">
        <v>0.85699999999999998</v>
      </c>
      <c r="E31" s="13">
        <v>0.94699999999999995</v>
      </c>
      <c r="F31" s="13">
        <v>3.153</v>
      </c>
    </row>
    <row r="32" spans="1:6" x14ac:dyDescent="0.35">
      <c r="A32" s="14">
        <v>3</v>
      </c>
      <c r="B32" s="13">
        <v>0.48699999999999999</v>
      </c>
      <c r="C32" s="13">
        <v>0.97899999999999998</v>
      </c>
      <c r="D32" s="13">
        <v>0.88400000000000001</v>
      </c>
      <c r="E32" s="13">
        <v>0.95199999999999996</v>
      </c>
      <c r="F32" s="13">
        <v>3.302</v>
      </c>
    </row>
    <row r="33" spans="1:6" x14ac:dyDescent="0.35">
      <c r="A33" s="14">
        <v>0</v>
      </c>
      <c r="B33" s="13">
        <v>0.56599999999999995</v>
      </c>
      <c r="C33" s="13">
        <v>1.0369999999999999</v>
      </c>
      <c r="D33" s="13">
        <v>0.93700000000000006</v>
      </c>
      <c r="E33" s="13">
        <v>0.95799999999999996</v>
      </c>
      <c r="F33" s="13">
        <v>3.4980000000000002</v>
      </c>
    </row>
    <row r="34" spans="1:6" x14ac:dyDescent="0.35">
      <c r="A34" s="14" t="s">
        <v>30</v>
      </c>
      <c r="B34" s="13">
        <v>4.1029999999999998</v>
      </c>
      <c r="C34" s="13">
        <v>12.450999999999997</v>
      </c>
      <c r="D34" s="13">
        <v>22.780000000000008</v>
      </c>
      <c r="E34" s="13">
        <v>18.131999999999998</v>
      </c>
      <c r="F34" s="13">
        <v>57.466000000000001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4FB7C-0855-4418-A1C0-AA191C0ACCEB}">
  <dimension ref="A1:F34"/>
  <sheetViews>
    <sheetView workbookViewId="0">
      <selection activeCell="H18" sqref="H18"/>
    </sheetView>
  </sheetViews>
  <sheetFormatPr defaultRowHeight="14.5" x14ac:dyDescent="0.35"/>
  <cols>
    <col min="1" max="1" width="13.26953125" bestFit="1" customWidth="1"/>
    <col min="2" max="2" width="15.26953125" bestFit="1" customWidth="1"/>
    <col min="3" max="5" width="8.90625" bestFit="1" customWidth="1"/>
    <col min="6" max="6" width="10.7265625" bestFit="1" customWidth="1"/>
  </cols>
  <sheetData>
    <row r="1" spans="1:6" x14ac:dyDescent="0.35">
      <c r="A1" s="12" t="s">
        <v>34</v>
      </c>
      <c r="B1" s="12" t="s">
        <v>29</v>
      </c>
    </row>
    <row r="2" spans="1:6" x14ac:dyDescent="0.35">
      <c r="A2" s="12" t="s">
        <v>31</v>
      </c>
      <c r="B2" t="s">
        <v>7</v>
      </c>
      <c r="C2" t="s">
        <v>8</v>
      </c>
      <c r="D2" t="s">
        <v>9</v>
      </c>
      <c r="E2" t="s">
        <v>10</v>
      </c>
      <c r="F2" t="s">
        <v>30</v>
      </c>
    </row>
    <row r="3" spans="1:6" x14ac:dyDescent="0.35">
      <c r="A3" s="14">
        <v>90</v>
      </c>
      <c r="B3" s="11">
        <v>14.99</v>
      </c>
      <c r="C3" s="11">
        <v>30.39</v>
      </c>
      <c r="D3" s="11">
        <v>140.99</v>
      </c>
      <c r="E3" s="11">
        <v>27.99</v>
      </c>
      <c r="F3" s="11">
        <v>214.36</v>
      </c>
    </row>
    <row r="4" spans="1:6" x14ac:dyDescent="0.35">
      <c r="A4" s="14">
        <v>87</v>
      </c>
      <c r="B4" s="11">
        <v>14.99</v>
      </c>
      <c r="C4" s="11">
        <v>30.39</v>
      </c>
      <c r="D4" s="11">
        <v>141.99</v>
      </c>
      <c r="E4" s="11">
        <v>26.24</v>
      </c>
      <c r="F4" s="11">
        <v>213.61</v>
      </c>
    </row>
    <row r="5" spans="1:6" x14ac:dyDescent="0.35">
      <c r="A5" s="14">
        <v>84</v>
      </c>
      <c r="B5" s="11">
        <v>14.99</v>
      </c>
      <c r="C5" s="11">
        <v>30.99</v>
      </c>
      <c r="D5" s="11">
        <v>142.99</v>
      </c>
      <c r="E5" s="11">
        <v>26.24</v>
      </c>
      <c r="F5" s="11">
        <v>215.21</v>
      </c>
    </row>
    <row r="6" spans="1:6" x14ac:dyDescent="0.35">
      <c r="A6" s="14">
        <v>81</v>
      </c>
      <c r="B6" s="11">
        <v>14.99</v>
      </c>
      <c r="C6" s="11">
        <v>30.79</v>
      </c>
      <c r="D6" s="11">
        <v>161.38999999999999</v>
      </c>
      <c r="E6" s="11">
        <v>26.87</v>
      </c>
      <c r="F6" s="11">
        <v>234.04</v>
      </c>
    </row>
    <row r="7" spans="1:6" x14ac:dyDescent="0.35">
      <c r="A7" s="14">
        <v>78</v>
      </c>
      <c r="B7" s="11">
        <v>14.99</v>
      </c>
      <c r="C7" s="11">
        <v>28.99</v>
      </c>
      <c r="D7" s="11">
        <v>154.80000000000001</v>
      </c>
      <c r="E7" s="11">
        <v>33.24</v>
      </c>
      <c r="F7" s="11">
        <v>232.02</v>
      </c>
    </row>
    <row r="8" spans="1:6" x14ac:dyDescent="0.35">
      <c r="A8" s="14">
        <v>75</v>
      </c>
      <c r="B8" s="11">
        <v>14.99</v>
      </c>
      <c r="C8" s="11">
        <v>28.99</v>
      </c>
      <c r="D8" s="11">
        <v>161.38999999999999</v>
      </c>
      <c r="E8" s="11">
        <v>33.24</v>
      </c>
      <c r="F8" s="11">
        <v>238.60999999999999</v>
      </c>
    </row>
    <row r="9" spans="1:6" x14ac:dyDescent="0.35">
      <c r="A9" s="14">
        <v>72</v>
      </c>
      <c r="B9" s="11">
        <v>14.99</v>
      </c>
      <c r="C9" s="11">
        <v>28.99</v>
      </c>
      <c r="D9" s="11">
        <v>181.6</v>
      </c>
      <c r="E9" s="11">
        <v>30.99</v>
      </c>
      <c r="F9" s="11">
        <v>256.57</v>
      </c>
    </row>
    <row r="10" spans="1:6" x14ac:dyDescent="0.35">
      <c r="A10" s="14">
        <v>69</v>
      </c>
      <c r="B10" s="11">
        <v>14.99</v>
      </c>
      <c r="C10" s="11">
        <v>28.99</v>
      </c>
      <c r="D10" s="11">
        <v>182.79</v>
      </c>
      <c r="E10" s="11">
        <v>33.99</v>
      </c>
      <c r="F10" s="11">
        <v>260.76</v>
      </c>
    </row>
    <row r="11" spans="1:6" x14ac:dyDescent="0.35">
      <c r="A11" s="14">
        <v>66</v>
      </c>
      <c r="B11" s="11">
        <v>14.99</v>
      </c>
      <c r="C11" s="11">
        <v>25.99</v>
      </c>
      <c r="D11" s="11">
        <v>175.6</v>
      </c>
      <c r="E11" s="11">
        <v>38.99</v>
      </c>
      <c r="F11" s="11">
        <v>255.57</v>
      </c>
    </row>
    <row r="12" spans="1:6" x14ac:dyDescent="0.35">
      <c r="A12" s="14">
        <v>63</v>
      </c>
      <c r="B12" s="11">
        <v>14.99</v>
      </c>
      <c r="C12" s="11">
        <v>25.99</v>
      </c>
      <c r="D12" s="11">
        <v>175.6</v>
      </c>
      <c r="E12" s="11">
        <v>40.79</v>
      </c>
      <c r="F12" s="11">
        <v>257.37</v>
      </c>
    </row>
    <row r="13" spans="1:6" x14ac:dyDescent="0.35">
      <c r="A13" s="14">
        <v>60</v>
      </c>
      <c r="B13" s="11">
        <v>14.99</v>
      </c>
      <c r="C13" s="11">
        <v>25.99</v>
      </c>
      <c r="D13" s="11">
        <v>165.99</v>
      </c>
      <c r="E13" s="11">
        <v>43.79</v>
      </c>
      <c r="F13" s="11">
        <v>250.76</v>
      </c>
    </row>
    <row r="14" spans="1:6" x14ac:dyDescent="0.35">
      <c r="A14" s="14">
        <v>57</v>
      </c>
      <c r="B14" s="11">
        <v>14.99</v>
      </c>
      <c r="C14" s="11">
        <v>18.39</v>
      </c>
      <c r="D14" s="11">
        <v>159.99</v>
      </c>
      <c r="E14" s="11">
        <v>46.99</v>
      </c>
      <c r="F14" s="11">
        <v>240.36</v>
      </c>
    </row>
    <row r="15" spans="1:6" x14ac:dyDescent="0.35">
      <c r="A15" s="14">
        <v>54</v>
      </c>
      <c r="B15" s="11">
        <v>14.99</v>
      </c>
      <c r="C15" s="11">
        <v>21.49</v>
      </c>
      <c r="D15" s="11">
        <v>159.99</v>
      </c>
      <c r="E15" s="11">
        <v>44.74</v>
      </c>
      <c r="F15" s="11">
        <v>241.21</v>
      </c>
    </row>
    <row r="16" spans="1:6" x14ac:dyDescent="0.35">
      <c r="A16" s="14">
        <v>51</v>
      </c>
      <c r="B16" s="11">
        <v>14.99</v>
      </c>
      <c r="C16" s="11">
        <v>24.24</v>
      </c>
      <c r="D16" s="11">
        <v>159.99</v>
      </c>
      <c r="E16" s="11">
        <v>94.99</v>
      </c>
      <c r="F16" s="11">
        <v>294.20999999999998</v>
      </c>
    </row>
    <row r="17" spans="1:6" x14ac:dyDescent="0.35">
      <c r="A17" s="14">
        <v>48</v>
      </c>
      <c r="B17" s="11">
        <v>14.99</v>
      </c>
      <c r="C17" s="11">
        <v>28.99</v>
      </c>
      <c r="D17" s="11">
        <v>165.99</v>
      </c>
      <c r="E17" s="11">
        <v>106.19</v>
      </c>
      <c r="F17" s="11">
        <v>316.15999999999997</v>
      </c>
    </row>
    <row r="18" spans="1:6" x14ac:dyDescent="0.35">
      <c r="A18" s="14">
        <v>45</v>
      </c>
      <c r="B18" s="11">
        <v>14.99</v>
      </c>
      <c r="C18" s="11">
        <v>31.99</v>
      </c>
      <c r="D18" s="11">
        <v>165.99</v>
      </c>
      <c r="E18" s="11">
        <v>106.19</v>
      </c>
      <c r="F18" s="11">
        <v>319.15999999999997</v>
      </c>
    </row>
    <row r="19" spans="1:6" x14ac:dyDescent="0.35">
      <c r="A19" s="14">
        <v>42</v>
      </c>
      <c r="B19" s="11">
        <v>14.99</v>
      </c>
      <c r="C19" s="11">
        <v>24.99</v>
      </c>
      <c r="D19" s="11">
        <v>159.99</v>
      </c>
      <c r="E19" s="11">
        <v>90.99</v>
      </c>
      <c r="F19" s="11">
        <v>290.95999999999998</v>
      </c>
    </row>
    <row r="20" spans="1:6" x14ac:dyDescent="0.35">
      <c r="A20" s="14">
        <v>39</v>
      </c>
      <c r="B20" s="11">
        <v>14.99</v>
      </c>
      <c r="C20" s="11">
        <v>27.24</v>
      </c>
      <c r="D20" s="11">
        <v>187.99</v>
      </c>
      <c r="E20" s="11">
        <v>90.99</v>
      </c>
      <c r="F20" s="11">
        <v>321.20999999999998</v>
      </c>
    </row>
    <row r="21" spans="1:6" x14ac:dyDescent="0.35">
      <c r="A21" s="14">
        <v>36</v>
      </c>
      <c r="B21" s="11">
        <v>14.99</v>
      </c>
      <c r="C21" s="11">
        <v>24.49</v>
      </c>
      <c r="D21" s="11">
        <v>187.99</v>
      </c>
      <c r="E21" s="11">
        <v>94.99</v>
      </c>
      <c r="F21" s="11">
        <v>322.45999999999998</v>
      </c>
    </row>
    <row r="22" spans="1:6" x14ac:dyDescent="0.35">
      <c r="A22" s="14">
        <v>33</v>
      </c>
      <c r="B22" s="11">
        <v>14.99</v>
      </c>
      <c r="C22" s="11">
        <v>14.99</v>
      </c>
      <c r="D22" s="11">
        <v>150.99</v>
      </c>
      <c r="E22" s="11">
        <v>82.99</v>
      </c>
      <c r="F22" s="11">
        <v>263.95999999999998</v>
      </c>
    </row>
    <row r="23" spans="1:6" x14ac:dyDescent="0.35">
      <c r="A23" s="14">
        <v>30</v>
      </c>
      <c r="B23" s="11">
        <v>14.99</v>
      </c>
      <c r="C23" s="11">
        <v>14.99</v>
      </c>
      <c r="D23" s="11">
        <v>154.80000000000001</v>
      </c>
      <c r="E23" s="11">
        <v>91.62</v>
      </c>
      <c r="F23" s="11">
        <v>276.39999999999998</v>
      </c>
    </row>
    <row r="24" spans="1:6" x14ac:dyDescent="0.35">
      <c r="A24" s="14">
        <v>27</v>
      </c>
      <c r="B24" s="11">
        <v>14.99</v>
      </c>
      <c r="C24" s="11">
        <v>29.19</v>
      </c>
      <c r="D24" s="11">
        <v>160.29</v>
      </c>
      <c r="E24" s="11">
        <v>71.989999999999995</v>
      </c>
      <c r="F24" s="11">
        <v>276.45999999999998</v>
      </c>
    </row>
    <row r="25" spans="1:6" x14ac:dyDescent="0.35">
      <c r="A25" s="14">
        <v>24</v>
      </c>
      <c r="B25" s="11">
        <v>15.99</v>
      </c>
      <c r="C25" s="11">
        <v>39.590000000000003</v>
      </c>
      <c r="D25" s="11">
        <v>180.6</v>
      </c>
      <c r="E25" s="11">
        <v>74.989999999999995</v>
      </c>
      <c r="F25" s="11">
        <v>311.17</v>
      </c>
    </row>
    <row r="26" spans="1:6" x14ac:dyDescent="0.35">
      <c r="A26" s="14">
        <v>21</v>
      </c>
      <c r="B26" s="11">
        <v>14.99</v>
      </c>
      <c r="C26" s="11">
        <v>28.59</v>
      </c>
      <c r="D26" s="11">
        <v>154.80000000000001</v>
      </c>
      <c r="E26" s="11">
        <v>79.489999999999995</v>
      </c>
      <c r="F26" s="11">
        <v>277.87</v>
      </c>
    </row>
    <row r="27" spans="1:6" x14ac:dyDescent="0.35">
      <c r="A27" s="14">
        <v>18</v>
      </c>
      <c r="B27" s="11">
        <v>14.99</v>
      </c>
      <c r="C27" s="11">
        <v>31.99</v>
      </c>
      <c r="D27" s="11">
        <v>145.99</v>
      </c>
      <c r="E27" s="11">
        <v>76.489999999999995</v>
      </c>
      <c r="F27" s="11">
        <v>269.45999999999998</v>
      </c>
    </row>
    <row r="28" spans="1:6" x14ac:dyDescent="0.35">
      <c r="A28" s="14">
        <v>15</v>
      </c>
      <c r="B28" s="11">
        <v>15.99</v>
      </c>
      <c r="C28" s="11">
        <v>39.590000000000003</v>
      </c>
      <c r="D28" s="11">
        <v>125.99</v>
      </c>
      <c r="E28" s="11">
        <v>71.989999999999995</v>
      </c>
      <c r="F28" s="11">
        <v>253.56</v>
      </c>
    </row>
    <row r="29" spans="1:6" x14ac:dyDescent="0.35">
      <c r="A29" s="14">
        <v>12</v>
      </c>
      <c r="B29" s="11">
        <v>14.99</v>
      </c>
      <c r="C29" s="11">
        <v>36.99</v>
      </c>
      <c r="D29" s="11">
        <v>140.49</v>
      </c>
      <c r="E29" s="11">
        <v>88.62</v>
      </c>
      <c r="F29" s="11">
        <v>281.09000000000003</v>
      </c>
    </row>
    <row r="30" spans="1:6" x14ac:dyDescent="0.35">
      <c r="A30" s="14">
        <v>9</v>
      </c>
      <c r="B30" s="11">
        <v>14.99</v>
      </c>
      <c r="C30" s="11">
        <v>38.99</v>
      </c>
      <c r="D30" s="11">
        <v>112.99</v>
      </c>
      <c r="E30" s="11">
        <v>120.69</v>
      </c>
      <c r="F30" s="11">
        <v>287.65999999999997</v>
      </c>
    </row>
    <row r="31" spans="1:6" x14ac:dyDescent="0.35">
      <c r="A31" s="14">
        <v>6</v>
      </c>
      <c r="B31" s="11">
        <v>16.989999999999998</v>
      </c>
      <c r="C31" s="11">
        <v>58.99</v>
      </c>
      <c r="D31" s="11">
        <v>117.99</v>
      </c>
      <c r="E31" s="11">
        <v>200.49</v>
      </c>
      <c r="F31" s="11">
        <v>394.46000000000004</v>
      </c>
    </row>
    <row r="32" spans="1:6" x14ac:dyDescent="0.35">
      <c r="A32" s="14">
        <v>3</v>
      </c>
      <c r="B32" s="11">
        <v>14.99</v>
      </c>
      <c r="C32" s="11">
        <v>123.59</v>
      </c>
      <c r="D32" s="11">
        <v>76.989999999999995</v>
      </c>
      <c r="E32" s="11">
        <v>124.99</v>
      </c>
      <c r="F32" s="11">
        <v>340.56</v>
      </c>
    </row>
    <row r="33" spans="1:6" x14ac:dyDescent="0.35">
      <c r="A33" s="14">
        <v>0</v>
      </c>
      <c r="B33" s="11">
        <v>29.99</v>
      </c>
      <c r="C33" s="11">
        <v>249.99</v>
      </c>
      <c r="D33" s="11">
        <v>89.49</v>
      </c>
      <c r="E33" s="11">
        <v>133.24</v>
      </c>
      <c r="F33" s="11">
        <v>502.71000000000004</v>
      </c>
    </row>
    <row r="34" spans="1:6" x14ac:dyDescent="0.35">
      <c r="A34" s="14" t="s">
        <v>30</v>
      </c>
      <c r="B34" s="11">
        <v>483.69000000000017</v>
      </c>
      <c r="C34" s="11">
        <v>1225.7900000000004</v>
      </c>
      <c r="D34" s="11">
        <v>4744.4599999999973</v>
      </c>
      <c r="E34" s="11">
        <v>2256.0300000000007</v>
      </c>
      <c r="F34" s="11">
        <v>8709.9700000000012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4FF4E-97A9-45BB-A8ED-0DBF24D631C7}">
  <dimension ref="A1:IJ127"/>
  <sheetViews>
    <sheetView zoomScale="70" zoomScaleNormal="70" workbookViewId="0">
      <selection activeCell="E1" sqref="E1:F102"/>
    </sheetView>
  </sheetViews>
  <sheetFormatPr defaultColWidth="8.81640625" defaultRowHeight="14.5" zeroHeight="1" x14ac:dyDescent="0.35"/>
  <cols>
    <col min="1" max="1" width="23.81640625" style="1" bestFit="1" customWidth="1"/>
    <col min="2" max="2" width="18" style="1" bestFit="1" customWidth="1"/>
    <col min="3" max="3" width="17.1796875" style="1" bestFit="1" customWidth="1"/>
    <col min="4" max="4" width="12.08984375" style="1" bestFit="1" customWidth="1"/>
    <col min="5" max="5" width="11.6328125" style="1" bestFit="1" customWidth="1"/>
    <col min="6" max="6" width="30.1796875" style="1" customWidth="1"/>
    <col min="7" max="8" width="7.81640625" style="1" bestFit="1" customWidth="1"/>
    <col min="9" max="9" width="6.7265625" style="1" bestFit="1" customWidth="1"/>
    <col min="10" max="10" width="26.08984375" style="1" bestFit="1" customWidth="1"/>
    <col min="11" max="13" width="5.81640625" style="1" bestFit="1" customWidth="1"/>
    <col min="14" max="14" width="6.7265625" style="1" bestFit="1" customWidth="1"/>
    <col min="15" max="15" width="18.08984375" style="1" bestFit="1" customWidth="1"/>
    <col min="16" max="16" width="30.90625" style="1" bestFit="1" customWidth="1"/>
    <col min="17" max="17" width="13.26953125" style="1" bestFit="1" customWidth="1"/>
    <col min="18" max="18" width="26.08984375" style="1" bestFit="1" customWidth="1"/>
    <col min="19" max="19" width="13.26953125" style="1" bestFit="1" customWidth="1"/>
    <col min="20" max="20" width="26.08984375" style="1" bestFit="1" customWidth="1"/>
    <col min="21" max="21" width="13.26953125" style="1" bestFit="1" customWidth="1"/>
    <col min="22" max="22" width="26.08984375" style="1" bestFit="1" customWidth="1"/>
    <col min="23" max="23" width="13.26953125" style="1" bestFit="1" customWidth="1"/>
    <col min="24" max="24" width="26.08984375" style="1" bestFit="1" customWidth="1"/>
    <col min="25" max="25" width="13.26953125" style="1" bestFit="1" customWidth="1"/>
    <col min="26" max="26" width="26.08984375" style="1" bestFit="1" customWidth="1"/>
    <col min="27" max="27" width="13.26953125" style="1" bestFit="1" customWidth="1"/>
    <col min="28" max="28" width="26.08984375" style="1" bestFit="1" customWidth="1"/>
    <col min="29" max="29" width="13.26953125" style="1" bestFit="1" customWidth="1"/>
    <col min="30" max="30" width="26.08984375" style="1" bestFit="1" customWidth="1"/>
    <col min="31" max="31" width="13.26953125" style="1" bestFit="1" customWidth="1"/>
    <col min="32" max="32" width="26.08984375" style="1" bestFit="1" customWidth="1"/>
    <col min="33" max="33" width="13.26953125" style="1" bestFit="1" customWidth="1"/>
    <col min="34" max="34" width="26.08984375" style="1" bestFit="1" customWidth="1"/>
    <col min="35" max="35" width="13.26953125" style="1" bestFit="1" customWidth="1"/>
    <col min="36" max="36" width="26.08984375" style="1" bestFit="1" customWidth="1"/>
    <col min="37" max="37" width="13.26953125" style="1" bestFit="1" customWidth="1"/>
    <col min="38" max="38" width="26.08984375" style="1" bestFit="1" customWidth="1"/>
    <col min="39" max="39" width="13.26953125" style="1" bestFit="1" customWidth="1"/>
    <col min="40" max="40" width="26.08984375" style="1" bestFit="1" customWidth="1"/>
    <col min="41" max="41" width="13.26953125" style="1" bestFit="1" customWidth="1"/>
    <col min="42" max="42" width="26.08984375" style="1" bestFit="1" customWidth="1"/>
    <col min="43" max="43" width="13.26953125" style="1" bestFit="1" customWidth="1"/>
    <col min="44" max="44" width="26.08984375" style="1" bestFit="1" customWidth="1"/>
    <col min="45" max="45" width="13.26953125" style="1" bestFit="1" customWidth="1"/>
    <col min="46" max="46" width="26.08984375" style="1" bestFit="1" customWidth="1"/>
    <col min="47" max="47" width="13.26953125" style="1" bestFit="1" customWidth="1"/>
    <col min="48" max="48" width="26.08984375" style="1" bestFit="1" customWidth="1"/>
    <col min="49" max="49" width="13.26953125" style="1" bestFit="1" customWidth="1"/>
    <col min="50" max="50" width="26.08984375" style="1" bestFit="1" customWidth="1"/>
    <col min="51" max="51" width="13.26953125" style="1" bestFit="1" customWidth="1"/>
    <col min="52" max="52" width="26.08984375" style="1" bestFit="1" customWidth="1"/>
    <col min="53" max="53" width="13.26953125" style="1" bestFit="1" customWidth="1"/>
    <col min="54" max="54" width="26.08984375" style="1" bestFit="1" customWidth="1"/>
    <col min="55" max="55" width="13.26953125" style="1" bestFit="1" customWidth="1"/>
    <col min="56" max="56" width="26.08984375" style="1" bestFit="1" customWidth="1"/>
    <col min="57" max="57" width="13.26953125" style="1" bestFit="1" customWidth="1"/>
    <col min="58" max="58" width="26.08984375" style="1" bestFit="1" customWidth="1"/>
    <col min="59" max="59" width="13.26953125" style="1" bestFit="1" customWidth="1"/>
    <col min="60" max="60" width="26.08984375" style="1" bestFit="1" customWidth="1"/>
    <col min="61" max="61" width="13.26953125" style="1" bestFit="1" customWidth="1"/>
    <col min="62" max="62" width="26.08984375" style="1" bestFit="1" customWidth="1"/>
    <col min="63" max="63" width="13.26953125" style="1" bestFit="1" customWidth="1"/>
    <col min="64" max="64" width="26.08984375" style="1" bestFit="1" customWidth="1"/>
    <col min="65" max="65" width="13.26953125" style="1" bestFit="1" customWidth="1"/>
    <col min="66" max="66" width="26.08984375" style="1" bestFit="1" customWidth="1"/>
    <col min="67" max="67" width="13.26953125" style="1" bestFit="1" customWidth="1"/>
    <col min="68" max="68" width="26.08984375" style="1" bestFit="1" customWidth="1"/>
    <col min="69" max="69" width="13.26953125" style="1" bestFit="1" customWidth="1"/>
    <col min="70" max="70" width="26.08984375" style="1" bestFit="1" customWidth="1"/>
    <col min="71" max="71" width="13.26953125" style="1" bestFit="1" customWidth="1"/>
    <col min="72" max="72" width="26.08984375" style="1" bestFit="1" customWidth="1"/>
    <col min="73" max="73" width="13.26953125" style="1" bestFit="1" customWidth="1"/>
    <col min="74" max="74" width="26.08984375" style="1" bestFit="1" customWidth="1"/>
    <col min="75" max="75" width="13.26953125" style="1" bestFit="1" customWidth="1"/>
    <col min="76" max="76" width="26.08984375" style="1" bestFit="1" customWidth="1"/>
    <col min="77" max="77" width="13.26953125" style="1" bestFit="1" customWidth="1"/>
    <col min="78" max="78" width="26.08984375" style="1" bestFit="1" customWidth="1"/>
    <col min="79" max="79" width="13.26953125" style="1" bestFit="1" customWidth="1"/>
    <col min="80" max="80" width="26.08984375" style="1" bestFit="1" customWidth="1"/>
    <col min="81" max="81" width="13.26953125" style="1" bestFit="1" customWidth="1"/>
    <col min="82" max="82" width="26.08984375" style="1" bestFit="1" customWidth="1"/>
    <col min="83" max="83" width="13.26953125" style="1" bestFit="1" customWidth="1"/>
    <col min="84" max="84" width="26.08984375" style="1" bestFit="1" customWidth="1"/>
    <col min="85" max="85" width="13.26953125" style="1" bestFit="1" customWidth="1"/>
    <col min="86" max="86" width="26.08984375" style="1" bestFit="1" customWidth="1"/>
    <col min="87" max="87" width="13.26953125" style="1" bestFit="1" customWidth="1"/>
    <col min="88" max="88" width="26.08984375" style="1" bestFit="1" customWidth="1"/>
    <col min="89" max="89" width="13.26953125" style="1" bestFit="1" customWidth="1"/>
    <col min="90" max="90" width="26.08984375" style="1" bestFit="1" customWidth="1"/>
    <col min="91" max="91" width="13.26953125" style="1" bestFit="1" customWidth="1"/>
    <col min="92" max="92" width="26.08984375" style="1" bestFit="1" customWidth="1"/>
    <col min="93" max="93" width="13.26953125" style="1" bestFit="1" customWidth="1"/>
    <col min="94" max="94" width="26.08984375" style="1" bestFit="1" customWidth="1"/>
    <col min="95" max="95" width="13.26953125" style="1" bestFit="1" customWidth="1"/>
    <col min="96" max="96" width="26.08984375" style="1" bestFit="1" customWidth="1"/>
    <col min="97" max="97" width="13.26953125" style="1" bestFit="1" customWidth="1"/>
    <col min="98" max="98" width="26.08984375" style="1" bestFit="1" customWidth="1"/>
    <col min="99" max="99" width="13.26953125" style="1" bestFit="1" customWidth="1"/>
    <col min="100" max="100" width="26.08984375" style="1" bestFit="1" customWidth="1"/>
    <col min="101" max="101" width="13.26953125" style="1" bestFit="1" customWidth="1"/>
    <col min="102" max="102" width="26.08984375" style="1" bestFit="1" customWidth="1"/>
    <col min="103" max="103" width="13.26953125" style="1" bestFit="1" customWidth="1"/>
    <col min="104" max="104" width="26.08984375" style="1" bestFit="1" customWidth="1"/>
    <col min="105" max="105" width="13.26953125" style="1" bestFit="1" customWidth="1"/>
    <col min="106" max="106" width="26.08984375" style="1" bestFit="1" customWidth="1"/>
    <col min="107" max="107" width="13.26953125" style="1" bestFit="1" customWidth="1"/>
    <col min="108" max="108" width="26.08984375" style="1" bestFit="1" customWidth="1"/>
    <col min="109" max="109" width="13.26953125" style="1" bestFit="1" customWidth="1"/>
    <col min="110" max="110" width="26.08984375" style="1" bestFit="1" customWidth="1"/>
    <col min="111" max="111" width="13.26953125" style="1" bestFit="1" customWidth="1"/>
    <col min="112" max="112" width="26.08984375" style="1" bestFit="1" customWidth="1"/>
    <col min="113" max="113" width="13.26953125" style="1" bestFit="1" customWidth="1"/>
    <col min="114" max="114" width="26.08984375" style="1" bestFit="1" customWidth="1"/>
    <col min="115" max="115" width="13.26953125" style="1" bestFit="1" customWidth="1"/>
    <col min="116" max="116" width="26.08984375" style="1" bestFit="1" customWidth="1"/>
    <col min="117" max="117" width="13.26953125" style="1" bestFit="1" customWidth="1"/>
    <col min="118" max="118" width="26.08984375" style="1" bestFit="1" customWidth="1"/>
    <col min="119" max="119" width="13.26953125" style="1" bestFit="1" customWidth="1"/>
    <col min="120" max="120" width="26.08984375" style="1" bestFit="1" customWidth="1"/>
    <col min="121" max="121" width="13.26953125" style="1" bestFit="1" customWidth="1"/>
    <col min="122" max="122" width="26.08984375" style="1" bestFit="1" customWidth="1"/>
    <col min="123" max="123" width="13.26953125" style="1" bestFit="1" customWidth="1"/>
    <col min="124" max="124" width="26.08984375" style="1" bestFit="1" customWidth="1"/>
    <col min="125" max="125" width="13.26953125" style="1" bestFit="1" customWidth="1"/>
    <col min="126" max="126" width="26.08984375" style="1" bestFit="1" customWidth="1"/>
    <col min="127" max="127" width="13.26953125" style="1" bestFit="1" customWidth="1"/>
    <col min="128" max="128" width="26.08984375" style="1" bestFit="1" customWidth="1"/>
    <col min="129" max="129" width="13.26953125" style="1" bestFit="1" customWidth="1"/>
    <col min="130" max="130" width="26.08984375" style="1" bestFit="1" customWidth="1"/>
    <col min="131" max="131" width="13.26953125" style="1" bestFit="1" customWidth="1"/>
    <col min="132" max="132" width="26.08984375" style="1" bestFit="1" customWidth="1"/>
    <col min="133" max="133" width="13.26953125" style="1" bestFit="1" customWidth="1"/>
    <col min="134" max="134" width="26.08984375" style="1" bestFit="1" customWidth="1"/>
    <col min="135" max="135" width="13.26953125" style="1" bestFit="1" customWidth="1"/>
    <col min="136" max="136" width="26.08984375" style="1" bestFit="1" customWidth="1"/>
    <col min="137" max="137" width="13.26953125" style="1" bestFit="1" customWidth="1"/>
    <col min="138" max="138" width="26.08984375" style="1" bestFit="1" customWidth="1"/>
    <col min="139" max="139" width="13.26953125" style="1" bestFit="1" customWidth="1"/>
    <col min="140" max="140" width="26.08984375" style="1" bestFit="1" customWidth="1"/>
    <col min="141" max="141" width="13.26953125" style="1" bestFit="1" customWidth="1"/>
    <col min="142" max="142" width="26.08984375" style="1" bestFit="1" customWidth="1"/>
    <col min="143" max="143" width="18.08984375" style="1" bestFit="1" customWidth="1"/>
    <col min="144" max="144" width="30.90625" style="1" bestFit="1" customWidth="1"/>
    <col min="145" max="145" width="14.7265625" style="1" bestFit="1" customWidth="1"/>
    <col min="146" max="146" width="27.54296875" style="1" bestFit="1" customWidth="1"/>
    <col min="147" max="147" width="13.26953125" style="1" bestFit="1" customWidth="1"/>
    <col min="148" max="148" width="26.08984375" style="1" bestFit="1" customWidth="1"/>
    <col min="149" max="149" width="13.26953125" style="1" bestFit="1" customWidth="1"/>
    <col min="150" max="150" width="26.08984375" style="1" bestFit="1" customWidth="1"/>
    <col min="151" max="151" width="13.26953125" style="1" bestFit="1" customWidth="1"/>
    <col min="152" max="152" width="26.08984375" style="1" bestFit="1" customWidth="1"/>
    <col min="153" max="153" width="13.26953125" style="1" bestFit="1" customWidth="1"/>
    <col min="154" max="154" width="26.08984375" style="1" bestFit="1" customWidth="1"/>
    <col min="155" max="155" width="13.26953125" style="1" bestFit="1" customWidth="1"/>
    <col min="156" max="156" width="26.08984375" style="1" bestFit="1" customWidth="1"/>
    <col min="157" max="157" width="13.26953125" style="1" bestFit="1" customWidth="1"/>
    <col min="158" max="158" width="26.08984375" style="1" bestFit="1" customWidth="1"/>
    <col min="159" max="159" width="13.26953125" style="1" bestFit="1" customWidth="1"/>
    <col min="160" max="160" width="26.08984375" style="1" bestFit="1" customWidth="1"/>
    <col min="161" max="161" width="14.7265625" style="1" bestFit="1" customWidth="1"/>
    <col min="162" max="162" width="27.54296875" style="1" bestFit="1" customWidth="1"/>
    <col min="163" max="163" width="13.26953125" style="1" bestFit="1" customWidth="1"/>
    <col min="164" max="164" width="26.08984375" style="1" bestFit="1" customWidth="1"/>
    <col min="165" max="165" width="13.26953125" style="1" bestFit="1" customWidth="1"/>
    <col min="166" max="166" width="26.08984375" style="1" bestFit="1" customWidth="1"/>
    <col min="167" max="167" width="13.26953125" style="1" bestFit="1" customWidth="1"/>
    <col min="168" max="168" width="26.08984375" style="1" bestFit="1" customWidth="1"/>
    <col min="169" max="169" width="13.26953125" style="1" bestFit="1" customWidth="1"/>
    <col min="170" max="170" width="26.08984375" style="1" bestFit="1" customWidth="1"/>
    <col min="171" max="171" width="13.26953125" style="1" bestFit="1" customWidth="1"/>
    <col min="172" max="172" width="26.08984375" style="1" bestFit="1" customWidth="1"/>
    <col min="173" max="173" width="14.7265625" style="1" bestFit="1" customWidth="1"/>
    <col min="174" max="174" width="27.54296875" style="1" bestFit="1" customWidth="1"/>
    <col min="175" max="175" width="13.26953125" style="1" bestFit="1" customWidth="1"/>
    <col min="176" max="176" width="26.08984375" style="1" bestFit="1" customWidth="1"/>
    <col min="177" max="177" width="13.26953125" style="1" bestFit="1" customWidth="1"/>
    <col min="178" max="178" width="26.08984375" style="1" bestFit="1" customWidth="1"/>
    <col min="179" max="179" width="14.7265625" style="1" bestFit="1" customWidth="1"/>
    <col min="180" max="180" width="27.54296875" style="1" bestFit="1" customWidth="1"/>
    <col min="181" max="181" width="13.26953125" style="1" bestFit="1" customWidth="1"/>
    <col min="182" max="182" width="26.08984375" style="1" bestFit="1" customWidth="1"/>
    <col min="183" max="183" width="13.26953125" style="1" bestFit="1" customWidth="1"/>
    <col min="184" max="184" width="26.08984375" style="1" bestFit="1" customWidth="1"/>
    <col min="185" max="185" width="14.7265625" style="1" bestFit="1" customWidth="1"/>
    <col min="186" max="186" width="27.54296875" style="1" bestFit="1" customWidth="1"/>
    <col min="187" max="187" width="13.26953125" style="1" bestFit="1" customWidth="1"/>
    <col min="188" max="188" width="26.08984375" style="1" bestFit="1" customWidth="1"/>
    <col min="189" max="189" width="13.26953125" style="1" bestFit="1" customWidth="1"/>
    <col min="190" max="190" width="26.08984375" style="1" bestFit="1" customWidth="1"/>
    <col min="191" max="191" width="13.26953125" style="1" bestFit="1" customWidth="1"/>
    <col min="192" max="192" width="26.08984375" style="1" bestFit="1" customWidth="1"/>
    <col min="193" max="193" width="13.26953125" style="1" bestFit="1" customWidth="1"/>
    <col min="194" max="194" width="26.08984375" style="1" bestFit="1" customWidth="1"/>
    <col min="195" max="195" width="13.26953125" style="1" bestFit="1" customWidth="1"/>
    <col min="196" max="196" width="26.08984375" style="1" bestFit="1" customWidth="1"/>
    <col min="197" max="197" width="15.7265625" style="1" bestFit="1" customWidth="1"/>
    <col min="198" max="198" width="28.54296875" style="1" bestFit="1" customWidth="1"/>
    <col min="199" max="199" width="13.26953125" style="1" bestFit="1" customWidth="1"/>
    <col min="200" max="200" width="26.08984375" style="1" bestFit="1" customWidth="1"/>
    <col min="201" max="201" width="13.26953125" style="1" bestFit="1" customWidth="1"/>
    <col min="202" max="202" width="26.08984375" style="1" bestFit="1" customWidth="1"/>
    <col min="203" max="203" width="13.26953125" style="1" bestFit="1" customWidth="1"/>
    <col min="204" max="204" width="26.08984375" style="1" bestFit="1" customWidth="1"/>
    <col min="205" max="205" width="15.7265625" style="1" bestFit="1" customWidth="1"/>
    <col min="206" max="206" width="28.54296875" style="1" bestFit="1" customWidth="1"/>
    <col min="207" max="207" width="13.26953125" style="1" bestFit="1" customWidth="1"/>
    <col min="208" max="208" width="26.08984375" style="1" bestFit="1" customWidth="1"/>
    <col min="209" max="209" width="13.26953125" style="1" bestFit="1" customWidth="1"/>
    <col min="210" max="210" width="26.08984375" style="1" bestFit="1" customWidth="1"/>
    <col min="211" max="211" width="15.7265625" style="1" bestFit="1" customWidth="1"/>
    <col min="212" max="212" width="28.54296875" style="1" bestFit="1" customWidth="1"/>
    <col min="213" max="213" width="13.26953125" style="1" bestFit="1" customWidth="1"/>
    <col min="214" max="214" width="26.08984375" style="1" bestFit="1" customWidth="1"/>
    <col min="215" max="215" width="15.7265625" style="1" bestFit="1" customWidth="1"/>
    <col min="216" max="216" width="28.54296875" style="1" bestFit="1" customWidth="1"/>
    <col min="217" max="217" width="13.26953125" style="1" bestFit="1" customWidth="1"/>
    <col min="218" max="218" width="26.08984375" style="1" bestFit="1" customWidth="1"/>
    <col min="219" max="219" width="13.26953125" style="1" bestFit="1" customWidth="1"/>
    <col min="220" max="220" width="26.08984375" style="1" bestFit="1" customWidth="1"/>
    <col min="221" max="221" width="15.7265625" style="1" bestFit="1" customWidth="1"/>
    <col min="222" max="222" width="28.54296875" style="1" bestFit="1" customWidth="1"/>
    <col min="223" max="223" width="13.26953125" style="1" bestFit="1" customWidth="1"/>
    <col min="224" max="224" width="26.08984375" style="1" bestFit="1" customWidth="1"/>
    <col min="225" max="225" width="15.7265625" style="1" bestFit="1" customWidth="1"/>
    <col min="226" max="226" width="28.54296875" style="1" bestFit="1" customWidth="1"/>
    <col min="227" max="227" width="13.26953125" style="1" bestFit="1" customWidth="1"/>
    <col min="228" max="228" width="26.08984375" style="1" bestFit="1" customWidth="1"/>
    <col min="229" max="229" width="15.7265625" style="1" bestFit="1" customWidth="1"/>
    <col min="230" max="230" width="28.54296875" style="1" bestFit="1" customWidth="1"/>
    <col min="231" max="231" width="13.26953125" style="1" bestFit="1" customWidth="1"/>
    <col min="232" max="232" width="26.08984375" style="1" bestFit="1" customWidth="1"/>
    <col min="233" max="233" width="15.7265625" style="1" bestFit="1" customWidth="1"/>
    <col min="234" max="234" width="28.54296875" style="1" bestFit="1" customWidth="1"/>
    <col min="235" max="235" width="13.26953125" style="1" bestFit="1" customWidth="1"/>
    <col min="236" max="236" width="26.08984375" style="1" bestFit="1" customWidth="1"/>
    <col min="237" max="237" width="15.7265625" style="1" bestFit="1" customWidth="1"/>
    <col min="238" max="238" width="28.54296875" style="1" bestFit="1" customWidth="1"/>
    <col min="239" max="239" width="13.26953125" style="1" bestFit="1" customWidth="1"/>
    <col min="240" max="240" width="26.08984375" style="1" bestFit="1" customWidth="1"/>
    <col min="241" max="241" width="19.7265625" style="1" bestFit="1" customWidth="1"/>
    <col min="242" max="242" width="32.54296875" style="1" bestFit="1" customWidth="1"/>
    <col min="243" max="243" width="18.08984375" style="1" bestFit="1" customWidth="1"/>
    <col min="244" max="244" width="30.90625" style="1" bestFit="1" customWidth="1"/>
    <col min="245" max="16384" width="8.81640625" style="1"/>
  </cols>
  <sheetData>
    <row r="1" spans="1:244" x14ac:dyDescent="0.35">
      <c r="A1" s="1" t="s">
        <v>16</v>
      </c>
      <c r="B1" s="1" t="s">
        <v>20</v>
      </c>
      <c r="C1" s="1" t="s">
        <v>21</v>
      </c>
      <c r="D1" s="1" t="s">
        <v>0</v>
      </c>
      <c r="E1" s="1" t="s">
        <v>1</v>
      </c>
      <c r="F1" s="1" t="s">
        <v>47</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row>
    <row r="2" spans="1:244" hidden="1" x14ac:dyDescent="0.35">
      <c r="A2" s="1">
        <v>90</v>
      </c>
      <c r="B2" s="1" t="s">
        <v>7</v>
      </c>
      <c r="C2" s="1">
        <v>3</v>
      </c>
      <c r="D2" s="6">
        <v>14.99</v>
      </c>
      <c r="E2" s="6">
        <v>74.39</v>
      </c>
      <c r="F2" s="1">
        <v>0</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row>
    <row r="3" spans="1:244" hidden="1" x14ac:dyDescent="0.35">
      <c r="A3" s="1">
        <v>87</v>
      </c>
      <c r="B3" s="1" t="s">
        <v>7</v>
      </c>
      <c r="C3" s="1">
        <v>5</v>
      </c>
      <c r="D3" s="6">
        <v>14.99</v>
      </c>
      <c r="E3" s="6">
        <v>84.39</v>
      </c>
      <c r="F3" s="1">
        <f>C3-C2</f>
        <v>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row>
    <row r="4" spans="1:244" hidden="1" x14ac:dyDescent="0.35">
      <c r="A4" s="1">
        <v>84</v>
      </c>
      <c r="B4" s="1" t="s">
        <v>7</v>
      </c>
      <c r="C4" s="1">
        <v>5</v>
      </c>
      <c r="D4" s="6">
        <v>14.99</v>
      </c>
      <c r="E4" s="6">
        <v>74.39</v>
      </c>
      <c r="F4" s="1">
        <f t="shared" ref="F4:F67" si="0">C4-C3</f>
        <v>0</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row>
    <row r="5" spans="1:244" hidden="1" x14ac:dyDescent="0.35">
      <c r="A5" s="1">
        <v>81</v>
      </c>
      <c r="B5" s="1" t="s">
        <v>7</v>
      </c>
      <c r="C5" s="1">
        <v>5</v>
      </c>
      <c r="D5" s="6">
        <v>14.99</v>
      </c>
      <c r="E5" s="6">
        <v>64.39</v>
      </c>
      <c r="F5" s="1">
        <f t="shared" si="0"/>
        <v>0</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row>
    <row r="6" spans="1:244" hidden="1" x14ac:dyDescent="0.35">
      <c r="A6" s="1">
        <v>78</v>
      </c>
      <c r="B6" s="1" t="s">
        <v>7</v>
      </c>
      <c r="C6" s="1">
        <v>5</v>
      </c>
      <c r="D6" s="6">
        <v>14.99</v>
      </c>
      <c r="E6" s="6">
        <v>64.39</v>
      </c>
      <c r="F6" s="1">
        <f t="shared" si="0"/>
        <v>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row>
    <row r="7" spans="1:244" hidden="1" x14ac:dyDescent="0.35">
      <c r="A7" s="1">
        <v>75</v>
      </c>
      <c r="B7" s="1" t="s">
        <v>7</v>
      </c>
      <c r="C7" s="1">
        <v>5</v>
      </c>
      <c r="D7" s="6">
        <v>14.99</v>
      </c>
      <c r="E7" s="6">
        <v>84.39</v>
      </c>
      <c r="F7" s="1">
        <f t="shared" si="0"/>
        <v>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row>
    <row r="8" spans="1:244" hidden="1" x14ac:dyDescent="0.35">
      <c r="A8" s="1">
        <v>72</v>
      </c>
      <c r="B8" s="1" t="s">
        <v>7</v>
      </c>
      <c r="C8" s="1">
        <v>5</v>
      </c>
      <c r="D8" s="6">
        <v>14.99</v>
      </c>
      <c r="E8" s="6">
        <v>69.39</v>
      </c>
      <c r="F8" s="1">
        <f t="shared" si="0"/>
        <v>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row>
    <row r="9" spans="1:244" hidden="1" x14ac:dyDescent="0.35">
      <c r="A9" s="1">
        <v>69</v>
      </c>
      <c r="B9" s="1" t="s">
        <v>7</v>
      </c>
      <c r="C9" s="1">
        <v>5</v>
      </c>
      <c r="D9" s="6">
        <v>14.99</v>
      </c>
      <c r="E9" s="6">
        <v>69.39</v>
      </c>
      <c r="F9" s="1">
        <f t="shared" si="0"/>
        <v>0</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row>
    <row r="10" spans="1:244" hidden="1" x14ac:dyDescent="0.35">
      <c r="A10" s="1">
        <v>66</v>
      </c>
      <c r="B10" s="1" t="s">
        <v>7</v>
      </c>
      <c r="C10" s="1">
        <v>5</v>
      </c>
      <c r="D10" s="6">
        <v>14.99</v>
      </c>
      <c r="E10" s="6">
        <v>69.39</v>
      </c>
      <c r="F10" s="1">
        <f t="shared" si="0"/>
        <v>0</v>
      </c>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row>
    <row r="11" spans="1:244" hidden="1" x14ac:dyDescent="0.35">
      <c r="A11" s="1">
        <v>63</v>
      </c>
      <c r="B11" s="1" t="s">
        <v>7</v>
      </c>
      <c r="C11" s="1">
        <v>9</v>
      </c>
      <c r="D11" s="6">
        <v>14.99</v>
      </c>
      <c r="E11" s="6">
        <v>84.39</v>
      </c>
      <c r="F11" s="1">
        <f t="shared" si="0"/>
        <v>4</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row>
    <row r="12" spans="1:244" hidden="1" x14ac:dyDescent="0.35">
      <c r="A12" s="1">
        <v>60</v>
      </c>
      <c r="B12" s="1" t="s">
        <v>7</v>
      </c>
      <c r="C12" s="1">
        <v>9</v>
      </c>
      <c r="D12" s="6">
        <v>14.99</v>
      </c>
      <c r="E12" s="6">
        <v>84.39</v>
      </c>
      <c r="F12" s="1">
        <f t="shared" si="0"/>
        <v>0</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row>
    <row r="13" spans="1:244" hidden="1" x14ac:dyDescent="0.35">
      <c r="A13" s="1">
        <v>57</v>
      </c>
      <c r="B13" s="1" t="s">
        <v>7</v>
      </c>
      <c r="C13" s="1">
        <v>10</v>
      </c>
      <c r="D13" s="6">
        <v>14.99</v>
      </c>
      <c r="E13" s="6">
        <v>79.39</v>
      </c>
      <c r="F13" s="1">
        <f t="shared" si="0"/>
        <v>1</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row>
    <row r="14" spans="1:244" hidden="1" x14ac:dyDescent="0.35">
      <c r="A14" s="1">
        <v>54</v>
      </c>
      <c r="B14" s="1" t="s">
        <v>7</v>
      </c>
      <c r="C14" s="1">
        <v>10</v>
      </c>
      <c r="D14" s="6">
        <v>14.99</v>
      </c>
      <c r="E14" s="6">
        <v>79.39</v>
      </c>
      <c r="F14" s="1">
        <f t="shared" si="0"/>
        <v>0</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row>
    <row r="15" spans="1:244" hidden="1" x14ac:dyDescent="0.35">
      <c r="A15" s="1">
        <v>51</v>
      </c>
      <c r="B15" s="1" t="s">
        <v>7</v>
      </c>
      <c r="C15" s="1">
        <v>12</v>
      </c>
      <c r="D15" s="6">
        <v>14.99</v>
      </c>
      <c r="E15" s="6">
        <v>79.39</v>
      </c>
      <c r="F15" s="1">
        <f t="shared" si="0"/>
        <v>2</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row>
    <row r="16" spans="1:244" hidden="1" x14ac:dyDescent="0.35">
      <c r="A16" s="1">
        <v>48</v>
      </c>
      <c r="B16" s="1" t="s">
        <v>7</v>
      </c>
      <c r="C16" s="1">
        <v>12</v>
      </c>
      <c r="D16" s="6">
        <v>14.99</v>
      </c>
      <c r="E16" s="6">
        <v>79.39</v>
      </c>
      <c r="F16" s="1">
        <f t="shared" si="0"/>
        <v>0</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row>
    <row r="17" spans="1:244" hidden="1" x14ac:dyDescent="0.35">
      <c r="A17" s="1">
        <v>45</v>
      </c>
      <c r="B17" s="1" t="s">
        <v>7</v>
      </c>
      <c r="C17" s="1">
        <v>12</v>
      </c>
      <c r="D17" s="6">
        <v>14.99</v>
      </c>
      <c r="E17" s="6">
        <v>102.39</v>
      </c>
      <c r="F17" s="1">
        <f t="shared" si="0"/>
        <v>0</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row>
    <row r="18" spans="1:244" hidden="1" x14ac:dyDescent="0.35">
      <c r="A18" s="1">
        <v>42</v>
      </c>
      <c r="B18" s="1" t="s">
        <v>7</v>
      </c>
      <c r="C18" s="1">
        <v>12</v>
      </c>
      <c r="D18" s="6">
        <v>14.99</v>
      </c>
      <c r="E18" s="6">
        <v>102.39</v>
      </c>
      <c r="F18" s="1">
        <f t="shared" si="0"/>
        <v>0</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row>
    <row r="19" spans="1:244" hidden="1" x14ac:dyDescent="0.35">
      <c r="A19" s="1">
        <v>39</v>
      </c>
      <c r="B19" s="1" t="s">
        <v>7</v>
      </c>
      <c r="C19" s="1">
        <v>14</v>
      </c>
      <c r="D19" s="6">
        <v>14.99</v>
      </c>
      <c r="E19" s="6">
        <v>102.39</v>
      </c>
      <c r="F19" s="1">
        <f t="shared" si="0"/>
        <v>2</v>
      </c>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row>
    <row r="20" spans="1:244" hidden="1" x14ac:dyDescent="0.35">
      <c r="A20" s="1">
        <v>36</v>
      </c>
      <c r="B20" s="1" t="s">
        <v>7</v>
      </c>
      <c r="C20" s="1">
        <v>14</v>
      </c>
      <c r="D20" s="6">
        <v>14.99</v>
      </c>
      <c r="E20" s="6">
        <v>92.39</v>
      </c>
      <c r="F20" s="1">
        <f t="shared" si="0"/>
        <v>0</v>
      </c>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row>
    <row r="21" spans="1:244" hidden="1" x14ac:dyDescent="0.35">
      <c r="A21" s="1">
        <v>33</v>
      </c>
      <c r="B21" s="1" t="s">
        <v>7</v>
      </c>
      <c r="C21" s="1">
        <v>16</v>
      </c>
      <c r="D21" s="6">
        <v>14.99</v>
      </c>
      <c r="E21" s="6">
        <v>139.77000000000001</v>
      </c>
      <c r="F21" s="1">
        <f t="shared" si="0"/>
        <v>2</v>
      </c>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row>
    <row r="22" spans="1:244" hidden="1" x14ac:dyDescent="0.35">
      <c r="A22" s="1">
        <v>30</v>
      </c>
      <c r="B22" s="1" t="s">
        <v>7</v>
      </c>
      <c r="C22" s="1">
        <v>17</v>
      </c>
      <c r="D22" s="6">
        <v>14.99</v>
      </c>
      <c r="E22" s="6">
        <v>139.77000000000001</v>
      </c>
      <c r="F22" s="1">
        <f t="shared" si="0"/>
        <v>1</v>
      </c>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row>
    <row r="23" spans="1:244" hidden="1" x14ac:dyDescent="0.35">
      <c r="A23" s="1">
        <v>27</v>
      </c>
      <c r="B23" s="1" t="s">
        <v>7</v>
      </c>
      <c r="C23" s="1">
        <v>17</v>
      </c>
      <c r="D23" s="6">
        <v>14.99</v>
      </c>
      <c r="E23" s="6">
        <v>142.38999999999999</v>
      </c>
      <c r="F23" s="1">
        <f t="shared" si="0"/>
        <v>0</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row>
    <row r="24" spans="1:244" hidden="1" x14ac:dyDescent="0.35">
      <c r="A24" s="1">
        <v>24</v>
      </c>
      <c r="B24" s="1" t="s">
        <v>7</v>
      </c>
      <c r="C24" s="1">
        <v>27</v>
      </c>
      <c r="D24" s="6">
        <v>15.99</v>
      </c>
      <c r="E24" s="6">
        <v>172.39</v>
      </c>
      <c r="F24" s="1">
        <f t="shared" si="0"/>
        <v>10</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row>
    <row r="25" spans="1:244" hidden="1" x14ac:dyDescent="0.35">
      <c r="A25" s="1">
        <v>21</v>
      </c>
      <c r="B25" s="1" t="s">
        <v>7</v>
      </c>
      <c r="C25" s="1">
        <v>34</v>
      </c>
      <c r="D25" s="6">
        <v>14.99</v>
      </c>
      <c r="E25" s="6">
        <v>142.38999999999999</v>
      </c>
      <c r="F25" s="1">
        <f t="shared" si="0"/>
        <v>7</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row>
    <row r="26" spans="1:244" hidden="1" x14ac:dyDescent="0.35">
      <c r="A26" s="1">
        <v>18</v>
      </c>
      <c r="B26" s="1" t="s">
        <v>7</v>
      </c>
      <c r="C26" s="1">
        <v>40</v>
      </c>
      <c r="D26" s="6">
        <v>14.99</v>
      </c>
      <c r="E26" s="6">
        <v>112.39</v>
      </c>
      <c r="F26" s="1">
        <f t="shared" si="0"/>
        <v>6</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row>
    <row r="27" spans="1:244" hidden="1" x14ac:dyDescent="0.35">
      <c r="A27" s="1">
        <v>15</v>
      </c>
      <c r="B27" s="1" t="s">
        <v>7</v>
      </c>
      <c r="C27" s="1">
        <v>57</v>
      </c>
      <c r="D27" s="6">
        <v>15.99</v>
      </c>
      <c r="E27" s="6">
        <v>132.38999999999999</v>
      </c>
      <c r="F27" s="1">
        <f t="shared" si="0"/>
        <v>17</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row>
    <row r="28" spans="1:244" hidden="1" x14ac:dyDescent="0.35">
      <c r="A28" s="1">
        <v>12</v>
      </c>
      <c r="B28" s="1" t="s">
        <v>7</v>
      </c>
      <c r="C28" s="1">
        <v>62</v>
      </c>
      <c r="D28" s="6">
        <v>14.99</v>
      </c>
      <c r="E28" s="6">
        <v>222.39</v>
      </c>
      <c r="F28" s="1">
        <f t="shared" si="0"/>
        <v>5</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row>
    <row r="29" spans="1:244" hidden="1" x14ac:dyDescent="0.35">
      <c r="A29" s="1">
        <v>9</v>
      </c>
      <c r="B29" s="1" t="s">
        <v>7</v>
      </c>
      <c r="C29" s="1">
        <v>74</v>
      </c>
      <c r="D29" s="6">
        <v>14.99</v>
      </c>
      <c r="E29" s="6">
        <v>222.39</v>
      </c>
      <c r="F29" s="1">
        <f t="shared" si="0"/>
        <v>12</v>
      </c>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row>
    <row r="30" spans="1:244" hidden="1" x14ac:dyDescent="0.35">
      <c r="A30" s="1">
        <v>6</v>
      </c>
      <c r="B30" s="1" t="s">
        <v>7</v>
      </c>
      <c r="C30" s="1">
        <v>76</v>
      </c>
      <c r="D30" s="6">
        <v>16.989999999999998</v>
      </c>
      <c r="E30" s="6">
        <v>197.39</v>
      </c>
      <c r="F30" s="1">
        <f t="shared" si="0"/>
        <v>2</v>
      </c>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row>
    <row r="31" spans="1:244" hidden="1" x14ac:dyDescent="0.35">
      <c r="A31" s="1">
        <v>3</v>
      </c>
      <c r="B31" s="1" t="s">
        <v>7</v>
      </c>
      <c r="C31" s="1">
        <v>92</v>
      </c>
      <c r="D31" s="6">
        <v>14.99</v>
      </c>
      <c r="E31" s="6">
        <v>197.39</v>
      </c>
      <c r="F31" s="1">
        <f t="shared" si="0"/>
        <v>16</v>
      </c>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row>
    <row r="32" spans="1:244" hidden="1" x14ac:dyDescent="0.35">
      <c r="A32" s="1">
        <v>0</v>
      </c>
      <c r="B32" s="1" t="s">
        <v>7</v>
      </c>
      <c r="C32" s="1">
        <v>107</v>
      </c>
      <c r="D32" s="6">
        <v>29.99</v>
      </c>
      <c r="E32" s="6">
        <v>84.39</v>
      </c>
      <c r="F32" s="1">
        <f t="shared" si="0"/>
        <v>15</v>
      </c>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row>
    <row r="33" spans="1:244" hidden="1" x14ac:dyDescent="0.35">
      <c r="A33" s="1">
        <v>90</v>
      </c>
      <c r="B33" s="1" t="s">
        <v>8</v>
      </c>
      <c r="C33" s="1">
        <v>22</v>
      </c>
      <c r="D33" s="6">
        <v>30.39</v>
      </c>
      <c r="E33" s="6">
        <v>69.39</v>
      </c>
      <c r="F33" s="1">
        <v>0</v>
      </c>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row>
    <row r="34" spans="1:244" hidden="1" x14ac:dyDescent="0.35">
      <c r="A34" s="1">
        <v>87</v>
      </c>
      <c r="B34" s="1" t="s">
        <v>8</v>
      </c>
      <c r="C34" s="1">
        <v>22</v>
      </c>
      <c r="D34" s="6">
        <v>30.39</v>
      </c>
      <c r="E34" s="6">
        <v>69.39</v>
      </c>
      <c r="F34" s="1">
        <f t="shared" si="0"/>
        <v>0</v>
      </c>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row>
    <row r="35" spans="1:244" hidden="1" x14ac:dyDescent="0.35">
      <c r="A35" s="1">
        <v>84</v>
      </c>
      <c r="B35" s="1" t="s">
        <v>8</v>
      </c>
      <c r="C35" s="1">
        <v>24</v>
      </c>
      <c r="D35" s="6">
        <v>30.99</v>
      </c>
      <c r="E35" s="6">
        <v>69.39</v>
      </c>
      <c r="F35" s="1">
        <f t="shared" si="0"/>
        <v>2</v>
      </c>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row>
    <row r="36" spans="1:244" hidden="1" x14ac:dyDescent="0.35">
      <c r="A36" s="1">
        <v>81</v>
      </c>
      <c r="B36" s="1" t="s">
        <v>8</v>
      </c>
      <c r="C36" s="1">
        <v>26</v>
      </c>
      <c r="D36" s="6">
        <v>30.79</v>
      </c>
      <c r="E36" s="6">
        <v>69.39</v>
      </c>
      <c r="F36" s="1">
        <f t="shared" si="0"/>
        <v>2</v>
      </c>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row>
    <row r="37" spans="1:244" hidden="1" x14ac:dyDescent="0.35">
      <c r="A37" s="1">
        <v>78</v>
      </c>
      <c r="B37" s="1" t="s">
        <v>8</v>
      </c>
      <c r="C37" s="1">
        <v>26</v>
      </c>
      <c r="D37" s="6">
        <v>28.99</v>
      </c>
      <c r="E37" s="6">
        <v>69.39</v>
      </c>
      <c r="F37" s="1">
        <f t="shared" si="0"/>
        <v>0</v>
      </c>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row>
    <row r="38" spans="1:244" hidden="1" x14ac:dyDescent="0.35">
      <c r="A38" s="1">
        <v>75</v>
      </c>
      <c r="B38" s="1" t="s">
        <v>8</v>
      </c>
      <c r="C38" s="1">
        <v>26</v>
      </c>
      <c r="D38" s="6">
        <v>28.99</v>
      </c>
      <c r="E38" s="6">
        <v>69.39</v>
      </c>
      <c r="F38" s="1">
        <f t="shared" si="0"/>
        <v>0</v>
      </c>
    </row>
    <row r="39" spans="1:244" hidden="1" x14ac:dyDescent="0.35">
      <c r="A39" s="1">
        <v>72</v>
      </c>
      <c r="B39" s="1" t="s">
        <v>8</v>
      </c>
      <c r="C39" s="1">
        <v>27</v>
      </c>
      <c r="D39" s="6">
        <v>28.99</v>
      </c>
      <c r="E39" s="6">
        <v>69.39</v>
      </c>
      <c r="F39" s="1">
        <f t="shared" si="0"/>
        <v>1</v>
      </c>
    </row>
    <row r="40" spans="1:244" hidden="1" x14ac:dyDescent="0.35">
      <c r="A40" s="1">
        <v>69</v>
      </c>
      <c r="B40" s="1" t="s">
        <v>8</v>
      </c>
      <c r="C40" s="1">
        <v>27</v>
      </c>
      <c r="D40" s="6">
        <v>28.99</v>
      </c>
      <c r="E40" s="6">
        <v>69.39</v>
      </c>
      <c r="F40" s="1">
        <f t="shared" si="0"/>
        <v>0</v>
      </c>
    </row>
    <row r="41" spans="1:244" hidden="1" x14ac:dyDescent="0.35">
      <c r="A41" s="1">
        <v>66</v>
      </c>
      <c r="B41" s="1" t="s">
        <v>8</v>
      </c>
      <c r="C41" s="1">
        <v>28</v>
      </c>
      <c r="D41" s="6">
        <v>25.99</v>
      </c>
      <c r="E41" s="6">
        <v>69.39</v>
      </c>
      <c r="F41" s="1">
        <f t="shared" si="0"/>
        <v>1</v>
      </c>
    </row>
    <row r="42" spans="1:244" hidden="1" x14ac:dyDescent="0.35">
      <c r="A42" s="1">
        <v>63</v>
      </c>
      <c r="B42" s="1" t="s">
        <v>8</v>
      </c>
      <c r="C42" s="1">
        <v>29</v>
      </c>
      <c r="D42" s="6">
        <v>25.99</v>
      </c>
      <c r="E42" s="6">
        <v>69.39</v>
      </c>
      <c r="F42" s="1">
        <f t="shared" si="0"/>
        <v>1</v>
      </c>
    </row>
    <row r="43" spans="1:244" hidden="1" x14ac:dyDescent="0.35">
      <c r="A43" s="1">
        <v>60</v>
      </c>
      <c r="B43" s="1" t="s">
        <v>8</v>
      </c>
      <c r="C43" s="1">
        <v>29</v>
      </c>
      <c r="D43" s="6">
        <v>25.99</v>
      </c>
      <c r="E43" s="6">
        <v>74.39</v>
      </c>
      <c r="F43" s="1">
        <f t="shared" si="0"/>
        <v>0</v>
      </c>
    </row>
    <row r="44" spans="1:244" hidden="1" x14ac:dyDescent="0.35">
      <c r="A44" s="1">
        <v>57</v>
      </c>
      <c r="B44" s="1" t="s">
        <v>8</v>
      </c>
      <c r="C44" s="1">
        <v>33</v>
      </c>
      <c r="D44" s="6">
        <v>18.39</v>
      </c>
      <c r="E44" s="6">
        <v>74.39</v>
      </c>
      <c r="F44" s="1">
        <f t="shared" si="0"/>
        <v>4</v>
      </c>
    </row>
    <row r="45" spans="1:244" hidden="1" x14ac:dyDescent="0.35">
      <c r="A45" s="1">
        <v>54</v>
      </c>
      <c r="B45" s="1" t="s">
        <v>8</v>
      </c>
      <c r="C45" s="1">
        <v>34</v>
      </c>
      <c r="D45" s="6">
        <v>21.49</v>
      </c>
      <c r="E45" s="6">
        <v>74.39</v>
      </c>
      <c r="F45" s="1">
        <f t="shared" si="0"/>
        <v>1</v>
      </c>
    </row>
    <row r="46" spans="1:244" hidden="1" x14ac:dyDescent="0.35">
      <c r="A46" s="1">
        <v>51</v>
      </c>
      <c r="B46" s="1" t="s">
        <v>8</v>
      </c>
      <c r="C46" s="1">
        <v>39</v>
      </c>
      <c r="D46" s="6">
        <v>24.24</v>
      </c>
      <c r="E46" s="6">
        <v>74.39</v>
      </c>
      <c r="F46" s="1">
        <f t="shared" si="0"/>
        <v>5</v>
      </c>
    </row>
    <row r="47" spans="1:244" hidden="1" x14ac:dyDescent="0.35">
      <c r="A47" s="1">
        <v>48</v>
      </c>
      <c r="B47" s="1" t="s">
        <v>8</v>
      </c>
      <c r="C47" s="1">
        <v>44</v>
      </c>
      <c r="D47" s="6">
        <v>28.99</v>
      </c>
      <c r="E47" s="6">
        <v>79.989999999999995</v>
      </c>
      <c r="F47" s="1">
        <f t="shared" si="0"/>
        <v>5</v>
      </c>
    </row>
    <row r="48" spans="1:244" hidden="1" x14ac:dyDescent="0.35">
      <c r="A48" s="1">
        <v>45</v>
      </c>
      <c r="B48" s="1" t="s">
        <v>8</v>
      </c>
      <c r="C48" s="1">
        <v>45</v>
      </c>
      <c r="D48" s="6">
        <v>31.99</v>
      </c>
      <c r="E48" s="6">
        <v>84.39</v>
      </c>
      <c r="F48" s="1">
        <f t="shared" si="0"/>
        <v>1</v>
      </c>
    </row>
    <row r="49" spans="1:6" hidden="1" x14ac:dyDescent="0.35">
      <c r="A49" s="1">
        <v>42</v>
      </c>
      <c r="B49" s="1" t="s">
        <v>8</v>
      </c>
      <c r="C49" s="1">
        <v>53</v>
      </c>
      <c r="D49" s="6">
        <v>24.99</v>
      </c>
      <c r="E49" s="6">
        <v>89.99</v>
      </c>
      <c r="F49" s="1">
        <f t="shared" si="0"/>
        <v>8</v>
      </c>
    </row>
    <row r="50" spans="1:6" hidden="1" x14ac:dyDescent="0.35">
      <c r="A50" s="1">
        <v>39</v>
      </c>
      <c r="B50" s="1" t="s">
        <v>8</v>
      </c>
      <c r="C50" s="1">
        <v>56</v>
      </c>
      <c r="D50" s="6">
        <v>27.24</v>
      </c>
      <c r="E50" s="6">
        <v>89.99</v>
      </c>
      <c r="F50" s="1">
        <f t="shared" si="0"/>
        <v>3</v>
      </c>
    </row>
    <row r="51" spans="1:6" hidden="1" x14ac:dyDescent="0.35">
      <c r="A51" s="1">
        <v>36</v>
      </c>
      <c r="B51" s="1" t="s">
        <v>8</v>
      </c>
      <c r="C51" s="1">
        <v>66</v>
      </c>
      <c r="D51" s="6">
        <v>24.49</v>
      </c>
      <c r="E51" s="6">
        <v>95.04</v>
      </c>
      <c r="F51" s="1">
        <f t="shared" si="0"/>
        <v>10</v>
      </c>
    </row>
    <row r="52" spans="1:6" hidden="1" x14ac:dyDescent="0.35">
      <c r="A52" s="1">
        <v>33</v>
      </c>
      <c r="B52" s="1" t="s">
        <v>8</v>
      </c>
      <c r="C52" s="1">
        <v>74</v>
      </c>
      <c r="D52" s="6">
        <v>14.99</v>
      </c>
      <c r="E52" s="6">
        <v>99.25</v>
      </c>
      <c r="F52" s="1">
        <f t="shared" si="0"/>
        <v>8</v>
      </c>
    </row>
    <row r="53" spans="1:6" hidden="1" x14ac:dyDescent="0.35">
      <c r="A53" s="1">
        <v>30</v>
      </c>
      <c r="B53" s="1" t="s">
        <v>8</v>
      </c>
      <c r="C53" s="1">
        <v>87</v>
      </c>
      <c r="D53" s="6">
        <v>14.99</v>
      </c>
      <c r="E53" s="6">
        <v>125.99</v>
      </c>
      <c r="F53" s="1">
        <f t="shared" si="0"/>
        <v>13</v>
      </c>
    </row>
    <row r="54" spans="1:6" hidden="1" x14ac:dyDescent="0.35">
      <c r="A54" s="1">
        <v>27</v>
      </c>
      <c r="B54" s="1" t="s">
        <v>8</v>
      </c>
      <c r="C54" s="1">
        <v>112</v>
      </c>
      <c r="D54" s="6">
        <v>29.19</v>
      </c>
      <c r="E54" s="6">
        <v>149.99</v>
      </c>
      <c r="F54" s="1">
        <f t="shared" si="0"/>
        <v>25</v>
      </c>
    </row>
    <row r="55" spans="1:6" hidden="1" x14ac:dyDescent="0.35">
      <c r="A55" s="1">
        <v>24</v>
      </c>
      <c r="B55" s="1" t="s">
        <v>8</v>
      </c>
      <c r="C55" s="1">
        <v>123</v>
      </c>
      <c r="D55" s="6">
        <v>39.590000000000003</v>
      </c>
      <c r="E55" s="6">
        <v>125.99</v>
      </c>
      <c r="F55" s="1">
        <f t="shared" si="0"/>
        <v>11</v>
      </c>
    </row>
    <row r="56" spans="1:6" hidden="1" x14ac:dyDescent="0.35">
      <c r="A56" s="1">
        <v>21</v>
      </c>
      <c r="B56" s="1" t="s">
        <v>8</v>
      </c>
      <c r="C56" s="1">
        <v>129</v>
      </c>
      <c r="D56" s="6">
        <v>28.59</v>
      </c>
      <c r="E56" s="6">
        <v>125.99</v>
      </c>
      <c r="F56" s="1">
        <f t="shared" si="0"/>
        <v>6</v>
      </c>
    </row>
    <row r="57" spans="1:6" hidden="1" x14ac:dyDescent="0.35">
      <c r="A57" s="1">
        <v>18</v>
      </c>
      <c r="B57" s="1" t="s">
        <v>8</v>
      </c>
      <c r="C57" s="1">
        <v>141</v>
      </c>
      <c r="D57" s="6">
        <v>31.99</v>
      </c>
      <c r="E57" s="6">
        <v>125.99</v>
      </c>
      <c r="F57" s="1">
        <f t="shared" si="0"/>
        <v>12</v>
      </c>
    </row>
    <row r="58" spans="1:6" hidden="1" x14ac:dyDescent="0.35">
      <c r="A58" s="1">
        <v>15</v>
      </c>
      <c r="B58" s="1" t="s">
        <v>8</v>
      </c>
      <c r="C58" s="1">
        <v>150</v>
      </c>
      <c r="D58" s="6">
        <v>39.590000000000003</v>
      </c>
      <c r="E58" s="6">
        <v>149.99</v>
      </c>
      <c r="F58" s="1">
        <f t="shared" si="0"/>
        <v>9</v>
      </c>
    </row>
    <row r="59" spans="1:6" hidden="1" x14ac:dyDescent="0.35">
      <c r="A59" s="1">
        <v>12</v>
      </c>
      <c r="B59" s="1" t="s">
        <v>8</v>
      </c>
      <c r="C59" s="1">
        <v>157</v>
      </c>
      <c r="D59" s="6">
        <v>36.99</v>
      </c>
      <c r="E59" s="6">
        <v>169.99</v>
      </c>
      <c r="F59" s="1">
        <f t="shared" si="0"/>
        <v>7</v>
      </c>
    </row>
    <row r="60" spans="1:6" hidden="1" x14ac:dyDescent="0.35">
      <c r="A60" s="1">
        <v>9</v>
      </c>
      <c r="B60" s="1" t="s">
        <v>8</v>
      </c>
      <c r="C60" s="1">
        <v>164</v>
      </c>
      <c r="D60" s="6">
        <v>38.99</v>
      </c>
      <c r="E60" s="6">
        <v>189.99</v>
      </c>
      <c r="F60" s="1">
        <f t="shared" si="0"/>
        <v>7</v>
      </c>
    </row>
    <row r="61" spans="1:6" hidden="1" x14ac:dyDescent="0.35">
      <c r="A61" s="1">
        <v>6</v>
      </c>
      <c r="B61" s="1" t="s">
        <v>8</v>
      </c>
      <c r="C61" s="1">
        <v>179</v>
      </c>
      <c r="D61" s="6">
        <v>58.99</v>
      </c>
      <c r="E61" s="6">
        <v>200.99</v>
      </c>
      <c r="F61" s="1">
        <f t="shared" si="0"/>
        <v>15</v>
      </c>
    </row>
    <row r="62" spans="1:6" hidden="1" x14ac:dyDescent="0.35">
      <c r="A62" s="1">
        <v>3</v>
      </c>
      <c r="B62" s="1" t="s">
        <v>8</v>
      </c>
      <c r="C62" s="1">
        <v>185</v>
      </c>
      <c r="D62" s="6">
        <v>123.59</v>
      </c>
      <c r="E62" s="6">
        <v>224.99</v>
      </c>
      <c r="F62" s="1">
        <f t="shared" si="0"/>
        <v>6</v>
      </c>
    </row>
    <row r="63" spans="1:6" hidden="1" x14ac:dyDescent="0.35">
      <c r="A63" s="1">
        <v>0</v>
      </c>
      <c r="B63" s="1" t="s">
        <v>8</v>
      </c>
      <c r="C63" s="1">
        <v>196</v>
      </c>
      <c r="D63" s="6">
        <v>249.99</v>
      </c>
      <c r="E63" s="6">
        <v>249.99</v>
      </c>
      <c r="F63" s="1">
        <f t="shared" si="0"/>
        <v>11</v>
      </c>
    </row>
    <row r="64" spans="1:6" hidden="1" x14ac:dyDescent="0.35">
      <c r="A64" s="1">
        <v>90</v>
      </c>
      <c r="B64" s="1" t="s">
        <v>9</v>
      </c>
      <c r="C64" s="1">
        <v>114</v>
      </c>
      <c r="D64" s="6">
        <v>140.99</v>
      </c>
      <c r="E64" s="6">
        <v>158.46</v>
      </c>
      <c r="F64" s="1">
        <v>0</v>
      </c>
    </row>
    <row r="65" spans="1:6" hidden="1" x14ac:dyDescent="0.35">
      <c r="A65" s="1">
        <v>87</v>
      </c>
      <c r="B65" s="1" t="s">
        <v>9</v>
      </c>
      <c r="C65" s="1">
        <v>118</v>
      </c>
      <c r="D65" s="6">
        <v>141.99</v>
      </c>
      <c r="E65" s="6">
        <v>158.46</v>
      </c>
      <c r="F65" s="1">
        <f t="shared" si="0"/>
        <v>4</v>
      </c>
    </row>
    <row r="66" spans="1:6" hidden="1" x14ac:dyDescent="0.35">
      <c r="A66" s="1">
        <v>84</v>
      </c>
      <c r="B66" s="1" t="s">
        <v>9</v>
      </c>
      <c r="C66" s="1">
        <v>118</v>
      </c>
      <c r="D66" s="6">
        <v>142.99</v>
      </c>
      <c r="E66" s="6">
        <v>158.46</v>
      </c>
      <c r="F66" s="1">
        <f t="shared" si="0"/>
        <v>0</v>
      </c>
    </row>
    <row r="67" spans="1:6" hidden="1" x14ac:dyDescent="0.35">
      <c r="A67" s="1">
        <v>81</v>
      </c>
      <c r="B67" s="1" t="s">
        <v>9</v>
      </c>
      <c r="C67" s="1">
        <v>120</v>
      </c>
      <c r="D67" s="6">
        <v>161.38999999999999</v>
      </c>
      <c r="E67" s="6">
        <v>158.46</v>
      </c>
      <c r="F67" s="1">
        <f t="shared" si="0"/>
        <v>2</v>
      </c>
    </row>
    <row r="68" spans="1:6" hidden="1" x14ac:dyDescent="0.35">
      <c r="A68" s="1">
        <v>78</v>
      </c>
      <c r="B68" s="1" t="s">
        <v>9</v>
      </c>
      <c r="C68" s="1">
        <v>120</v>
      </c>
      <c r="D68" s="6">
        <v>154.80000000000001</v>
      </c>
      <c r="E68" s="6">
        <v>158.46</v>
      </c>
      <c r="F68" s="1">
        <f t="shared" ref="F68:F125" si="1">C68-C67</f>
        <v>0</v>
      </c>
    </row>
    <row r="69" spans="1:6" hidden="1" x14ac:dyDescent="0.35">
      <c r="A69" s="1">
        <v>75</v>
      </c>
      <c r="B69" s="1" t="s">
        <v>9</v>
      </c>
      <c r="C69" s="1">
        <v>127</v>
      </c>
      <c r="D69" s="6">
        <v>161.38999999999999</v>
      </c>
      <c r="E69" s="6">
        <v>158.46</v>
      </c>
      <c r="F69" s="1">
        <f t="shared" si="1"/>
        <v>7</v>
      </c>
    </row>
    <row r="70" spans="1:6" hidden="1" x14ac:dyDescent="0.35">
      <c r="A70" s="1">
        <v>72</v>
      </c>
      <c r="B70" s="1" t="s">
        <v>9</v>
      </c>
      <c r="C70" s="1">
        <v>130</v>
      </c>
      <c r="D70" s="6">
        <v>181.6</v>
      </c>
      <c r="E70" s="6">
        <v>158.46</v>
      </c>
      <c r="F70" s="1">
        <f t="shared" si="1"/>
        <v>3</v>
      </c>
    </row>
    <row r="71" spans="1:6" hidden="1" x14ac:dyDescent="0.35">
      <c r="A71" s="1">
        <v>69</v>
      </c>
      <c r="B71" s="1" t="s">
        <v>9</v>
      </c>
      <c r="C71" s="1">
        <v>130</v>
      </c>
      <c r="D71" s="6">
        <v>182.79</v>
      </c>
      <c r="E71" s="6">
        <v>158.46</v>
      </c>
      <c r="F71" s="1">
        <f t="shared" si="1"/>
        <v>0</v>
      </c>
    </row>
    <row r="72" spans="1:6" hidden="1" x14ac:dyDescent="0.35">
      <c r="A72" s="1">
        <v>66</v>
      </c>
      <c r="B72" s="1" t="s">
        <v>9</v>
      </c>
      <c r="C72" s="1">
        <v>130</v>
      </c>
      <c r="D72" s="6">
        <v>175.6</v>
      </c>
      <c r="E72" s="6">
        <v>158.46</v>
      </c>
      <c r="F72" s="1">
        <f t="shared" si="1"/>
        <v>0</v>
      </c>
    </row>
    <row r="73" spans="1:6" hidden="1" x14ac:dyDescent="0.35">
      <c r="A73" s="1">
        <v>63</v>
      </c>
      <c r="B73" s="1" t="s">
        <v>9</v>
      </c>
      <c r="C73" s="1">
        <v>130</v>
      </c>
      <c r="D73" s="6">
        <v>175.6</v>
      </c>
      <c r="E73" s="6">
        <v>158.46</v>
      </c>
      <c r="F73" s="1">
        <f t="shared" si="1"/>
        <v>0</v>
      </c>
    </row>
    <row r="74" spans="1:6" hidden="1" x14ac:dyDescent="0.35">
      <c r="A74" s="1">
        <v>60</v>
      </c>
      <c r="B74" s="1" t="s">
        <v>9</v>
      </c>
      <c r="C74" s="1">
        <v>130</v>
      </c>
      <c r="D74" s="6">
        <v>165.99</v>
      </c>
      <c r="E74" s="6">
        <v>201.46</v>
      </c>
      <c r="F74" s="1">
        <f t="shared" si="1"/>
        <v>0</v>
      </c>
    </row>
    <row r="75" spans="1:6" hidden="1" x14ac:dyDescent="0.35">
      <c r="A75" s="1">
        <v>57</v>
      </c>
      <c r="B75" s="1" t="s">
        <v>9</v>
      </c>
      <c r="C75" s="1">
        <v>130</v>
      </c>
      <c r="D75" s="6">
        <v>159.99</v>
      </c>
      <c r="E75" s="6">
        <v>148.46</v>
      </c>
      <c r="F75" s="1">
        <f t="shared" si="1"/>
        <v>0</v>
      </c>
    </row>
    <row r="76" spans="1:6" hidden="1" x14ac:dyDescent="0.35">
      <c r="A76" s="1">
        <v>54</v>
      </c>
      <c r="B76" s="1" t="s">
        <v>9</v>
      </c>
      <c r="C76" s="1">
        <v>130</v>
      </c>
      <c r="D76" s="6">
        <v>159.99</v>
      </c>
      <c r="E76" s="6">
        <v>148.46</v>
      </c>
      <c r="F76" s="1">
        <f t="shared" si="1"/>
        <v>0</v>
      </c>
    </row>
    <row r="77" spans="1:6" hidden="1" x14ac:dyDescent="0.35">
      <c r="A77" s="1">
        <v>51</v>
      </c>
      <c r="B77" s="1" t="s">
        <v>9</v>
      </c>
      <c r="C77" s="1">
        <v>130</v>
      </c>
      <c r="D77" s="6">
        <v>159.99</v>
      </c>
      <c r="E77" s="6">
        <v>236.46</v>
      </c>
      <c r="F77" s="1">
        <f t="shared" si="1"/>
        <v>0</v>
      </c>
    </row>
    <row r="78" spans="1:6" hidden="1" x14ac:dyDescent="0.35">
      <c r="A78" s="1">
        <v>48</v>
      </c>
      <c r="B78" s="1" t="s">
        <v>9</v>
      </c>
      <c r="C78" s="1">
        <v>132</v>
      </c>
      <c r="D78" s="6">
        <v>165.99</v>
      </c>
      <c r="E78" s="6">
        <v>201.46</v>
      </c>
      <c r="F78" s="1">
        <f t="shared" si="1"/>
        <v>2</v>
      </c>
    </row>
    <row r="79" spans="1:6" hidden="1" x14ac:dyDescent="0.35">
      <c r="A79" s="1">
        <v>45</v>
      </c>
      <c r="B79" s="1" t="s">
        <v>9</v>
      </c>
      <c r="C79" s="1">
        <v>133</v>
      </c>
      <c r="D79" s="6">
        <v>165.99</v>
      </c>
      <c r="E79" s="6">
        <v>201.46</v>
      </c>
      <c r="F79" s="1">
        <f t="shared" si="1"/>
        <v>1</v>
      </c>
    </row>
    <row r="80" spans="1:6" hidden="1" x14ac:dyDescent="0.35">
      <c r="A80" s="1">
        <v>42</v>
      </c>
      <c r="B80" s="1" t="s">
        <v>9</v>
      </c>
      <c r="C80" s="1">
        <v>133</v>
      </c>
      <c r="D80" s="6">
        <v>159.99</v>
      </c>
      <c r="E80" s="6">
        <v>148.46</v>
      </c>
      <c r="F80" s="1">
        <f t="shared" si="1"/>
        <v>0</v>
      </c>
    </row>
    <row r="81" spans="1:6" hidden="1" x14ac:dyDescent="0.35">
      <c r="A81" s="1">
        <v>39</v>
      </c>
      <c r="B81" s="1" t="s">
        <v>9</v>
      </c>
      <c r="C81" s="1">
        <v>135</v>
      </c>
      <c r="D81" s="6">
        <v>187.99</v>
      </c>
      <c r="E81" s="6">
        <v>158.46</v>
      </c>
      <c r="F81" s="1">
        <f t="shared" si="1"/>
        <v>2</v>
      </c>
    </row>
    <row r="82" spans="1:6" hidden="1" x14ac:dyDescent="0.35">
      <c r="A82" s="1">
        <v>36</v>
      </c>
      <c r="B82" s="1" t="s">
        <v>9</v>
      </c>
      <c r="C82" s="1">
        <v>136</v>
      </c>
      <c r="D82" s="6">
        <v>187.99</v>
      </c>
      <c r="E82" s="6">
        <v>172.66</v>
      </c>
      <c r="F82" s="1">
        <f t="shared" si="1"/>
        <v>1</v>
      </c>
    </row>
    <row r="83" spans="1:6" hidden="1" x14ac:dyDescent="0.35">
      <c r="A83" s="1">
        <v>33</v>
      </c>
      <c r="B83" s="1" t="s">
        <v>9</v>
      </c>
      <c r="C83" s="1">
        <v>138</v>
      </c>
      <c r="D83" s="6">
        <v>150.99</v>
      </c>
      <c r="E83" s="6">
        <v>213.76</v>
      </c>
      <c r="F83" s="1">
        <f t="shared" si="1"/>
        <v>2</v>
      </c>
    </row>
    <row r="84" spans="1:6" hidden="1" x14ac:dyDescent="0.35">
      <c r="A84" s="1">
        <v>30</v>
      </c>
      <c r="B84" s="1" t="s">
        <v>9</v>
      </c>
      <c r="C84" s="1">
        <v>147</v>
      </c>
      <c r="D84" s="6">
        <v>154.80000000000001</v>
      </c>
      <c r="E84" s="6">
        <v>236.46</v>
      </c>
      <c r="F84" s="1">
        <f t="shared" si="1"/>
        <v>9</v>
      </c>
    </row>
    <row r="85" spans="1:6" hidden="1" x14ac:dyDescent="0.35">
      <c r="A85" s="1">
        <v>27</v>
      </c>
      <c r="B85" s="1" t="s">
        <v>9</v>
      </c>
      <c r="C85" s="1">
        <v>149</v>
      </c>
      <c r="D85" s="6">
        <v>160.29</v>
      </c>
      <c r="E85" s="6">
        <v>236.46</v>
      </c>
      <c r="F85" s="1">
        <f t="shared" si="1"/>
        <v>2</v>
      </c>
    </row>
    <row r="86" spans="1:6" hidden="1" x14ac:dyDescent="0.35">
      <c r="A86" s="1">
        <v>24</v>
      </c>
      <c r="B86" s="1" t="s">
        <v>9</v>
      </c>
      <c r="C86" s="1">
        <v>152</v>
      </c>
      <c r="D86" s="6">
        <v>180.6</v>
      </c>
      <c r="E86" s="6">
        <v>236.46</v>
      </c>
      <c r="F86" s="1">
        <f t="shared" si="1"/>
        <v>3</v>
      </c>
    </row>
    <row r="87" spans="1:6" hidden="1" x14ac:dyDescent="0.35">
      <c r="A87" s="1">
        <v>21</v>
      </c>
      <c r="B87" s="1" t="s">
        <v>9</v>
      </c>
      <c r="C87" s="1">
        <v>157</v>
      </c>
      <c r="D87" s="6">
        <v>154.80000000000001</v>
      </c>
      <c r="E87" s="6">
        <v>236.46</v>
      </c>
      <c r="F87" s="1">
        <f t="shared" si="1"/>
        <v>5</v>
      </c>
    </row>
    <row r="88" spans="1:6" hidden="1" x14ac:dyDescent="0.35">
      <c r="A88" s="1">
        <v>18</v>
      </c>
      <c r="B88" s="1" t="s">
        <v>9</v>
      </c>
      <c r="C88" s="1">
        <v>155</v>
      </c>
      <c r="D88" s="6">
        <v>145.99</v>
      </c>
      <c r="E88" s="6">
        <v>216.46</v>
      </c>
      <c r="F88" s="1">
        <f t="shared" si="1"/>
        <v>-2</v>
      </c>
    </row>
    <row r="89" spans="1:6" hidden="1" x14ac:dyDescent="0.35">
      <c r="A89" s="1">
        <v>15</v>
      </c>
      <c r="B89" s="1" t="s">
        <v>9</v>
      </c>
      <c r="C89" s="1">
        <v>155</v>
      </c>
      <c r="D89" s="6">
        <v>125.99</v>
      </c>
      <c r="E89" s="6">
        <v>148.46</v>
      </c>
      <c r="F89" s="1">
        <f t="shared" si="1"/>
        <v>0</v>
      </c>
    </row>
    <row r="90" spans="1:6" hidden="1" x14ac:dyDescent="0.35">
      <c r="A90" s="1">
        <v>12</v>
      </c>
      <c r="B90" s="1" t="s">
        <v>9</v>
      </c>
      <c r="C90" s="1">
        <v>160</v>
      </c>
      <c r="D90" s="6">
        <v>140.49</v>
      </c>
      <c r="E90" s="6">
        <v>158.46</v>
      </c>
      <c r="F90" s="1">
        <f t="shared" si="1"/>
        <v>5</v>
      </c>
    </row>
    <row r="91" spans="1:6" hidden="1" x14ac:dyDescent="0.35">
      <c r="A91" s="1">
        <v>9</v>
      </c>
      <c r="B91" s="1" t="s">
        <v>9</v>
      </c>
      <c r="C91" s="1">
        <v>160</v>
      </c>
      <c r="D91" s="6">
        <v>112.99</v>
      </c>
      <c r="E91" s="6">
        <v>183.46</v>
      </c>
      <c r="F91" s="1">
        <f t="shared" si="1"/>
        <v>0</v>
      </c>
    </row>
    <row r="92" spans="1:6" hidden="1" x14ac:dyDescent="0.35">
      <c r="A92" s="1">
        <v>6</v>
      </c>
      <c r="B92" s="1" t="s">
        <v>9</v>
      </c>
      <c r="C92" s="1">
        <v>162</v>
      </c>
      <c r="D92" s="6">
        <v>117.99</v>
      </c>
      <c r="E92" s="6">
        <v>158.46</v>
      </c>
      <c r="F92" s="1">
        <f t="shared" si="1"/>
        <v>2</v>
      </c>
    </row>
    <row r="93" spans="1:6" hidden="1" x14ac:dyDescent="0.35">
      <c r="A93" s="1">
        <v>3</v>
      </c>
      <c r="B93" s="1" t="s">
        <v>9</v>
      </c>
      <c r="C93" s="1">
        <v>167</v>
      </c>
      <c r="D93" s="6">
        <v>76.989999999999995</v>
      </c>
      <c r="E93" s="6">
        <v>201.46</v>
      </c>
      <c r="F93" s="1">
        <f t="shared" si="1"/>
        <v>5</v>
      </c>
    </row>
    <row r="94" spans="1:6" hidden="1" x14ac:dyDescent="0.35">
      <c r="A94" s="1">
        <v>0</v>
      </c>
      <c r="B94" s="1" t="s">
        <v>9</v>
      </c>
      <c r="C94" s="1">
        <v>177</v>
      </c>
      <c r="D94" s="6">
        <v>89.49</v>
      </c>
      <c r="E94" s="6">
        <v>183.46</v>
      </c>
      <c r="F94" s="1">
        <f t="shared" si="1"/>
        <v>10</v>
      </c>
    </row>
    <row r="95" spans="1:6" x14ac:dyDescent="0.35">
      <c r="A95" s="1">
        <v>90</v>
      </c>
      <c r="B95" s="1" t="s">
        <v>10</v>
      </c>
      <c r="C95" s="1">
        <v>42</v>
      </c>
      <c r="D95" s="6">
        <v>27.99</v>
      </c>
      <c r="E95" s="6">
        <v>44.89</v>
      </c>
      <c r="F95" s="1">
        <v>0</v>
      </c>
    </row>
    <row r="96" spans="1:6" x14ac:dyDescent="0.35">
      <c r="A96" s="1">
        <v>87</v>
      </c>
      <c r="B96" s="1" t="s">
        <v>10</v>
      </c>
      <c r="C96" s="1">
        <v>46</v>
      </c>
      <c r="D96" s="6">
        <v>26.24</v>
      </c>
      <c r="E96" s="6">
        <v>44.89</v>
      </c>
      <c r="F96" s="1">
        <f t="shared" si="1"/>
        <v>4</v>
      </c>
    </row>
    <row r="97" spans="1:6" x14ac:dyDescent="0.35">
      <c r="A97" s="1">
        <v>84</v>
      </c>
      <c r="B97" s="1" t="s">
        <v>10</v>
      </c>
      <c r="C97" s="1">
        <v>48</v>
      </c>
      <c r="D97" s="6">
        <v>26.24</v>
      </c>
      <c r="E97" s="6">
        <v>44.89</v>
      </c>
      <c r="F97" s="1">
        <f t="shared" si="1"/>
        <v>2</v>
      </c>
    </row>
    <row r="98" spans="1:6" x14ac:dyDescent="0.35">
      <c r="A98" s="1">
        <v>81</v>
      </c>
      <c r="B98" s="1" t="s">
        <v>10</v>
      </c>
      <c r="C98" s="1">
        <v>49</v>
      </c>
      <c r="D98" s="6">
        <v>26.87</v>
      </c>
      <c r="E98" s="6">
        <v>44.89</v>
      </c>
      <c r="F98" s="1">
        <f t="shared" si="1"/>
        <v>1</v>
      </c>
    </row>
    <row r="99" spans="1:6" x14ac:dyDescent="0.35">
      <c r="A99" s="1">
        <v>78</v>
      </c>
      <c r="B99" s="1" t="s">
        <v>10</v>
      </c>
      <c r="C99" s="1">
        <v>51</v>
      </c>
      <c r="D99" s="6">
        <v>33.24</v>
      </c>
      <c r="E99" s="6">
        <v>39.89</v>
      </c>
      <c r="F99" s="1">
        <f t="shared" si="1"/>
        <v>2</v>
      </c>
    </row>
    <row r="100" spans="1:6" x14ac:dyDescent="0.35">
      <c r="A100" s="1">
        <v>75</v>
      </c>
      <c r="B100" s="1" t="s">
        <v>10</v>
      </c>
      <c r="C100" s="1">
        <v>54</v>
      </c>
      <c r="D100" s="6">
        <v>33.24</v>
      </c>
      <c r="E100" s="6">
        <v>39.89</v>
      </c>
      <c r="F100" s="1">
        <f t="shared" si="1"/>
        <v>3</v>
      </c>
    </row>
    <row r="101" spans="1:6" x14ac:dyDescent="0.35">
      <c r="A101" s="1">
        <v>72</v>
      </c>
      <c r="B101" s="1" t="s">
        <v>10</v>
      </c>
      <c r="C101" s="1">
        <v>54</v>
      </c>
      <c r="D101" s="6">
        <v>30.99</v>
      </c>
      <c r="E101" s="6">
        <v>44.89</v>
      </c>
      <c r="F101" s="1">
        <f t="shared" si="1"/>
        <v>0</v>
      </c>
    </row>
    <row r="102" spans="1:6" x14ac:dyDescent="0.35">
      <c r="A102" s="1">
        <v>69</v>
      </c>
      <c r="B102" s="1" t="s">
        <v>10</v>
      </c>
      <c r="C102" s="1">
        <v>56</v>
      </c>
      <c r="D102" s="6">
        <v>33.99</v>
      </c>
      <c r="E102" s="6">
        <v>48.89</v>
      </c>
      <c r="F102" s="1">
        <f t="shared" si="1"/>
        <v>2</v>
      </c>
    </row>
    <row r="103" spans="1:6" x14ac:dyDescent="0.35">
      <c r="A103" s="1">
        <v>66</v>
      </c>
      <c r="B103" s="1" t="s">
        <v>10</v>
      </c>
      <c r="C103" s="1">
        <v>67</v>
      </c>
      <c r="D103" s="6">
        <v>38.99</v>
      </c>
      <c r="E103" s="6">
        <v>52.89</v>
      </c>
      <c r="F103" s="1">
        <f t="shared" si="1"/>
        <v>11</v>
      </c>
    </row>
    <row r="104" spans="1:6" x14ac:dyDescent="0.35">
      <c r="A104" s="1">
        <v>63</v>
      </c>
      <c r="B104" s="1" t="s">
        <v>10</v>
      </c>
      <c r="C104" s="1">
        <v>73</v>
      </c>
      <c r="D104" s="6">
        <v>40.79</v>
      </c>
      <c r="E104" s="6">
        <v>52.89</v>
      </c>
      <c r="F104" s="1">
        <f t="shared" si="1"/>
        <v>6</v>
      </c>
    </row>
    <row r="105" spans="1:6" x14ac:dyDescent="0.35">
      <c r="A105" s="1">
        <v>60</v>
      </c>
      <c r="B105" s="1" t="s">
        <v>10</v>
      </c>
      <c r="C105" s="1">
        <v>79</v>
      </c>
      <c r="D105" s="6">
        <v>43.79</v>
      </c>
      <c r="E105" s="6">
        <v>58.89</v>
      </c>
      <c r="F105" s="1">
        <f t="shared" si="1"/>
        <v>6</v>
      </c>
    </row>
    <row r="106" spans="1:6" x14ac:dyDescent="0.35">
      <c r="A106" s="1">
        <v>57</v>
      </c>
      <c r="B106" s="1" t="s">
        <v>10</v>
      </c>
      <c r="C106" s="1">
        <v>80</v>
      </c>
      <c r="D106" s="6">
        <v>46.99</v>
      </c>
      <c r="E106" s="6">
        <v>52.89</v>
      </c>
      <c r="F106" s="1">
        <f t="shared" si="1"/>
        <v>1</v>
      </c>
    </row>
    <row r="107" spans="1:6" x14ac:dyDescent="0.35">
      <c r="A107" s="1">
        <v>54</v>
      </c>
      <c r="B107" s="1" t="s">
        <v>10</v>
      </c>
      <c r="C107" s="1">
        <v>81</v>
      </c>
      <c r="D107" s="6">
        <v>44.74</v>
      </c>
      <c r="E107" s="6">
        <v>58.89</v>
      </c>
      <c r="F107" s="1">
        <f t="shared" si="1"/>
        <v>1</v>
      </c>
    </row>
    <row r="108" spans="1:6" x14ac:dyDescent="0.35">
      <c r="A108" s="1">
        <v>51</v>
      </c>
      <c r="B108" s="1" t="s">
        <v>10</v>
      </c>
      <c r="C108" s="1">
        <v>127</v>
      </c>
      <c r="D108" s="6">
        <v>94.99</v>
      </c>
      <c r="E108" s="6">
        <v>58.89</v>
      </c>
      <c r="F108" s="1">
        <f t="shared" si="1"/>
        <v>46</v>
      </c>
    </row>
    <row r="109" spans="1:6" x14ac:dyDescent="0.35">
      <c r="A109" s="1">
        <v>48</v>
      </c>
      <c r="B109" s="1" t="s">
        <v>10</v>
      </c>
      <c r="C109" s="1">
        <v>127</v>
      </c>
      <c r="D109" s="6">
        <v>106.19</v>
      </c>
      <c r="E109" s="6">
        <v>64.89</v>
      </c>
      <c r="F109" s="1">
        <f t="shared" si="1"/>
        <v>0</v>
      </c>
    </row>
    <row r="110" spans="1:6" x14ac:dyDescent="0.35">
      <c r="A110" s="1">
        <v>45</v>
      </c>
      <c r="B110" s="1" t="s">
        <v>10</v>
      </c>
      <c r="C110" s="1">
        <v>127</v>
      </c>
      <c r="D110" s="6">
        <v>106.19</v>
      </c>
      <c r="E110" s="6">
        <v>64.89</v>
      </c>
      <c r="F110" s="1">
        <f t="shared" si="1"/>
        <v>0</v>
      </c>
    </row>
    <row r="111" spans="1:6" x14ac:dyDescent="0.35">
      <c r="A111" s="1">
        <v>42</v>
      </c>
      <c r="B111" s="1" t="s">
        <v>10</v>
      </c>
      <c r="C111" s="1">
        <v>125</v>
      </c>
      <c r="D111" s="6">
        <v>90.99</v>
      </c>
      <c r="E111" s="6">
        <v>94.89</v>
      </c>
      <c r="F111" s="1">
        <f t="shared" si="1"/>
        <v>-2</v>
      </c>
    </row>
    <row r="112" spans="1:6" x14ac:dyDescent="0.35">
      <c r="A112" s="1">
        <v>39</v>
      </c>
      <c r="B112" s="1" t="s">
        <v>10</v>
      </c>
      <c r="C112" s="1">
        <v>126</v>
      </c>
      <c r="D112" s="6">
        <v>90.99</v>
      </c>
      <c r="E112" s="6">
        <v>94.89</v>
      </c>
      <c r="F112" s="1">
        <f t="shared" si="1"/>
        <v>1</v>
      </c>
    </row>
    <row r="113" spans="1:6" x14ac:dyDescent="0.35">
      <c r="A113" s="1">
        <v>36</v>
      </c>
      <c r="B113" s="1" t="s">
        <v>10</v>
      </c>
      <c r="C113" s="1">
        <v>126</v>
      </c>
      <c r="D113" s="6">
        <v>94.99</v>
      </c>
      <c r="E113" s="6">
        <v>82.44</v>
      </c>
      <c r="F113" s="1">
        <f t="shared" si="1"/>
        <v>0</v>
      </c>
    </row>
    <row r="114" spans="1:6" x14ac:dyDescent="0.35">
      <c r="A114" s="1">
        <v>33</v>
      </c>
      <c r="B114" s="1" t="s">
        <v>10</v>
      </c>
      <c r="C114" s="1">
        <v>132</v>
      </c>
      <c r="D114" s="6">
        <v>82.99</v>
      </c>
      <c r="E114" s="6">
        <v>94.34</v>
      </c>
      <c r="F114" s="1">
        <f t="shared" si="1"/>
        <v>6</v>
      </c>
    </row>
    <row r="115" spans="1:6" x14ac:dyDescent="0.35">
      <c r="A115" s="1">
        <v>30</v>
      </c>
      <c r="B115" s="1" t="s">
        <v>10</v>
      </c>
      <c r="C115" s="1">
        <v>138</v>
      </c>
      <c r="D115" s="6">
        <v>91.62</v>
      </c>
      <c r="E115" s="6">
        <v>108.89</v>
      </c>
      <c r="F115" s="1">
        <f t="shared" si="1"/>
        <v>6</v>
      </c>
    </row>
    <row r="116" spans="1:6" x14ac:dyDescent="0.35">
      <c r="A116" s="1">
        <v>27</v>
      </c>
      <c r="B116" s="1" t="s">
        <v>10</v>
      </c>
      <c r="C116" s="1">
        <v>138</v>
      </c>
      <c r="D116" s="6">
        <v>71.989999999999995</v>
      </c>
      <c r="E116" s="6">
        <v>123.89</v>
      </c>
      <c r="F116" s="1">
        <f t="shared" si="1"/>
        <v>0</v>
      </c>
    </row>
    <row r="117" spans="1:6" x14ac:dyDescent="0.35">
      <c r="A117" s="1">
        <v>24</v>
      </c>
      <c r="B117" s="1" t="s">
        <v>10</v>
      </c>
      <c r="C117" s="1">
        <v>141</v>
      </c>
      <c r="D117" s="6">
        <v>74.989999999999995</v>
      </c>
      <c r="E117" s="6">
        <v>123.89</v>
      </c>
      <c r="F117" s="1">
        <f t="shared" si="1"/>
        <v>3</v>
      </c>
    </row>
    <row r="118" spans="1:6" x14ac:dyDescent="0.35">
      <c r="A118" s="1">
        <v>21</v>
      </c>
      <c r="B118" s="1" t="s">
        <v>10</v>
      </c>
      <c r="C118" s="1">
        <v>151</v>
      </c>
      <c r="D118" s="6">
        <v>79.489999999999995</v>
      </c>
      <c r="E118" s="6">
        <v>95.99</v>
      </c>
      <c r="F118" s="1">
        <f t="shared" si="1"/>
        <v>10</v>
      </c>
    </row>
    <row r="119" spans="1:6" x14ac:dyDescent="0.35">
      <c r="A119" s="1">
        <v>18</v>
      </c>
      <c r="B119" s="1" t="s">
        <v>10</v>
      </c>
      <c r="C119" s="1">
        <v>154</v>
      </c>
      <c r="D119" s="6">
        <v>76.489999999999995</v>
      </c>
      <c r="E119" s="6">
        <v>108.89</v>
      </c>
      <c r="F119" s="1">
        <f t="shared" si="1"/>
        <v>3</v>
      </c>
    </row>
    <row r="120" spans="1:6" x14ac:dyDescent="0.35">
      <c r="A120" s="1">
        <v>15</v>
      </c>
      <c r="B120" s="1" t="s">
        <v>10</v>
      </c>
      <c r="C120" s="1">
        <v>157</v>
      </c>
      <c r="D120" s="6">
        <v>71.989999999999995</v>
      </c>
      <c r="E120" s="6">
        <v>113.89</v>
      </c>
      <c r="F120" s="1">
        <f t="shared" si="1"/>
        <v>3</v>
      </c>
    </row>
    <row r="121" spans="1:6" x14ac:dyDescent="0.35">
      <c r="A121" s="1">
        <v>12</v>
      </c>
      <c r="B121" s="1" t="s">
        <v>10</v>
      </c>
      <c r="C121" s="1">
        <v>164</v>
      </c>
      <c r="D121" s="6">
        <v>88.62</v>
      </c>
      <c r="E121" s="6">
        <v>149.88999999999999</v>
      </c>
      <c r="F121" s="1">
        <f t="shared" si="1"/>
        <v>7</v>
      </c>
    </row>
    <row r="122" spans="1:6" x14ac:dyDescent="0.35">
      <c r="A122" s="1">
        <v>9</v>
      </c>
      <c r="B122" s="1" t="s">
        <v>10</v>
      </c>
      <c r="C122" s="1">
        <v>174</v>
      </c>
      <c r="D122" s="6">
        <v>120.69</v>
      </c>
      <c r="E122" s="6">
        <v>159.88999999999999</v>
      </c>
      <c r="F122" s="1">
        <f t="shared" si="1"/>
        <v>10</v>
      </c>
    </row>
    <row r="123" spans="1:6" x14ac:dyDescent="0.35">
      <c r="A123" s="1">
        <v>6</v>
      </c>
      <c r="B123" s="1" t="s">
        <v>10</v>
      </c>
      <c r="C123" s="1">
        <v>179</v>
      </c>
      <c r="D123" s="6">
        <v>200.49</v>
      </c>
      <c r="E123" s="6">
        <v>174.89</v>
      </c>
      <c r="F123" s="1">
        <f t="shared" si="1"/>
        <v>5</v>
      </c>
    </row>
    <row r="124" spans="1:6" x14ac:dyDescent="0.35">
      <c r="A124" s="1">
        <v>3</v>
      </c>
      <c r="B124" s="1" t="s">
        <v>10</v>
      </c>
      <c r="C124" s="1">
        <v>180</v>
      </c>
      <c r="D124" s="6">
        <v>124.99</v>
      </c>
      <c r="E124" s="6">
        <v>189.89</v>
      </c>
      <c r="F124" s="1">
        <f t="shared" si="1"/>
        <v>1</v>
      </c>
    </row>
    <row r="125" spans="1:6" x14ac:dyDescent="0.35">
      <c r="A125" s="1">
        <v>0</v>
      </c>
      <c r="B125" s="1" t="s">
        <v>10</v>
      </c>
      <c r="C125" s="1">
        <v>181</v>
      </c>
      <c r="D125" s="6">
        <v>133.24</v>
      </c>
      <c r="E125" s="6">
        <v>189.89</v>
      </c>
      <c r="F125" s="1">
        <f t="shared" si="1"/>
        <v>1</v>
      </c>
    </row>
    <row r="127" spans="1:6" hidden="1" x14ac:dyDescent="0.35">
      <c r="C127" s="4"/>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5F06-99E9-4ED6-A379-F7B8B7212FE8}">
  <dimension ref="A1:H127"/>
  <sheetViews>
    <sheetView tabSelected="1" workbookViewId="0">
      <selection activeCell="H13" sqref="H13"/>
    </sheetView>
  </sheetViews>
  <sheetFormatPr defaultColWidth="8.81640625" defaultRowHeight="14.5" x14ac:dyDescent="0.35"/>
  <cols>
    <col min="1" max="1" width="23.81640625" style="1" bestFit="1" customWidth="1"/>
    <col min="2" max="2" width="18" style="1" bestFit="1" customWidth="1"/>
    <col min="3" max="3" width="13.08984375" style="1" bestFit="1" customWidth="1"/>
    <col min="4" max="4" width="17.1796875" style="1" bestFit="1" customWidth="1"/>
    <col min="5" max="5" width="18.1796875" style="1" bestFit="1" customWidth="1"/>
    <col min="6" max="6" width="12.08984375" style="1" bestFit="1" customWidth="1"/>
    <col min="7" max="7" width="36.90625" style="9" customWidth="1"/>
    <col min="8" max="16384" width="8.81640625" style="1"/>
  </cols>
  <sheetData>
    <row r="1" spans="1:8" x14ac:dyDescent="0.35">
      <c r="A1" s="1" t="s">
        <v>16</v>
      </c>
      <c r="B1" s="1" t="s">
        <v>20</v>
      </c>
      <c r="C1" s="1" t="s">
        <v>2</v>
      </c>
      <c r="D1" s="1" t="s">
        <v>21</v>
      </c>
      <c r="E1" s="1" t="s">
        <v>22</v>
      </c>
      <c r="F1" s="1" t="s">
        <v>0</v>
      </c>
      <c r="G1" s="9" t="s">
        <v>48</v>
      </c>
    </row>
    <row r="2" spans="1:8" x14ac:dyDescent="0.35">
      <c r="A2" s="1">
        <v>90</v>
      </c>
      <c r="B2" s="1" t="s">
        <v>7</v>
      </c>
      <c r="C2" s="1">
        <v>189</v>
      </c>
      <c r="D2" s="1">
        <v>3</v>
      </c>
      <c r="E2" s="7">
        <v>82.080924855491332</v>
      </c>
      <c r="F2" s="6">
        <v>14.99</v>
      </c>
      <c r="G2" s="20">
        <f>F2*D2</f>
        <v>44.97</v>
      </c>
      <c r="H2" s="7"/>
    </row>
    <row r="3" spans="1:8" x14ac:dyDescent="0.35">
      <c r="A3" s="1">
        <v>90</v>
      </c>
      <c r="B3" s="1" t="s">
        <v>8</v>
      </c>
      <c r="C3" s="1">
        <v>189</v>
      </c>
      <c r="D3" s="1">
        <v>22</v>
      </c>
      <c r="E3" s="7">
        <v>632.87636775248404</v>
      </c>
      <c r="F3" s="6">
        <v>30.39</v>
      </c>
      <c r="H3" s="7"/>
    </row>
    <row r="4" spans="1:8" x14ac:dyDescent="0.35">
      <c r="A4" s="1">
        <v>90</v>
      </c>
      <c r="B4" s="1" t="s">
        <v>9</v>
      </c>
      <c r="C4" s="1">
        <v>189</v>
      </c>
      <c r="D4" s="1">
        <v>114</v>
      </c>
      <c r="E4" s="7">
        <v>12285.506323355472</v>
      </c>
      <c r="F4" s="6">
        <v>140.99</v>
      </c>
    </row>
    <row r="5" spans="1:8" x14ac:dyDescent="0.35">
      <c r="A5" s="1">
        <v>90</v>
      </c>
      <c r="B5" s="1" t="s">
        <v>10</v>
      </c>
      <c r="C5" s="1">
        <v>189</v>
      </c>
      <c r="D5" s="1">
        <v>42</v>
      </c>
      <c r="E5" s="7">
        <v>1515.3778170570042</v>
      </c>
      <c r="F5" s="6">
        <v>27.99</v>
      </c>
    </row>
    <row r="6" spans="1:8" x14ac:dyDescent="0.35">
      <c r="A6" s="1">
        <v>87</v>
      </c>
      <c r="B6" s="1" t="s">
        <v>7</v>
      </c>
      <c r="C6" s="1">
        <v>189</v>
      </c>
      <c r="D6" s="1">
        <v>5</v>
      </c>
      <c r="E6" s="7">
        <v>116.76300578034682</v>
      </c>
      <c r="F6" s="6">
        <v>14.99</v>
      </c>
    </row>
    <row r="7" spans="1:8" x14ac:dyDescent="0.35">
      <c r="A7" s="1">
        <v>87</v>
      </c>
      <c r="B7" s="1" t="s">
        <v>8</v>
      </c>
      <c r="C7" s="1">
        <v>189</v>
      </c>
      <c r="D7" s="1">
        <v>22</v>
      </c>
      <c r="E7" s="7">
        <v>632.87636775248404</v>
      </c>
      <c r="F7" s="6">
        <v>30.39</v>
      </c>
    </row>
    <row r="8" spans="1:8" x14ac:dyDescent="0.35">
      <c r="A8" s="1">
        <v>87</v>
      </c>
      <c r="B8" s="1" t="s">
        <v>9</v>
      </c>
      <c r="C8" s="1">
        <v>189</v>
      </c>
      <c r="D8" s="1">
        <v>118</v>
      </c>
      <c r="E8" s="7">
        <v>12778.63706669093</v>
      </c>
      <c r="F8" s="6">
        <v>141.99</v>
      </c>
      <c r="H8" s="7"/>
    </row>
    <row r="9" spans="1:8" x14ac:dyDescent="0.35">
      <c r="A9" s="1">
        <v>87</v>
      </c>
      <c r="B9" s="1" t="s">
        <v>10</v>
      </c>
      <c r="C9" s="1">
        <v>189</v>
      </c>
      <c r="D9" s="1">
        <v>46</v>
      </c>
      <c r="E9" s="7">
        <v>1628.1926646045072</v>
      </c>
      <c r="F9" s="6">
        <v>26.24</v>
      </c>
      <c r="H9" s="7"/>
    </row>
    <row r="10" spans="1:8" x14ac:dyDescent="0.35">
      <c r="A10" s="1">
        <v>84</v>
      </c>
      <c r="B10" s="1" t="s">
        <v>7</v>
      </c>
      <c r="C10" s="1">
        <v>189</v>
      </c>
      <c r="D10" s="1">
        <v>5</v>
      </c>
      <c r="E10" s="7">
        <v>116.76300578034682</v>
      </c>
      <c r="F10" s="6">
        <v>14.99</v>
      </c>
      <c r="H10" s="7"/>
    </row>
    <row r="11" spans="1:8" x14ac:dyDescent="0.35">
      <c r="A11" s="1">
        <v>84</v>
      </c>
      <c r="B11" s="1" t="s">
        <v>8</v>
      </c>
      <c r="C11" s="1">
        <v>189</v>
      </c>
      <c r="D11" s="1">
        <v>24</v>
      </c>
      <c r="E11" s="7">
        <v>689.22148157464471</v>
      </c>
      <c r="F11" s="6">
        <v>30.99</v>
      </c>
      <c r="H11" s="7"/>
    </row>
    <row r="12" spans="1:8" x14ac:dyDescent="0.35">
      <c r="A12" s="1">
        <v>84</v>
      </c>
      <c r="B12" s="1" t="s">
        <v>9</v>
      </c>
      <c r="C12" s="1">
        <v>189</v>
      </c>
      <c r="D12" s="1">
        <v>118</v>
      </c>
      <c r="E12" s="7">
        <v>12778.63706669093</v>
      </c>
      <c r="F12" s="6">
        <v>142.99</v>
      </c>
      <c r="H12" s="7"/>
    </row>
    <row r="13" spans="1:8" x14ac:dyDescent="0.35">
      <c r="A13" s="1">
        <v>84</v>
      </c>
      <c r="B13" s="1" t="s">
        <v>10</v>
      </c>
      <c r="C13" s="1">
        <v>189</v>
      </c>
      <c r="D13" s="1">
        <v>48</v>
      </c>
      <c r="E13" s="7">
        <v>1682.0592134334954</v>
      </c>
      <c r="F13" s="6">
        <v>26.24</v>
      </c>
      <c r="H13" s="7"/>
    </row>
    <row r="14" spans="1:8" x14ac:dyDescent="0.35">
      <c r="A14" s="1">
        <v>81</v>
      </c>
      <c r="B14" s="1" t="s">
        <v>7</v>
      </c>
      <c r="C14" s="1">
        <v>189</v>
      </c>
      <c r="D14" s="1">
        <v>5</v>
      </c>
      <c r="E14" s="7">
        <v>116.76300578034682</v>
      </c>
      <c r="F14" s="6">
        <v>14.99</v>
      </c>
      <c r="H14" s="7"/>
    </row>
    <row r="15" spans="1:8" x14ac:dyDescent="0.35">
      <c r="A15" s="1">
        <v>81</v>
      </c>
      <c r="B15" s="1" t="s">
        <v>8</v>
      </c>
      <c r="C15" s="1">
        <v>189</v>
      </c>
      <c r="D15" s="1">
        <v>26</v>
      </c>
      <c r="E15" s="7">
        <v>751.60357187775116</v>
      </c>
      <c r="F15" s="6">
        <v>30.79</v>
      </c>
      <c r="H15" s="7"/>
    </row>
    <row r="16" spans="1:8" x14ac:dyDescent="0.35">
      <c r="A16" s="1">
        <v>81</v>
      </c>
      <c r="B16" s="1" t="s">
        <v>9</v>
      </c>
      <c r="C16" s="1">
        <v>189</v>
      </c>
      <c r="D16" s="1">
        <v>120</v>
      </c>
      <c r="E16" s="7">
        <v>13100.718769902649</v>
      </c>
      <c r="F16" s="6">
        <v>161.38999999999999</v>
      </c>
      <c r="H16" s="7"/>
    </row>
    <row r="17" spans="1:8" x14ac:dyDescent="0.35">
      <c r="A17" s="1">
        <v>81</v>
      </c>
      <c r="B17" s="1" t="s">
        <v>10</v>
      </c>
      <c r="C17" s="1">
        <v>189</v>
      </c>
      <c r="D17" s="1">
        <v>49</v>
      </c>
      <c r="E17" s="7">
        <v>1710.5170128148475</v>
      </c>
      <c r="F17" s="6">
        <v>26.87</v>
      </c>
      <c r="H17" s="7"/>
    </row>
    <row r="18" spans="1:8" x14ac:dyDescent="0.35">
      <c r="A18" s="1">
        <v>78</v>
      </c>
      <c r="B18" s="1" t="s">
        <v>7</v>
      </c>
      <c r="C18" s="1">
        <v>189</v>
      </c>
      <c r="D18" s="1">
        <v>5</v>
      </c>
      <c r="E18" s="7">
        <v>116.76300578034682</v>
      </c>
      <c r="F18" s="6">
        <v>14.99</v>
      </c>
      <c r="H18" s="7"/>
    </row>
    <row r="19" spans="1:8" x14ac:dyDescent="0.35">
      <c r="A19" s="1">
        <v>78</v>
      </c>
      <c r="B19" s="1" t="s">
        <v>8</v>
      </c>
      <c r="C19" s="1">
        <v>189</v>
      </c>
      <c r="D19" s="1">
        <v>26</v>
      </c>
      <c r="E19" s="7">
        <v>751.60357187775116</v>
      </c>
      <c r="F19" s="6">
        <v>28.99</v>
      </c>
      <c r="H19" s="7"/>
    </row>
    <row r="20" spans="1:8" x14ac:dyDescent="0.35">
      <c r="A20" s="1">
        <v>78</v>
      </c>
      <c r="B20" s="1" t="s">
        <v>9</v>
      </c>
      <c r="C20" s="1">
        <v>189</v>
      </c>
      <c r="D20" s="1">
        <v>120</v>
      </c>
      <c r="E20" s="7">
        <v>13100.718769902649</v>
      </c>
      <c r="F20" s="6">
        <v>154.80000000000001</v>
      </c>
      <c r="H20" s="7"/>
    </row>
    <row r="21" spans="1:8" x14ac:dyDescent="0.35">
      <c r="A21" s="1">
        <v>78</v>
      </c>
      <c r="B21" s="1" t="s">
        <v>10</v>
      </c>
      <c r="C21" s="1">
        <v>189</v>
      </c>
      <c r="D21" s="1">
        <v>51</v>
      </c>
      <c r="E21" s="7">
        <v>1777.5961113566063</v>
      </c>
      <c r="F21" s="6">
        <v>33.24</v>
      </c>
      <c r="H21" s="7"/>
    </row>
    <row r="22" spans="1:8" x14ac:dyDescent="0.35">
      <c r="A22" s="1">
        <v>75</v>
      </c>
      <c r="B22" s="1" t="s">
        <v>7</v>
      </c>
      <c r="C22" s="1">
        <v>189</v>
      </c>
      <c r="D22" s="1">
        <v>5</v>
      </c>
      <c r="E22" s="7">
        <v>116.76300578034682</v>
      </c>
      <c r="F22" s="6">
        <v>14.99</v>
      </c>
      <c r="H22" s="7"/>
    </row>
    <row r="23" spans="1:8" x14ac:dyDescent="0.35">
      <c r="A23" s="1">
        <v>75</v>
      </c>
      <c r="B23" s="1" t="s">
        <v>8</v>
      </c>
      <c r="C23" s="1">
        <v>189</v>
      </c>
      <c r="D23" s="1">
        <v>26</v>
      </c>
      <c r="E23" s="7">
        <v>751.60357187775116</v>
      </c>
      <c r="F23" s="6">
        <v>28.99</v>
      </c>
      <c r="H23" s="7"/>
    </row>
    <row r="24" spans="1:8" x14ac:dyDescent="0.35">
      <c r="A24" s="1">
        <v>75</v>
      </c>
      <c r="B24" s="1" t="s">
        <v>9</v>
      </c>
      <c r="C24" s="1">
        <v>189</v>
      </c>
      <c r="D24" s="1">
        <v>127</v>
      </c>
      <c r="E24" s="7">
        <v>14030.570466745519</v>
      </c>
      <c r="F24" s="6">
        <v>161.38999999999999</v>
      </c>
      <c r="H24" s="7"/>
    </row>
    <row r="25" spans="1:8" x14ac:dyDescent="0.35">
      <c r="A25" s="1">
        <v>75</v>
      </c>
      <c r="B25" s="1" t="s">
        <v>10</v>
      </c>
      <c r="C25" s="1">
        <v>189</v>
      </c>
      <c r="D25" s="1">
        <v>54</v>
      </c>
      <c r="E25" s="7">
        <v>1879.2311091471499</v>
      </c>
      <c r="F25" s="6">
        <v>33.24</v>
      </c>
      <c r="H25" s="7"/>
    </row>
    <row r="26" spans="1:8" x14ac:dyDescent="0.35">
      <c r="A26" s="1">
        <v>72</v>
      </c>
      <c r="B26" s="1" t="s">
        <v>7</v>
      </c>
      <c r="C26" s="1">
        <v>189</v>
      </c>
      <c r="D26" s="1">
        <v>5</v>
      </c>
      <c r="E26" s="7">
        <v>116.76300578034682</v>
      </c>
      <c r="F26" s="6">
        <v>14.99</v>
      </c>
      <c r="H26" s="7"/>
    </row>
    <row r="27" spans="1:8" x14ac:dyDescent="0.35">
      <c r="A27" s="1">
        <v>72</v>
      </c>
      <c r="B27" s="1" t="s">
        <v>8</v>
      </c>
      <c r="C27" s="1">
        <v>189</v>
      </c>
      <c r="D27" s="1">
        <v>27</v>
      </c>
      <c r="E27" s="7">
        <v>780.78229153565587</v>
      </c>
      <c r="F27" s="6">
        <v>28.99</v>
      </c>
      <c r="H27" s="7"/>
    </row>
    <row r="28" spans="1:8" x14ac:dyDescent="0.35">
      <c r="A28" s="1">
        <v>72</v>
      </c>
      <c r="B28" s="1" t="s">
        <v>9</v>
      </c>
      <c r="C28" s="1">
        <v>189</v>
      </c>
      <c r="D28" s="1">
        <v>130</v>
      </c>
      <c r="E28" s="7">
        <v>14467.291420252934</v>
      </c>
      <c r="F28" s="6">
        <v>181.6</v>
      </c>
      <c r="H28" s="7"/>
    </row>
    <row r="29" spans="1:8" x14ac:dyDescent="0.35">
      <c r="A29" s="1">
        <v>72</v>
      </c>
      <c r="B29" s="1" t="s">
        <v>10</v>
      </c>
      <c r="C29" s="1">
        <v>189</v>
      </c>
      <c r="D29" s="1">
        <v>54</v>
      </c>
      <c r="E29" s="7">
        <v>1879.2311091471499</v>
      </c>
      <c r="F29" s="6">
        <v>30.99</v>
      </c>
      <c r="H29" s="7"/>
    </row>
    <row r="30" spans="1:8" x14ac:dyDescent="0.35">
      <c r="A30" s="1">
        <v>69</v>
      </c>
      <c r="B30" s="1" t="s">
        <v>7</v>
      </c>
      <c r="C30" s="1">
        <v>189</v>
      </c>
      <c r="D30" s="1">
        <v>5</v>
      </c>
      <c r="E30" s="7">
        <v>116.76300578034682</v>
      </c>
      <c r="F30" s="6">
        <v>14.99</v>
      </c>
      <c r="H30" s="7"/>
    </row>
    <row r="31" spans="1:8" x14ac:dyDescent="0.35">
      <c r="A31" s="1">
        <v>69</v>
      </c>
      <c r="B31" s="1" t="s">
        <v>8</v>
      </c>
      <c r="C31" s="1">
        <v>189</v>
      </c>
      <c r="D31" s="1">
        <v>27</v>
      </c>
      <c r="E31" s="7">
        <v>780.78229153565587</v>
      </c>
      <c r="F31" s="6">
        <v>28.99</v>
      </c>
      <c r="H31" s="7"/>
    </row>
    <row r="32" spans="1:8" x14ac:dyDescent="0.35">
      <c r="A32" s="1">
        <v>69</v>
      </c>
      <c r="B32" s="1" t="s">
        <v>9</v>
      </c>
      <c r="C32" s="1">
        <v>189</v>
      </c>
      <c r="D32" s="1">
        <v>130</v>
      </c>
      <c r="E32" s="7">
        <v>14467.291420252934</v>
      </c>
      <c r="F32" s="6">
        <v>182.79</v>
      </c>
      <c r="H32" s="7"/>
    </row>
    <row r="33" spans="1:8" x14ac:dyDescent="0.35">
      <c r="A33" s="1">
        <v>69</v>
      </c>
      <c r="B33" s="1" t="s">
        <v>10</v>
      </c>
      <c r="C33" s="1">
        <v>189</v>
      </c>
      <c r="D33" s="1">
        <v>56</v>
      </c>
      <c r="E33" s="7">
        <v>1942.244807777287</v>
      </c>
      <c r="F33" s="6">
        <v>33.99</v>
      </c>
      <c r="H33" s="7"/>
    </row>
    <row r="34" spans="1:8" x14ac:dyDescent="0.35">
      <c r="A34" s="1">
        <v>66</v>
      </c>
      <c r="B34" s="1" t="s">
        <v>7</v>
      </c>
      <c r="C34" s="1">
        <v>189</v>
      </c>
      <c r="D34" s="1">
        <v>5</v>
      </c>
      <c r="E34" s="7">
        <v>116.76300578034682</v>
      </c>
      <c r="F34" s="6">
        <v>14.99</v>
      </c>
      <c r="H34" s="7"/>
    </row>
    <row r="35" spans="1:8" x14ac:dyDescent="0.35">
      <c r="A35" s="1">
        <v>66</v>
      </c>
      <c r="B35" s="1" t="s">
        <v>8</v>
      </c>
      <c r="C35" s="1">
        <v>189</v>
      </c>
      <c r="D35" s="1">
        <v>28</v>
      </c>
      <c r="E35" s="7">
        <v>806.94252295308763</v>
      </c>
      <c r="F35" s="6">
        <v>25.99</v>
      </c>
      <c r="H35" s="7"/>
    </row>
    <row r="36" spans="1:8" x14ac:dyDescent="0.35">
      <c r="A36" s="1">
        <v>66</v>
      </c>
      <c r="B36" s="1" t="s">
        <v>9</v>
      </c>
      <c r="C36" s="1">
        <v>189</v>
      </c>
      <c r="D36" s="1">
        <v>130</v>
      </c>
      <c r="E36" s="7">
        <v>14467.291420252934</v>
      </c>
      <c r="F36" s="6">
        <v>175.6</v>
      </c>
      <c r="H36" s="7"/>
    </row>
    <row r="37" spans="1:8" x14ac:dyDescent="0.35">
      <c r="A37" s="1">
        <v>66</v>
      </c>
      <c r="B37" s="1" t="s">
        <v>10</v>
      </c>
      <c r="C37" s="1">
        <v>189</v>
      </c>
      <c r="D37" s="1">
        <v>67</v>
      </c>
      <c r="E37" s="7">
        <v>2354.8828988068935</v>
      </c>
      <c r="F37" s="6">
        <v>38.99</v>
      </c>
      <c r="H37" s="7"/>
    </row>
    <row r="38" spans="1:8" x14ac:dyDescent="0.35">
      <c r="A38" s="1">
        <v>63</v>
      </c>
      <c r="B38" s="1" t="s">
        <v>7</v>
      </c>
      <c r="C38" s="1">
        <v>189</v>
      </c>
      <c r="D38" s="1">
        <v>9</v>
      </c>
      <c r="E38" s="7">
        <v>184.97109826589593</v>
      </c>
      <c r="F38" s="6">
        <v>14.99</v>
      </c>
      <c r="H38" s="7"/>
    </row>
    <row r="39" spans="1:8" x14ac:dyDescent="0.35">
      <c r="A39" s="1">
        <v>63</v>
      </c>
      <c r="B39" s="1" t="s">
        <v>8</v>
      </c>
      <c r="C39" s="1">
        <v>189</v>
      </c>
      <c r="D39" s="1">
        <v>29</v>
      </c>
      <c r="E39" s="7">
        <v>833.10275437051939</v>
      </c>
      <c r="F39" s="6">
        <v>25.99</v>
      </c>
      <c r="H39" s="7"/>
    </row>
    <row r="40" spans="1:8" x14ac:dyDescent="0.35">
      <c r="A40" s="1">
        <v>63</v>
      </c>
      <c r="B40" s="1" t="s">
        <v>9</v>
      </c>
      <c r="C40" s="1">
        <v>189</v>
      </c>
      <c r="D40" s="1">
        <v>130</v>
      </c>
      <c r="E40" s="7">
        <v>14467.291420252934</v>
      </c>
      <c r="F40" s="6">
        <v>175.6</v>
      </c>
      <c r="H40" s="7"/>
    </row>
    <row r="41" spans="1:8" x14ac:dyDescent="0.35">
      <c r="A41" s="1">
        <v>63</v>
      </c>
      <c r="B41" s="1" t="s">
        <v>10</v>
      </c>
      <c r="C41" s="1">
        <v>189</v>
      </c>
      <c r="D41" s="1">
        <v>73</v>
      </c>
      <c r="E41" s="7">
        <v>2598.8068935041979</v>
      </c>
      <c r="F41" s="6">
        <v>40.79</v>
      </c>
      <c r="H41" s="7"/>
    </row>
    <row r="42" spans="1:8" x14ac:dyDescent="0.35">
      <c r="A42" s="1">
        <v>60</v>
      </c>
      <c r="B42" s="1" t="s">
        <v>7</v>
      </c>
      <c r="C42" s="1">
        <v>189</v>
      </c>
      <c r="D42" s="1">
        <v>9</v>
      </c>
      <c r="E42" s="7">
        <v>184.97109826589593</v>
      </c>
      <c r="F42" s="6">
        <v>14.99</v>
      </c>
      <c r="H42" s="7"/>
    </row>
    <row r="43" spans="1:8" x14ac:dyDescent="0.35">
      <c r="A43" s="1">
        <v>60</v>
      </c>
      <c r="B43" s="1" t="s">
        <v>8</v>
      </c>
      <c r="C43" s="1">
        <v>189</v>
      </c>
      <c r="D43" s="1">
        <v>29</v>
      </c>
      <c r="E43" s="7">
        <v>833.10275437051939</v>
      </c>
      <c r="F43" s="6">
        <v>25.99</v>
      </c>
      <c r="H43" s="7"/>
    </row>
    <row r="44" spans="1:8" x14ac:dyDescent="0.35">
      <c r="A44" s="1">
        <v>60</v>
      </c>
      <c r="B44" s="1" t="s">
        <v>9</v>
      </c>
      <c r="C44" s="1">
        <v>189</v>
      </c>
      <c r="D44" s="1">
        <v>130</v>
      </c>
      <c r="E44" s="7">
        <v>14467.291420252934</v>
      </c>
      <c r="F44" s="6">
        <v>165.99</v>
      </c>
      <c r="H44" s="7"/>
    </row>
    <row r="45" spans="1:8" x14ac:dyDescent="0.35">
      <c r="A45" s="1">
        <v>60</v>
      </c>
      <c r="B45" s="1" t="s">
        <v>10</v>
      </c>
      <c r="C45" s="1">
        <v>189</v>
      </c>
      <c r="D45" s="1">
        <v>79</v>
      </c>
      <c r="E45" s="7">
        <v>2847.8126380910298</v>
      </c>
      <c r="F45" s="6">
        <v>43.79</v>
      </c>
      <c r="H45" s="7"/>
    </row>
    <row r="46" spans="1:8" x14ac:dyDescent="0.35">
      <c r="A46" s="1">
        <v>57</v>
      </c>
      <c r="B46" s="1" t="s">
        <v>7</v>
      </c>
      <c r="C46" s="1">
        <v>189</v>
      </c>
      <c r="D46" s="1">
        <v>10</v>
      </c>
      <c r="E46" s="7">
        <v>201.15606936416185</v>
      </c>
      <c r="F46" s="6">
        <v>14.99</v>
      </c>
      <c r="H46" s="7"/>
    </row>
    <row r="47" spans="1:8" x14ac:dyDescent="0.35">
      <c r="A47" s="1">
        <v>57</v>
      </c>
      <c r="B47" s="1" t="s">
        <v>8</v>
      </c>
      <c r="C47" s="1">
        <v>189</v>
      </c>
      <c r="D47" s="1">
        <v>33</v>
      </c>
      <c r="E47" s="7">
        <v>906.55263488869321</v>
      </c>
      <c r="F47" s="6">
        <v>18.39</v>
      </c>
      <c r="H47" s="7"/>
    </row>
    <row r="48" spans="1:8" x14ac:dyDescent="0.35">
      <c r="A48" s="1">
        <v>57</v>
      </c>
      <c r="B48" s="1" t="s">
        <v>9</v>
      </c>
      <c r="C48" s="1">
        <v>189</v>
      </c>
      <c r="D48" s="1">
        <v>130</v>
      </c>
      <c r="E48" s="7">
        <v>14467.291420252934</v>
      </c>
      <c r="F48" s="6">
        <v>159.99</v>
      </c>
      <c r="H48" s="7"/>
    </row>
    <row r="49" spans="1:8" x14ac:dyDescent="0.35">
      <c r="A49" s="1">
        <v>57</v>
      </c>
      <c r="B49" s="1" t="s">
        <v>10</v>
      </c>
      <c r="C49" s="1">
        <v>189</v>
      </c>
      <c r="D49" s="1">
        <v>80</v>
      </c>
      <c r="E49" s="7">
        <v>2889.4829871851525</v>
      </c>
      <c r="F49" s="6">
        <v>46.99</v>
      </c>
      <c r="H49" s="7"/>
    </row>
    <row r="50" spans="1:8" x14ac:dyDescent="0.35">
      <c r="A50" s="1">
        <v>54</v>
      </c>
      <c r="B50" s="1" t="s">
        <v>7</v>
      </c>
      <c r="C50" s="1">
        <v>189</v>
      </c>
      <c r="D50" s="1">
        <v>10</v>
      </c>
      <c r="E50" s="7">
        <v>201.15606936416185</v>
      </c>
      <c r="F50" s="6">
        <v>14.99</v>
      </c>
      <c r="H50" s="7"/>
    </row>
    <row r="51" spans="1:8" x14ac:dyDescent="0.35">
      <c r="A51" s="1">
        <v>54</v>
      </c>
      <c r="B51" s="1" t="s">
        <v>8</v>
      </c>
      <c r="C51" s="1">
        <v>189</v>
      </c>
      <c r="D51" s="1">
        <v>34</v>
      </c>
      <c r="E51" s="7">
        <v>925.66972707835498</v>
      </c>
      <c r="F51" s="6">
        <v>21.49</v>
      </c>
      <c r="H51" s="7"/>
    </row>
    <row r="52" spans="1:8" x14ac:dyDescent="0.35">
      <c r="A52" s="1">
        <v>54</v>
      </c>
      <c r="B52" s="1" t="s">
        <v>9</v>
      </c>
      <c r="C52" s="1">
        <v>189</v>
      </c>
      <c r="D52" s="1">
        <v>130</v>
      </c>
      <c r="E52" s="7">
        <v>14467.291420252934</v>
      </c>
      <c r="F52" s="6">
        <v>159.99</v>
      </c>
      <c r="H52" s="7"/>
    </row>
    <row r="53" spans="1:8" x14ac:dyDescent="0.35">
      <c r="A53" s="1">
        <v>54</v>
      </c>
      <c r="B53" s="1" t="s">
        <v>10</v>
      </c>
      <c r="C53" s="1">
        <v>189</v>
      </c>
      <c r="D53" s="1">
        <v>81</v>
      </c>
      <c r="E53" s="7">
        <v>2934.2023862129913</v>
      </c>
      <c r="F53" s="6">
        <v>44.74</v>
      </c>
      <c r="H53" s="7"/>
    </row>
    <row r="54" spans="1:8" x14ac:dyDescent="0.35">
      <c r="A54" s="1">
        <v>51</v>
      </c>
      <c r="B54" s="1" t="s">
        <v>7</v>
      </c>
      <c r="C54" s="1">
        <v>189</v>
      </c>
      <c r="D54" s="1">
        <v>12</v>
      </c>
      <c r="E54" s="7">
        <v>231.21387283236993</v>
      </c>
      <c r="F54" s="6">
        <v>14.99</v>
      </c>
      <c r="H54" s="7"/>
    </row>
    <row r="55" spans="1:8" x14ac:dyDescent="0.35">
      <c r="A55" s="1">
        <v>51</v>
      </c>
      <c r="B55" s="1" t="s">
        <v>8</v>
      </c>
      <c r="C55" s="1">
        <v>189</v>
      </c>
      <c r="D55" s="1">
        <v>39</v>
      </c>
      <c r="E55" s="7">
        <v>1033.3291409885551</v>
      </c>
      <c r="F55" s="6">
        <v>24.24</v>
      </c>
      <c r="H55" s="7"/>
    </row>
    <row r="56" spans="1:8" x14ac:dyDescent="0.35">
      <c r="A56" s="1">
        <v>51</v>
      </c>
      <c r="B56" s="1" t="s">
        <v>9</v>
      </c>
      <c r="C56" s="1">
        <v>189</v>
      </c>
      <c r="D56" s="1">
        <v>130</v>
      </c>
      <c r="E56" s="7">
        <v>14467.291420252934</v>
      </c>
      <c r="F56" s="6">
        <v>159.99</v>
      </c>
      <c r="H56" s="7"/>
    </row>
    <row r="57" spans="1:8" x14ac:dyDescent="0.35">
      <c r="A57" s="1">
        <v>51</v>
      </c>
      <c r="B57" s="1" t="s">
        <v>10</v>
      </c>
      <c r="C57" s="1">
        <v>189</v>
      </c>
      <c r="D57" s="1">
        <v>127</v>
      </c>
      <c r="E57" s="7">
        <v>6276.977463543968</v>
      </c>
      <c r="F57" s="6">
        <v>94.99</v>
      </c>
      <c r="H57" s="7"/>
    </row>
    <row r="58" spans="1:8" x14ac:dyDescent="0.35">
      <c r="A58" s="1">
        <v>48</v>
      </c>
      <c r="B58" s="1" t="s">
        <v>7</v>
      </c>
      <c r="C58" s="1">
        <v>189</v>
      </c>
      <c r="D58" s="1">
        <v>12</v>
      </c>
      <c r="E58" s="7">
        <v>231.21387283236993</v>
      </c>
      <c r="F58" s="6">
        <v>14.99</v>
      </c>
      <c r="H58" s="7"/>
    </row>
    <row r="59" spans="1:8" x14ac:dyDescent="0.35">
      <c r="A59" s="1">
        <v>48</v>
      </c>
      <c r="B59" s="1" t="s">
        <v>8</v>
      </c>
      <c r="C59" s="1">
        <v>189</v>
      </c>
      <c r="D59" s="1">
        <v>44</v>
      </c>
      <c r="E59" s="7">
        <v>1185.2597157590242</v>
      </c>
      <c r="F59" s="6">
        <v>28.99</v>
      </c>
      <c r="H59" s="7"/>
    </row>
    <row r="60" spans="1:8" x14ac:dyDescent="0.35">
      <c r="A60" s="1">
        <v>48</v>
      </c>
      <c r="B60" s="1" t="s">
        <v>9</v>
      </c>
      <c r="C60" s="1">
        <v>189</v>
      </c>
      <c r="D60" s="1">
        <v>132</v>
      </c>
      <c r="E60" s="7">
        <v>14758.438722591212</v>
      </c>
      <c r="F60" s="6">
        <v>165.99</v>
      </c>
      <c r="H60" s="7"/>
    </row>
    <row r="61" spans="1:8" x14ac:dyDescent="0.35">
      <c r="A61" s="1">
        <v>48</v>
      </c>
      <c r="B61" s="1" t="s">
        <v>10</v>
      </c>
      <c r="C61" s="1">
        <v>189</v>
      </c>
      <c r="D61" s="1">
        <v>127</v>
      </c>
      <c r="E61" s="7">
        <v>6276.977463543968</v>
      </c>
      <c r="F61" s="6">
        <v>106.19</v>
      </c>
      <c r="H61" s="7"/>
    </row>
    <row r="62" spans="1:8" x14ac:dyDescent="0.35">
      <c r="A62" s="1">
        <v>45</v>
      </c>
      <c r="B62" s="1" t="s">
        <v>7</v>
      </c>
      <c r="C62" s="1">
        <v>189</v>
      </c>
      <c r="D62" s="1">
        <v>12</v>
      </c>
      <c r="E62" s="7">
        <v>231.21387283236993</v>
      </c>
      <c r="F62" s="6">
        <v>14.99</v>
      </c>
      <c r="H62" s="7"/>
    </row>
    <row r="63" spans="1:8" x14ac:dyDescent="0.35">
      <c r="A63" s="1">
        <v>45</v>
      </c>
      <c r="B63" s="1" t="s">
        <v>8</v>
      </c>
      <c r="C63" s="1">
        <v>189</v>
      </c>
      <c r="D63" s="1">
        <v>45</v>
      </c>
      <c r="E63" s="7">
        <v>1214.4384354169285</v>
      </c>
      <c r="F63" s="6">
        <v>31.99</v>
      </c>
      <c r="H63" s="7"/>
    </row>
    <row r="64" spans="1:8" x14ac:dyDescent="0.35">
      <c r="A64" s="1">
        <v>45</v>
      </c>
      <c r="B64" s="1" t="s">
        <v>9</v>
      </c>
      <c r="C64" s="1">
        <v>189</v>
      </c>
      <c r="D64" s="1">
        <v>133</v>
      </c>
      <c r="E64" s="7">
        <v>14914.020562278227</v>
      </c>
      <c r="F64" s="6">
        <v>165.99</v>
      </c>
      <c r="H64" s="7"/>
    </row>
    <row r="65" spans="1:8" x14ac:dyDescent="0.35">
      <c r="A65" s="1">
        <v>45</v>
      </c>
      <c r="B65" s="1" t="s">
        <v>10</v>
      </c>
      <c r="C65" s="1">
        <v>189</v>
      </c>
      <c r="D65" s="1">
        <v>127</v>
      </c>
      <c r="E65" s="7">
        <v>6276.977463543968</v>
      </c>
      <c r="F65" s="6">
        <v>106.19</v>
      </c>
      <c r="H65" s="7"/>
    </row>
    <row r="66" spans="1:8" x14ac:dyDescent="0.35">
      <c r="A66" s="1">
        <v>42</v>
      </c>
      <c r="B66" s="1" t="s">
        <v>7</v>
      </c>
      <c r="C66" s="1">
        <v>189</v>
      </c>
      <c r="D66" s="1">
        <v>12</v>
      </c>
      <c r="E66" s="7">
        <v>231.21387283236993</v>
      </c>
      <c r="F66" s="6">
        <v>14.99</v>
      </c>
      <c r="H66" s="7"/>
    </row>
    <row r="67" spans="1:8" x14ac:dyDescent="0.35">
      <c r="A67" s="1">
        <v>42</v>
      </c>
      <c r="B67" s="1" t="s">
        <v>8</v>
      </c>
      <c r="C67" s="1">
        <v>189</v>
      </c>
      <c r="D67" s="1">
        <v>53</v>
      </c>
      <c r="E67" s="7">
        <v>1384.4799396302351</v>
      </c>
      <c r="F67" s="6">
        <v>24.99</v>
      </c>
      <c r="H67" s="7"/>
    </row>
    <row r="68" spans="1:8" x14ac:dyDescent="0.35">
      <c r="A68" s="1">
        <v>42</v>
      </c>
      <c r="B68" s="1" t="s">
        <v>9</v>
      </c>
      <c r="C68" s="1">
        <v>189</v>
      </c>
      <c r="D68" s="1">
        <v>133</v>
      </c>
      <c r="E68" s="7">
        <v>14914.020562278227</v>
      </c>
      <c r="F68" s="6">
        <v>159.99</v>
      </c>
      <c r="H68" s="7"/>
    </row>
    <row r="69" spans="1:8" x14ac:dyDescent="0.35">
      <c r="A69" s="1">
        <v>42</v>
      </c>
      <c r="B69" s="1" t="s">
        <v>10</v>
      </c>
      <c r="C69" s="1">
        <v>189</v>
      </c>
      <c r="D69" s="1">
        <v>125</v>
      </c>
      <c r="E69" s="7">
        <v>6193.6367653557218</v>
      </c>
      <c r="F69" s="6">
        <v>90.99</v>
      </c>
      <c r="H69" s="7"/>
    </row>
    <row r="70" spans="1:8" x14ac:dyDescent="0.35">
      <c r="A70" s="1">
        <v>39</v>
      </c>
      <c r="B70" s="1" t="s">
        <v>7</v>
      </c>
      <c r="C70" s="1">
        <v>189</v>
      </c>
      <c r="D70" s="1">
        <v>14</v>
      </c>
      <c r="E70" s="7">
        <v>265.89595375722541</v>
      </c>
      <c r="F70" s="6">
        <v>14.99</v>
      </c>
      <c r="H70" s="7"/>
    </row>
    <row r="71" spans="1:8" x14ac:dyDescent="0.35">
      <c r="A71" s="1">
        <v>39</v>
      </c>
      <c r="B71" s="1" t="s">
        <v>8</v>
      </c>
      <c r="C71" s="1">
        <v>189</v>
      </c>
      <c r="D71" s="1">
        <v>56</v>
      </c>
      <c r="E71" s="7">
        <v>1472.0160986039493</v>
      </c>
      <c r="F71" s="6">
        <v>27.24</v>
      </c>
      <c r="H71" s="7"/>
    </row>
    <row r="72" spans="1:8" x14ac:dyDescent="0.35">
      <c r="A72" s="1">
        <v>39</v>
      </c>
      <c r="B72" s="1" t="s">
        <v>9</v>
      </c>
      <c r="C72" s="1">
        <v>189</v>
      </c>
      <c r="D72" s="1">
        <v>135</v>
      </c>
      <c r="E72" s="7">
        <v>15205.167864616504</v>
      </c>
      <c r="F72" s="6">
        <v>187.99</v>
      </c>
      <c r="H72" s="7"/>
    </row>
    <row r="73" spans="1:8" x14ac:dyDescent="0.35">
      <c r="A73" s="1">
        <v>39</v>
      </c>
      <c r="B73" s="1" t="s">
        <v>10</v>
      </c>
      <c r="C73" s="1">
        <v>189</v>
      </c>
      <c r="D73" s="1">
        <v>126</v>
      </c>
      <c r="E73" s="7">
        <v>6286.1246133451168</v>
      </c>
      <c r="F73" s="6">
        <v>90.99</v>
      </c>
      <c r="H73" s="7"/>
    </row>
    <row r="74" spans="1:8" x14ac:dyDescent="0.35">
      <c r="A74" s="1">
        <v>36</v>
      </c>
      <c r="B74" s="1" t="s">
        <v>7</v>
      </c>
      <c r="C74" s="1">
        <v>189</v>
      </c>
      <c r="D74" s="1">
        <v>14</v>
      </c>
      <c r="E74" s="7">
        <v>265.89595375722541</v>
      </c>
      <c r="F74" s="6">
        <v>14.99</v>
      </c>
      <c r="H74" s="7"/>
    </row>
    <row r="75" spans="1:8" x14ac:dyDescent="0.35">
      <c r="A75" s="1">
        <v>36</v>
      </c>
      <c r="B75" s="1" t="s">
        <v>8</v>
      </c>
      <c r="C75" s="1">
        <v>189</v>
      </c>
      <c r="D75" s="1">
        <v>66</v>
      </c>
      <c r="E75" s="7">
        <v>1739.6553892592126</v>
      </c>
      <c r="F75" s="6">
        <v>24.49</v>
      </c>
      <c r="H75" s="7"/>
    </row>
    <row r="76" spans="1:8" x14ac:dyDescent="0.35">
      <c r="A76" s="1">
        <v>36</v>
      </c>
      <c r="B76" s="1" t="s">
        <v>9</v>
      </c>
      <c r="C76" s="1">
        <v>189</v>
      </c>
      <c r="D76" s="1">
        <v>136</v>
      </c>
      <c r="E76" s="7">
        <v>15376.216904740242</v>
      </c>
      <c r="F76" s="6">
        <v>187.99</v>
      </c>
      <c r="H76" s="7"/>
    </row>
    <row r="77" spans="1:8" x14ac:dyDescent="0.35">
      <c r="A77" s="1">
        <v>36</v>
      </c>
      <c r="B77" s="1" t="s">
        <v>10</v>
      </c>
      <c r="C77" s="1">
        <v>189</v>
      </c>
      <c r="D77" s="1">
        <v>126</v>
      </c>
      <c r="E77" s="7">
        <v>6286.1246133451168</v>
      </c>
      <c r="F77" s="6">
        <v>94.99</v>
      </c>
      <c r="H77" s="7"/>
    </row>
    <row r="78" spans="1:8" x14ac:dyDescent="0.35">
      <c r="A78" s="1">
        <v>33</v>
      </c>
      <c r="B78" s="1" t="s">
        <v>7</v>
      </c>
      <c r="C78" s="1">
        <v>189</v>
      </c>
      <c r="D78" s="1">
        <v>16</v>
      </c>
      <c r="E78" s="7">
        <v>300.57803468208095</v>
      </c>
      <c r="F78" s="6">
        <v>14.99</v>
      </c>
      <c r="H78" s="7"/>
    </row>
    <row r="79" spans="1:8" x14ac:dyDescent="0.35">
      <c r="A79" s="1">
        <v>33</v>
      </c>
      <c r="B79" s="1" t="s">
        <v>8</v>
      </c>
      <c r="C79" s="1">
        <v>189</v>
      </c>
      <c r="D79" s="1">
        <v>74</v>
      </c>
      <c r="E79" s="7">
        <v>1916.7400327002892</v>
      </c>
      <c r="F79" s="6">
        <v>14.99</v>
      </c>
      <c r="H79" s="7"/>
    </row>
    <row r="80" spans="1:8" x14ac:dyDescent="0.35">
      <c r="A80" s="1">
        <v>33</v>
      </c>
      <c r="B80" s="1" t="s">
        <v>9</v>
      </c>
      <c r="C80" s="1">
        <v>189</v>
      </c>
      <c r="D80" s="1">
        <v>138</v>
      </c>
      <c r="E80" s="7">
        <v>15641.88881812392</v>
      </c>
      <c r="F80" s="6">
        <v>150.99</v>
      </c>
      <c r="H80" s="7"/>
    </row>
    <row r="81" spans="1:8" x14ac:dyDescent="0.35">
      <c r="A81" s="1">
        <v>33</v>
      </c>
      <c r="B81" s="1" t="s">
        <v>10</v>
      </c>
      <c r="C81" s="1">
        <v>189</v>
      </c>
      <c r="D81" s="1">
        <v>132</v>
      </c>
      <c r="E81" s="7">
        <v>6782.1034025629697</v>
      </c>
      <c r="F81" s="6">
        <v>82.99</v>
      </c>
      <c r="H81" s="7"/>
    </row>
    <row r="82" spans="1:8" x14ac:dyDescent="0.35">
      <c r="A82" s="1">
        <v>30</v>
      </c>
      <c r="B82" s="1" t="s">
        <v>7</v>
      </c>
      <c r="C82" s="1">
        <v>189</v>
      </c>
      <c r="D82" s="1">
        <v>17</v>
      </c>
      <c r="E82" s="7">
        <v>321.38728323699422</v>
      </c>
      <c r="F82" s="6">
        <v>14.99</v>
      </c>
      <c r="H82" s="7"/>
    </row>
    <row r="83" spans="1:8" x14ac:dyDescent="0.35">
      <c r="A83" s="1">
        <v>30</v>
      </c>
      <c r="B83" s="1" t="s">
        <v>8</v>
      </c>
      <c r="C83" s="1">
        <v>189</v>
      </c>
      <c r="D83" s="1">
        <v>87</v>
      </c>
      <c r="E83" s="7">
        <v>2200.4779273047416</v>
      </c>
      <c r="F83" s="6">
        <v>14.99</v>
      </c>
      <c r="H83" s="7"/>
    </row>
    <row r="84" spans="1:8" x14ac:dyDescent="0.35">
      <c r="A84" s="1">
        <v>30</v>
      </c>
      <c r="B84" s="1" t="s">
        <v>9</v>
      </c>
      <c r="C84" s="1">
        <v>189</v>
      </c>
      <c r="D84" s="1">
        <v>147</v>
      </c>
      <c r="E84" s="7">
        <v>16885.633700300248</v>
      </c>
      <c r="F84" s="6">
        <v>154.80000000000001</v>
      </c>
      <c r="H84" s="7"/>
    </row>
    <row r="85" spans="1:8" x14ac:dyDescent="0.35">
      <c r="A85" s="1">
        <v>30</v>
      </c>
      <c r="B85" s="1" t="s">
        <v>10</v>
      </c>
      <c r="C85" s="1">
        <v>189</v>
      </c>
      <c r="D85" s="1">
        <v>138</v>
      </c>
      <c r="E85" s="7">
        <v>7326.866990720283</v>
      </c>
      <c r="F85" s="6">
        <v>91.62</v>
      </c>
      <c r="H85" s="7"/>
    </row>
    <row r="86" spans="1:8" x14ac:dyDescent="0.35">
      <c r="A86" s="1">
        <v>27</v>
      </c>
      <c r="B86" s="1" t="s">
        <v>7</v>
      </c>
      <c r="C86" s="1">
        <v>189</v>
      </c>
      <c r="D86" s="1">
        <v>17</v>
      </c>
      <c r="E86" s="7">
        <v>321.38728323699422</v>
      </c>
      <c r="F86" s="6">
        <v>14.99</v>
      </c>
      <c r="H86" s="7"/>
    </row>
    <row r="87" spans="1:8" x14ac:dyDescent="0.35">
      <c r="A87" s="1">
        <v>27</v>
      </c>
      <c r="B87" s="1" t="s">
        <v>8</v>
      </c>
      <c r="C87" s="1">
        <v>189</v>
      </c>
      <c r="D87" s="1">
        <v>112</v>
      </c>
      <c r="E87" s="7">
        <v>2836.3727832976988</v>
      </c>
      <c r="F87" s="6">
        <v>29.19</v>
      </c>
      <c r="H87" s="7"/>
    </row>
    <row r="88" spans="1:8" x14ac:dyDescent="0.35">
      <c r="A88" s="1">
        <v>27</v>
      </c>
      <c r="B88" s="1" t="s">
        <v>9</v>
      </c>
      <c r="C88" s="1">
        <v>189</v>
      </c>
      <c r="D88" s="1">
        <v>149</v>
      </c>
      <c r="E88" s="7">
        <v>17151.305613683922</v>
      </c>
      <c r="F88" s="6">
        <v>160.29</v>
      </c>
      <c r="H88" s="7"/>
    </row>
    <row r="89" spans="1:8" x14ac:dyDescent="0.35">
      <c r="A89" s="1">
        <v>27</v>
      </c>
      <c r="B89" s="1" t="s">
        <v>10</v>
      </c>
      <c r="C89" s="1">
        <v>189</v>
      </c>
      <c r="D89" s="1">
        <v>138</v>
      </c>
      <c r="E89" s="7">
        <v>7326.866990720283</v>
      </c>
      <c r="F89" s="6">
        <v>71.989999999999995</v>
      </c>
      <c r="H89" s="7"/>
    </row>
    <row r="90" spans="1:8" x14ac:dyDescent="0.35">
      <c r="A90" s="1">
        <v>24</v>
      </c>
      <c r="B90" s="1" t="s">
        <v>7</v>
      </c>
      <c r="C90" s="1">
        <v>189</v>
      </c>
      <c r="D90" s="1">
        <v>27</v>
      </c>
      <c r="E90" s="7">
        <v>495.95375722543349</v>
      </c>
      <c r="F90" s="6">
        <v>15.99</v>
      </c>
      <c r="H90" s="7"/>
    </row>
    <row r="91" spans="1:8" x14ac:dyDescent="0.35">
      <c r="A91" s="1">
        <v>24</v>
      </c>
      <c r="B91" s="1" t="s">
        <v>8</v>
      </c>
      <c r="C91" s="1">
        <v>189</v>
      </c>
      <c r="D91" s="1">
        <v>123</v>
      </c>
      <c r="E91" s="7">
        <v>3205.6345113822158</v>
      </c>
      <c r="F91" s="6">
        <v>39.590000000000003</v>
      </c>
      <c r="H91" s="7"/>
    </row>
    <row r="92" spans="1:8" x14ac:dyDescent="0.35">
      <c r="A92" s="1">
        <v>24</v>
      </c>
      <c r="B92" s="1" t="s">
        <v>9</v>
      </c>
      <c r="C92" s="1">
        <v>189</v>
      </c>
      <c r="D92" s="1">
        <v>152</v>
      </c>
      <c r="E92" s="7">
        <v>17630.788827222274</v>
      </c>
      <c r="F92" s="6">
        <v>180.6</v>
      </c>
      <c r="H92" s="7"/>
    </row>
    <row r="93" spans="1:8" x14ac:dyDescent="0.35">
      <c r="A93" s="1">
        <v>24</v>
      </c>
      <c r="B93" s="1" t="s">
        <v>10</v>
      </c>
      <c r="C93" s="1">
        <v>189</v>
      </c>
      <c r="D93" s="1">
        <v>141</v>
      </c>
      <c r="E93" s="7">
        <v>7546.3985859478571</v>
      </c>
      <c r="F93" s="6">
        <v>74.989999999999995</v>
      </c>
      <c r="H93" s="7"/>
    </row>
    <row r="94" spans="1:8" x14ac:dyDescent="0.35">
      <c r="A94" s="1">
        <v>21</v>
      </c>
      <c r="B94" s="1" t="s">
        <v>7</v>
      </c>
      <c r="C94" s="1">
        <v>189</v>
      </c>
      <c r="D94" s="1">
        <v>34</v>
      </c>
      <c r="E94" s="7">
        <v>616.18497109826592</v>
      </c>
      <c r="F94" s="6">
        <v>14.99</v>
      </c>
      <c r="H94" s="7"/>
    </row>
    <row r="95" spans="1:8" x14ac:dyDescent="0.35">
      <c r="A95" s="1">
        <v>21</v>
      </c>
      <c r="B95" s="1" t="s">
        <v>8</v>
      </c>
      <c r="C95" s="1">
        <v>189</v>
      </c>
      <c r="D95" s="1">
        <v>129</v>
      </c>
      <c r="E95" s="7">
        <v>3387.7499685574144</v>
      </c>
      <c r="F95" s="6">
        <v>28.59</v>
      </c>
      <c r="H95" s="7"/>
    </row>
    <row r="96" spans="1:8" x14ac:dyDescent="0.35">
      <c r="A96" s="1">
        <v>21</v>
      </c>
      <c r="B96" s="1" t="s">
        <v>9</v>
      </c>
      <c r="C96" s="1">
        <v>189</v>
      </c>
      <c r="D96" s="1">
        <v>157</v>
      </c>
      <c r="E96" s="7">
        <v>18420.525884814848</v>
      </c>
      <c r="F96" s="6">
        <v>154.80000000000001</v>
      </c>
      <c r="H96" s="7"/>
    </row>
    <row r="97" spans="1:8" x14ac:dyDescent="0.35">
      <c r="A97" s="1">
        <v>21</v>
      </c>
      <c r="B97" s="1" t="s">
        <v>10</v>
      </c>
      <c r="C97" s="1">
        <v>189</v>
      </c>
      <c r="D97" s="1">
        <v>151</v>
      </c>
      <c r="E97" s="7">
        <v>8432.6557666813969</v>
      </c>
      <c r="F97" s="6">
        <v>79.489999999999995</v>
      </c>
      <c r="H97" s="7"/>
    </row>
    <row r="98" spans="1:8" x14ac:dyDescent="0.35">
      <c r="A98" s="1">
        <v>18</v>
      </c>
      <c r="B98" s="1" t="s">
        <v>7</v>
      </c>
      <c r="C98" s="1">
        <v>189</v>
      </c>
      <c r="D98" s="1">
        <v>40</v>
      </c>
      <c r="E98" s="7">
        <v>720.23121387283243</v>
      </c>
      <c r="F98" s="6">
        <v>14.99</v>
      </c>
      <c r="H98" s="7"/>
    </row>
    <row r="99" spans="1:8" x14ac:dyDescent="0.35">
      <c r="A99" s="1">
        <v>18</v>
      </c>
      <c r="B99" s="1" t="s">
        <v>8</v>
      </c>
      <c r="C99" s="1">
        <v>189</v>
      </c>
      <c r="D99" s="1">
        <v>141</v>
      </c>
      <c r="E99" s="7">
        <v>3704.6912338070683</v>
      </c>
      <c r="F99" s="6">
        <v>31.99</v>
      </c>
      <c r="H99" s="7"/>
    </row>
    <row r="100" spans="1:8" x14ac:dyDescent="0.35">
      <c r="A100" s="1">
        <v>18</v>
      </c>
      <c r="B100" s="1" t="s">
        <v>9</v>
      </c>
      <c r="C100" s="1">
        <v>189</v>
      </c>
      <c r="D100" s="1">
        <v>155</v>
      </c>
      <c r="E100" s="7">
        <v>18160.312983350013</v>
      </c>
      <c r="F100" s="6">
        <v>145.99</v>
      </c>
      <c r="H100" s="7"/>
    </row>
    <row r="101" spans="1:8" x14ac:dyDescent="0.35">
      <c r="A101" s="1">
        <v>18</v>
      </c>
      <c r="B101" s="1" t="s">
        <v>10</v>
      </c>
      <c r="C101" s="1">
        <v>189</v>
      </c>
      <c r="D101" s="1">
        <v>154</v>
      </c>
      <c r="E101" s="7">
        <v>8672.5143614670797</v>
      </c>
      <c r="F101" s="6">
        <v>76.489999999999995</v>
      </c>
      <c r="H101" s="7"/>
    </row>
    <row r="102" spans="1:8" x14ac:dyDescent="0.35">
      <c r="A102" s="1">
        <v>15</v>
      </c>
      <c r="B102" s="1" t="s">
        <v>7</v>
      </c>
      <c r="C102" s="1">
        <v>189</v>
      </c>
      <c r="D102" s="1">
        <v>57</v>
      </c>
      <c r="E102" s="7">
        <v>1015.0289017341041</v>
      </c>
      <c r="F102" s="6">
        <v>15.99</v>
      </c>
      <c r="H102" s="7"/>
    </row>
    <row r="103" spans="1:8" x14ac:dyDescent="0.35">
      <c r="A103" s="1">
        <v>15</v>
      </c>
      <c r="B103" s="1" t="s">
        <v>8</v>
      </c>
      <c r="C103" s="1">
        <v>189</v>
      </c>
      <c r="D103" s="1">
        <v>150</v>
      </c>
      <c r="E103" s="7">
        <v>4045.7804049805059</v>
      </c>
      <c r="F103" s="6">
        <v>39.590000000000003</v>
      </c>
      <c r="H103" s="7"/>
    </row>
    <row r="104" spans="1:8" x14ac:dyDescent="0.35">
      <c r="A104" s="1">
        <v>15</v>
      </c>
      <c r="B104" s="1" t="s">
        <v>9</v>
      </c>
      <c r="C104" s="1">
        <v>189</v>
      </c>
      <c r="D104" s="1">
        <v>155</v>
      </c>
      <c r="E104" s="7">
        <v>18160.312983350013</v>
      </c>
      <c r="F104" s="6">
        <v>125.99</v>
      </c>
      <c r="H104" s="7"/>
    </row>
    <row r="105" spans="1:8" x14ac:dyDescent="0.35">
      <c r="A105" s="1">
        <v>15</v>
      </c>
      <c r="B105" s="1" t="s">
        <v>10</v>
      </c>
      <c r="C105" s="1">
        <v>189</v>
      </c>
      <c r="D105" s="1">
        <v>157</v>
      </c>
      <c r="E105" s="7">
        <v>8897.1277065841805</v>
      </c>
      <c r="F105" s="6">
        <v>71.989999999999995</v>
      </c>
      <c r="H105" s="7"/>
    </row>
    <row r="106" spans="1:8" x14ac:dyDescent="0.35">
      <c r="A106" s="1">
        <v>12</v>
      </c>
      <c r="B106" s="1" t="s">
        <v>7</v>
      </c>
      <c r="C106" s="1">
        <v>189</v>
      </c>
      <c r="D106" s="1">
        <v>62</v>
      </c>
      <c r="E106" s="7">
        <v>1105.2023121387283</v>
      </c>
      <c r="F106" s="6">
        <v>14.99</v>
      </c>
      <c r="H106" s="7"/>
    </row>
    <row r="107" spans="1:8" x14ac:dyDescent="0.35">
      <c r="A107" s="1">
        <v>12</v>
      </c>
      <c r="B107" s="1" t="s">
        <v>8</v>
      </c>
      <c r="C107" s="1">
        <v>189</v>
      </c>
      <c r="D107" s="1">
        <v>157</v>
      </c>
      <c r="E107" s="7">
        <v>4317.4443466230659</v>
      </c>
      <c r="F107" s="6">
        <v>36.99</v>
      </c>
      <c r="H107" s="7"/>
    </row>
    <row r="108" spans="1:8" x14ac:dyDescent="0.35">
      <c r="A108" s="1">
        <v>12</v>
      </c>
      <c r="B108" s="1" t="s">
        <v>9</v>
      </c>
      <c r="C108" s="1">
        <v>189</v>
      </c>
      <c r="D108" s="1">
        <v>160</v>
      </c>
      <c r="E108" s="7">
        <v>18738.968246747339</v>
      </c>
      <c r="F108" s="6">
        <v>140.49</v>
      </c>
      <c r="H108" s="7"/>
    </row>
    <row r="109" spans="1:8" x14ac:dyDescent="0.35">
      <c r="A109" s="1">
        <v>12</v>
      </c>
      <c r="B109" s="1" t="s">
        <v>10</v>
      </c>
      <c r="C109" s="1">
        <v>189</v>
      </c>
      <c r="D109" s="1">
        <v>164</v>
      </c>
      <c r="E109" s="7">
        <v>9410.3844454264254</v>
      </c>
      <c r="F109" s="6">
        <v>88.62</v>
      </c>
      <c r="H109" s="7"/>
    </row>
    <row r="110" spans="1:8" x14ac:dyDescent="0.35">
      <c r="A110" s="1">
        <v>9</v>
      </c>
      <c r="B110" s="1" t="s">
        <v>7</v>
      </c>
      <c r="C110" s="1">
        <v>189</v>
      </c>
      <c r="D110" s="1">
        <v>74</v>
      </c>
      <c r="E110" s="7">
        <v>1309.8265895953757</v>
      </c>
      <c r="F110" s="6">
        <v>14.99</v>
      </c>
      <c r="H110" s="7"/>
    </row>
    <row r="111" spans="1:8" x14ac:dyDescent="0.35">
      <c r="A111" s="1">
        <v>9</v>
      </c>
      <c r="B111" s="1" t="s">
        <v>8</v>
      </c>
      <c r="C111" s="1">
        <v>189</v>
      </c>
      <c r="D111" s="1">
        <v>164</v>
      </c>
      <c r="E111" s="7">
        <v>4562.9480568481949</v>
      </c>
      <c r="F111" s="6">
        <v>38.99</v>
      </c>
      <c r="H111" s="7"/>
    </row>
    <row r="112" spans="1:8" x14ac:dyDescent="0.35">
      <c r="A112" s="1">
        <v>9</v>
      </c>
      <c r="B112" s="1" t="s">
        <v>9</v>
      </c>
      <c r="C112" s="1">
        <v>189</v>
      </c>
      <c r="D112" s="1">
        <v>160</v>
      </c>
      <c r="E112" s="7">
        <v>18738.968246747339</v>
      </c>
      <c r="F112" s="6">
        <v>112.99</v>
      </c>
      <c r="H112" s="7"/>
    </row>
    <row r="113" spans="1:8" x14ac:dyDescent="0.35">
      <c r="A113" s="1">
        <v>9</v>
      </c>
      <c r="B113" s="1" t="s">
        <v>10</v>
      </c>
      <c r="C113" s="1">
        <v>189</v>
      </c>
      <c r="D113" s="1">
        <v>174</v>
      </c>
      <c r="E113" s="7">
        <v>10490.764471939903</v>
      </c>
      <c r="F113" s="6">
        <v>120.69</v>
      </c>
      <c r="H113" s="7"/>
    </row>
    <row r="114" spans="1:8" x14ac:dyDescent="0.35">
      <c r="A114" s="1">
        <v>6</v>
      </c>
      <c r="B114" s="1" t="s">
        <v>7</v>
      </c>
      <c r="C114" s="1">
        <v>189</v>
      </c>
      <c r="D114" s="1">
        <v>76</v>
      </c>
      <c r="E114" s="7">
        <v>1344.5086705202311</v>
      </c>
      <c r="F114" s="6">
        <v>16.989999999999998</v>
      </c>
      <c r="H114" s="7"/>
    </row>
    <row r="115" spans="1:8" x14ac:dyDescent="0.35">
      <c r="A115" s="1">
        <v>6</v>
      </c>
      <c r="B115" s="1" t="s">
        <v>8</v>
      </c>
      <c r="C115" s="1">
        <v>189</v>
      </c>
      <c r="D115" s="1">
        <v>179</v>
      </c>
      <c r="E115" s="7">
        <v>5204.8798893220974</v>
      </c>
      <c r="F115" s="6">
        <v>58.99</v>
      </c>
      <c r="H115" s="7"/>
    </row>
    <row r="116" spans="1:8" x14ac:dyDescent="0.35">
      <c r="A116" s="1">
        <v>6</v>
      </c>
      <c r="B116" s="1" t="s">
        <v>9</v>
      </c>
      <c r="C116" s="1">
        <v>189</v>
      </c>
      <c r="D116" s="1">
        <v>162</v>
      </c>
      <c r="E116" s="7">
        <v>18891.820580474934</v>
      </c>
      <c r="F116" s="6">
        <v>117.99</v>
      </c>
      <c r="H116" s="7"/>
    </row>
    <row r="117" spans="1:8" x14ac:dyDescent="0.35">
      <c r="A117" s="1">
        <v>6</v>
      </c>
      <c r="B117" s="1" t="s">
        <v>10</v>
      </c>
      <c r="C117" s="1">
        <v>189</v>
      </c>
      <c r="D117" s="1">
        <v>179</v>
      </c>
      <c r="E117" s="7">
        <v>11192.045956694654</v>
      </c>
      <c r="F117" s="6">
        <v>200.49</v>
      </c>
      <c r="H117" s="7"/>
    </row>
    <row r="118" spans="1:8" x14ac:dyDescent="0.35">
      <c r="A118" s="1">
        <v>3</v>
      </c>
      <c r="B118" s="1" t="s">
        <v>7</v>
      </c>
      <c r="C118" s="1">
        <v>189</v>
      </c>
      <c r="D118" s="1">
        <v>92</v>
      </c>
      <c r="E118" s="7">
        <v>1618.4971098265896</v>
      </c>
      <c r="F118" s="6">
        <v>14.99</v>
      </c>
      <c r="H118" s="7"/>
    </row>
    <row r="119" spans="1:8" x14ac:dyDescent="0.35">
      <c r="A119" s="1">
        <v>3</v>
      </c>
      <c r="B119" s="1" t="s">
        <v>8</v>
      </c>
      <c r="C119" s="1">
        <v>189</v>
      </c>
      <c r="D119" s="1">
        <v>185</v>
      </c>
      <c r="E119" s="7">
        <v>5727.0783549239086</v>
      </c>
      <c r="F119" s="6">
        <v>123.59</v>
      </c>
      <c r="H119" s="7"/>
    </row>
    <row r="120" spans="1:8" x14ac:dyDescent="0.35">
      <c r="A120" s="1">
        <v>3</v>
      </c>
      <c r="B120" s="1" t="s">
        <v>9</v>
      </c>
      <c r="C120" s="1">
        <v>189</v>
      </c>
      <c r="D120" s="1">
        <v>167</v>
      </c>
      <c r="E120" s="7">
        <v>19404.057865526342</v>
      </c>
      <c r="F120" s="6">
        <v>76.989999999999995</v>
      </c>
      <c r="H120" s="7"/>
    </row>
    <row r="121" spans="1:8" x14ac:dyDescent="0.35">
      <c r="A121" s="1">
        <v>3</v>
      </c>
      <c r="B121" s="1" t="s">
        <v>10</v>
      </c>
      <c r="C121" s="1">
        <v>189</v>
      </c>
      <c r="D121" s="1">
        <v>180</v>
      </c>
      <c r="E121" s="7">
        <v>11500</v>
      </c>
      <c r="F121" s="6">
        <v>124.99</v>
      </c>
      <c r="H121" s="7"/>
    </row>
    <row r="122" spans="1:8" x14ac:dyDescent="0.35">
      <c r="A122" s="1">
        <v>0</v>
      </c>
      <c r="B122" s="1" t="s">
        <v>7</v>
      </c>
      <c r="C122" s="1">
        <v>189</v>
      </c>
      <c r="D122" s="1">
        <v>107</v>
      </c>
      <c r="E122" s="7">
        <v>2000</v>
      </c>
      <c r="F122" s="6">
        <v>29.99</v>
      </c>
      <c r="H122" s="7"/>
    </row>
    <row r="123" spans="1:8" x14ac:dyDescent="0.35">
      <c r="A123" s="1">
        <v>0</v>
      </c>
      <c r="B123" s="1" t="s">
        <v>8</v>
      </c>
      <c r="C123" s="1">
        <v>189</v>
      </c>
      <c r="D123" s="1">
        <v>196</v>
      </c>
      <c r="E123" s="7">
        <v>8000</v>
      </c>
      <c r="F123" s="6">
        <v>249.99</v>
      </c>
      <c r="H123" s="7"/>
    </row>
    <row r="124" spans="1:8" x14ac:dyDescent="0.35">
      <c r="A124" s="1">
        <v>0</v>
      </c>
      <c r="B124" s="1" t="s">
        <v>9</v>
      </c>
      <c r="C124" s="1">
        <v>189</v>
      </c>
      <c r="D124" s="1">
        <v>177</v>
      </c>
      <c r="E124" s="7">
        <v>20000</v>
      </c>
      <c r="F124" s="6">
        <v>89.49</v>
      </c>
      <c r="H124" s="7"/>
    </row>
    <row r="125" spans="1:8" x14ac:dyDescent="0.35">
      <c r="A125" s="1">
        <v>0</v>
      </c>
      <c r="B125" s="1" t="s">
        <v>10</v>
      </c>
      <c r="C125" s="1">
        <v>189</v>
      </c>
      <c r="D125" s="1">
        <v>181</v>
      </c>
      <c r="E125" s="7">
        <v>10446.729142025293</v>
      </c>
      <c r="F125" s="6">
        <v>133.24</v>
      </c>
      <c r="H125" s="7"/>
    </row>
    <row r="127" spans="1:8" x14ac:dyDescent="0.35">
      <c r="D127" s="4"/>
      <c r="E127" s="4"/>
    </row>
  </sheetData>
  <autoFilter ref="A1:F125" xr:uid="{E8295F06-99E9-4ED6-A379-F7B8B7212FE8}">
    <sortState xmlns:xlrd2="http://schemas.microsoft.com/office/spreadsheetml/2017/richdata2" ref="A2:F125">
      <sortCondition descending="1" ref="A1:A125"/>
    </sortState>
  </autoFilter>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740B9-AD0C-43DC-AB5D-5232EB0CB332}">
  <dimension ref="A1:E125"/>
  <sheetViews>
    <sheetView workbookViewId="0">
      <selection activeCell="F13" sqref="F13"/>
    </sheetView>
  </sheetViews>
  <sheetFormatPr defaultRowHeight="14.5" x14ac:dyDescent="0.35"/>
  <cols>
    <col min="1" max="1" width="18" style="10" bestFit="1" customWidth="1"/>
    <col min="2" max="2" width="16.08984375" style="10" bestFit="1" customWidth="1"/>
    <col min="3" max="3" width="17.7265625" customWidth="1"/>
    <col min="4" max="4" width="17.453125" customWidth="1"/>
  </cols>
  <sheetData>
    <row r="1" spans="1:5" x14ac:dyDescent="0.35">
      <c r="A1" s="10" t="s">
        <v>20</v>
      </c>
      <c r="B1" s="10" t="s">
        <v>11</v>
      </c>
      <c r="C1" t="s">
        <v>26</v>
      </c>
      <c r="D1" t="s">
        <v>27</v>
      </c>
      <c r="E1" t="s">
        <v>28</v>
      </c>
    </row>
    <row r="2" spans="1:5" x14ac:dyDescent="0.35">
      <c r="A2" s="10" t="s">
        <v>7</v>
      </c>
      <c r="B2" s="10" t="s">
        <v>12</v>
      </c>
      <c r="C2" t="str">
        <f>RIGHT(A2,1)</f>
        <v>1</v>
      </c>
      <c r="D2" t="str">
        <f>RIGHT(B2,1)</f>
        <v>1</v>
      </c>
      <c r="E2" t="b">
        <f>C2=D2</f>
        <v>1</v>
      </c>
    </row>
    <row r="3" spans="1:5" x14ac:dyDescent="0.35">
      <c r="A3" s="10" t="s">
        <v>8</v>
      </c>
      <c r="B3" s="10" t="s">
        <v>13</v>
      </c>
      <c r="C3" t="str">
        <f t="shared" ref="C3:C66" si="0">RIGHT(A3,1)</f>
        <v>2</v>
      </c>
      <c r="D3" t="str">
        <f t="shared" ref="D3:D66" si="1">RIGHT(B3,1)</f>
        <v>2</v>
      </c>
      <c r="E3" t="b">
        <f t="shared" ref="E3:E66" si="2">C3=D3</f>
        <v>1</v>
      </c>
    </row>
    <row r="4" spans="1:5" x14ac:dyDescent="0.35">
      <c r="A4" s="10" t="s">
        <v>9</v>
      </c>
      <c r="B4" s="10" t="s">
        <v>14</v>
      </c>
      <c r="C4" t="str">
        <f t="shared" si="0"/>
        <v>3</v>
      </c>
      <c r="D4" t="str">
        <f t="shared" si="1"/>
        <v>3</v>
      </c>
      <c r="E4" t="b">
        <f t="shared" si="2"/>
        <v>1</v>
      </c>
    </row>
    <row r="5" spans="1:5" x14ac:dyDescent="0.35">
      <c r="A5" s="10" t="s">
        <v>10</v>
      </c>
      <c r="B5" s="10" t="s">
        <v>15</v>
      </c>
      <c r="C5" t="str">
        <f t="shared" si="0"/>
        <v>4</v>
      </c>
      <c r="D5" t="str">
        <f t="shared" si="1"/>
        <v>4</v>
      </c>
      <c r="E5" t="b">
        <f t="shared" si="2"/>
        <v>1</v>
      </c>
    </row>
    <row r="6" spans="1:5" x14ac:dyDescent="0.35">
      <c r="A6" s="10" t="s">
        <v>7</v>
      </c>
      <c r="B6" s="10" t="s">
        <v>12</v>
      </c>
      <c r="C6" t="str">
        <f t="shared" si="0"/>
        <v>1</v>
      </c>
      <c r="D6" t="str">
        <f t="shared" si="1"/>
        <v>1</v>
      </c>
      <c r="E6" t="b">
        <f t="shared" si="2"/>
        <v>1</v>
      </c>
    </row>
    <row r="7" spans="1:5" x14ac:dyDescent="0.35">
      <c r="A7" s="10" t="s">
        <v>8</v>
      </c>
      <c r="B7" s="10" t="s">
        <v>13</v>
      </c>
      <c r="C7" t="str">
        <f t="shared" si="0"/>
        <v>2</v>
      </c>
      <c r="D7" t="str">
        <f t="shared" si="1"/>
        <v>2</v>
      </c>
      <c r="E7" t="b">
        <f t="shared" si="2"/>
        <v>1</v>
      </c>
    </row>
    <row r="8" spans="1:5" x14ac:dyDescent="0.35">
      <c r="A8" s="10" t="s">
        <v>9</v>
      </c>
      <c r="B8" s="10" t="s">
        <v>14</v>
      </c>
      <c r="C8" t="str">
        <f t="shared" si="0"/>
        <v>3</v>
      </c>
      <c r="D8" t="str">
        <f t="shared" si="1"/>
        <v>3</v>
      </c>
      <c r="E8" t="b">
        <f t="shared" si="2"/>
        <v>1</v>
      </c>
    </row>
    <row r="9" spans="1:5" x14ac:dyDescent="0.35">
      <c r="A9" s="10" t="s">
        <v>10</v>
      </c>
      <c r="B9" s="10" t="s">
        <v>15</v>
      </c>
      <c r="C9" t="str">
        <f t="shared" si="0"/>
        <v>4</v>
      </c>
      <c r="D9" t="str">
        <f t="shared" si="1"/>
        <v>4</v>
      </c>
      <c r="E9" t="b">
        <f t="shared" si="2"/>
        <v>1</v>
      </c>
    </row>
    <row r="10" spans="1:5" x14ac:dyDescent="0.35">
      <c r="A10" s="10" t="s">
        <v>7</v>
      </c>
      <c r="B10" s="10" t="s">
        <v>12</v>
      </c>
      <c r="C10" t="str">
        <f t="shared" si="0"/>
        <v>1</v>
      </c>
      <c r="D10" t="str">
        <f t="shared" si="1"/>
        <v>1</v>
      </c>
      <c r="E10" t="b">
        <f t="shared" si="2"/>
        <v>1</v>
      </c>
    </row>
    <row r="11" spans="1:5" x14ac:dyDescent="0.35">
      <c r="A11" s="10" t="s">
        <v>8</v>
      </c>
      <c r="B11" s="10" t="s">
        <v>13</v>
      </c>
      <c r="C11" t="str">
        <f t="shared" si="0"/>
        <v>2</v>
      </c>
      <c r="D11" t="str">
        <f t="shared" si="1"/>
        <v>2</v>
      </c>
      <c r="E11" t="b">
        <f t="shared" si="2"/>
        <v>1</v>
      </c>
    </row>
    <row r="12" spans="1:5" x14ac:dyDescent="0.35">
      <c r="A12" s="10" t="s">
        <v>9</v>
      </c>
      <c r="B12" s="10" t="s">
        <v>14</v>
      </c>
      <c r="C12" t="str">
        <f t="shared" si="0"/>
        <v>3</v>
      </c>
      <c r="D12" t="str">
        <f t="shared" si="1"/>
        <v>3</v>
      </c>
      <c r="E12" t="b">
        <f t="shared" si="2"/>
        <v>1</v>
      </c>
    </row>
    <row r="13" spans="1:5" x14ac:dyDescent="0.35">
      <c r="A13" s="10" t="s">
        <v>10</v>
      </c>
      <c r="B13" s="10" t="s">
        <v>15</v>
      </c>
      <c r="C13" t="str">
        <f t="shared" si="0"/>
        <v>4</v>
      </c>
      <c r="D13" t="str">
        <f t="shared" si="1"/>
        <v>4</v>
      </c>
      <c r="E13" t="b">
        <f t="shared" si="2"/>
        <v>1</v>
      </c>
    </row>
    <row r="14" spans="1:5" x14ac:dyDescent="0.35">
      <c r="A14" s="10" t="s">
        <v>7</v>
      </c>
      <c r="B14" s="10" t="s">
        <v>12</v>
      </c>
      <c r="C14" t="str">
        <f t="shared" si="0"/>
        <v>1</v>
      </c>
      <c r="D14" t="str">
        <f t="shared" si="1"/>
        <v>1</v>
      </c>
      <c r="E14" t="b">
        <f t="shared" si="2"/>
        <v>1</v>
      </c>
    </row>
    <row r="15" spans="1:5" x14ac:dyDescent="0.35">
      <c r="A15" s="10" t="s">
        <v>8</v>
      </c>
      <c r="B15" s="10" t="s">
        <v>13</v>
      </c>
      <c r="C15" t="str">
        <f t="shared" si="0"/>
        <v>2</v>
      </c>
      <c r="D15" t="str">
        <f t="shared" si="1"/>
        <v>2</v>
      </c>
      <c r="E15" t="b">
        <f t="shared" si="2"/>
        <v>1</v>
      </c>
    </row>
    <row r="16" spans="1:5" x14ac:dyDescent="0.35">
      <c r="A16" s="10" t="s">
        <v>9</v>
      </c>
      <c r="B16" s="10" t="s">
        <v>14</v>
      </c>
      <c r="C16" t="str">
        <f t="shared" si="0"/>
        <v>3</v>
      </c>
      <c r="D16" t="str">
        <f t="shared" si="1"/>
        <v>3</v>
      </c>
      <c r="E16" t="b">
        <f t="shared" si="2"/>
        <v>1</v>
      </c>
    </row>
    <row r="17" spans="1:5" x14ac:dyDescent="0.35">
      <c r="A17" s="10" t="s">
        <v>10</v>
      </c>
      <c r="B17" s="10" t="s">
        <v>15</v>
      </c>
      <c r="C17" t="str">
        <f t="shared" si="0"/>
        <v>4</v>
      </c>
      <c r="D17" t="str">
        <f t="shared" si="1"/>
        <v>4</v>
      </c>
      <c r="E17" t="b">
        <f t="shared" si="2"/>
        <v>1</v>
      </c>
    </row>
    <row r="18" spans="1:5" x14ac:dyDescent="0.35">
      <c r="A18" s="10" t="s">
        <v>7</v>
      </c>
      <c r="B18" s="10" t="s">
        <v>12</v>
      </c>
      <c r="C18" t="str">
        <f t="shared" si="0"/>
        <v>1</v>
      </c>
      <c r="D18" t="str">
        <f t="shared" si="1"/>
        <v>1</v>
      </c>
      <c r="E18" t="b">
        <f t="shared" si="2"/>
        <v>1</v>
      </c>
    </row>
    <row r="19" spans="1:5" x14ac:dyDescent="0.35">
      <c r="A19" s="10" t="s">
        <v>8</v>
      </c>
      <c r="B19" s="10" t="s">
        <v>13</v>
      </c>
      <c r="C19" t="str">
        <f t="shared" si="0"/>
        <v>2</v>
      </c>
      <c r="D19" t="str">
        <f t="shared" si="1"/>
        <v>2</v>
      </c>
      <c r="E19" t="b">
        <f t="shared" si="2"/>
        <v>1</v>
      </c>
    </row>
    <row r="20" spans="1:5" x14ac:dyDescent="0.35">
      <c r="A20" s="10" t="s">
        <v>9</v>
      </c>
      <c r="B20" s="10" t="s">
        <v>14</v>
      </c>
      <c r="C20" t="str">
        <f t="shared" si="0"/>
        <v>3</v>
      </c>
      <c r="D20" t="str">
        <f t="shared" si="1"/>
        <v>3</v>
      </c>
      <c r="E20" t="b">
        <f t="shared" si="2"/>
        <v>1</v>
      </c>
    </row>
    <row r="21" spans="1:5" x14ac:dyDescent="0.35">
      <c r="A21" s="10" t="s">
        <v>10</v>
      </c>
      <c r="B21" s="10" t="s">
        <v>15</v>
      </c>
      <c r="C21" t="str">
        <f t="shared" si="0"/>
        <v>4</v>
      </c>
      <c r="D21" t="str">
        <f t="shared" si="1"/>
        <v>4</v>
      </c>
      <c r="E21" t="b">
        <f t="shared" si="2"/>
        <v>1</v>
      </c>
    </row>
    <row r="22" spans="1:5" x14ac:dyDescent="0.35">
      <c r="A22" s="10" t="s">
        <v>7</v>
      </c>
      <c r="B22" s="10" t="s">
        <v>12</v>
      </c>
      <c r="C22" t="str">
        <f t="shared" si="0"/>
        <v>1</v>
      </c>
      <c r="D22" t="str">
        <f t="shared" si="1"/>
        <v>1</v>
      </c>
      <c r="E22" t="b">
        <f t="shared" si="2"/>
        <v>1</v>
      </c>
    </row>
    <row r="23" spans="1:5" x14ac:dyDescent="0.35">
      <c r="A23" s="10" t="s">
        <v>8</v>
      </c>
      <c r="B23" s="10" t="s">
        <v>13</v>
      </c>
      <c r="C23" t="str">
        <f t="shared" si="0"/>
        <v>2</v>
      </c>
      <c r="D23" t="str">
        <f t="shared" si="1"/>
        <v>2</v>
      </c>
      <c r="E23" t="b">
        <f t="shared" si="2"/>
        <v>1</v>
      </c>
    </row>
    <row r="24" spans="1:5" x14ac:dyDescent="0.35">
      <c r="A24" s="10" t="s">
        <v>9</v>
      </c>
      <c r="B24" s="10" t="s">
        <v>14</v>
      </c>
      <c r="C24" t="str">
        <f t="shared" si="0"/>
        <v>3</v>
      </c>
      <c r="D24" t="str">
        <f t="shared" si="1"/>
        <v>3</v>
      </c>
      <c r="E24" t="b">
        <f t="shared" si="2"/>
        <v>1</v>
      </c>
    </row>
    <row r="25" spans="1:5" x14ac:dyDescent="0.35">
      <c r="A25" s="10" t="s">
        <v>10</v>
      </c>
      <c r="B25" s="10" t="s">
        <v>15</v>
      </c>
      <c r="C25" t="str">
        <f t="shared" si="0"/>
        <v>4</v>
      </c>
      <c r="D25" t="str">
        <f t="shared" si="1"/>
        <v>4</v>
      </c>
      <c r="E25" t="b">
        <f t="shared" si="2"/>
        <v>1</v>
      </c>
    </row>
    <row r="26" spans="1:5" x14ac:dyDescent="0.35">
      <c r="A26" s="10" t="s">
        <v>7</v>
      </c>
      <c r="B26" s="10" t="s">
        <v>12</v>
      </c>
      <c r="C26" t="str">
        <f t="shared" si="0"/>
        <v>1</v>
      </c>
      <c r="D26" t="str">
        <f t="shared" si="1"/>
        <v>1</v>
      </c>
      <c r="E26" t="b">
        <f t="shared" si="2"/>
        <v>1</v>
      </c>
    </row>
    <row r="27" spans="1:5" x14ac:dyDescent="0.35">
      <c r="A27" s="10" t="s">
        <v>8</v>
      </c>
      <c r="B27" s="10" t="s">
        <v>13</v>
      </c>
      <c r="C27" t="str">
        <f t="shared" si="0"/>
        <v>2</v>
      </c>
      <c r="D27" t="str">
        <f t="shared" si="1"/>
        <v>2</v>
      </c>
      <c r="E27" t="b">
        <f t="shared" si="2"/>
        <v>1</v>
      </c>
    </row>
    <row r="28" spans="1:5" x14ac:dyDescent="0.35">
      <c r="A28" s="10" t="s">
        <v>9</v>
      </c>
      <c r="B28" s="10" t="s">
        <v>14</v>
      </c>
      <c r="C28" t="str">
        <f t="shared" si="0"/>
        <v>3</v>
      </c>
      <c r="D28" t="str">
        <f t="shared" si="1"/>
        <v>3</v>
      </c>
      <c r="E28" t="b">
        <f t="shared" si="2"/>
        <v>1</v>
      </c>
    </row>
    <row r="29" spans="1:5" x14ac:dyDescent="0.35">
      <c r="A29" s="10" t="s">
        <v>10</v>
      </c>
      <c r="B29" s="10" t="s">
        <v>15</v>
      </c>
      <c r="C29" t="str">
        <f t="shared" si="0"/>
        <v>4</v>
      </c>
      <c r="D29" t="str">
        <f t="shared" si="1"/>
        <v>4</v>
      </c>
      <c r="E29" t="b">
        <f t="shared" si="2"/>
        <v>1</v>
      </c>
    </row>
    <row r="30" spans="1:5" x14ac:dyDescent="0.35">
      <c r="A30" s="10" t="s">
        <v>7</v>
      </c>
      <c r="B30" s="10" t="s">
        <v>12</v>
      </c>
      <c r="C30" t="str">
        <f t="shared" si="0"/>
        <v>1</v>
      </c>
      <c r="D30" t="str">
        <f t="shared" si="1"/>
        <v>1</v>
      </c>
      <c r="E30" t="b">
        <f t="shared" si="2"/>
        <v>1</v>
      </c>
    </row>
    <row r="31" spans="1:5" x14ac:dyDescent="0.35">
      <c r="A31" s="10" t="s">
        <v>8</v>
      </c>
      <c r="B31" s="10" t="s">
        <v>13</v>
      </c>
      <c r="C31" t="str">
        <f t="shared" si="0"/>
        <v>2</v>
      </c>
      <c r="D31" t="str">
        <f t="shared" si="1"/>
        <v>2</v>
      </c>
      <c r="E31" t="b">
        <f t="shared" si="2"/>
        <v>1</v>
      </c>
    </row>
    <row r="32" spans="1:5" x14ac:dyDescent="0.35">
      <c r="A32" s="10" t="s">
        <v>9</v>
      </c>
      <c r="B32" s="10" t="s">
        <v>14</v>
      </c>
      <c r="C32" t="str">
        <f t="shared" si="0"/>
        <v>3</v>
      </c>
      <c r="D32" t="str">
        <f t="shared" si="1"/>
        <v>3</v>
      </c>
      <c r="E32" t="b">
        <f t="shared" si="2"/>
        <v>1</v>
      </c>
    </row>
    <row r="33" spans="1:5" x14ac:dyDescent="0.35">
      <c r="A33" s="10" t="s">
        <v>10</v>
      </c>
      <c r="B33" s="10" t="s">
        <v>15</v>
      </c>
      <c r="C33" t="str">
        <f t="shared" si="0"/>
        <v>4</v>
      </c>
      <c r="D33" t="str">
        <f t="shared" si="1"/>
        <v>4</v>
      </c>
      <c r="E33" t="b">
        <f t="shared" si="2"/>
        <v>1</v>
      </c>
    </row>
    <row r="34" spans="1:5" x14ac:dyDescent="0.35">
      <c r="A34" s="10" t="s">
        <v>7</v>
      </c>
      <c r="B34" s="10" t="s">
        <v>12</v>
      </c>
      <c r="C34" t="str">
        <f t="shared" si="0"/>
        <v>1</v>
      </c>
      <c r="D34" t="str">
        <f t="shared" si="1"/>
        <v>1</v>
      </c>
      <c r="E34" t="b">
        <f t="shared" si="2"/>
        <v>1</v>
      </c>
    </row>
    <row r="35" spans="1:5" x14ac:dyDescent="0.35">
      <c r="A35" s="10" t="s">
        <v>8</v>
      </c>
      <c r="B35" s="10" t="s">
        <v>13</v>
      </c>
      <c r="C35" t="str">
        <f t="shared" si="0"/>
        <v>2</v>
      </c>
      <c r="D35" t="str">
        <f t="shared" si="1"/>
        <v>2</v>
      </c>
      <c r="E35" t="b">
        <f t="shared" si="2"/>
        <v>1</v>
      </c>
    </row>
    <row r="36" spans="1:5" x14ac:dyDescent="0.35">
      <c r="A36" s="10" t="s">
        <v>9</v>
      </c>
      <c r="B36" s="10" t="s">
        <v>14</v>
      </c>
      <c r="C36" t="str">
        <f t="shared" si="0"/>
        <v>3</v>
      </c>
      <c r="D36" t="str">
        <f t="shared" si="1"/>
        <v>3</v>
      </c>
      <c r="E36" t="b">
        <f t="shared" si="2"/>
        <v>1</v>
      </c>
    </row>
    <row r="37" spans="1:5" x14ac:dyDescent="0.35">
      <c r="A37" s="10" t="s">
        <v>10</v>
      </c>
      <c r="B37" s="10" t="s">
        <v>15</v>
      </c>
      <c r="C37" t="str">
        <f t="shared" si="0"/>
        <v>4</v>
      </c>
      <c r="D37" t="str">
        <f t="shared" si="1"/>
        <v>4</v>
      </c>
      <c r="E37" t="b">
        <f t="shared" si="2"/>
        <v>1</v>
      </c>
    </row>
    <row r="38" spans="1:5" x14ac:dyDescent="0.35">
      <c r="A38" s="10" t="s">
        <v>7</v>
      </c>
      <c r="B38" s="10" t="s">
        <v>12</v>
      </c>
      <c r="C38" t="str">
        <f t="shared" si="0"/>
        <v>1</v>
      </c>
      <c r="D38" t="str">
        <f t="shared" si="1"/>
        <v>1</v>
      </c>
      <c r="E38" t="b">
        <f t="shared" si="2"/>
        <v>1</v>
      </c>
    </row>
    <row r="39" spans="1:5" x14ac:dyDescent="0.35">
      <c r="A39" s="10" t="s">
        <v>8</v>
      </c>
      <c r="B39" s="10" t="s">
        <v>13</v>
      </c>
      <c r="C39" t="str">
        <f t="shared" si="0"/>
        <v>2</v>
      </c>
      <c r="D39" t="str">
        <f t="shared" si="1"/>
        <v>2</v>
      </c>
      <c r="E39" t="b">
        <f t="shared" si="2"/>
        <v>1</v>
      </c>
    </row>
    <row r="40" spans="1:5" x14ac:dyDescent="0.35">
      <c r="A40" s="10" t="s">
        <v>9</v>
      </c>
      <c r="B40" s="10" t="s">
        <v>14</v>
      </c>
      <c r="C40" t="str">
        <f t="shared" si="0"/>
        <v>3</v>
      </c>
      <c r="D40" t="str">
        <f t="shared" si="1"/>
        <v>3</v>
      </c>
      <c r="E40" t="b">
        <f t="shared" si="2"/>
        <v>1</v>
      </c>
    </row>
    <row r="41" spans="1:5" x14ac:dyDescent="0.35">
      <c r="A41" s="10" t="s">
        <v>10</v>
      </c>
      <c r="B41" s="10" t="s">
        <v>15</v>
      </c>
      <c r="C41" t="str">
        <f t="shared" si="0"/>
        <v>4</v>
      </c>
      <c r="D41" t="str">
        <f t="shared" si="1"/>
        <v>4</v>
      </c>
      <c r="E41" t="b">
        <f t="shared" si="2"/>
        <v>1</v>
      </c>
    </row>
    <row r="42" spans="1:5" x14ac:dyDescent="0.35">
      <c r="A42" s="10" t="s">
        <v>7</v>
      </c>
      <c r="B42" s="10" t="s">
        <v>12</v>
      </c>
      <c r="C42" t="str">
        <f t="shared" si="0"/>
        <v>1</v>
      </c>
      <c r="D42" t="str">
        <f t="shared" si="1"/>
        <v>1</v>
      </c>
      <c r="E42" t="b">
        <f t="shared" si="2"/>
        <v>1</v>
      </c>
    </row>
    <row r="43" spans="1:5" x14ac:dyDescent="0.35">
      <c r="A43" s="10" t="s">
        <v>8</v>
      </c>
      <c r="B43" s="10" t="s">
        <v>13</v>
      </c>
      <c r="C43" t="str">
        <f t="shared" si="0"/>
        <v>2</v>
      </c>
      <c r="D43" t="str">
        <f t="shared" si="1"/>
        <v>2</v>
      </c>
      <c r="E43" t="b">
        <f t="shared" si="2"/>
        <v>1</v>
      </c>
    </row>
    <row r="44" spans="1:5" x14ac:dyDescent="0.35">
      <c r="A44" s="10" t="s">
        <v>9</v>
      </c>
      <c r="B44" s="10" t="s">
        <v>14</v>
      </c>
      <c r="C44" t="str">
        <f t="shared" si="0"/>
        <v>3</v>
      </c>
      <c r="D44" t="str">
        <f t="shared" si="1"/>
        <v>3</v>
      </c>
      <c r="E44" t="b">
        <f t="shared" si="2"/>
        <v>1</v>
      </c>
    </row>
    <row r="45" spans="1:5" x14ac:dyDescent="0.35">
      <c r="A45" s="10" t="s">
        <v>10</v>
      </c>
      <c r="B45" s="10" t="s">
        <v>15</v>
      </c>
      <c r="C45" t="str">
        <f t="shared" si="0"/>
        <v>4</v>
      </c>
      <c r="D45" t="str">
        <f t="shared" si="1"/>
        <v>4</v>
      </c>
      <c r="E45" t="b">
        <f t="shared" si="2"/>
        <v>1</v>
      </c>
    </row>
    <row r="46" spans="1:5" x14ac:dyDescent="0.35">
      <c r="A46" s="10" t="s">
        <v>7</v>
      </c>
      <c r="B46" s="10" t="s">
        <v>12</v>
      </c>
      <c r="C46" t="str">
        <f t="shared" si="0"/>
        <v>1</v>
      </c>
      <c r="D46" t="str">
        <f t="shared" si="1"/>
        <v>1</v>
      </c>
      <c r="E46" t="b">
        <f t="shared" si="2"/>
        <v>1</v>
      </c>
    </row>
    <row r="47" spans="1:5" x14ac:dyDescent="0.35">
      <c r="A47" s="10" t="s">
        <v>8</v>
      </c>
      <c r="B47" s="10" t="s">
        <v>13</v>
      </c>
      <c r="C47" t="str">
        <f t="shared" si="0"/>
        <v>2</v>
      </c>
      <c r="D47" t="str">
        <f t="shared" si="1"/>
        <v>2</v>
      </c>
      <c r="E47" t="b">
        <f t="shared" si="2"/>
        <v>1</v>
      </c>
    </row>
    <row r="48" spans="1:5" x14ac:dyDescent="0.35">
      <c r="A48" s="10" t="s">
        <v>9</v>
      </c>
      <c r="B48" s="10" t="s">
        <v>14</v>
      </c>
      <c r="C48" t="str">
        <f t="shared" si="0"/>
        <v>3</v>
      </c>
      <c r="D48" t="str">
        <f t="shared" si="1"/>
        <v>3</v>
      </c>
      <c r="E48" t="b">
        <f t="shared" si="2"/>
        <v>1</v>
      </c>
    </row>
    <row r="49" spans="1:5" x14ac:dyDescent="0.35">
      <c r="A49" s="10" t="s">
        <v>10</v>
      </c>
      <c r="B49" s="10" t="s">
        <v>15</v>
      </c>
      <c r="C49" t="str">
        <f t="shared" si="0"/>
        <v>4</v>
      </c>
      <c r="D49" t="str">
        <f t="shared" si="1"/>
        <v>4</v>
      </c>
      <c r="E49" t="b">
        <f t="shared" si="2"/>
        <v>1</v>
      </c>
    </row>
    <row r="50" spans="1:5" x14ac:dyDescent="0.35">
      <c r="A50" s="10" t="s">
        <v>7</v>
      </c>
      <c r="B50" s="10" t="s">
        <v>12</v>
      </c>
      <c r="C50" t="str">
        <f t="shared" si="0"/>
        <v>1</v>
      </c>
      <c r="D50" t="str">
        <f t="shared" si="1"/>
        <v>1</v>
      </c>
      <c r="E50" t="b">
        <f t="shared" si="2"/>
        <v>1</v>
      </c>
    </row>
    <row r="51" spans="1:5" x14ac:dyDescent="0.35">
      <c r="A51" s="10" t="s">
        <v>8</v>
      </c>
      <c r="B51" s="10" t="s">
        <v>13</v>
      </c>
      <c r="C51" t="str">
        <f t="shared" si="0"/>
        <v>2</v>
      </c>
      <c r="D51" t="str">
        <f t="shared" si="1"/>
        <v>2</v>
      </c>
      <c r="E51" t="b">
        <f t="shared" si="2"/>
        <v>1</v>
      </c>
    </row>
    <row r="52" spans="1:5" x14ac:dyDescent="0.35">
      <c r="A52" s="10" t="s">
        <v>9</v>
      </c>
      <c r="B52" s="10" t="s">
        <v>14</v>
      </c>
      <c r="C52" t="str">
        <f t="shared" si="0"/>
        <v>3</v>
      </c>
      <c r="D52" t="str">
        <f t="shared" si="1"/>
        <v>3</v>
      </c>
      <c r="E52" t="b">
        <f t="shared" si="2"/>
        <v>1</v>
      </c>
    </row>
    <row r="53" spans="1:5" x14ac:dyDescent="0.35">
      <c r="A53" s="10" t="s">
        <v>10</v>
      </c>
      <c r="B53" s="10" t="s">
        <v>15</v>
      </c>
      <c r="C53" t="str">
        <f t="shared" si="0"/>
        <v>4</v>
      </c>
      <c r="D53" t="str">
        <f t="shared" si="1"/>
        <v>4</v>
      </c>
      <c r="E53" t="b">
        <f t="shared" si="2"/>
        <v>1</v>
      </c>
    </row>
    <row r="54" spans="1:5" x14ac:dyDescent="0.35">
      <c r="A54" s="10" t="s">
        <v>7</v>
      </c>
      <c r="B54" s="10" t="s">
        <v>12</v>
      </c>
      <c r="C54" t="str">
        <f t="shared" si="0"/>
        <v>1</v>
      </c>
      <c r="D54" t="str">
        <f t="shared" si="1"/>
        <v>1</v>
      </c>
      <c r="E54" t="b">
        <f t="shared" si="2"/>
        <v>1</v>
      </c>
    </row>
    <row r="55" spans="1:5" x14ac:dyDescent="0.35">
      <c r="A55" s="10" t="s">
        <v>8</v>
      </c>
      <c r="B55" s="10" t="s">
        <v>13</v>
      </c>
      <c r="C55" t="str">
        <f t="shared" si="0"/>
        <v>2</v>
      </c>
      <c r="D55" t="str">
        <f t="shared" si="1"/>
        <v>2</v>
      </c>
      <c r="E55" t="b">
        <f t="shared" si="2"/>
        <v>1</v>
      </c>
    </row>
    <row r="56" spans="1:5" x14ac:dyDescent="0.35">
      <c r="A56" s="10" t="s">
        <v>9</v>
      </c>
      <c r="B56" s="10" t="s">
        <v>14</v>
      </c>
      <c r="C56" t="str">
        <f t="shared" si="0"/>
        <v>3</v>
      </c>
      <c r="D56" t="str">
        <f t="shared" si="1"/>
        <v>3</v>
      </c>
      <c r="E56" t="b">
        <f t="shared" si="2"/>
        <v>1</v>
      </c>
    </row>
    <row r="57" spans="1:5" x14ac:dyDescent="0.35">
      <c r="A57" s="10" t="s">
        <v>10</v>
      </c>
      <c r="B57" s="10" t="s">
        <v>15</v>
      </c>
      <c r="C57" t="str">
        <f t="shared" si="0"/>
        <v>4</v>
      </c>
      <c r="D57" t="str">
        <f t="shared" si="1"/>
        <v>4</v>
      </c>
      <c r="E57" t="b">
        <f t="shared" si="2"/>
        <v>1</v>
      </c>
    </row>
    <row r="58" spans="1:5" x14ac:dyDescent="0.35">
      <c r="A58" s="10" t="s">
        <v>7</v>
      </c>
      <c r="B58" s="10" t="s">
        <v>12</v>
      </c>
      <c r="C58" t="str">
        <f t="shared" si="0"/>
        <v>1</v>
      </c>
      <c r="D58" t="str">
        <f t="shared" si="1"/>
        <v>1</v>
      </c>
      <c r="E58" t="b">
        <f t="shared" si="2"/>
        <v>1</v>
      </c>
    </row>
    <row r="59" spans="1:5" x14ac:dyDescent="0.35">
      <c r="A59" s="10" t="s">
        <v>8</v>
      </c>
      <c r="B59" s="10" t="s">
        <v>13</v>
      </c>
      <c r="C59" t="str">
        <f t="shared" si="0"/>
        <v>2</v>
      </c>
      <c r="D59" t="str">
        <f t="shared" si="1"/>
        <v>2</v>
      </c>
      <c r="E59" t="b">
        <f t="shared" si="2"/>
        <v>1</v>
      </c>
    </row>
    <row r="60" spans="1:5" x14ac:dyDescent="0.35">
      <c r="A60" s="10" t="s">
        <v>9</v>
      </c>
      <c r="B60" s="10" t="s">
        <v>14</v>
      </c>
      <c r="C60" t="str">
        <f t="shared" si="0"/>
        <v>3</v>
      </c>
      <c r="D60" t="str">
        <f t="shared" si="1"/>
        <v>3</v>
      </c>
      <c r="E60" t="b">
        <f t="shared" si="2"/>
        <v>1</v>
      </c>
    </row>
    <row r="61" spans="1:5" x14ac:dyDescent="0.35">
      <c r="A61" s="10" t="s">
        <v>10</v>
      </c>
      <c r="B61" s="10" t="s">
        <v>15</v>
      </c>
      <c r="C61" t="str">
        <f t="shared" si="0"/>
        <v>4</v>
      </c>
      <c r="D61" t="str">
        <f t="shared" si="1"/>
        <v>4</v>
      </c>
      <c r="E61" t="b">
        <f t="shared" si="2"/>
        <v>1</v>
      </c>
    </row>
    <row r="62" spans="1:5" x14ac:dyDescent="0.35">
      <c r="A62" s="10" t="s">
        <v>7</v>
      </c>
      <c r="B62" s="10" t="s">
        <v>12</v>
      </c>
      <c r="C62" t="str">
        <f t="shared" si="0"/>
        <v>1</v>
      </c>
      <c r="D62" t="str">
        <f t="shared" si="1"/>
        <v>1</v>
      </c>
      <c r="E62" t="b">
        <f t="shared" si="2"/>
        <v>1</v>
      </c>
    </row>
    <row r="63" spans="1:5" x14ac:dyDescent="0.35">
      <c r="A63" s="10" t="s">
        <v>8</v>
      </c>
      <c r="B63" s="10" t="s">
        <v>13</v>
      </c>
      <c r="C63" t="str">
        <f t="shared" si="0"/>
        <v>2</v>
      </c>
      <c r="D63" t="str">
        <f t="shared" si="1"/>
        <v>2</v>
      </c>
      <c r="E63" t="b">
        <f t="shared" si="2"/>
        <v>1</v>
      </c>
    </row>
    <row r="64" spans="1:5" x14ac:dyDescent="0.35">
      <c r="A64" s="10" t="s">
        <v>9</v>
      </c>
      <c r="B64" s="10" t="s">
        <v>14</v>
      </c>
      <c r="C64" t="str">
        <f t="shared" si="0"/>
        <v>3</v>
      </c>
      <c r="D64" t="str">
        <f t="shared" si="1"/>
        <v>3</v>
      </c>
      <c r="E64" t="b">
        <f t="shared" si="2"/>
        <v>1</v>
      </c>
    </row>
    <row r="65" spans="1:5" x14ac:dyDescent="0.35">
      <c r="A65" s="10" t="s">
        <v>10</v>
      </c>
      <c r="B65" s="10" t="s">
        <v>15</v>
      </c>
      <c r="C65" t="str">
        <f t="shared" si="0"/>
        <v>4</v>
      </c>
      <c r="D65" t="str">
        <f t="shared" si="1"/>
        <v>4</v>
      </c>
      <c r="E65" t="b">
        <f t="shared" si="2"/>
        <v>1</v>
      </c>
    </row>
    <row r="66" spans="1:5" x14ac:dyDescent="0.35">
      <c r="A66" s="10" t="s">
        <v>7</v>
      </c>
      <c r="B66" s="10" t="s">
        <v>12</v>
      </c>
      <c r="C66" t="str">
        <f t="shared" si="0"/>
        <v>1</v>
      </c>
      <c r="D66" t="str">
        <f t="shared" si="1"/>
        <v>1</v>
      </c>
      <c r="E66" t="b">
        <f t="shared" si="2"/>
        <v>1</v>
      </c>
    </row>
    <row r="67" spans="1:5" x14ac:dyDescent="0.35">
      <c r="A67" s="10" t="s">
        <v>8</v>
      </c>
      <c r="B67" s="10" t="s">
        <v>13</v>
      </c>
      <c r="C67" t="str">
        <f t="shared" ref="C67:C125" si="3">RIGHT(A67,1)</f>
        <v>2</v>
      </c>
      <c r="D67" t="str">
        <f t="shared" ref="D67:D125" si="4">RIGHT(B67,1)</f>
        <v>2</v>
      </c>
      <c r="E67" t="b">
        <f t="shared" ref="E67:E125" si="5">C67=D67</f>
        <v>1</v>
      </c>
    </row>
    <row r="68" spans="1:5" x14ac:dyDescent="0.35">
      <c r="A68" s="10" t="s">
        <v>9</v>
      </c>
      <c r="B68" s="10" t="s">
        <v>14</v>
      </c>
      <c r="C68" t="str">
        <f t="shared" si="3"/>
        <v>3</v>
      </c>
      <c r="D68" t="str">
        <f t="shared" si="4"/>
        <v>3</v>
      </c>
      <c r="E68" t="b">
        <f t="shared" si="5"/>
        <v>1</v>
      </c>
    </row>
    <row r="69" spans="1:5" x14ac:dyDescent="0.35">
      <c r="A69" s="10" t="s">
        <v>10</v>
      </c>
      <c r="B69" s="10" t="s">
        <v>15</v>
      </c>
      <c r="C69" t="str">
        <f t="shared" si="3"/>
        <v>4</v>
      </c>
      <c r="D69" t="str">
        <f t="shared" si="4"/>
        <v>4</v>
      </c>
      <c r="E69" t="b">
        <f t="shared" si="5"/>
        <v>1</v>
      </c>
    </row>
    <row r="70" spans="1:5" x14ac:dyDescent="0.35">
      <c r="A70" s="10" t="s">
        <v>7</v>
      </c>
      <c r="B70" s="10" t="s">
        <v>12</v>
      </c>
      <c r="C70" t="str">
        <f t="shared" si="3"/>
        <v>1</v>
      </c>
      <c r="D70" t="str">
        <f t="shared" si="4"/>
        <v>1</v>
      </c>
      <c r="E70" t="b">
        <f t="shared" si="5"/>
        <v>1</v>
      </c>
    </row>
    <row r="71" spans="1:5" x14ac:dyDescent="0.35">
      <c r="A71" s="10" t="s">
        <v>8</v>
      </c>
      <c r="B71" s="10" t="s">
        <v>13</v>
      </c>
      <c r="C71" t="str">
        <f t="shared" si="3"/>
        <v>2</v>
      </c>
      <c r="D71" t="str">
        <f t="shared" si="4"/>
        <v>2</v>
      </c>
      <c r="E71" t="b">
        <f t="shared" si="5"/>
        <v>1</v>
      </c>
    </row>
    <row r="72" spans="1:5" x14ac:dyDescent="0.35">
      <c r="A72" s="10" t="s">
        <v>9</v>
      </c>
      <c r="B72" s="10" t="s">
        <v>14</v>
      </c>
      <c r="C72" t="str">
        <f t="shared" si="3"/>
        <v>3</v>
      </c>
      <c r="D72" t="str">
        <f t="shared" si="4"/>
        <v>3</v>
      </c>
      <c r="E72" t="b">
        <f t="shared" si="5"/>
        <v>1</v>
      </c>
    </row>
    <row r="73" spans="1:5" x14ac:dyDescent="0.35">
      <c r="A73" s="10" t="s">
        <v>10</v>
      </c>
      <c r="B73" s="10" t="s">
        <v>15</v>
      </c>
      <c r="C73" t="str">
        <f t="shared" si="3"/>
        <v>4</v>
      </c>
      <c r="D73" t="str">
        <f t="shared" si="4"/>
        <v>4</v>
      </c>
      <c r="E73" t="b">
        <f t="shared" si="5"/>
        <v>1</v>
      </c>
    </row>
    <row r="74" spans="1:5" x14ac:dyDescent="0.35">
      <c r="A74" s="10" t="s">
        <v>7</v>
      </c>
      <c r="B74" s="10" t="s">
        <v>12</v>
      </c>
      <c r="C74" t="str">
        <f t="shared" si="3"/>
        <v>1</v>
      </c>
      <c r="D74" t="str">
        <f t="shared" si="4"/>
        <v>1</v>
      </c>
      <c r="E74" t="b">
        <f t="shared" si="5"/>
        <v>1</v>
      </c>
    </row>
    <row r="75" spans="1:5" x14ac:dyDescent="0.35">
      <c r="A75" s="10" t="s">
        <v>8</v>
      </c>
      <c r="B75" s="10" t="s">
        <v>13</v>
      </c>
      <c r="C75" t="str">
        <f t="shared" si="3"/>
        <v>2</v>
      </c>
      <c r="D75" t="str">
        <f t="shared" si="4"/>
        <v>2</v>
      </c>
      <c r="E75" t="b">
        <f t="shared" si="5"/>
        <v>1</v>
      </c>
    </row>
    <row r="76" spans="1:5" x14ac:dyDescent="0.35">
      <c r="A76" s="10" t="s">
        <v>9</v>
      </c>
      <c r="B76" s="10" t="s">
        <v>14</v>
      </c>
      <c r="C76" t="str">
        <f t="shared" si="3"/>
        <v>3</v>
      </c>
      <c r="D76" t="str">
        <f t="shared" si="4"/>
        <v>3</v>
      </c>
      <c r="E76" t="b">
        <f t="shared" si="5"/>
        <v>1</v>
      </c>
    </row>
    <row r="77" spans="1:5" x14ac:dyDescent="0.35">
      <c r="A77" s="10" t="s">
        <v>10</v>
      </c>
      <c r="B77" s="10" t="s">
        <v>15</v>
      </c>
      <c r="C77" t="str">
        <f t="shared" si="3"/>
        <v>4</v>
      </c>
      <c r="D77" t="str">
        <f t="shared" si="4"/>
        <v>4</v>
      </c>
      <c r="E77" t="b">
        <f t="shared" si="5"/>
        <v>1</v>
      </c>
    </row>
    <row r="78" spans="1:5" x14ac:dyDescent="0.35">
      <c r="A78" s="10" t="s">
        <v>7</v>
      </c>
      <c r="B78" s="10" t="s">
        <v>12</v>
      </c>
      <c r="C78" t="str">
        <f t="shared" si="3"/>
        <v>1</v>
      </c>
      <c r="D78" t="str">
        <f t="shared" si="4"/>
        <v>1</v>
      </c>
      <c r="E78" t="b">
        <f t="shared" si="5"/>
        <v>1</v>
      </c>
    </row>
    <row r="79" spans="1:5" x14ac:dyDescent="0.35">
      <c r="A79" s="10" t="s">
        <v>8</v>
      </c>
      <c r="B79" s="10" t="s">
        <v>13</v>
      </c>
      <c r="C79" t="str">
        <f t="shared" si="3"/>
        <v>2</v>
      </c>
      <c r="D79" t="str">
        <f t="shared" si="4"/>
        <v>2</v>
      </c>
      <c r="E79" t="b">
        <f t="shared" si="5"/>
        <v>1</v>
      </c>
    </row>
    <row r="80" spans="1:5" x14ac:dyDescent="0.35">
      <c r="A80" s="10" t="s">
        <v>9</v>
      </c>
      <c r="B80" s="10" t="s">
        <v>14</v>
      </c>
      <c r="C80" t="str">
        <f t="shared" si="3"/>
        <v>3</v>
      </c>
      <c r="D80" t="str">
        <f t="shared" si="4"/>
        <v>3</v>
      </c>
      <c r="E80" t="b">
        <f t="shared" si="5"/>
        <v>1</v>
      </c>
    </row>
    <row r="81" spans="1:5" x14ac:dyDescent="0.35">
      <c r="A81" s="10" t="s">
        <v>10</v>
      </c>
      <c r="B81" s="10" t="s">
        <v>15</v>
      </c>
      <c r="C81" t="str">
        <f t="shared" si="3"/>
        <v>4</v>
      </c>
      <c r="D81" t="str">
        <f t="shared" si="4"/>
        <v>4</v>
      </c>
      <c r="E81" t="b">
        <f t="shared" si="5"/>
        <v>1</v>
      </c>
    </row>
    <row r="82" spans="1:5" x14ac:dyDescent="0.35">
      <c r="A82" s="10" t="s">
        <v>7</v>
      </c>
      <c r="B82" s="10" t="s">
        <v>12</v>
      </c>
      <c r="C82" t="str">
        <f t="shared" si="3"/>
        <v>1</v>
      </c>
      <c r="D82" t="str">
        <f t="shared" si="4"/>
        <v>1</v>
      </c>
      <c r="E82" t="b">
        <f t="shared" si="5"/>
        <v>1</v>
      </c>
    </row>
    <row r="83" spans="1:5" x14ac:dyDescent="0.35">
      <c r="A83" s="10" t="s">
        <v>8</v>
      </c>
      <c r="B83" s="10" t="s">
        <v>13</v>
      </c>
      <c r="C83" t="str">
        <f t="shared" si="3"/>
        <v>2</v>
      </c>
      <c r="D83" t="str">
        <f t="shared" si="4"/>
        <v>2</v>
      </c>
      <c r="E83" t="b">
        <f t="shared" si="5"/>
        <v>1</v>
      </c>
    </row>
    <row r="84" spans="1:5" x14ac:dyDescent="0.35">
      <c r="A84" s="10" t="s">
        <v>9</v>
      </c>
      <c r="B84" s="10" t="s">
        <v>14</v>
      </c>
      <c r="C84" t="str">
        <f t="shared" si="3"/>
        <v>3</v>
      </c>
      <c r="D84" t="str">
        <f t="shared" si="4"/>
        <v>3</v>
      </c>
      <c r="E84" t="b">
        <f t="shared" si="5"/>
        <v>1</v>
      </c>
    </row>
    <row r="85" spans="1:5" x14ac:dyDescent="0.35">
      <c r="A85" s="10" t="s">
        <v>10</v>
      </c>
      <c r="B85" s="10" t="s">
        <v>15</v>
      </c>
      <c r="C85" t="str">
        <f t="shared" si="3"/>
        <v>4</v>
      </c>
      <c r="D85" t="str">
        <f t="shared" si="4"/>
        <v>4</v>
      </c>
      <c r="E85" t="b">
        <f t="shared" si="5"/>
        <v>1</v>
      </c>
    </row>
    <row r="86" spans="1:5" x14ac:dyDescent="0.35">
      <c r="A86" s="10" t="s">
        <v>7</v>
      </c>
      <c r="B86" s="10" t="s">
        <v>12</v>
      </c>
      <c r="C86" t="str">
        <f t="shared" si="3"/>
        <v>1</v>
      </c>
      <c r="D86" t="str">
        <f t="shared" si="4"/>
        <v>1</v>
      </c>
      <c r="E86" t="b">
        <f t="shared" si="5"/>
        <v>1</v>
      </c>
    </row>
    <row r="87" spans="1:5" x14ac:dyDescent="0.35">
      <c r="A87" s="10" t="s">
        <v>8</v>
      </c>
      <c r="B87" s="10" t="s">
        <v>13</v>
      </c>
      <c r="C87" t="str">
        <f t="shared" si="3"/>
        <v>2</v>
      </c>
      <c r="D87" t="str">
        <f t="shared" si="4"/>
        <v>2</v>
      </c>
      <c r="E87" t="b">
        <f t="shared" si="5"/>
        <v>1</v>
      </c>
    </row>
    <row r="88" spans="1:5" x14ac:dyDescent="0.35">
      <c r="A88" s="10" t="s">
        <v>9</v>
      </c>
      <c r="B88" s="10" t="s">
        <v>14</v>
      </c>
      <c r="C88" t="str">
        <f t="shared" si="3"/>
        <v>3</v>
      </c>
      <c r="D88" t="str">
        <f t="shared" si="4"/>
        <v>3</v>
      </c>
      <c r="E88" t="b">
        <f t="shared" si="5"/>
        <v>1</v>
      </c>
    </row>
    <row r="89" spans="1:5" x14ac:dyDescent="0.35">
      <c r="A89" s="10" t="s">
        <v>10</v>
      </c>
      <c r="B89" s="10" t="s">
        <v>15</v>
      </c>
      <c r="C89" t="str">
        <f t="shared" si="3"/>
        <v>4</v>
      </c>
      <c r="D89" t="str">
        <f t="shared" si="4"/>
        <v>4</v>
      </c>
      <c r="E89" t="b">
        <f t="shared" si="5"/>
        <v>1</v>
      </c>
    </row>
    <row r="90" spans="1:5" x14ac:dyDescent="0.35">
      <c r="A90" s="10" t="s">
        <v>7</v>
      </c>
      <c r="B90" s="10" t="s">
        <v>12</v>
      </c>
      <c r="C90" t="str">
        <f t="shared" si="3"/>
        <v>1</v>
      </c>
      <c r="D90" t="str">
        <f t="shared" si="4"/>
        <v>1</v>
      </c>
      <c r="E90" t="b">
        <f t="shared" si="5"/>
        <v>1</v>
      </c>
    </row>
    <row r="91" spans="1:5" x14ac:dyDescent="0.35">
      <c r="A91" s="10" t="s">
        <v>8</v>
      </c>
      <c r="B91" s="10" t="s">
        <v>13</v>
      </c>
      <c r="C91" t="str">
        <f t="shared" si="3"/>
        <v>2</v>
      </c>
      <c r="D91" t="str">
        <f t="shared" si="4"/>
        <v>2</v>
      </c>
      <c r="E91" t="b">
        <f t="shared" si="5"/>
        <v>1</v>
      </c>
    </row>
    <row r="92" spans="1:5" x14ac:dyDescent="0.35">
      <c r="A92" s="10" t="s">
        <v>9</v>
      </c>
      <c r="B92" s="10" t="s">
        <v>14</v>
      </c>
      <c r="C92" t="str">
        <f t="shared" si="3"/>
        <v>3</v>
      </c>
      <c r="D92" t="str">
        <f t="shared" si="4"/>
        <v>3</v>
      </c>
      <c r="E92" t="b">
        <f t="shared" si="5"/>
        <v>1</v>
      </c>
    </row>
    <row r="93" spans="1:5" x14ac:dyDescent="0.35">
      <c r="A93" s="10" t="s">
        <v>10</v>
      </c>
      <c r="B93" s="10" t="s">
        <v>15</v>
      </c>
      <c r="C93" t="str">
        <f t="shared" si="3"/>
        <v>4</v>
      </c>
      <c r="D93" t="str">
        <f t="shared" si="4"/>
        <v>4</v>
      </c>
      <c r="E93" t="b">
        <f t="shared" si="5"/>
        <v>1</v>
      </c>
    </row>
    <row r="94" spans="1:5" x14ac:dyDescent="0.35">
      <c r="A94" s="10" t="s">
        <v>7</v>
      </c>
      <c r="B94" s="10" t="s">
        <v>12</v>
      </c>
      <c r="C94" t="str">
        <f t="shared" si="3"/>
        <v>1</v>
      </c>
      <c r="D94" t="str">
        <f t="shared" si="4"/>
        <v>1</v>
      </c>
      <c r="E94" t="b">
        <f t="shared" si="5"/>
        <v>1</v>
      </c>
    </row>
    <row r="95" spans="1:5" x14ac:dyDescent="0.35">
      <c r="A95" s="10" t="s">
        <v>8</v>
      </c>
      <c r="B95" s="10" t="s">
        <v>13</v>
      </c>
      <c r="C95" t="str">
        <f t="shared" si="3"/>
        <v>2</v>
      </c>
      <c r="D95" t="str">
        <f t="shared" si="4"/>
        <v>2</v>
      </c>
      <c r="E95" t="b">
        <f t="shared" si="5"/>
        <v>1</v>
      </c>
    </row>
    <row r="96" spans="1:5" x14ac:dyDescent="0.35">
      <c r="A96" s="10" t="s">
        <v>9</v>
      </c>
      <c r="B96" s="10" t="s">
        <v>14</v>
      </c>
      <c r="C96" t="str">
        <f t="shared" si="3"/>
        <v>3</v>
      </c>
      <c r="D96" t="str">
        <f t="shared" si="4"/>
        <v>3</v>
      </c>
      <c r="E96" t="b">
        <f t="shared" si="5"/>
        <v>1</v>
      </c>
    </row>
    <row r="97" spans="1:5" x14ac:dyDescent="0.35">
      <c r="A97" s="10" t="s">
        <v>10</v>
      </c>
      <c r="B97" s="10" t="s">
        <v>15</v>
      </c>
      <c r="C97" t="str">
        <f t="shared" si="3"/>
        <v>4</v>
      </c>
      <c r="D97" t="str">
        <f t="shared" si="4"/>
        <v>4</v>
      </c>
      <c r="E97" t="b">
        <f t="shared" si="5"/>
        <v>1</v>
      </c>
    </row>
    <row r="98" spans="1:5" x14ac:dyDescent="0.35">
      <c r="A98" s="10" t="s">
        <v>7</v>
      </c>
      <c r="B98" s="10" t="s">
        <v>12</v>
      </c>
      <c r="C98" t="str">
        <f t="shared" si="3"/>
        <v>1</v>
      </c>
      <c r="D98" t="str">
        <f t="shared" si="4"/>
        <v>1</v>
      </c>
      <c r="E98" t="b">
        <f t="shared" si="5"/>
        <v>1</v>
      </c>
    </row>
    <row r="99" spans="1:5" x14ac:dyDescent="0.35">
      <c r="A99" s="10" t="s">
        <v>8</v>
      </c>
      <c r="B99" s="10" t="s">
        <v>13</v>
      </c>
      <c r="C99" t="str">
        <f t="shared" si="3"/>
        <v>2</v>
      </c>
      <c r="D99" t="str">
        <f t="shared" si="4"/>
        <v>2</v>
      </c>
      <c r="E99" t="b">
        <f t="shared" si="5"/>
        <v>1</v>
      </c>
    </row>
    <row r="100" spans="1:5" x14ac:dyDescent="0.35">
      <c r="A100" s="10" t="s">
        <v>9</v>
      </c>
      <c r="B100" s="10" t="s">
        <v>14</v>
      </c>
      <c r="C100" t="str">
        <f t="shared" si="3"/>
        <v>3</v>
      </c>
      <c r="D100" t="str">
        <f t="shared" si="4"/>
        <v>3</v>
      </c>
      <c r="E100" t="b">
        <f t="shared" si="5"/>
        <v>1</v>
      </c>
    </row>
    <row r="101" spans="1:5" x14ac:dyDescent="0.35">
      <c r="A101" s="10" t="s">
        <v>10</v>
      </c>
      <c r="B101" s="10" t="s">
        <v>15</v>
      </c>
      <c r="C101" t="str">
        <f t="shared" si="3"/>
        <v>4</v>
      </c>
      <c r="D101" t="str">
        <f t="shared" si="4"/>
        <v>4</v>
      </c>
      <c r="E101" t="b">
        <f t="shared" si="5"/>
        <v>1</v>
      </c>
    </row>
    <row r="102" spans="1:5" x14ac:dyDescent="0.35">
      <c r="A102" s="10" t="s">
        <v>7</v>
      </c>
      <c r="B102" s="10" t="s">
        <v>12</v>
      </c>
      <c r="C102" t="str">
        <f t="shared" si="3"/>
        <v>1</v>
      </c>
      <c r="D102" t="str">
        <f t="shared" si="4"/>
        <v>1</v>
      </c>
      <c r="E102" t="b">
        <f t="shared" si="5"/>
        <v>1</v>
      </c>
    </row>
    <row r="103" spans="1:5" x14ac:dyDescent="0.35">
      <c r="A103" s="10" t="s">
        <v>8</v>
      </c>
      <c r="B103" s="10" t="s">
        <v>13</v>
      </c>
      <c r="C103" t="str">
        <f t="shared" si="3"/>
        <v>2</v>
      </c>
      <c r="D103" t="str">
        <f t="shared" si="4"/>
        <v>2</v>
      </c>
      <c r="E103" t="b">
        <f t="shared" si="5"/>
        <v>1</v>
      </c>
    </row>
    <row r="104" spans="1:5" x14ac:dyDescent="0.35">
      <c r="A104" s="10" t="s">
        <v>9</v>
      </c>
      <c r="B104" s="10" t="s">
        <v>14</v>
      </c>
      <c r="C104" t="str">
        <f t="shared" si="3"/>
        <v>3</v>
      </c>
      <c r="D104" t="str">
        <f t="shared" si="4"/>
        <v>3</v>
      </c>
      <c r="E104" t="b">
        <f t="shared" si="5"/>
        <v>1</v>
      </c>
    </row>
    <row r="105" spans="1:5" x14ac:dyDescent="0.35">
      <c r="A105" s="10" t="s">
        <v>10</v>
      </c>
      <c r="B105" s="10" t="s">
        <v>15</v>
      </c>
      <c r="C105" t="str">
        <f t="shared" si="3"/>
        <v>4</v>
      </c>
      <c r="D105" t="str">
        <f t="shared" si="4"/>
        <v>4</v>
      </c>
      <c r="E105" t="b">
        <f t="shared" si="5"/>
        <v>1</v>
      </c>
    </row>
    <row r="106" spans="1:5" x14ac:dyDescent="0.35">
      <c r="A106" s="10" t="s">
        <v>7</v>
      </c>
      <c r="B106" s="10" t="s">
        <v>12</v>
      </c>
      <c r="C106" t="str">
        <f t="shared" si="3"/>
        <v>1</v>
      </c>
      <c r="D106" t="str">
        <f t="shared" si="4"/>
        <v>1</v>
      </c>
      <c r="E106" t="b">
        <f t="shared" si="5"/>
        <v>1</v>
      </c>
    </row>
    <row r="107" spans="1:5" x14ac:dyDescent="0.35">
      <c r="A107" s="10" t="s">
        <v>8</v>
      </c>
      <c r="B107" s="10" t="s">
        <v>13</v>
      </c>
      <c r="C107" t="str">
        <f t="shared" si="3"/>
        <v>2</v>
      </c>
      <c r="D107" t="str">
        <f t="shared" si="4"/>
        <v>2</v>
      </c>
      <c r="E107" t="b">
        <f t="shared" si="5"/>
        <v>1</v>
      </c>
    </row>
    <row r="108" spans="1:5" x14ac:dyDescent="0.35">
      <c r="A108" s="10" t="s">
        <v>9</v>
      </c>
      <c r="B108" s="10" t="s">
        <v>14</v>
      </c>
      <c r="C108" t="str">
        <f t="shared" si="3"/>
        <v>3</v>
      </c>
      <c r="D108" t="str">
        <f t="shared" si="4"/>
        <v>3</v>
      </c>
      <c r="E108" t="b">
        <f t="shared" si="5"/>
        <v>1</v>
      </c>
    </row>
    <row r="109" spans="1:5" x14ac:dyDescent="0.35">
      <c r="A109" s="10" t="s">
        <v>10</v>
      </c>
      <c r="B109" s="10" t="s">
        <v>15</v>
      </c>
      <c r="C109" t="str">
        <f t="shared" si="3"/>
        <v>4</v>
      </c>
      <c r="D109" t="str">
        <f t="shared" si="4"/>
        <v>4</v>
      </c>
      <c r="E109" t="b">
        <f t="shared" si="5"/>
        <v>1</v>
      </c>
    </row>
    <row r="110" spans="1:5" x14ac:dyDescent="0.35">
      <c r="A110" s="10" t="s">
        <v>7</v>
      </c>
      <c r="B110" s="10" t="s">
        <v>12</v>
      </c>
      <c r="C110" t="str">
        <f t="shared" si="3"/>
        <v>1</v>
      </c>
      <c r="D110" t="str">
        <f t="shared" si="4"/>
        <v>1</v>
      </c>
      <c r="E110" t="b">
        <f t="shared" si="5"/>
        <v>1</v>
      </c>
    </row>
    <row r="111" spans="1:5" x14ac:dyDescent="0.35">
      <c r="A111" s="10" t="s">
        <v>8</v>
      </c>
      <c r="B111" s="10" t="s">
        <v>13</v>
      </c>
      <c r="C111" t="str">
        <f t="shared" si="3"/>
        <v>2</v>
      </c>
      <c r="D111" t="str">
        <f t="shared" si="4"/>
        <v>2</v>
      </c>
      <c r="E111" t="b">
        <f t="shared" si="5"/>
        <v>1</v>
      </c>
    </row>
    <row r="112" spans="1:5" x14ac:dyDescent="0.35">
      <c r="A112" s="10" t="s">
        <v>9</v>
      </c>
      <c r="B112" s="10" t="s">
        <v>14</v>
      </c>
      <c r="C112" t="str">
        <f t="shared" si="3"/>
        <v>3</v>
      </c>
      <c r="D112" t="str">
        <f t="shared" si="4"/>
        <v>3</v>
      </c>
      <c r="E112" t="b">
        <f t="shared" si="5"/>
        <v>1</v>
      </c>
    </row>
    <row r="113" spans="1:5" x14ac:dyDescent="0.35">
      <c r="A113" s="10" t="s">
        <v>10</v>
      </c>
      <c r="B113" s="10" t="s">
        <v>15</v>
      </c>
      <c r="C113" t="str">
        <f t="shared" si="3"/>
        <v>4</v>
      </c>
      <c r="D113" t="str">
        <f t="shared" si="4"/>
        <v>4</v>
      </c>
      <c r="E113" t="b">
        <f t="shared" si="5"/>
        <v>1</v>
      </c>
    </row>
    <row r="114" spans="1:5" x14ac:dyDescent="0.35">
      <c r="A114" s="10" t="s">
        <v>7</v>
      </c>
      <c r="B114" s="10" t="s">
        <v>12</v>
      </c>
      <c r="C114" t="str">
        <f t="shared" si="3"/>
        <v>1</v>
      </c>
      <c r="D114" t="str">
        <f t="shared" si="4"/>
        <v>1</v>
      </c>
      <c r="E114" t="b">
        <f t="shared" si="5"/>
        <v>1</v>
      </c>
    </row>
    <row r="115" spans="1:5" x14ac:dyDescent="0.35">
      <c r="A115" s="10" t="s">
        <v>8</v>
      </c>
      <c r="B115" s="10" t="s">
        <v>13</v>
      </c>
      <c r="C115" t="str">
        <f t="shared" si="3"/>
        <v>2</v>
      </c>
      <c r="D115" t="str">
        <f t="shared" si="4"/>
        <v>2</v>
      </c>
      <c r="E115" t="b">
        <f t="shared" si="5"/>
        <v>1</v>
      </c>
    </row>
    <row r="116" spans="1:5" x14ac:dyDescent="0.35">
      <c r="A116" s="10" t="s">
        <v>9</v>
      </c>
      <c r="B116" s="10" t="s">
        <v>14</v>
      </c>
      <c r="C116" t="str">
        <f t="shared" si="3"/>
        <v>3</v>
      </c>
      <c r="D116" t="str">
        <f t="shared" si="4"/>
        <v>3</v>
      </c>
      <c r="E116" t="b">
        <f t="shared" si="5"/>
        <v>1</v>
      </c>
    </row>
    <row r="117" spans="1:5" x14ac:dyDescent="0.35">
      <c r="A117" s="10" t="s">
        <v>10</v>
      </c>
      <c r="B117" s="10" t="s">
        <v>15</v>
      </c>
      <c r="C117" t="str">
        <f t="shared" si="3"/>
        <v>4</v>
      </c>
      <c r="D117" t="str">
        <f t="shared" si="4"/>
        <v>4</v>
      </c>
      <c r="E117" t="b">
        <f t="shared" si="5"/>
        <v>1</v>
      </c>
    </row>
    <row r="118" spans="1:5" x14ac:dyDescent="0.35">
      <c r="A118" s="10" t="s">
        <v>7</v>
      </c>
      <c r="B118" s="10" t="s">
        <v>12</v>
      </c>
      <c r="C118" t="str">
        <f t="shared" si="3"/>
        <v>1</v>
      </c>
      <c r="D118" t="str">
        <f t="shared" si="4"/>
        <v>1</v>
      </c>
      <c r="E118" t="b">
        <f t="shared" si="5"/>
        <v>1</v>
      </c>
    </row>
    <row r="119" spans="1:5" x14ac:dyDescent="0.35">
      <c r="A119" s="10" t="s">
        <v>8</v>
      </c>
      <c r="B119" s="10" t="s">
        <v>13</v>
      </c>
      <c r="C119" t="str">
        <f t="shared" si="3"/>
        <v>2</v>
      </c>
      <c r="D119" t="str">
        <f t="shared" si="4"/>
        <v>2</v>
      </c>
      <c r="E119" t="b">
        <f t="shared" si="5"/>
        <v>1</v>
      </c>
    </row>
    <row r="120" spans="1:5" x14ac:dyDescent="0.35">
      <c r="A120" s="10" t="s">
        <v>9</v>
      </c>
      <c r="B120" s="10" t="s">
        <v>14</v>
      </c>
      <c r="C120" t="str">
        <f t="shared" si="3"/>
        <v>3</v>
      </c>
      <c r="D120" t="str">
        <f t="shared" si="4"/>
        <v>3</v>
      </c>
      <c r="E120" t="b">
        <f t="shared" si="5"/>
        <v>1</v>
      </c>
    </row>
    <row r="121" spans="1:5" x14ac:dyDescent="0.35">
      <c r="A121" s="10" t="s">
        <v>10</v>
      </c>
      <c r="B121" s="10" t="s">
        <v>15</v>
      </c>
      <c r="C121" t="str">
        <f t="shared" si="3"/>
        <v>4</v>
      </c>
      <c r="D121" t="str">
        <f t="shared" si="4"/>
        <v>4</v>
      </c>
      <c r="E121" t="b">
        <f t="shared" si="5"/>
        <v>1</v>
      </c>
    </row>
    <row r="122" spans="1:5" x14ac:dyDescent="0.35">
      <c r="A122" s="10" t="s">
        <v>7</v>
      </c>
      <c r="B122" s="10" t="s">
        <v>12</v>
      </c>
      <c r="C122" t="str">
        <f t="shared" si="3"/>
        <v>1</v>
      </c>
      <c r="D122" t="str">
        <f t="shared" si="4"/>
        <v>1</v>
      </c>
      <c r="E122" t="b">
        <f t="shared" si="5"/>
        <v>1</v>
      </c>
    </row>
    <row r="123" spans="1:5" x14ac:dyDescent="0.35">
      <c r="A123" s="10" t="s">
        <v>8</v>
      </c>
      <c r="B123" s="10" t="s">
        <v>13</v>
      </c>
      <c r="C123" t="str">
        <f t="shared" si="3"/>
        <v>2</v>
      </c>
      <c r="D123" t="str">
        <f t="shared" si="4"/>
        <v>2</v>
      </c>
      <c r="E123" t="b">
        <f t="shared" si="5"/>
        <v>1</v>
      </c>
    </row>
    <row r="124" spans="1:5" x14ac:dyDescent="0.35">
      <c r="A124" s="10" t="s">
        <v>9</v>
      </c>
      <c r="B124" s="10" t="s">
        <v>14</v>
      </c>
      <c r="C124" t="str">
        <f t="shared" si="3"/>
        <v>3</v>
      </c>
      <c r="D124" t="str">
        <f t="shared" si="4"/>
        <v>3</v>
      </c>
      <c r="E124" t="b">
        <f t="shared" si="5"/>
        <v>1</v>
      </c>
    </row>
    <row r="125" spans="1:5" x14ac:dyDescent="0.35">
      <c r="A125" s="10" t="s">
        <v>10</v>
      </c>
      <c r="B125" s="10" t="s">
        <v>15</v>
      </c>
      <c r="C125" t="str">
        <f t="shared" si="3"/>
        <v>4</v>
      </c>
      <c r="D125" t="str">
        <f t="shared" si="4"/>
        <v>4</v>
      </c>
      <c r="E125" t="b">
        <f t="shared" si="5"/>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6D761-CC1B-4EDF-839F-74060D4CE8DE}">
  <dimension ref="A1:G127"/>
  <sheetViews>
    <sheetView workbookViewId="0">
      <selection activeCell="G14" sqref="G14"/>
    </sheetView>
  </sheetViews>
  <sheetFormatPr defaultRowHeight="14.5" x14ac:dyDescent="0.35"/>
  <cols>
    <col min="1" max="1" width="13.08984375" style="1" bestFit="1" customWidth="1"/>
    <col min="2" max="2" width="17.1796875" style="1" bestFit="1" customWidth="1"/>
    <col min="3" max="3" width="18.1796875" style="1" bestFit="1" customWidth="1"/>
    <col min="4" max="4" width="15.7265625" style="1" bestFit="1" customWidth="1"/>
    <col min="5" max="5" width="26.08984375" customWidth="1"/>
    <col min="6" max="6" width="18.08984375" style="8" customWidth="1"/>
    <col min="7" max="7" width="22.54296875" customWidth="1"/>
  </cols>
  <sheetData>
    <row r="1" spans="1:7" x14ac:dyDescent="0.35">
      <c r="A1" s="1" t="s">
        <v>2</v>
      </c>
      <c r="B1" s="1" t="s">
        <v>21</v>
      </c>
      <c r="C1" s="1" t="s">
        <v>22</v>
      </c>
      <c r="D1" s="1" t="s">
        <v>23</v>
      </c>
      <c r="E1" s="9" t="s">
        <v>24</v>
      </c>
      <c r="F1" s="8" t="s">
        <v>24</v>
      </c>
      <c r="G1" s="1" t="s">
        <v>25</v>
      </c>
    </row>
    <row r="2" spans="1:7" x14ac:dyDescent="0.35">
      <c r="A2" s="1">
        <v>189</v>
      </c>
      <c r="B2" s="1">
        <v>107</v>
      </c>
      <c r="C2" s="7">
        <v>2000</v>
      </c>
      <c r="D2" s="5">
        <v>0.56599999999999995</v>
      </c>
      <c r="E2" s="8">
        <f>ROUND(B2/A2,3)</f>
        <v>0.56599999999999995</v>
      </c>
      <c r="F2" s="8">
        <v>0.56599999999999995</v>
      </c>
      <c r="G2" t="b">
        <f>D2=F2</f>
        <v>1</v>
      </c>
    </row>
    <row r="3" spans="1:7" x14ac:dyDescent="0.35">
      <c r="A3" s="1">
        <v>189</v>
      </c>
      <c r="B3" s="1">
        <v>196</v>
      </c>
      <c r="C3" s="7">
        <v>8000</v>
      </c>
      <c r="D3" s="5">
        <v>1.0369999999999999</v>
      </c>
      <c r="E3" s="8">
        <f t="shared" ref="E3:E66" si="0">ROUND(B3/A3,3)</f>
        <v>1.0369999999999999</v>
      </c>
      <c r="F3" s="8">
        <v>1.0369999999999999</v>
      </c>
      <c r="G3" t="b">
        <f t="shared" ref="G3:G66" si="1">D3=F3</f>
        <v>1</v>
      </c>
    </row>
    <row r="4" spans="1:7" x14ac:dyDescent="0.35">
      <c r="A4" s="1">
        <v>189</v>
      </c>
      <c r="B4" s="1">
        <v>177</v>
      </c>
      <c r="C4" s="7">
        <v>20000</v>
      </c>
      <c r="D4" s="5">
        <v>0.93700000000000006</v>
      </c>
      <c r="E4" s="8">
        <f t="shared" si="0"/>
        <v>0.93700000000000006</v>
      </c>
      <c r="F4" s="8">
        <v>0.93700000000000006</v>
      </c>
      <c r="G4" t="b">
        <f t="shared" si="1"/>
        <v>1</v>
      </c>
    </row>
    <row r="5" spans="1:7" x14ac:dyDescent="0.35">
      <c r="A5" s="1">
        <v>189</v>
      </c>
      <c r="B5" s="1">
        <v>181</v>
      </c>
      <c r="C5" s="7">
        <v>10446.729142025293</v>
      </c>
      <c r="D5" s="5">
        <v>0.95799999999999996</v>
      </c>
      <c r="E5" s="8">
        <f t="shared" si="0"/>
        <v>0.95799999999999996</v>
      </c>
      <c r="F5" s="8">
        <v>0.95799999999999996</v>
      </c>
      <c r="G5" t="b">
        <f t="shared" si="1"/>
        <v>1</v>
      </c>
    </row>
    <row r="6" spans="1:7" x14ac:dyDescent="0.35">
      <c r="A6" s="1">
        <v>189</v>
      </c>
      <c r="B6" s="1">
        <v>92</v>
      </c>
      <c r="C6" s="7">
        <v>1618.4971098265896</v>
      </c>
      <c r="D6" s="5">
        <v>0.48699999999999999</v>
      </c>
      <c r="E6" s="8">
        <f t="shared" si="0"/>
        <v>0.48699999999999999</v>
      </c>
      <c r="F6" s="8">
        <v>0.48699999999999999</v>
      </c>
      <c r="G6" t="b">
        <f t="shared" si="1"/>
        <v>1</v>
      </c>
    </row>
    <row r="7" spans="1:7" x14ac:dyDescent="0.35">
      <c r="A7" s="1">
        <v>189</v>
      </c>
      <c r="B7" s="1">
        <v>185</v>
      </c>
      <c r="C7" s="7">
        <v>5727.0783549239086</v>
      </c>
      <c r="D7" s="5">
        <v>0.97899999999999998</v>
      </c>
      <c r="E7" s="8">
        <f t="shared" si="0"/>
        <v>0.97899999999999998</v>
      </c>
      <c r="F7" s="8">
        <v>0.97899999999999998</v>
      </c>
      <c r="G7" t="b">
        <f t="shared" si="1"/>
        <v>1</v>
      </c>
    </row>
    <row r="8" spans="1:7" x14ac:dyDescent="0.35">
      <c r="A8" s="1">
        <v>189</v>
      </c>
      <c r="B8" s="1">
        <v>167</v>
      </c>
      <c r="C8" s="7">
        <v>19404.057865526342</v>
      </c>
      <c r="D8" s="5">
        <v>0.88400000000000001</v>
      </c>
      <c r="E8" s="8">
        <f t="shared" si="0"/>
        <v>0.88400000000000001</v>
      </c>
      <c r="F8" s="8">
        <v>0.88400000000000001</v>
      </c>
      <c r="G8" t="b">
        <f t="shared" si="1"/>
        <v>1</v>
      </c>
    </row>
    <row r="9" spans="1:7" x14ac:dyDescent="0.35">
      <c r="A9" s="1">
        <v>189</v>
      </c>
      <c r="B9" s="1">
        <v>180</v>
      </c>
      <c r="C9" s="7">
        <v>11500</v>
      </c>
      <c r="D9" s="5">
        <v>0.95199999999999996</v>
      </c>
      <c r="E9" s="8">
        <f t="shared" si="0"/>
        <v>0.95199999999999996</v>
      </c>
      <c r="F9" s="8">
        <v>0.95199999999999996</v>
      </c>
      <c r="G9" t="b">
        <f t="shared" si="1"/>
        <v>1</v>
      </c>
    </row>
    <row r="10" spans="1:7" x14ac:dyDescent="0.35">
      <c r="A10" s="1">
        <v>189</v>
      </c>
      <c r="B10" s="1">
        <v>76</v>
      </c>
      <c r="C10" s="7">
        <v>1344.5086705202311</v>
      </c>
      <c r="D10" s="5">
        <v>0.40200000000000002</v>
      </c>
      <c r="E10" s="8">
        <f t="shared" si="0"/>
        <v>0.40200000000000002</v>
      </c>
      <c r="F10" s="8">
        <v>0.40200000000000002</v>
      </c>
      <c r="G10" t="b">
        <f t="shared" si="1"/>
        <v>1</v>
      </c>
    </row>
    <row r="11" spans="1:7" x14ac:dyDescent="0.35">
      <c r="A11" s="1">
        <v>189</v>
      </c>
      <c r="B11" s="1">
        <v>179</v>
      </c>
      <c r="C11" s="7">
        <v>5204.8798893220974</v>
      </c>
      <c r="D11" s="5">
        <v>0.94699999999999995</v>
      </c>
      <c r="E11" s="8">
        <f t="shared" si="0"/>
        <v>0.94699999999999995</v>
      </c>
      <c r="F11" s="8">
        <v>0.94699999999999995</v>
      </c>
      <c r="G11" t="b">
        <f t="shared" si="1"/>
        <v>1</v>
      </c>
    </row>
    <row r="12" spans="1:7" x14ac:dyDescent="0.35">
      <c r="A12" s="1">
        <v>189</v>
      </c>
      <c r="B12" s="1">
        <v>162</v>
      </c>
      <c r="C12" s="7">
        <v>18891.820580474934</v>
      </c>
      <c r="D12" s="5">
        <v>0.85699999999999998</v>
      </c>
      <c r="E12" s="8">
        <f t="shared" si="0"/>
        <v>0.85699999999999998</v>
      </c>
      <c r="F12" s="8">
        <v>0.85699999999999998</v>
      </c>
      <c r="G12" t="b">
        <f t="shared" si="1"/>
        <v>1</v>
      </c>
    </row>
    <row r="13" spans="1:7" x14ac:dyDescent="0.35">
      <c r="A13" s="1">
        <v>189</v>
      </c>
      <c r="B13" s="1">
        <v>179</v>
      </c>
      <c r="C13" s="7">
        <v>11192.045956694654</v>
      </c>
      <c r="D13" s="5">
        <v>0.94699999999999995</v>
      </c>
      <c r="E13" s="8">
        <f t="shared" si="0"/>
        <v>0.94699999999999995</v>
      </c>
      <c r="F13" s="8">
        <v>0.94699999999999995</v>
      </c>
      <c r="G13" t="b">
        <f t="shared" si="1"/>
        <v>1</v>
      </c>
    </row>
    <row r="14" spans="1:7" x14ac:dyDescent="0.35">
      <c r="A14" s="1">
        <v>189</v>
      </c>
      <c r="B14" s="1">
        <v>74</v>
      </c>
      <c r="C14" s="7">
        <v>1309.8265895953757</v>
      </c>
      <c r="D14" s="5">
        <v>0.39200000000000002</v>
      </c>
      <c r="E14" s="8">
        <f t="shared" si="0"/>
        <v>0.39200000000000002</v>
      </c>
      <c r="F14" s="8">
        <v>0.39200000000000002</v>
      </c>
      <c r="G14" t="b">
        <f t="shared" si="1"/>
        <v>1</v>
      </c>
    </row>
    <row r="15" spans="1:7" x14ac:dyDescent="0.35">
      <c r="A15" s="1">
        <v>189</v>
      </c>
      <c r="B15" s="1">
        <v>164</v>
      </c>
      <c r="C15" s="7">
        <v>4562.9480568481949</v>
      </c>
      <c r="D15" s="5">
        <v>0.86799999999999999</v>
      </c>
      <c r="E15" s="8">
        <f t="shared" si="0"/>
        <v>0.86799999999999999</v>
      </c>
      <c r="F15" s="8">
        <v>0.86799999999999999</v>
      </c>
      <c r="G15" t="b">
        <f t="shared" si="1"/>
        <v>1</v>
      </c>
    </row>
    <row r="16" spans="1:7" x14ac:dyDescent="0.35">
      <c r="A16" s="1">
        <v>189</v>
      </c>
      <c r="B16" s="1">
        <v>160</v>
      </c>
      <c r="C16" s="7">
        <v>18738.968246747339</v>
      </c>
      <c r="D16" s="5">
        <v>0.84699999999999998</v>
      </c>
      <c r="E16" s="8">
        <f t="shared" si="0"/>
        <v>0.84699999999999998</v>
      </c>
      <c r="F16" s="8">
        <v>0.84699999999999998</v>
      </c>
      <c r="G16" t="b">
        <f t="shared" si="1"/>
        <v>1</v>
      </c>
    </row>
    <row r="17" spans="1:7" x14ac:dyDescent="0.35">
      <c r="A17" s="1">
        <v>189</v>
      </c>
      <c r="B17" s="1">
        <v>174</v>
      </c>
      <c r="C17" s="7">
        <v>10490.764471939903</v>
      </c>
      <c r="D17" s="5">
        <v>0.92100000000000004</v>
      </c>
      <c r="E17" s="8">
        <f t="shared" si="0"/>
        <v>0.92100000000000004</v>
      </c>
      <c r="F17" s="8">
        <v>0.92100000000000004</v>
      </c>
      <c r="G17" t="b">
        <f t="shared" si="1"/>
        <v>1</v>
      </c>
    </row>
    <row r="18" spans="1:7" x14ac:dyDescent="0.35">
      <c r="A18" s="1">
        <v>189</v>
      </c>
      <c r="B18" s="1">
        <v>62</v>
      </c>
      <c r="C18" s="7">
        <v>1105.2023121387283</v>
      </c>
      <c r="D18" s="5">
        <v>0.32800000000000001</v>
      </c>
      <c r="E18" s="8">
        <f t="shared" si="0"/>
        <v>0.32800000000000001</v>
      </c>
      <c r="F18" s="8">
        <v>0.32800000000000001</v>
      </c>
      <c r="G18" t="b">
        <f t="shared" si="1"/>
        <v>1</v>
      </c>
    </row>
    <row r="19" spans="1:7" x14ac:dyDescent="0.35">
      <c r="A19" s="1">
        <v>189</v>
      </c>
      <c r="B19" s="1">
        <v>157</v>
      </c>
      <c r="C19" s="7">
        <v>4317.4443466230659</v>
      </c>
      <c r="D19" s="5">
        <v>0.83099999999999996</v>
      </c>
      <c r="E19" s="8">
        <f t="shared" si="0"/>
        <v>0.83099999999999996</v>
      </c>
      <c r="F19" s="8">
        <v>0.83099999999999996</v>
      </c>
      <c r="G19" t="b">
        <f t="shared" si="1"/>
        <v>1</v>
      </c>
    </row>
    <row r="20" spans="1:7" x14ac:dyDescent="0.35">
      <c r="A20" s="1">
        <v>189</v>
      </c>
      <c r="B20" s="1">
        <v>160</v>
      </c>
      <c r="C20" s="7">
        <v>18738.968246747339</v>
      </c>
      <c r="D20" s="5">
        <v>0.84699999999999998</v>
      </c>
      <c r="E20" s="8">
        <f t="shared" si="0"/>
        <v>0.84699999999999998</v>
      </c>
      <c r="F20" s="8">
        <v>0.84699999999999998</v>
      </c>
      <c r="G20" t="b">
        <f t="shared" si="1"/>
        <v>1</v>
      </c>
    </row>
    <row r="21" spans="1:7" x14ac:dyDescent="0.35">
      <c r="A21" s="1">
        <v>189</v>
      </c>
      <c r="B21" s="1">
        <v>164</v>
      </c>
      <c r="C21" s="7">
        <v>9410.3844454264254</v>
      </c>
      <c r="D21" s="5">
        <v>0.86799999999999999</v>
      </c>
      <c r="E21" s="8">
        <f t="shared" si="0"/>
        <v>0.86799999999999999</v>
      </c>
      <c r="F21" s="8">
        <v>0.86799999999999999</v>
      </c>
      <c r="G21" t="b">
        <f t="shared" si="1"/>
        <v>1</v>
      </c>
    </row>
    <row r="22" spans="1:7" x14ac:dyDescent="0.35">
      <c r="A22" s="1">
        <v>189</v>
      </c>
      <c r="B22" s="1">
        <v>57</v>
      </c>
      <c r="C22" s="7">
        <v>1015.0289017341041</v>
      </c>
      <c r="D22" s="5">
        <v>0.30199999999999999</v>
      </c>
      <c r="E22" s="8">
        <f t="shared" si="0"/>
        <v>0.30199999999999999</v>
      </c>
      <c r="F22" s="8">
        <v>0.30199999999999999</v>
      </c>
      <c r="G22" t="b">
        <f t="shared" si="1"/>
        <v>1</v>
      </c>
    </row>
    <row r="23" spans="1:7" x14ac:dyDescent="0.35">
      <c r="A23" s="1">
        <v>189</v>
      </c>
      <c r="B23" s="1">
        <v>150</v>
      </c>
      <c r="C23" s="7">
        <v>4045.7804049805059</v>
      </c>
      <c r="D23" s="5">
        <v>0.79400000000000004</v>
      </c>
      <c r="E23" s="8">
        <f t="shared" si="0"/>
        <v>0.79400000000000004</v>
      </c>
      <c r="F23" s="8">
        <v>0.79400000000000004</v>
      </c>
      <c r="G23" t="b">
        <f t="shared" si="1"/>
        <v>1</v>
      </c>
    </row>
    <row r="24" spans="1:7" x14ac:dyDescent="0.35">
      <c r="A24" s="1">
        <v>189</v>
      </c>
      <c r="B24" s="1">
        <v>155</v>
      </c>
      <c r="C24" s="7">
        <v>18160.312983350013</v>
      </c>
      <c r="D24" s="5">
        <v>0.82</v>
      </c>
      <c r="E24" s="8">
        <f t="shared" si="0"/>
        <v>0.82</v>
      </c>
      <c r="F24" s="8">
        <v>0.82</v>
      </c>
      <c r="G24" t="b">
        <f t="shared" si="1"/>
        <v>1</v>
      </c>
    </row>
    <row r="25" spans="1:7" x14ac:dyDescent="0.35">
      <c r="A25" s="1">
        <v>189</v>
      </c>
      <c r="B25" s="1">
        <v>157</v>
      </c>
      <c r="C25" s="7">
        <v>8897.1277065841805</v>
      </c>
      <c r="D25" s="5">
        <v>0.83099999999999996</v>
      </c>
      <c r="E25" s="8">
        <f t="shared" si="0"/>
        <v>0.83099999999999996</v>
      </c>
      <c r="F25" s="8">
        <v>0.83099999999999996</v>
      </c>
      <c r="G25" t="b">
        <f t="shared" si="1"/>
        <v>1</v>
      </c>
    </row>
    <row r="26" spans="1:7" x14ac:dyDescent="0.35">
      <c r="A26" s="1">
        <v>189</v>
      </c>
      <c r="B26" s="1">
        <v>40</v>
      </c>
      <c r="C26" s="7">
        <v>720.23121387283243</v>
      </c>
      <c r="D26" s="5">
        <v>0.21199999999999999</v>
      </c>
      <c r="E26" s="8">
        <f t="shared" si="0"/>
        <v>0.21199999999999999</v>
      </c>
      <c r="F26" s="8">
        <v>0.21199999999999999</v>
      </c>
      <c r="G26" t="b">
        <f t="shared" si="1"/>
        <v>1</v>
      </c>
    </row>
    <row r="27" spans="1:7" x14ac:dyDescent="0.35">
      <c r="A27" s="1">
        <v>189</v>
      </c>
      <c r="B27" s="1">
        <v>141</v>
      </c>
      <c r="C27" s="7">
        <v>3704.6912338070683</v>
      </c>
      <c r="D27" s="5">
        <v>0.746</v>
      </c>
      <c r="E27" s="8">
        <f t="shared" si="0"/>
        <v>0.746</v>
      </c>
      <c r="F27" s="8">
        <v>0.746</v>
      </c>
      <c r="G27" t="b">
        <f t="shared" si="1"/>
        <v>1</v>
      </c>
    </row>
    <row r="28" spans="1:7" x14ac:dyDescent="0.35">
      <c r="A28" s="1">
        <v>189</v>
      </c>
      <c r="B28" s="1">
        <v>155</v>
      </c>
      <c r="C28" s="7">
        <v>18160.312983350013</v>
      </c>
      <c r="D28" s="5">
        <v>0.82</v>
      </c>
      <c r="E28" s="8">
        <f t="shared" si="0"/>
        <v>0.82</v>
      </c>
      <c r="F28" s="8">
        <v>0.82</v>
      </c>
      <c r="G28" t="b">
        <f t="shared" si="1"/>
        <v>1</v>
      </c>
    </row>
    <row r="29" spans="1:7" x14ac:dyDescent="0.35">
      <c r="A29" s="1">
        <v>189</v>
      </c>
      <c r="B29" s="1">
        <v>154</v>
      </c>
      <c r="C29" s="7">
        <v>8672.5143614670797</v>
      </c>
      <c r="D29" s="5">
        <v>0.81499999999999995</v>
      </c>
      <c r="E29" s="8">
        <f t="shared" si="0"/>
        <v>0.81499999999999995</v>
      </c>
      <c r="F29" s="8">
        <v>0.81499999999999995</v>
      </c>
      <c r="G29" t="b">
        <f t="shared" si="1"/>
        <v>1</v>
      </c>
    </row>
    <row r="30" spans="1:7" x14ac:dyDescent="0.35">
      <c r="A30" s="1">
        <v>189</v>
      </c>
      <c r="B30" s="1">
        <v>34</v>
      </c>
      <c r="C30" s="7">
        <v>616.18497109826592</v>
      </c>
      <c r="D30" s="5">
        <v>0.18</v>
      </c>
      <c r="E30" s="8">
        <f t="shared" si="0"/>
        <v>0.18</v>
      </c>
      <c r="F30" s="8">
        <v>0.18</v>
      </c>
      <c r="G30" t="b">
        <f t="shared" si="1"/>
        <v>1</v>
      </c>
    </row>
    <row r="31" spans="1:7" x14ac:dyDescent="0.35">
      <c r="A31" s="1">
        <v>189</v>
      </c>
      <c r="B31" s="1">
        <v>129</v>
      </c>
      <c r="C31" s="7">
        <v>3387.7499685574144</v>
      </c>
      <c r="D31" s="5">
        <v>0.68300000000000005</v>
      </c>
      <c r="E31" s="8">
        <f t="shared" si="0"/>
        <v>0.68300000000000005</v>
      </c>
      <c r="F31" s="8">
        <v>0.68300000000000005</v>
      </c>
      <c r="G31" t="b">
        <f t="shared" si="1"/>
        <v>1</v>
      </c>
    </row>
    <row r="32" spans="1:7" x14ac:dyDescent="0.35">
      <c r="A32" s="1">
        <v>189</v>
      </c>
      <c r="B32" s="1">
        <v>157</v>
      </c>
      <c r="C32" s="7">
        <v>18420.525884814848</v>
      </c>
      <c r="D32" s="5">
        <v>0.83099999999999996</v>
      </c>
      <c r="E32" s="8">
        <f t="shared" si="0"/>
        <v>0.83099999999999996</v>
      </c>
      <c r="F32" s="8">
        <v>0.83099999999999996</v>
      </c>
      <c r="G32" t="b">
        <f t="shared" si="1"/>
        <v>1</v>
      </c>
    </row>
    <row r="33" spans="1:7" x14ac:dyDescent="0.35">
      <c r="A33" s="1">
        <v>189</v>
      </c>
      <c r="B33" s="1">
        <v>151</v>
      </c>
      <c r="C33" s="7">
        <v>8432.6557666813969</v>
      </c>
      <c r="D33" s="5">
        <v>0.79900000000000004</v>
      </c>
      <c r="E33" s="8">
        <f t="shared" si="0"/>
        <v>0.79900000000000004</v>
      </c>
      <c r="F33" s="8">
        <v>0.79900000000000004</v>
      </c>
      <c r="G33" t="b">
        <f t="shared" si="1"/>
        <v>1</v>
      </c>
    </row>
    <row r="34" spans="1:7" x14ac:dyDescent="0.35">
      <c r="A34" s="1">
        <v>189</v>
      </c>
      <c r="B34" s="1">
        <v>27</v>
      </c>
      <c r="C34" s="7">
        <v>495.95375722543349</v>
      </c>
      <c r="D34" s="5">
        <v>0.14299999999999999</v>
      </c>
      <c r="E34" s="8">
        <f t="shared" si="0"/>
        <v>0.14299999999999999</v>
      </c>
      <c r="F34" s="8">
        <v>0.14299999999999999</v>
      </c>
      <c r="G34" t="b">
        <f t="shared" si="1"/>
        <v>1</v>
      </c>
    </row>
    <row r="35" spans="1:7" x14ac:dyDescent="0.35">
      <c r="A35" s="1">
        <v>189</v>
      </c>
      <c r="B35" s="1">
        <v>123</v>
      </c>
      <c r="C35" s="7">
        <v>3205.6345113822158</v>
      </c>
      <c r="D35" s="5">
        <v>0.65100000000000002</v>
      </c>
      <c r="E35" s="8">
        <f t="shared" si="0"/>
        <v>0.65100000000000002</v>
      </c>
      <c r="F35" s="8">
        <v>0.65100000000000002</v>
      </c>
      <c r="G35" t="b">
        <f t="shared" si="1"/>
        <v>1</v>
      </c>
    </row>
    <row r="36" spans="1:7" x14ac:dyDescent="0.35">
      <c r="A36" s="1">
        <v>189</v>
      </c>
      <c r="B36" s="1">
        <v>152</v>
      </c>
      <c r="C36" s="7">
        <v>17630.788827222274</v>
      </c>
      <c r="D36" s="5">
        <v>0.80400000000000005</v>
      </c>
      <c r="E36" s="8">
        <f t="shared" si="0"/>
        <v>0.80400000000000005</v>
      </c>
      <c r="F36" s="8">
        <v>0.80400000000000005</v>
      </c>
      <c r="G36" t="b">
        <f t="shared" si="1"/>
        <v>1</v>
      </c>
    </row>
    <row r="37" spans="1:7" x14ac:dyDescent="0.35">
      <c r="A37" s="1">
        <v>189</v>
      </c>
      <c r="B37" s="1">
        <v>141</v>
      </c>
      <c r="C37" s="7">
        <v>7546.3985859478571</v>
      </c>
      <c r="D37" s="5">
        <v>0.746</v>
      </c>
      <c r="E37" s="8">
        <f t="shared" si="0"/>
        <v>0.746</v>
      </c>
      <c r="F37" s="8">
        <v>0.746</v>
      </c>
      <c r="G37" t="b">
        <f t="shared" si="1"/>
        <v>1</v>
      </c>
    </row>
    <row r="38" spans="1:7" x14ac:dyDescent="0.35">
      <c r="A38" s="1">
        <v>189</v>
      </c>
      <c r="B38" s="1">
        <v>17</v>
      </c>
      <c r="C38" s="7">
        <v>321.38728323699422</v>
      </c>
      <c r="D38" s="5">
        <v>0.09</v>
      </c>
      <c r="E38" s="8">
        <f t="shared" si="0"/>
        <v>0.09</v>
      </c>
      <c r="F38" s="8">
        <v>0.09</v>
      </c>
      <c r="G38" t="b">
        <f t="shared" si="1"/>
        <v>1</v>
      </c>
    </row>
    <row r="39" spans="1:7" x14ac:dyDescent="0.35">
      <c r="A39" s="1">
        <v>189</v>
      </c>
      <c r="B39" s="1">
        <v>112</v>
      </c>
      <c r="C39" s="7">
        <v>2836.3727832976988</v>
      </c>
      <c r="D39" s="5">
        <v>0.59299999999999997</v>
      </c>
      <c r="E39" s="8">
        <f t="shared" si="0"/>
        <v>0.59299999999999997</v>
      </c>
      <c r="F39" s="8">
        <v>0.59299999999999997</v>
      </c>
      <c r="G39" t="b">
        <f t="shared" si="1"/>
        <v>1</v>
      </c>
    </row>
    <row r="40" spans="1:7" x14ac:dyDescent="0.35">
      <c r="A40" s="1">
        <v>189</v>
      </c>
      <c r="B40" s="1">
        <v>149</v>
      </c>
      <c r="C40" s="7">
        <v>17151.305613683922</v>
      </c>
      <c r="D40" s="5">
        <v>0.78800000000000003</v>
      </c>
      <c r="E40" s="8">
        <f t="shared" si="0"/>
        <v>0.78800000000000003</v>
      </c>
      <c r="F40" s="8">
        <v>0.78800000000000003</v>
      </c>
      <c r="G40" t="b">
        <f t="shared" si="1"/>
        <v>1</v>
      </c>
    </row>
    <row r="41" spans="1:7" x14ac:dyDescent="0.35">
      <c r="A41" s="1">
        <v>189</v>
      </c>
      <c r="B41" s="1">
        <v>138</v>
      </c>
      <c r="C41" s="7">
        <v>7326.866990720283</v>
      </c>
      <c r="D41" s="5">
        <v>0.73</v>
      </c>
      <c r="E41" s="8">
        <f t="shared" si="0"/>
        <v>0.73</v>
      </c>
      <c r="F41" s="8">
        <v>0.73</v>
      </c>
      <c r="G41" t="b">
        <f t="shared" si="1"/>
        <v>1</v>
      </c>
    </row>
    <row r="42" spans="1:7" x14ac:dyDescent="0.35">
      <c r="A42" s="1">
        <v>189</v>
      </c>
      <c r="B42" s="1">
        <v>17</v>
      </c>
      <c r="C42" s="7">
        <v>321.38728323699422</v>
      </c>
      <c r="D42" s="5">
        <v>0.09</v>
      </c>
      <c r="E42" s="8">
        <f t="shared" si="0"/>
        <v>0.09</v>
      </c>
      <c r="F42" s="8">
        <v>0.09</v>
      </c>
      <c r="G42" t="b">
        <f t="shared" si="1"/>
        <v>1</v>
      </c>
    </row>
    <row r="43" spans="1:7" x14ac:dyDescent="0.35">
      <c r="A43" s="1">
        <v>189</v>
      </c>
      <c r="B43" s="1">
        <v>87</v>
      </c>
      <c r="C43" s="7">
        <v>2200.4779273047416</v>
      </c>
      <c r="D43" s="5">
        <v>0.46</v>
      </c>
      <c r="E43" s="8">
        <f t="shared" si="0"/>
        <v>0.46</v>
      </c>
      <c r="F43" s="8">
        <v>0.46</v>
      </c>
      <c r="G43" t="b">
        <f t="shared" si="1"/>
        <v>1</v>
      </c>
    </row>
    <row r="44" spans="1:7" x14ac:dyDescent="0.35">
      <c r="A44" s="1">
        <v>189</v>
      </c>
      <c r="B44" s="1">
        <v>147</v>
      </c>
      <c r="C44" s="7">
        <v>16885.633700300248</v>
      </c>
      <c r="D44" s="5">
        <v>0.77800000000000002</v>
      </c>
      <c r="E44" s="8">
        <f t="shared" si="0"/>
        <v>0.77800000000000002</v>
      </c>
      <c r="F44" s="8">
        <v>0.77800000000000002</v>
      </c>
      <c r="G44" t="b">
        <f t="shared" si="1"/>
        <v>1</v>
      </c>
    </row>
    <row r="45" spans="1:7" x14ac:dyDescent="0.35">
      <c r="A45" s="1">
        <v>189</v>
      </c>
      <c r="B45" s="1">
        <v>138</v>
      </c>
      <c r="C45" s="7">
        <v>7326.866990720283</v>
      </c>
      <c r="D45" s="5">
        <v>0.73</v>
      </c>
      <c r="E45" s="8">
        <f t="shared" si="0"/>
        <v>0.73</v>
      </c>
      <c r="F45" s="8">
        <v>0.73</v>
      </c>
      <c r="G45" t="b">
        <f t="shared" si="1"/>
        <v>1</v>
      </c>
    </row>
    <row r="46" spans="1:7" x14ac:dyDescent="0.35">
      <c r="A46" s="1">
        <v>189</v>
      </c>
      <c r="B46" s="1">
        <v>16</v>
      </c>
      <c r="C46" s="7">
        <v>300.57803468208095</v>
      </c>
      <c r="D46" s="5">
        <v>8.5000000000000006E-2</v>
      </c>
      <c r="E46" s="8">
        <f t="shared" si="0"/>
        <v>8.5000000000000006E-2</v>
      </c>
      <c r="F46" s="8">
        <v>8.5000000000000006E-2</v>
      </c>
      <c r="G46" t="b">
        <f t="shared" si="1"/>
        <v>1</v>
      </c>
    </row>
    <row r="47" spans="1:7" x14ac:dyDescent="0.35">
      <c r="A47" s="1">
        <v>189</v>
      </c>
      <c r="B47" s="1">
        <v>74</v>
      </c>
      <c r="C47" s="7">
        <v>1916.7400327002892</v>
      </c>
      <c r="D47" s="5">
        <v>0.39200000000000002</v>
      </c>
      <c r="E47" s="8">
        <f t="shared" si="0"/>
        <v>0.39200000000000002</v>
      </c>
      <c r="F47" s="8">
        <v>0.39200000000000002</v>
      </c>
      <c r="G47" t="b">
        <f t="shared" si="1"/>
        <v>1</v>
      </c>
    </row>
    <row r="48" spans="1:7" x14ac:dyDescent="0.35">
      <c r="A48" s="1">
        <v>189</v>
      </c>
      <c r="B48" s="1">
        <v>138</v>
      </c>
      <c r="C48" s="7">
        <v>15641.88881812392</v>
      </c>
      <c r="D48" s="5">
        <v>0.73</v>
      </c>
      <c r="E48" s="8">
        <f t="shared" si="0"/>
        <v>0.73</v>
      </c>
      <c r="F48" s="8">
        <v>0.73</v>
      </c>
      <c r="G48" t="b">
        <f t="shared" si="1"/>
        <v>1</v>
      </c>
    </row>
    <row r="49" spans="1:7" x14ac:dyDescent="0.35">
      <c r="A49" s="1">
        <v>189</v>
      </c>
      <c r="B49" s="1">
        <v>132</v>
      </c>
      <c r="C49" s="7">
        <v>6782.1034025629697</v>
      </c>
      <c r="D49" s="5">
        <v>0.69799999999999995</v>
      </c>
      <c r="E49" s="8">
        <f t="shared" si="0"/>
        <v>0.69799999999999995</v>
      </c>
      <c r="F49" s="8">
        <v>0.69799999999999995</v>
      </c>
      <c r="G49" t="b">
        <f t="shared" si="1"/>
        <v>1</v>
      </c>
    </row>
    <row r="50" spans="1:7" x14ac:dyDescent="0.35">
      <c r="A50" s="1">
        <v>189</v>
      </c>
      <c r="B50" s="1">
        <v>14</v>
      </c>
      <c r="C50" s="7">
        <v>265.89595375722541</v>
      </c>
      <c r="D50" s="5">
        <v>7.3999999999999996E-2</v>
      </c>
      <c r="E50" s="8">
        <f t="shared" si="0"/>
        <v>7.3999999999999996E-2</v>
      </c>
      <c r="F50" s="8">
        <v>7.3999999999999996E-2</v>
      </c>
      <c r="G50" t="b">
        <f t="shared" si="1"/>
        <v>1</v>
      </c>
    </row>
    <row r="51" spans="1:7" x14ac:dyDescent="0.35">
      <c r="A51" s="1">
        <v>189</v>
      </c>
      <c r="B51" s="1">
        <v>66</v>
      </c>
      <c r="C51" s="7">
        <v>1739.6553892592126</v>
      </c>
      <c r="D51" s="5">
        <v>0.34899999999999998</v>
      </c>
      <c r="E51" s="8">
        <f t="shared" si="0"/>
        <v>0.34899999999999998</v>
      </c>
      <c r="F51" s="8">
        <v>0.34899999999999998</v>
      </c>
      <c r="G51" t="b">
        <f t="shared" si="1"/>
        <v>1</v>
      </c>
    </row>
    <row r="52" spans="1:7" x14ac:dyDescent="0.35">
      <c r="A52" s="1">
        <v>189</v>
      </c>
      <c r="B52" s="1">
        <v>136</v>
      </c>
      <c r="C52" s="7">
        <v>15376.216904740242</v>
      </c>
      <c r="D52" s="5">
        <v>0.72</v>
      </c>
      <c r="E52" s="8">
        <f t="shared" si="0"/>
        <v>0.72</v>
      </c>
      <c r="F52" s="8">
        <v>0.72</v>
      </c>
      <c r="G52" t="b">
        <f t="shared" si="1"/>
        <v>1</v>
      </c>
    </row>
    <row r="53" spans="1:7" x14ac:dyDescent="0.35">
      <c r="A53" s="1">
        <v>189</v>
      </c>
      <c r="B53" s="1">
        <v>126</v>
      </c>
      <c r="C53" s="7">
        <v>6286.1246133451168</v>
      </c>
      <c r="D53" s="5">
        <v>0.66700000000000004</v>
      </c>
      <c r="E53" s="8">
        <f t="shared" si="0"/>
        <v>0.66700000000000004</v>
      </c>
      <c r="F53" s="8">
        <v>0.66700000000000004</v>
      </c>
      <c r="G53" t="b">
        <f t="shared" si="1"/>
        <v>1</v>
      </c>
    </row>
    <row r="54" spans="1:7" x14ac:dyDescent="0.35">
      <c r="A54" s="1">
        <v>189</v>
      </c>
      <c r="B54" s="1">
        <v>14</v>
      </c>
      <c r="C54" s="7">
        <v>265.89595375722541</v>
      </c>
      <c r="D54" s="5">
        <v>7.3999999999999996E-2</v>
      </c>
      <c r="E54" s="8">
        <f t="shared" si="0"/>
        <v>7.3999999999999996E-2</v>
      </c>
      <c r="F54" s="8">
        <v>7.3999999999999996E-2</v>
      </c>
      <c r="G54" t="b">
        <f t="shared" si="1"/>
        <v>1</v>
      </c>
    </row>
    <row r="55" spans="1:7" x14ac:dyDescent="0.35">
      <c r="A55" s="1">
        <v>189</v>
      </c>
      <c r="B55" s="1">
        <v>56</v>
      </c>
      <c r="C55" s="7">
        <v>1472.0160986039493</v>
      </c>
      <c r="D55" s="5">
        <v>0.29599999999999999</v>
      </c>
      <c r="E55" s="8">
        <f t="shared" si="0"/>
        <v>0.29599999999999999</v>
      </c>
      <c r="F55" s="8">
        <v>0.29599999999999999</v>
      </c>
      <c r="G55" t="b">
        <f t="shared" si="1"/>
        <v>1</v>
      </c>
    </row>
    <row r="56" spans="1:7" x14ac:dyDescent="0.35">
      <c r="A56" s="1">
        <v>189</v>
      </c>
      <c r="B56" s="1">
        <v>135</v>
      </c>
      <c r="C56" s="7">
        <v>15205.167864616504</v>
      </c>
      <c r="D56" s="5">
        <v>0.71399999999999997</v>
      </c>
      <c r="E56" s="8">
        <f t="shared" si="0"/>
        <v>0.71399999999999997</v>
      </c>
      <c r="F56" s="8">
        <v>0.71399999999999997</v>
      </c>
      <c r="G56" t="b">
        <f t="shared" si="1"/>
        <v>1</v>
      </c>
    </row>
    <row r="57" spans="1:7" x14ac:dyDescent="0.35">
      <c r="A57" s="1">
        <v>189</v>
      </c>
      <c r="B57" s="1">
        <v>126</v>
      </c>
      <c r="C57" s="7">
        <v>6286.1246133451168</v>
      </c>
      <c r="D57" s="5">
        <v>0.66700000000000004</v>
      </c>
      <c r="E57" s="8">
        <f t="shared" si="0"/>
        <v>0.66700000000000004</v>
      </c>
      <c r="F57" s="8">
        <v>0.66700000000000004</v>
      </c>
      <c r="G57" t="b">
        <f t="shared" si="1"/>
        <v>1</v>
      </c>
    </row>
    <row r="58" spans="1:7" x14ac:dyDescent="0.35">
      <c r="A58" s="1">
        <v>189</v>
      </c>
      <c r="B58" s="1">
        <v>12</v>
      </c>
      <c r="C58" s="7">
        <v>231.21387283236993</v>
      </c>
      <c r="D58" s="5">
        <v>6.3E-2</v>
      </c>
      <c r="E58" s="8">
        <f t="shared" si="0"/>
        <v>6.3E-2</v>
      </c>
      <c r="F58" s="8">
        <v>6.3E-2</v>
      </c>
      <c r="G58" t="b">
        <f t="shared" si="1"/>
        <v>1</v>
      </c>
    </row>
    <row r="59" spans="1:7" x14ac:dyDescent="0.35">
      <c r="A59" s="1">
        <v>189</v>
      </c>
      <c r="B59" s="1">
        <v>53</v>
      </c>
      <c r="C59" s="7">
        <v>1384.4799396302351</v>
      </c>
      <c r="D59" s="5">
        <v>0.28000000000000003</v>
      </c>
      <c r="E59" s="8">
        <f t="shared" si="0"/>
        <v>0.28000000000000003</v>
      </c>
      <c r="F59" s="8">
        <v>0.28000000000000003</v>
      </c>
      <c r="G59" t="b">
        <f t="shared" si="1"/>
        <v>1</v>
      </c>
    </row>
    <row r="60" spans="1:7" x14ac:dyDescent="0.35">
      <c r="A60" s="1">
        <v>189</v>
      </c>
      <c r="B60" s="1">
        <v>133</v>
      </c>
      <c r="C60" s="7">
        <v>14914.020562278227</v>
      </c>
      <c r="D60" s="5">
        <v>0.70399999999999996</v>
      </c>
      <c r="E60" s="8">
        <f t="shared" si="0"/>
        <v>0.70399999999999996</v>
      </c>
      <c r="F60" s="8">
        <v>0.70399999999999996</v>
      </c>
      <c r="G60" t="b">
        <f t="shared" si="1"/>
        <v>1</v>
      </c>
    </row>
    <row r="61" spans="1:7" x14ac:dyDescent="0.35">
      <c r="A61" s="1">
        <v>189</v>
      </c>
      <c r="B61" s="1">
        <v>125</v>
      </c>
      <c r="C61" s="7">
        <v>6193.6367653557218</v>
      </c>
      <c r="D61" s="5">
        <v>0.66100000000000003</v>
      </c>
      <c r="E61" s="8">
        <f t="shared" si="0"/>
        <v>0.66100000000000003</v>
      </c>
      <c r="F61" s="8">
        <v>0.66100000000000003</v>
      </c>
      <c r="G61" t="b">
        <f t="shared" si="1"/>
        <v>1</v>
      </c>
    </row>
    <row r="62" spans="1:7" x14ac:dyDescent="0.35">
      <c r="A62" s="1">
        <v>189</v>
      </c>
      <c r="B62" s="1">
        <v>12</v>
      </c>
      <c r="C62" s="7">
        <v>231.21387283236993</v>
      </c>
      <c r="D62" s="5">
        <v>6.3E-2</v>
      </c>
      <c r="E62" s="8">
        <f t="shared" si="0"/>
        <v>6.3E-2</v>
      </c>
      <c r="F62" s="8">
        <v>6.3E-2</v>
      </c>
      <c r="G62" t="b">
        <f t="shared" si="1"/>
        <v>1</v>
      </c>
    </row>
    <row r="63" spans="1:7" x14ac:dyDescent="0.35">
      <c r="A63" s="1">
        <v>189</v>
      </c>
      <c r="B63" s="1">
        <v>45</v>
      </c>
      <c r="C63" s="7">
        <v>1214.4384354169285</v>
      </c>
      <c r="D63" s="5">
        <v>0.23799999999999999</v>
      </c>
      <c r="E63" s="8">
        <f t="shared" si="0"/>
        <v>0.23799999999999999</v>
      </c>
      <c r="F63" s="8">
        <v>0.23799999999999999</v>
      </c>
      <c r="G63" t="b">
        <f t="shared" si="1"/>
        <v>1</v>
      </c>
    </row>
    <row r="64" spans="1:7" x14ac:dyDescent="0.35">
      <c r="A64" s="1">
        <v>189</v>
      </c>
      <c r="B64" s="1">
        <v>133</v>
      </c>
      <c r="C64" s="7">
        <v>14914.020562278227</v>
      </c>
      <c r="D64" s="5">
        <v>0.70399999999999996</v>
      </c>
      <c r="E64" s="8">
        <f t="shared" si="0"/>
        <v>0.70399999999999996</v>
      </c>
      <c r="F64" s="8">
        <v>0.70399999999999996</v>
      </c>
      <c r="G64" t="b">
        <f t="shared" si="1"/>
        <v>1</v>
      </c>
    </row>
    <row r="65" spans="1:7" x14ac:dyDescent="0.35">
      <c r="A65" s="1">
        <v>189</v>
      </c>
      <c r="B65" s="1">
        <v>127</v>
      </c>
      <c r="C65" s="7">
        <v>6276.977463543968</v>
      </c>
      <c r="D65" s="5">
        <v>0.67200000000000004</v>
      </c>
      <c r="E65" s="8">
        <f t="shared" si="0"/>
        <v>0.67200000000000004</v>
      </c>
      <c r="F65" s="8">
        <v>0.67200000000000004</v>
      </c>
      <c r="G65" t="b">
        <f t="shared" si="1"/>
        <v>1</v>
      </c>
    </row>
    <row r="66" spans="1:7" x14ac:dyDescent="0.35">
      <c r="A66" s="1">
        <v>189</v>
      </c>
      <c r="B66" s="1">
        <v>12</v>
      </c>
      <c r="C66" s="7">
        <v>231.21387283236993</v>
      </c>
      <c r="D66" s="5">
        <v>6.3E-2</v>
      </c>
      <c r="E66" s="8">
        <f t="shared" si="0"/>
        <v>6.3E-2</v>
      </c>
      <c r="F66" s="8">
        <v>6.3E-2</v>
      </c>
      <c r="G66" t="b">
        <f t="shared" si="1"/>
        <v>1</v>
      </c>
    </row>
    <row r="67" spans="1:7" x14ac:dyDescent="0.35">
      <c r="A67" s="1">
        <v>189</v>
      </c>
      <c r="B67" s="1">
        <v>44</v>
      </c>
      <c r="C67" s="7">
        <v>1185.2597157590242</v>
      </c>
      <c r="D67" s="5">
        <v>0.23300000000000001</v>
      </c>
      <c r="E67" s="8">
        <f t="shared" ref="E67:E125" si="2">ROUND(B67/A67,3)</f>
        <v>0.23300000000000001</v>
      </c>
      <c r="F67" s="8">
        <v>0.23300000000000001</v>
      </c>
      <c r="G67" t="b">
        <f t="shared" ref="G67:G125" si="3">D67=F67</f>
        <v>1</v>
      </c>
    </row>
    <row r="68" spans="1:7" x14ac:dyDescent="0.35">
      <c r="A68" s="1">
        <v>189</v>
      </c>
      <c r="B68" s="1">
        <v>132</v>
      </c>
      <c r="C68" s="7">
        <v>14758.438722591212</v>
      </c>
      <c r="D68" s="5">
        <v>0.69799999999999995</v>
      </c>
      <c r="E68" s="8">
        <f t="shared" si="2"/>
        <v>0.69799999999999995</v>
      </c>
      <c r="F68" s="8">
        <v>0.69799999999999995</v>
      </c>
      <c r="G68" t="b">
        <f t="shared" si="3"/>
        <v>1</v>
      </c>
    </row>
    <row r="69" spans="1:7" x14ac:dyDescent="0.35">
      <c r="A69" s="1">
        <v>189</v>
      </c>
      <c r="B69" s="1">
        <v>127</v>
      </c>
      <c r="C69" s="7">
        <v>6276.977463543968</v>
      </c>
      <c r="D69" s="5">
        <v>0.67200000000000004</v>
      </c>
      <c r="E69" s="8">
        <f t="shared" si="2"/>
        <v>0.67200000000000004</v>
      </c>
      <c r="F69" s="8">
        <v>0.67200000000000004</v>
      </c>
      <c r="G69" t="b">
        <f t="shared" si="3"/>
        <v>1</v>
      </c>
    </row>
    <row r="70" spans="1:7" x14ac:dyDescent="0.35">
      <c r="A70" s="1">
        <v>189</v>
      </c>
      <c r="B70" s="1">
        <v>12</v>
      </c>
      <c r="C70" s="7">
        <v>231.21387283236993</v>
      </c>
      <c r="D70" s="5">
        <v>6.3E-2</v>
      </c>
      <c r="E70" s="8">
        <f t="shared" si="2"/>
        <v>6.3E-2</v>
      </c>
      <c r="F70" s="8">
        <v>6.3E-2</v>
      </c>
      <c r="G70" t="b">
        <f t="shared" si="3"/>
        <v>1</v>
      </c>
    </row>
    <row r="71" spans="1:7" x14ac:dyDescent="0.35">
      <c r="A71" s="1">
        <v>189</v>
      </c>
      <c r="B71" s="1">
        <v>39</v>
      </c>
      <c r="C71" s="7">
        <v>1033.3291409885551</v>
      </c>
      <c r="D71" s="5">
        <v>0.20599999999999999</v>
      </c>
      <c r="E71" s="8">
        <f t="shared" si="2"/>
        <v>0.20599999999999999</v>
      </c>
      <c r="F71" s="8">
        <v>0.20599999999999999</v>
      </c>
      <c r="G71" t="b">
        <f t="shared" si="3"/>
        <v>1</v>
      </c>
    </row>
    <row r="72" spans="1:7" x14ac:dyDescent="0.35">
      <c r="A72" s="1">
        <v>189</v>
      </c>
      <c r="B72" s="1">
        <v>130</v>
      </c>
      <c r="C72" s="7">
        <v>14467.291420252934</v>
      </c>
      <c r="D72" s="5">
        <v>0.68799999999999994</v>
      </c>
      <c r="E72" s="8">
        <f t="shared" si="2"/>
        <v>0.68799999999999994</v>
      </c>
      <c r="F72" s="8">
        <v>0.68799999999999994</v>
      </c>
      <c r="G72" t="b">
        <f t="shared" si="3"/>
        <v>1</v>
      </c>
    </row>
    <row r="73" spans="1:7" x14ac:dyDescent="0.35">
      <c r="A73" s="1">
        <v>189</v>
      </c>
      <c r="B73" s="1">
        <v>127</v>
      </c>
      <c r="C73" s="7">
        <v>6276.977463543968</v>
      </c>
      <c r="D73" s="5">
        <v>0.67200000000000004</v>
      </c>
      <c r="E73" s="8">
        <f t="shared" si="2"/>
        <v>0.67200000000000004</v>
      </c>
      <c r="F73" s="8">
        <v>0.67200000000000004</v>
      </c>
      <c r="G73" t="b">
        <f t="shared" si="3"/>
        <v>1</v>
      </c>
    </row>
    <row r="74" spans="1:7" x14ac:dyDescent="0.35">
      <c r="A74" s="1">
        <v>189</v>
      </c>
      <c r="B74" s="1">
        <v>10</v>
      </c>
      <c r="C74" s="7">
        <v>201.15606936416185</v>
      </c>
      <c r="D74" s="5">
        <v>5.2999999999999999E-2</v>
      </c>
      <c r="E74" s="8">
        <f t="shared" si="2"/>
        <v>5.2999999999999999E-2</v>
      </c>
      <c r="F74" s="8">
        <v>5.2999999999999999E-2</v>
      </c>
      <c r="G74" t="b">
        <f t="shared" si="3"/>
        <v>1</v>
      </c>
    </row>
    <row r="75" spans="1:7" x14ac:dyDescent="0.35">
      <c r="A75" s="1">
        <v>189</v>
      </c>
      <c r="B75" s="1">
        <v>34</v>
      </c>
      <c r="C75" s="7">
        <v>925.66972707835498</v>
      </c>
      <c r="D75" s="5">
        <v>0.18</v>
      </c>
      <c r="E75" s="8">
        <f t="shared" si="2"/>
        <v>0.18</v>
      </c>
      <c r="F75" s="8">
        <v>0.18</v>
      </c>
      <c r="G75" t="b">
        <f t="shared" si="3"/>
        <v>1</v>
      </c>
    </row>
    <row r="76" spans="1:7" x14ac:dyDescent="0.35">
      <c r="A76" s="1">
        <v>189</v>
      </c>
      <c r="B76" s="1">
        <v>130</v>
      </c>
      <c r="C76" s="7">
        <v>14467.291420252934</v>
      </c>
      <c r="D76" s="5">
        <v>0.68799999999999994</v>
      </c>
      <c r="E76" s="8">
        <f t="shared" si="2"/>
        <v>0.68799999999999994</v>
      </c>
      <c r="F76" s="8">
        <v>0.68799999999999994</v>
      </c>
      <c r="G76" t="b">
        <f t="shared" si="3"/>
        <v>1</v>
      </c>
    </row>
    <row r="77" spans="1:7" x14ac:dyDescent="0.35">
      <c r="A77" s="1">
        <v>189</v>
      </c>
      <c r="B77" s="1">
        <v>81</v>
      </c>
      <c r="C77" s="7">
        <v>2934.2023862129913</v>
      </c>
      <c r="D77" s="5">
        <v>0.42899999999999999</v>
      </c>
      <c r="E77" s="8">
        <f t="shared" si="2"/>
        <v>0.42899999999999999</v>
      </c>
      <c r="F77" s="8">
        <v>0.42899999999999999</v>
      </c>
      <c r="G77" t="b">
        <f t="shared" si="3"/>
        <v>1</v>
      </c>
    </row>
    <row r="78" spans="1:7" x14ac:dyDescent="0.35">
      <c r="A78" s="1">
        <v>189</v>
      </c>
      <c r="B78" s="1">
        <v>10</v>
      </c>
      <c r="C78" s="7">
        <v>201.15606936416185</v>
      </c>
      <c r="D78" s="5">
        <v>5.2999999999999999E-2</v>
      </c>
      <c r="E78" s="8">
        <f t="shared" si="2"/>
        <v>5.2999999999999999E-2</v>
      </c>
      <c r="F78" s="8">
        <v>5.2999999999999999E-2</v>
      </c>
      <c r="G78" t="b">
        <f t="shared" si="3"/>
        <v>1</v>
      </c>
    </row>
    <row r="79" spans="1:7" x14ac:dyDescent="0.35">
      <c r="A79" s="1">
        <v>189</v>
      </c>
      <c r="B79" s="1">
        <v>33</v>
      </c>
      <c r="C79" s="7">
        <v>906.55263488869321</v>
      </c>
      <c r="D79" s="5">
        <v>0.17499999999999999</v>
      </c>
      <c r="E79" s="8">
        <f t="shared" si="2"/>
        <v>0.17499999999999999</v>
      </c>
      <c r="F79" s="8">
        <v>0.17499999999999999</v>
      </c>
      <c r="G79" t="b">
        <f t="shared" si="3"/>
        <v>1</v>
      </c>
    </row>
    <row r="80" spans="1:7" x14ac:dyDescent="0.35">
      <c r="A80" s="1">
        <v>189</v>
      </c>
      <c r="B80" s="1">
        <v>130</v>
      </c>
      <c r="C80" s="7">
        <v>14467.291420252934</v>
      </c>
      <c r="D80" s="5">
        <v>0.68799999999999994</v>
      </c>
      <c r="E80" s="8">
        <f t="shared" si="2"/>
        <v>0.68799999999999994</v>
      </c>
      <c r="F80" s="8">
        <v>0.68799999999999994</v>
      </c>
      <c r="G80" t="b">
        <f t="shared" si="3"/>
        <v>1</v>
      </c>
    </row>
    <row r="81" spans="1:7" x14ac:dyDescent="0.35">
      <c r="A81" s="1">
        <v>189</v>
      </c>
      <c r="B81" s="1">
        <v>80</v>
      </c>
      <c r="C81" s="7">
        <v>2889.4829871851525</v>
      </c>
      <c r="D81" s="5">
        <v>0.42299999999999999</v>
      </c>
      <c r="E81" s="8">
        <f t="shared" si="2"/>
        <v>0.42299999999999999</v>
      </c>
      <c r="F81" s="8">
        <v>0.42299999999999999</v>
      </c>
      <c r="G81" t="b">
        <f t="shared" si="3"/>
        <v>1</v>
      </c>
    </row>
    <row r="82" spans="1:7" x14ac:dyDescent="0.35">
      <c r="A82" s="1">
        <v>189</v>
      </c>
      <c r="B82" s="1">
        <v>9</v>
      </c>
      <c r="C82" s="7">
        <v>184.97109826589593</v>
      </c>
      <c r="D82" s="5">
        <v>4.8000000000000001E-2</v>
      </c>
      <c r="E82" s="8">
        <f t="shared" si="2"/>
        <v>4.8000000000000001E-2</v>
      </c>
      <c r="F82" s="8">
        <v>4.8000000000000001E-2</v>
      </c>
      <c r="G82" t="b">
        <f t="shared" si="3"/>
        <v>1</v>
      </c>
    </row>
    <row r="83" spans="1:7" x14ac:dyDescent="0.35">
      <c r="A83" s="1">
        <v>189</v>
      </c>
      <c r="B83" s="1">
        <v>29</v>
      </c>
      <c r="C83" s="7">
        <v>833.10275437051939</v>
      </c>
      <c r="D83" s="5">
        <v>0.153</v>
      </c>
      <c r="E83" s="8">
        <f t="shared" si="2"/>
        <v>0.153</v>
      </c>
      <c r="F83" s="8">
        <v>0.153</v>
      </c>
      <c r="G83" t="b">
        <f t="shared" si="3"/>
        <v>1</v>
      </c>
    </row>
    <row r="84" spans="1:7" x14ac:dyDescent="0.35">
      <c r="A84" s="1">
        <v>189</v>
      </c>
      <c r="B84" s="1">
        <v>130</v>
      </c>
      <c r="C84" s="7">
        <v>14467.291420252934</v>
      </c>
      <c r="D84" s="5">
        <v>0.68799999999999994</v>
      </c>
      <c r="E84" s="8">
        <f t="shared" si="2"/>
        <v>0.68799999999999994</v>
      </c>
      <c r="F84" s="8">
        <v>0.68799999999999994</v>
      </c>
      <c r="G84" t="b">
        <f t="shared" si="3"/>
        <v>1</v>
      </c>
    </row>
    <row r="85" spans="1:7" x14ac:dyDescent="0.35">
      <c r="A85" s="1">
        <v>189</v>
      </c>
      <c r="B85" s="1">
        <v>79</v>
      </c>
      <c r="C85" s="7">
        <v>2847.8126380910298</v>
      </c>
      <c r="D85" s="5">
        <v>0.41799999999999998</v>
      </c>
      <c r="E85" s="8">
        <f t="shared" si="2"/>
        <v>0.41799999999999998</v>
      </c>
      <c r="F85" s="8">
        <v>0.41799999999999998</v>
      </c>
      <c r="G85" t="b">
        <f t="shared" si="3"/>
        <v>1</v>
      </c>
    </row>
    <row r="86" spans="1:7" x14ac:dyDescent="0.35">
      <c r="A86" s="1">
        <v>189</v>
      </c>
      <c r="B86" s="1">
        <v>9</v>
      </c>
      <c r="C86" s="7">
        <v>184.97109826589593</v>
      </c>
      <c r="D86" s="5">
        <v>4.8000000000000001E-2</v>
      </c>
      <c r="E86" s="8">
        <f t="shared" si="2"/>
        <v>4.8000000000000001E-2</v>
      </c>
      <c r="F86" s="8">
        <v>4.8000000000000001E-2</v>
      </c>
      <c r="G86" t="b">
        <f t="shared" si="3"/>
        <v>1</v>
      </c>
    </row>
    <row r="87" spans="1:7" x14ac:dyDescent="0.35">
      <c r="A87" s="1">
        <v>189</v>
      </c>
      <c r="B87" s="1">
        <v>29</v>
      </c>
      <c r="C87" s="7">
        <v>833.10275437051939</v>
      </c>
      <c r="D87" s="5">
        <v>0.153</v>
      </c>
      <c r="E87" s="8">
        <f t="shared" si="2"/>
        <v>0.153</v>
      </c>
      <c r="F87" s="8">
        <v>0.153</v>
      </c>
      <c r="G87" t="b">
        <f t="shared" si="3"/>
        <v>1</v>
      </c>
    </row>
    <row r="88" spans="1:7" x14ac:dyDescent="0.35">
      <c r="A88" s="1">
        <v>189</v>
      </c>
      <c r="B88" s="1">
        <v>130</v>
      </c>
      <c r="C88" s="7">
        <v>14467.291420252934</v>
      </c>
      <c r="D88" s="5">
        <v>0.68799999999999994</v>
      </c>
      <c r="E88" s="8">
        <f t="shared" si="2"/>
        <v>0.68799999999999994</v>
      </c>
      <c r="F88" s="8">
        <v>0.68799999999999994</v>
      </c>
      <c r="G88" t="b">
        <f t="shared" si="3"/>
        <v>1</v>
      </c>
    </row>
    <row r="89" spans="1:7" x14ac:dyDescent="0.35">
      <c r="A89" s="1">
        <v>189</v>
      </c>
      <c r="B89" s="1">
        <v>73</v>
      </c>
      <c r="C89" s="7">
        <v>2598.8068935041979</v>
      </c>
      <c r="D89" s="5">
        <v>0.38600000000000001</v>
      </c>
      <c r="E89" s="8">
        <f t="shared" si="2"/>
        <v>0.38600000000000001</v>
      </c>
      <c r="F89" s="8">
        <v>0.38600000000000001</v>
      </c>
      <c r="G89" t="b">
        <f t="shared" si="3"/>
        <v>1</v>
      </c>
    </row>
    <row r="90" spans="1:7" x14ac:dyDescent="0.35">
      <c r="A90" s="1">
        <v>189</v>
      </c>
      <c r="B90" s="1">
        <v>5</v>
      </c>
      <c r="C90" s="7">
        <v>116.76300578034682</v>
      </c>
      <c r="D90" s="5">
        <v>2.5999999999999999E-2</v>
      </c>
      <c r="E90" s="8">
        <f t="shared" si="2"/>
        <v>2.5999999999999999E-2</v>
      </c>
      <c r="F90" s="8">
        <v>2.5999999999999999E-2</v>
      </c>
      <c r="G90" t="b">
        <f t="shared" si="3"/>
        <v>1</v>
      </c>
    </row>
    <row r="91" spans="1:7" x14ac:dyDescent="0.35">
      <c r="A91" s="1">
        <v>189</v>
      </c>
      <c r="B91" s="1">
        <v>28</v>
      </c>
      <c r="C91" s="7">
        <v>806.94252295308763</v>
      </c>
      <c r="D91" s="5">
        <v>0.14799999999999999</v>
      </c>
      <c r="E91" s="8">
        <f t="shared" si="2"/>
        <v>0.14799999999999999</v>
      </c>
      <c r="F91" s="8">
        <v>0.14799999999999999</v>
      </c>
      <c r="G91" t="b">
        <f t="shared" si="3"/>
        <v>1</v>
      </c>
    </row>
    <row r="92" spans="1:7" x14ac:dyDescent="0.35">
      <c r="A92" s="1">
        <v>189</v>
      </c>
      <c r="B92" s="1">
        <v>130</v>
      </c>
      <c r="C92" s="7">
        <v>14467.291420252934</v>
      </c>
      <c r="D92" s="5">
        <v>0.68799999999999994</v>
      </c>
      <c r="E92" s="8">
        <f t="shared" si="2"/>
        <v>0.68799999999999994</v>
      </c>
      <c r="F92" s="8">
        <v>0.68799999999999994</v>
      </c>
      <c r="G92" t="b">
        <f t="shared" si="3"/>
        <v>1</v>
      </c>
    </row>
    <row r="93" spans="1:7" x14ac:dyDescent="0.35">
      <c r="A93" s="1">
        <v>189</v>
      </c>
      <c r="B93" s="1">
        <v>67</v>
      </c>
      <c r="C93" s="7">
        <v>2354.8828988068935</v>
      </c>
      <c r="D93" s="5">
        <v>0.35399999999999998</v>
      </c>
      <c r="E93" s="8">
        <f t="shared" si="2"/>
        <v>0.35399999999999998</v>
      </c>
      <c r="F93" s="8">
        <v>0.35399999999999998</v>
      </c>
      <c r="G93" t="b">
        <f t="shared" si="3"/>
        <v>1</v>
      </c>
    </row>
    <row r="94" spans="1:7" x14ac:dyDescent="0.35">
      <c r="A94" s="1">
        <v>189</v>
      </c>
      <c r="B94" s="1">
        <v>5</v>
      </c>
      <c r="C94" s="7">
        <v>116.76300578034682</v>
      </c>
      <c r="D94" s="5">
        <v>2.5999999999999999E-2</v>
      </c>
      <c r="E94" s="8">
        <f t="shared" si="2"/>
        <v>2.5999999999999999E-2</v>
      </c>
      <c r="F94" s="8">
        <v>2.5999999999999999E-2</v>
      </c>
      <c r="G94" t="b">
        <f t="shared" si="3"/>
        <v>1</v>
      </c>
    </row>
    <row r="95" spans="1:7" x14ac:dyDescent="0.35">
      <c r="A95" s="1">
        <v>189</v>
      </c>
      <c r="B95" s="1">
        <v>27</v>
      </c>
      <c r="C95" s="7">
        <v>780.78229153565587</v>
      </c>
      <c r="D95" s="5">
        <v>0.14299999999999999</v>
      </c>
      <c r="E95" s="8">
        <f t="shared" si="2"/>
        <v>0.14299999999999999</v>
      </c>
      <c r="F95" s="8">
        <v>0.14299999999999999</v>
      </c>
      <c r="G95" t="b">
        <f t="shared" si="3"/>
        <v>1</v>
      </c>
    </row>
    <row r="96" spans="1:7" x14ac:dyDescent="0.35">
      <c r="A96" s="1">
        <v>189</v>
      </c>
      <c r="B96" s="1">
        <v>130</v>
      </c>
      <c r="C96" s="7">
        <v>14467.291420252934</v>
      </c>
      <c r="D96" s="5">
        <v>0.68799999999999994</v>
      </c>
      <c r="E96" s="8">
        <f t="shared" si="2"/>
        <v>0.68799999999999994</v>
      </c>
      <c r="F96" s="8">
        <v>0.68799999999999994</v>
      </c>
      <c r="G96" t="b">
        <f t="shared" si="3"/>
        <v>1</v>
      </c>
    </row>
    <row r="97" spans="1:7" x14ac:dyDescent="0.35">
      <c r="A97" s="1">
        <v>189</v>
      </c>
      <c r="B97" s="1">
        <v>56</v>
      </c>
      <c r="C97" s="7">
        <v>1942.244807777287</v>
      </c>
      <c r="D97" s="5">
        <v>0.29599999999999999</v>
      </c>
      <c r="E97" s="8">
        <f t="shared" si="2"/>
        <v>0.29599999999999999</v>
      </c>
      <c r="F97" s="8">
        <v>0.29599999999999999</v>
      </c>
      <c r="G97" t="b">
        <f t="shared" si="3"/>
        <v>1</v>
      </c>
    </row>
    <row r="98" spans="1:7" x14ac:dyDescent="0.35">
      <c r="A98" s="1">
        <v>189</v>
      </c>
      <c r="B98" s="1">
        <v>5</v>
      </c>
      <c r="C98" s="7">
        <v>116.76300578034682</v>
      </c>
      <c r="D98" s="5">
        <v>2.5999999999999999E-2</v>
      </c>
      <c r="E98" s="8">
        <f t="shared" si="2"/>
        <v>2.5999999999999999E-2</v>
      </c>
      <c r="F98" s="8">
        <v>2.5999999999999999E-2</v>
      </c>
      <c r="G98" t="b">
        <f t="shared" si="3"/>
        <v>1</v>
      </c>
    </row>
    <row r="99" spans="1:7" x14ac:dyDescent="0.35">
      <c r="A99" s="1">
        <v>189</v>
      </c>
      <c r="B99" s="1">
        <v>27</v>
      </c>
      <c r="C99" s="7">
        <v>780.78229153565587</v>
      </c>
      <c r="D99" s="5">
        <v>0.14299999999999999</v>
      </c>
      <c r="E99" s="8">
        <f t="shared" si="2"/>
        <v>0.14299999999999999</v>
      </c>
      <c r="F99" s="8">
        <v>0.14299999999999999</v>
      </c>
      <c r="G99" t="b">
        <f t="shared" si="3"/>
        <v>1</v>
      </c>
    </row>
    <row r="100" spans="1:7" x14ac:dyDescent="0.35">
      <c r="A100" s="1">
        <v>189</v>
      </c>
      <c r="B100" s="1">
        <v>130</v>
      </c>
      <c r="C100" s="7">
        <v>14467.291420252934</v>
      </c>
      <c r="D100" s="5">
        <v>0.68799999999999994</v>
      </c>
      <c r="E100" s="8">
        <f t="shared" si="2"/>
        <v>0.68799999999999994</v>
      </c>
      <c r="F100" s="8">
        <v>0.68799999999999994</v>
      </c>
      <c r="G100" t="b">
        <f t="shared" si="3"/>
        <v>1</v>
      </c>
    </row>
    <row r="101" spans="1:7" x14ac:dyDescent="0.35">
      <c r="A101" s="1">
        <v>189</v>
      </c>
      <c r="B101" s="1">
        <v>54</v>
      </c>
      <c r="C101" s="7">
        <v>1879.2311091471499</v>
      </c>
      <c r="D101" s="5">
        <v>0.28599999999999998</v>
      </c>
      <c r="E101" s="8">
        <f t="shared" si="2"/>
        <v>0.28599999999999998</v>
      </c>
      <c r="F101" s="8">
        <v>0.28599999999999998</v>
      </c>
      <c r="G101" t="b">
        <f t="shared" si="3"/>
        <v>1</v>
      </c>
    </row>
    <row r="102" spans="1:7" x14ac:dyDescent="0.35">
      <c r="A102" s="1">
        <v>189</v>
      </c>
      <c r="B102" s="1">
        <v>5</v>
      </c>
      <c r="C102" s="7">
        <v>116.76300578034682</v>
      </c>
      <c r="D102" s="5">
        <v>2.5999999999999999E-2</v>
      </c>
      <c r="E102" s="8">
        <f t="shared" si="2"/>
        <v>2.5999999999999999E-2</v>
      </c>
      <c r="F102" s="8">
        <v>2.5999999999999999E-2</v>
      </c>
      <c r="G102" t="b">
        <f t="shared" si="3"/>
        <v>1</v>
      </c>
    </row>
    <row r="103" spans="1:7" x14ac:dyDescent="0.35">
      <c r="A103" s="1">
        <v>189</v>
      </c>
      <c r="B103" s="1">
        <v>26</v>
      </c>
      <c r="C103" s="7">
        <v>751.60357187775116</v>
      </c>
      <c r="D103" s="5">
        <v>0.13800000000000001</v>
      </c>
      <c r="E103" s="8">
        <f t="shared" si="2"/>
        <v>0.13800000000000001</v>
      </c>
      <c r="F103" s="8">
        <v>0.13800000000000001</v>
      </c>
      <c r="G103" t="b">
        <f t="shared" si="3"/>
        <v>1</v>
      </c>
    </row>
    <row r="104" spans="1:7" x14ac:dyDescent="0.35">
      <c r="A104" s="1">
        <v>189</v>
      </c>
      <c r="B104" s="1">
        <v>127</v>
      </c>
      <c r="C104" s="7">
        <v>14030.570466745519</v>
      </c>
      <c r="D104" s="5">
        <v>0.67200000000000004</v>
      </c>
      <c r="E104" s="8">
        <f t="shared" si="2"/>
        <v>0.67200000000000004</v>
      </c>
      <c r="F104" s="8">
        <v>0.67200000000000004</v>
      </c>
      <c r="G104" t="b">
        <f t="shared" si="3"/>
        <v>1</v>
      </c>
    </row>
    <row r="105" spans="1:7" x14ac:dyDescent="0.35">
      <c r="A105" s="1">
        <v>189</v>
      </c>
      <c r="B105" s="1">
        <v>54</v>
      </c>
      <c r="C105" s="7">
        <v>1879.2311091471499</v>
      </c>
      <c r="D105" s="5">
        <v>0.28599999999999998</v>
      </c>
      <c r="E105" s="8">
        <f t="shared" si="2"/>
        <v>0.28599999999999998</v>
      </c>
      <c r="F105" s="8">
        <v>0.28599999999999998</v>
      </c>
      <c r="G105" t="b">
        <f t="shared" si="3"/>
        <v>1</v>
      </c>
    </row>
    <row r="106" spans="1:7" x14ac:dyDescent="0.35">
      <c r="A106" s="1">
        <v>189</v>
      </c>
      <c r="B106" s="1">
        <v>5</v>
      </c>
      <c r="C106" s="7">
        <v>116.76300578034682</v>
      </c>
      <c r="D106" s="5">
        <v>2.5999999999999999E-2</v>
      </c>
      <c r="E106" s="8">
        <f t="shared" si="2"/>
        <v>2.5999999999999999E-2</v>
      </c>
      <c r="F106" s="8">
        <v>2.5999999999999999E-2</v>
      </c>
      <c r="G106" t="b">
        <f t="shared" si="3"/>
        <v>1</v>
      </c>
    </row>
    <row r="107" spans="1:7" x14ac:dyDescent="0.35">
      <c r="A107" s="1">
        <v>189</v>
      </c>
      <c r="B107" s="1">
        <v>26</v>
      </c>
      <c r="C107" s="7">
        <v>751.60357187775116</v>
      </c>
      <c r="D107" s="5">
        <v>0.13800000000000001</v>
      </c>
      <c r="E107" s="8">
        <f t="shared" si="2"/>
        <v>0.13800000000000001</v>
      </c>
      <c r="F107" s="8">
        <v>0.13800000000000001</v>
      </c>
      <c r="G107" t="b">
        <f t="shared" si="3"/>
        <v>1</v>
      </c>
    </row>
    <row r="108" spans="1:7" x14ac:dyDescent="0.35">
      <c r="A108" s="1">
        <v>189</v>
      </c>
      <c r="B108" s="1">
        <v>120</v>
      </c>
      <c r="C108" s="7">
        <v>13100.718769902649</v>
      </c>
      <c r="D108" s="5">
        <v>0.63500000000000001</v>
      </c>
      <c r="E108" s="8">
        <f t="shared" si="2"/>
        <v>0.63500000000000001</v>
      </c>
      <c r="F108" s="8">
        <v>0.63500000000000001</v>
      </c>
      <c r="G108" t="b">
        <f t="shared" si="3"/>
        <v>1</v>
      </c>
    </row>
    <row r="109" spans="1:7" x14ac:dyDescent="0.35">
      <c r="A109" s="1">
        <v>189</v>
      </c>
      <c r="B109" s="1">
        <v>51</v>
      </c>
      <c r="C109" s="7">
        <v>1777.5961113566063</v>
      </c>
      <c r="D109" s="5">
        <v>0.27</v>
      </c>
      <c r="E109" s="8">
        <f t="shared" si="2"/>
        <v>0.27</v>
      </c>
      <c r="F109" s="8">
        <v>0.27</v>
      </c>
      <c r="G109" t="b">
        <f t="shared" si="3"/>
        <v>1</v>
      </c>
    </row>
    <row r="110" spans="1:7" x14ac:dyDescent="0.35">
      <c r="A110" s="1">
        <v>189</v>
      </c>
      <c r="B110" s="1">
        <v>5</v>
      </c>
      <c r="C110" s="7">
        <v>116.76300578034682</v>
      </c>
      <c r="D110" s="5">
        <v>2.5999999999999999E-2</v>
      </c>
      <c r="E110" s="8">
        <f t="shared" si="2"/>
        <v>2.5999999999999999E-2</v>
      </c>
      <c r="F110" s="8">
        <v>2.5999999999999999E-2</v>
      </c>
      <c r="G110" t="b">
        <f t="shared" si="3"/>
        <v>1</v>
      </c>
    </row>
    <row r="111" spans="1:7" x14ac:dyDescent="0.35">
      <c r="A111" s="1">
        <v>189</v>
      </c>
      <c r="B111" s="1">
        <v>26</v>
      </c>
      <c r="C111" s="7">
        <v>751.60357187775116</v>
      </c>
      <c r="D111" s="5">
        <v>0.13800000000000001</v>
      </c>
      <c r="E111" s="8">
        <f t="shared" si="2"/>
        <v>0.13800000000000001</v>
      </c>
      <c r="F111" s="8">
        <v>0.13800000000000001</v>
      </c>
      <c r="G111" t="b">
        <f t="shared" si="3"/>
        <v>1</v>
      </c>
    </row>
    <row r="112" spans="1:7" x14ac:dyDescent="0.35">
      <c r="A112" s="1">
        <v>189</v>
      </c>
      <c r="B112" s="1">
        <v>120</v>
      </c>
      <c r="C112" s="7">
        <v>13100.718769902649</v>
      </c>
      <c r="D112" s="5">
        <v>0.63500000000000001</v>
      </c>
      <c r="E112" s="8">
        <f t="shared" si="2"/>
        <v>0.63500000000000001</v>
      </c>
      <c r="F112" s="8">
        <v>0.63500000000000001</v>
      </c>
      <c r="G112" t="b">
        <f t="shared" si="3"/>
        <v>1</v>
      </c>
    </row>
    <row r="113" spans="1:7" x14ac:dyDescent="0.35">
      <c r="A113" s="1">
        <v>189</v>
      </c>
      <c r="B113" s="1">
        <v>49</v>
      </c>
      <c r="C113" s="7">
        <v>1710.5170128148475</v>
      </c>
      <c r="D113" s="5">
        <v>0.25900000000000001</v>
      </c>
      <c r="E113" s="8">
        <f t="shared" si="2"/>
        <v>0.25900000000000001</v>
      </c>
      <c r="F113" s="8">
        <v>0.25900000000000001</v>
      </c>
      <c r="G113" t="b">
        <f t="shared" si="3"/>
        <v>1</v>
      </c>
    </row>
    <row r="114" spans="1:7" x14ac:dyDescent="0.35">
      <c r="A114" s="1">
        <v>189</v>
      </c>
      <c r="B114" s="1">
        <v>5</v>
      </c>
      <c r="C114" s="7">
        <v>116.76300578034682</v>
      </c>
      <c r="D114" s="5">
        <v>2.5999999999999999E-2</v>
      </c>
      <c r="E114" s="8">
        <f t="shared" si="2"/>
        <v>2.5999999999999999E-2</v>
      </c>
      <c r="F114" s="8">
        <v>2.5999999999999999E-2</v>
      </c>
      <c r="G114" t="b">
        <f t="shared" si="3"/>
        <v>1</v>
      </c>
    </row>
    <row r="115" spans="1:7" x14ac:dyDescent="0.35">
      <c r="A115" s="1">
        <v>189</v>
      </c>
      <c r="B115" s="1">
        <v>24</v>
      </c>
      <c r="C115" s="7">
        <v>689.22148157464471</v>
      </c>
      <c r="D115" s="5">
        <v>0.127</v>
      </c>
      <c r="E115" s="8">
        <f t="shared" si="2"/>
        <v>0.127</v>
      </c>
      <c r="F115" s="8">
        <v>0.127</v>
      </c>
      <c r="G115" t="b">
        <f t="shared" si="3"/>
        <v>1</v>
      </c>
    </row>
    <row r="116" spans="1:7" x14ac:dyDescent="0.35">
      <c r="A116" s="1">
        <v>189</v>
      </c>
      <c r="B116" s="1">
        <v>118</v>
      </c>
      <c r="C116" s="7">
        <v>12778.63706669093</v>
      </c>
      <c r="D116" s="5">
        <v>0.624</v>
      </c>
      <c r="E116" s="8">
        <f t="shared" si="2"/>
        <v>0.624</v>
      </c>
      <c r="F116" s="8">
        <v>0.624</v>
      </c>
      <c r="G116" t="b">
        <f t="shared" si="3"/>
        <v>1</v>
      </c>
    </row>
    <row r="117" spans="1:7" x14ac:dyDescent="0.35">
      <c r="A117" s="1">
        <v>189</v>
      </c>
      <c r="B117" s="1">
        <v>48</v>
      </c>
      <c r="C117" s="7">
        <v>1682.0592134334954</v>
      </c>
      <c r="D117" s="5">
        <v>0.254</v>
      </c>
      <c r="E117" s="8">
        <f t="shared" si="2"/>
        <v>0.254</v>
      </c>
      <c r="F117" s="8">
        <v>0.254</v>
      </c>
      <c r="G117" t="b">
        <f t="shared" si="3"/>
        <v>1</v>
      </c>
    </row>
    <row r="118" spans="1:7" x14ac:dyDescent="0.35">
      <c r="A118" s="1">
        <v>189</v>
      </c>
      <c r="B118" s="1">
        <v>5</v>
      </c>
      <c r="C118" s="7">
        <v>116.76300578034682</v>
      </c>
      <c r="D118" s="5">
        <v>2.5999999999999999E-2</v>
      </c>
      <c r="E118" s="8">
        <f t="shared" si="2"/>
        <v>2.5999999999999999E-2</v>
      </c>
      <c r="F118" s="8">
        <v>2.5999999999999999E-2</v>
      </c>
      <c r="G118" t="b">
        <f t="shared" si="3"/>
        <v>1</v>
      </c>
    </row>
    <row r="119" spans="1:7" x14ac:dyDescent="0.35">
      <c r="A119" s="1">
        <v>189</v>
      </c>
      <c r="B119" s="1">
        <v>22</v>
      </c>
      <c r="C119" s="7">
        <v>632.87636775248404</v>
      </c>
      <c r="D119" s="5">
        <v>0.11600000000000001</v>
      </c>
      <c r="E119" s="8">
        <f t="shared" si="2"/>
        <v>0.11600000000000001</v>
      </c>
      <c r="F119" s="8">
        <v>0.11600000000000001</v>
      </c>
      <c r="G119" t="b">
        <f t="shared" si="3"/>
        <v>1</v>
      </c>
    </row>
    <row r="120" spans="1:7" x14ac:dyDescent="0.35">
      <c r="A120" s="1">
        <v>189</v>
      </c>
      <c r="B120" s="1">
        <v>118</v>
      </c>
      <c r="C120" s="7">
        <v>12778.63706669093</v>
      </c>
      <c r="D120" s="5">
        <v>0.624</v>
      </c>
      <c r="E120" s="8">
        <f t="shared" si="2"/>
        <v>0.624</v>
      </c>
      <c r="F120" s="8">
        <v>0.624</v>
      </c>
      <c r="G120" t="b">
        <f t="shared" si="3"/>
        <v>1</v>
      </c>
    </row>
    <row r="121" spans="1:7" x14ac:dyDescent="0.35">
      <c r="A121" s="1">
        <v>189</v>
      </c>
      <c r="B121" s="1">
        <v>46</v>
      </c>
      <c r="C121" s="7">
        <v>1628.1926646045072</v>
      </c>
      <c r="D121" s="5">
        <v>0.24299999999999999</v>
      </c>
      <c r="E121" s="8">
        <f t="shared" si="2"/>
        <v>0.24299999999999999</v>
      </c>
      <c r="F121" s="8">
        <v>0.24299999999999999</v>
      </c>
      <c r="G121" t="b">
        <f t="shared" si="3"/>
        <v>1</v>
      </c>
    </row>
    <row r="122" spans="1:7" x14ac:dyDescent="0.35">
      <c r="A122" s="1">
        <v>189</v>
      </c>
      <c r="B122" s="1">
        <v>3</v>
      </c>
      <c r="C122" s="7">
        <v>82.080924855491332</v>
      </c>
      <c r="D122" s="5">
        <v>1.6E-2</v>
      </c>
      <c r="E122" s="8">
        <f t="shared" si="2"/>
        <v>1.6E-2</v>
      </c>
      <c r="F122" s="8">
        <v>1.6E-2</v>
      </c>
      <c r="G122" t="b">
        <f t="shared" si="3"/>
        <v>1</v>
      </c>
    </row>
    <row r="123" spans="1:7" x14ac:dyDescent="0.35">
      <c r="A123" s="1">
        <v>189</v>
      </c>
      <c r="B123" s="1">
        <v>22</v>
      </c>
      <c r="C123" s="7">
        <v>632.87636775248404</v>
      </c>
      <c r="D123" s="5">
        <v>0.11600000000000001</v>
      </c>
      <c r="E123" s="8">
        <f t="shared" si="2"/>
        <v>0.11600000000000001</v>
      </c>
      <c r="F123" s="8">
        <v>0.11600000000000001</v>
      </c>
      <c r="G123" t="b">
        <f t="shared" si="3"/>
        <v>1</v>
      </c>
    </row>
    <row r="124" spans="1:7" x14ac:dyDescent="0.35">
      <c r="A124" s="1">
        <v>189</v>
      </c>
      <c r="B124" s="1">
        <v>114</v>
      </c>
      <c r="C124" s="7">
        <v>12285.506323355472</v>
      </c>
      <c r="D124" s="5">
        <v>0.60299999999999998</v>
      </c>
      <c r="E124" s="8">
        <f t="shared" si="2"/>
        <v>0.60299999999999998</v>
      </c>
      <c r="F124" s="8">
        <v>0.60299999999999998</v>
      </c>
      <c r="G124" t="b">
        <f t="shared" si="3"/>
        <v>1</v>
      </c>
    </row>
    <row r="125" spans="1:7" x14ac:dyDescent="0.35">
      <c r="A125" s="1">
        <v>189</v>
      </c>
      <c r="B125" s="1">
        <v>42</v>
      </c>
      <c r="C125" s="7">
        <v>1515.3778170570042</v>
      </c>
      <c r="D125" s="5">
        <v>0.222</v>
      </c>
      <c r="E125" s="8">
        <f t="shared" si="2"/>
        <v>0.222</v>
      </c>
      <c r="F125" s="8">
        <v>0.222</v>
      </c>
      <c r="G125" t="b">
        <f t="shared" si="3"/>
        <v>1</v>
      </c>
    </row>
    <row r="127" spans="1:7" x14ac:dyDescent="0.35">
      <c r="B127" s="4"/>
      <c r="C127" s="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1D63A-8708-42B9-8EFD-8C93B6686F97}">
  <dimension ref="A1:N27"/>
  <sheetViews>
    <sheetView workbookViewId="0">
      <selection activeCell="B33" sqref="B33"/>
    </sheetView>
  </sheetViews>
  <sheetFormatPr defaultRowHeight="14.5" x14ac:dyDescent="0.35"/>
  <cols>
    <col min="1" max="1" width="17.81640625" customWidth="1"/>
    <col min="2" max="2" width="15" customWidth="1"/>
    <col min="3" max="3" width="18" customWidth="1"/>
    <col min="4" max="4" width="17.453125" customWidth="1"/>
    <col min="5" max="5" width="18.81640625" customWidth="1"/>
    <col min="7" max="7" width="16" customWidth="1"/>
    <col min="8" max="8" width="15.08984375" customWidth="1"/>
    <col min="9" max="9" width="13.453125" customWidth="1"/>
    <col min="11" max="11" width="12.36328125" customWidth="1"/>
  </cols>
  <sheetData>
    <row r="1" spans="1:14" s="1" customFormat="1" x14ac:dyDescent="0.35">
      <c r="A1" s="1" t="s">
        <v>16</v>
      </c>
      <c r="B1" s="1" t="s">
        <v>17</v>
      </c>
      <c r="C1" s="1" t="s">
        <v>18</v>
      </c>
      <c r="D1" s="1" t="s">
        <v>19</v>
      </c>
      <c r="E1" s="1" t="s">
        <v>20</v>
      </c>
      <c r="F1" s="1" t="s">
        <v>2</v>
      </c>
      <c r="G1" s="1" t="s">
        <v>21</v>
      </c>
      <c r="H1" s="1" t="s">
        <v>22</v>
      </c>
      <c r="I1" s="1" t="s">
        <v>23</v>
      </c>
      <c r="J1" s="1" t="s">
        <v>0</v>
      </c>
      <c r="K1" s="1" t="s">
        <v>11</v>
      </c>
      <c r="L1" s="1" t="s">
        <v>1</v>
      </c>
    </row>
    <row r="2" spans="1:14" s="1" customFormat="1" x14ac:dyDescent="0.35">
      <c r="A2" s="1">
        <v>0</v>
      </c>
      <c r="B2" s="2">
        <v>44686</v>
      </c>
      <c r="C2" s="1" t="s">
        <v>3</v>
      </c>
      <c r="D2" s="3">
        <v>0.2673611111111111</v>
      </c>
      <c r="E2" s="1" t="s">
        <v>7</v>
      </c>
      <c r="F2" s="1">
        <v>189</v>
      </c>
      <c r="G2" s="1">
        <v>107</v>
      </c>
      <c r="H2" s="7">
        <v>2000</v>
      </c>
      <c r="I2" s="5">
        <v>0.56599999999999995</v>
      </c>
      <c r="J2" s="6">
        <v>29.99</v>
      </c>
      <c r="K2" s="1" t="s">
        <v>12</v>
      </c>
      <c r="L2" s="6">
        <v>84.39</v>
      </c>
      <c r="N2" s="7"/>
    </row>
    <row r="3" spans="1:14" s="1" customFormat="1" x14ac:dyDescent="0.35">
      <c r="A3" s="1">
        <v>0</v>
      </c>
      <c r="B3" s="2">
        <v>44686</v>
      </c>
      <c r="C3" s="1" t="s">
        <v>6</v>
      </c>
      <c r="D3" s="3">
        <v>0.38541666666666669</v>
      </c>
      <c r="E3" s="1" t="s">
        <v>8</v>
      </c>
      <c r="F3" s="1">
        <v>189</v>
      </c>
      <c r="G3" s="1">
        <v>196</v>
      </c>
      <c r="H3" s="7">
        <v>8000</v>
      </c>
      <c r="I3" s="5">
        <v>1.0369999999999999</v>
      </c>
      <c r="J3" s="6">
        <v>249.99</v>
      </c>
      <c r="K3" s="1" t="s">
        <v>13</v>
      </c>
      <c r="L3" s="6">
        <v>249.99</v>
      </c>
      <c r="N3" s="7"/>
    </row>
    <row r="4" spans="1:14" s="1" customFormat="1" x14ac:dyDescent="0.35">
      <c r="A4" s="1">
        <v>0</v>
      </c>
      <c r="B4" s="2">
        <v>44686</v>
      </c>
      <c r="C4" s="1" t="s">
        <v>4</v>
      </c>
      <c r="D4" s="3">
        <v>0.46180555555555558</v>
      </c>
      <c r="E4" s="1" t="s">
        <v>9</v>
      </c>
      <c r="F4" s="1">
        <v>189</v>
      </c>
      <c r="G4" s="1">
        <v>177</v>
      </c>
      <c r="H4" s="7">
        <v>20000</v>
      </c>
      <c r="I4" s="5">
        <v>0.93700000000000006</v>
      </c>
      <c r="J4" s="6">
        <v>89.49</v>
      </c>
      <c r="K4" s="1" t="s">
        <v>14</v>
      </c>
      <c r="L4" s="6">
        <v>183.46</v>
      </c>
      <c r="N4" s="7"/>
    </row>
    <row r="5" spans="1:14" s="1" customFormat="1" x14ac:dyDescent="0.35">
      <c r="A5" s="1">
        <v>0</v>
      </c>
      <c r="B5" s="2">
        <v>44686</v>
      </c>
      <c r="C5" s="1" t="s">
        <v>5</v>
      </c>
      <c r="D5" s="3">
        <v>0.78125</v>
      </c>
      <c r="E5" s="1" t="s">
        <v>10</v>
      </c>
      <c r="F5" s="1">
        <v>189</v>
      </c>
      <c r="G5" s="1">
        <v>181</v>
      </c>
      <c r="H5" s="7">
        <v>10446.729142025293</v>
      </c>
      <c r="I5" s="5">
        <v>0.95799999999999996</v>
      </c>
      <c r="J5" s="6">
        <v>133.24</v>
      </c>
      <c r="K5" s="1" t="s">
        <v>15</v>
      </c>
      <c r="L5" s="6">
        <v>189.89</v>
      </c>
      <c r="N5" s="7"/>
    </row>
    <row r="23" spans="1:5" x14ac:dyDescent="0.35">
      <c r="A23" s="1" t="s">
        <v>20</v>
      </c>
      <c r="B23" s="1" t="s">
        <v>2</v>
      </c>
      <c r="C23" s="1" t="s">
        <v>21</v>
      </c>
      <c r="D23" s="1" t="s">
        <v>22</v>
      </c>
      <c r="E23" s="9" t="s">
        <v>38</v>
      </c>
    </row>
    <row r="24" spans="1:5" x14ac:dyDescent="0.35">
      <c r="A24" s="1" t="s">
        <v>7</v>
      </c>
      <c r="B24" s="1">
        <v>189</v>
      </c>
      <c r="C24" s="1">
        <v>107</v>
      </c>
      <c r="D24" s="7">
        <v>2000</v>
      </c>
      <c r="E24" s="17">
        <f>D24/C24</f>
        <v>18.691588785046729</v>
      </c>
    </row>
    <row r="25" spans="1:5" x14ac:dyDescent="0.35">
      <c r="A25" s="1" t="s">
        <v>8</v>
      </c>
      <c r="B25" s="1">
        <v>189</v>
      </c>
      <c r="C25" s="1">
        <v>196</v>
      </c>
      <c r="D25" s="7">
        <v>8000</v>
      </c>
      <c r="E25" s="17">
        <f t="shared" ref="E25:E27" si="0">D25/C25</f>
        <v>40.816326530612244</v>
      </c>
    </row>
    <row r="26" spans="1:5" x14ac:dyDescent="0.35">
      <c r="A26" s="1" t="s">
        <v>9</v>
      </c>
      <c r="B26" s="1">
        <v>189</v>
      </c>
      <c r="C26" s="1">
        <v>177</v>
      </c>
      <c r="D26" s="7">
        <v>20000</v>
      </c>
      <c r="E26" s="17">
        <f t="shared" si="0"/>
        <v>112.99435028248588</v>
      </c>
    </row>
    <row r="27" spans="1:5" x14ac:dyDescent="0.35">
      <c r="A27" s="1" t="s">
        <v>10</v>
      </c>
      <c r="B27" s="1">
        <v>189</v>
      </c>
      <c r="C27" s="1">
        <v>181</v>
      </c>
      <c r="D27" s="7">
        <v>10446.729142025293</v>
      </c>
      <c r="E27" s="17">
        <f t="shared" si="0"/>
        <v>57.716735591299965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DCDD-3795-40A6-AC6E-DAB44EC97E29}">
  <dimension ref="A1:H127"/>
  <sheetViews>
    <sheetView zoomScale="55" zoomScaleNormal="55" workbookViewId="0">
      <selection activeCell="V14" sqref="V14"/>
    </sheetView>
  </sheetViews>
  <sheetFormatPr defaultRowHeight="14.5" x14ac:dyDescent="0.35"/>
  <cols>
    <col min="1" max="1" width="14.453125" bestFit="1" customWidth="1"/>
    <col min="2" max="2" width="17" bestFit="1" customWidth="1"/>
    <col min="3" max="3" width="13.81640625" bestFit="1" customWidth="1"/>
    <col min="4" max="4" width="13.1796875" bestFit="1" customWidth="1"/>
    <col min="5" max="5" width="21.90625" bestFit="1" customWidth="1"/>
    <col min="6" max="6" width="18.6328125" bestFit="1" customWidth="1"/>
    <col min="7" max="7" width="17.90625" bestFit="1" customWidth="1"/>
    <col min="8" max="8" width="18.08984375" bestFit="1" customWidth="1"/>
    <col min="9" max="29" width="7.36328125" bestFit="1" customWidth="1"/>
    <col min="30" max="30" width="10.7265625" bestFit="1" customWidth="1"/>
  </cols>
  <sheetData>
    <row r="1" spans="1:8" x14ac:dyDescent="0.35">
      <c r="B1" s="12" t="s">
        <v>29</v>
      </c>
    </row>
    <row r="2" spans="1:8" x14ac:dyDescent="0.35">
      <c r="B2" t="s">
        <v>7</v>
      </c>
      <c r="E2" t="s">
        <v>36</v>
      </c>
      <c r="F2" t="s">
        <v>35</v>
      </c>
      <c r="G2" t="s">
        <v>43</v>
      </c>
    </row>
    <row r="3" spans="1:8" x14ac:dyDescent="0.35">
      <c r="A3" s="12" t="s">
        <v>31</v>
      </c>
      <c r="B3" t="s">
        <v>32</v>
      </c>
      <c r="C3" t="s">
        <v>34</v>
      </c>
      <c r="D3" t="s">
        <v>44</v>
      </c>
    </row>
    <row r="4" spans="1:8" x14ac:dyDescent="0.35">
      <c r="A4" s="14">
        <v>90</v>
      </c>
      <c r="B4" s="13">
        <v>1.6E-2</v>
      </c>
      <c r="C4" s="11">
        <v>14.99</v>
      </c>
      <c r="D4" s="11">
        <v>74.39</v>
      </c>
      <c r="E4" s="13">
        <v>1.6E-2</v>
      </c>
      <c r="F4" s="11">
        <v>14.99</v>
      </c>
      <c r="G4" s="11">
        <v>74.39</v>
      </c>
      <c r="H4" s="11"/>
    </row>
    <row r="5" spans="1:8" x14ac:dyDescent="0.35">
      <c r="A5" s="14">
        <v>87</v>
      </c>
      <c r="B5" s="13">
        <v>2.5999999999999999E-2</v>
      </c>
      <c r="C5" s="11">
        <v>14.99</v>
      </c>
      <c r="D5" s="11">
        <v>84.39</v>
      </c>
      <c r="E5" s="13">
        <v>2.5999999999999999E-2</v>
      </c>
      <c r="F5" s="11">
        <v>14.99</v>
      </c>
      <c r="G5" s="11">
        <v>84.39</v>
      </c>
      <c r="H5" s="11"/>
    </row>
    <row r="6" spans="1:8" x14ac:dyDescent="0.35">
      <c r="A6" s="14">
        <v>84</v>
      </c>
      <c r="B6" s="13">
        <v>2.5999999999999999E-2</v>
      </c>
      <c r="C6" s="11">
        <v>14.99</v>
      </c>
      <c r="D6" s="11">
        <v>74.39</v>
      </c>
      <c r="E6" s="13">
        <v>2.5999999999999999E-2</v>
      </c>
      <c r="F6" s="11">
        <v>14.99</v>
      </c>
      <c r="G6" s="11">
        <v>74.39</v>
      </c>
      <c r="H6" s="11"/>
    </row>
    <row r="7" spans="1:8" x14ac:dyDescent="0.35">
      <c r="A7" s="14">
        <v>81</v>
      </c>
      <c r="B7" s="13">
        <v>2.5999999999999999E-2</v>
      </c>
      <c r="C7" s="11">
        <v>14.99</v>
      </c>
      <c r="D7" s="11">
        <v>64.39</v>
      </c>
      <c r="E7" s="13">
        <v>2.5999999999999999E-2</v>
      </c>
      <c r="F7" s="11">
        <v>14.99</v>
      </c>
      <c r="G7" s="11">
        <v>64.39</v>
      </c>
      <c r="H7" s="11"/>
    </row>
    <row r="8" spans="1:8" x14ac:dyDescent="0.35">
      <c r="A8" s="14">
        <v>78</v>
      </c>
      <c r="B8" s="13">
        <v>2.5999999999999999E-2</v>
      </c>
      <c r="C8" s="11">
        <v>14.99</v>
      </c>
      <c r="D8" s="11">
        <v>64.39</v>
      </c>
      <c r="E8" s="13">
        <v>2.5999999999999999E-2</v>
      </c>
      <c r="F8" s="11">
        <v>14.99</v>
      </c>
      <c r="G8" s="11">
        <v>64.39</v>
      </c>
      <c r="H8" s="11"/>
    </row>
    <row r="9" spans="1:8" x14ac:dyDescent="0.35">
      <c r="A9" s="14">
        <v>75</v>
      </c>
      <c r="B9" s="13">
        <v>2.5999999999999999E-2</v>
      </c>
      <c r="C9" s="11">
        <v>14.99</v>
      </c>
      <c r="D9" s="11">
        <v>84.39</v>
      </c>
      <c r="E9" s="13">
        <v>2.5999999999999999E-2</v>
      </c>
      <c r="F9" s="11">
        <v>14.99</v>
      </c>
      <c r="G9" s="11">
        <v>84.39</v>
      </c>
      <c r="H9" s="11"/>
    </row>
    <row r="10" spans="1:8" x14ac:dyDescent="0.35">
      <c r="A10" s="14">
        <v>72</v>
      </c>
      <c r="B10" s="13">
        <v>2.5999999999999999E-2</v>
      </c>
      <c r="C10" s="11">
        <v>14.99</v>
      </c>
      <c r="D10" s="11">
        <v>69.39</v>
      </c>
      <c r="E10" s="13">
        <v>2.5999999999999999E-2</v>
      </c>
      <c r="F10" s="11">
        <v>14.99</v>
      </c>
      <c r="G10" s="11">
        <v>69.39</v>
      </c>
      <c r="H10" s="11"/>
    </row>
    <row r="11" spans="1:8" x14ac:dyDescent="0.35">
      <c r="A11" s="14">
        <v>69</v>
      </c>
      <c r="B11" s="13">
        <v>2.5999999999999999E-2</v>
      </c>
      <c r="C11" s="11">
        <v>14.99</v>
      </c>
      <c r="D11" s="11">
        <v>69.39</v>
      </c>
      <c r="E11" s="13">
        <v>2.5999999999999999E-2</v>
      </c>
      <c r="F11" s="11">
        <v>14.99</v>
      </c>
      <c r="G11" s="11">
        <v>69.39</v>
      </c>
      <c r="H11" s="11"/>
    </row>
    <row r="12" spans="1:8" x14ac:dyDescent="0.35">
      <c r="A12" s="14">
        <v>66</v>
      </c>
      <c r="B12" s="13">
        <v>2.5999999999999999E-2</v>
      </c>
      <c r="C12" s="11">
        <v>14.99</v>
      </c>
      <c r="D12" s="11">
        <v>69.39</v>
      </c>
      <c r="E12" s="13">
        <v>2.5999999999999999E-2</v>
      </c>
      <c r="F12" s="11">
        <v>14.99</v>
      </c>
      <c r="G12" s="11">
        <v>69.39</v>
      </c>
      <c r="H12" s="11"/>
    </row>
    <row r="13" spans="1:8" x14ac:dyDescent="0.35">
      <c r="A13" s="14">
        <v>63</v>
      </c>
      <c r="B13" s="13">
        <v>4.8000000000000001E-2</v>
      </c>
      <c r="C13" s="11">
        <v>14.99</v>
      </c>
      <c r="D13" s="11">
        <v>84.39</v>
      </c>
      <c r="E13" s="13">
        <v>4.8000000000000001E-2</v>
      </c>
      <c r="F13" s="11">
        <v>14.99</v>
      </c>
      <c r="G13" s="11">
        <v>84.39</v>
      </c>
      <c r="H13" s="11"/>
    </row>
    <row r="14" spans="1:8" x14ac:dyDescent="0.35">
      <c r="A14" s="14">
        <v>60</v>
      </c>
      <c r="B14" s="13">
        <v>4.8000000000000001E-2</v>
      </c>
      <c r="C14" s="11">
        <v>14.99</v>
      </c>
      <c r="D14" s="11">
        <v>84.39</v>
      </c>
      <c r="E14" s="13">
        <v>4.8000000000000001E-2</v>
      </c>
      <c r="F14" s="11">
        <v>14.99</v>
      </c>
      <c r="G14" s="11">
        <v>84.39</v>
      </c>
      <c r="H14" s="11"/>
    </row>
    <row r="15" spans="1:8" x14ac:dyDescent="0.35">
      <c r="A15" s="14">
        <v>57</v>
      </c>
      <c r="B15" s="13">
        <v>5.2999999999999999E-2</v>
      </c>
      <c r="C15" s="11">
        <v>14.99</v>
      </c>
      <c r="D15" s="11">
        <v>79.39</v>
      </c>
      <c r="E15" s="13">
        <v>5.2999999999999999E-2</v>
      </c>
      <c r="F15" s="11">
        <v>14.99</v>
      </c>
      <c r="G15" s="11">
        <v>79.39</v>
      </c>
      <c r="H15" s="11"/>
    </row>
    <row r="16" spans="1:8" x14ac:dyDescent="0.35">
      <c r="A16" s="14">
        <v>54</v>
      </c>
      <c r="B16" s="13">
        <v>5.2999999999999999E-2</v>
      </c>
      <c r="C16" s="11">
        <v>14.99</v>
      </c>
      <c r="D16" s="11">
        <v>79.39</v>
      </c>
      <c r="E16" s="13">
        <v>5.2999999999999999E-2</v>
      </c>
      <c r="F16" s="11">
        <v>14.99</v>
      </c>
      <c r="G16" s="11">
        <v>79.39</v>
      </c>
      <c r="H16" s="11"/>
    </row>
    <row r="17" spans="1:8" x14ac:dyDescent="0.35">
      <c r="A17" s="14">
        <v>51</v>
      </c>
      <c r="B17" s="13">
        <v>6.3E-2</v>
      </c>
      <c r="C17" s="11">
        <v>14.99</v>
      </c>
      <c r="D17" s="11">
        <v>79.39</v>
      </c>
      <c r="E17" s="13">
        <v>6.3E-2</v>
      </c>
      <c r="F17" s="11">
        <v>14.99</v>
      </c>
      <c r="G17" s="11">
        <v>79.39</v>
      </c>
      <c r="H17" s="11"/>
    </row>
    <row r="18" spans="1:8" x14ac:dyDescent="0.35">
      <c r="A18" s="14">
        <v>48</v>
      </c>
      <c r="B18" s="13">
        <v>6.3E-2</v>
      </c>
      <c r="C18" s="11">
        <v>14.99</v>
      </c>
      <c r="D18" s="11">
        <v>79.39</v>
      </c>
      <c r="E18" s="13">
        <v>6.3E-2</v>
      </c>
      <c r="F18" s="11">
        <v>14.99</v>
      </c>
      <c r="G18" s="11">
        <v>79.39</v>
      </c>
      <c r="H18" s="11"/>
    </row>
    <row r="19" spans="1:8" x14ac:dyDescent="0.35">
      <c r="A19" s="14">
        <v>45</v>
      </c>
      <c r="B19" s="13">
        <v>6.3E-2</v>
      </c>
      <c r="C19" s="11">
        <v>14.99</v>
      </c>
      <c r="D19" s="11">
        <v>102.39</v>
      </c>
      <c r="E19" s="13">
        <v>6.3E-2</v>
      </c>
      <c r="F19" s="11">
        <v>14.99</v>
      </c>
      <c r="G19" s="11">
        <v>102.39</v>
      </c>
      <c r="H19" s="11"/>
    </row>
    <row r="20" spans="1:8" x14ac:dyDescent="0.35">
      <c r="A20" s="14">
        <v>42</v>
      </c>
      <c r="B20" s="13">
        <v>6.3E-2</v>
      </c>
      <c r="C20" s="11">
        <v>14.99</v>
      </c>
      <c r="D20" s="11">
        <v>102.39</v>
      </c>
      <c r="E20" s="13">
        <v>6.3E-2</v>
      </c>
      <c r="F20" s="11">
        <v>14.99</v>
      </c>
      <c r="G20" s="11">
        <v>102.39</v>
      </c>
      <c r="H20" s="11"/>
    </row>
    <row r="21" spans="1:8" x14ac:dyDescent="0.35">
      <c r="A21" s="14">
        <v>39</v>
      </c>
      <c r="B21" s="13">
        <v>7.3999999999999996E-2</v>
      </c>
      <c r="C21" s="11">
        <v>14.99</v>
      </c>
      <c r="D21" s="11">
        <v>102.39</v>
      </c>
      <c r="E21" s="13">
        <v>7.3999999999999996E-2</v>
      </c>
      <c r="F21" s="11">
        <v>14.99</v>
      </c>
      <c r="G21" s="11">
        <v>102.39</v>
      </c>
      <c r="H21" s="11"/>
    </row>
    <row r="22" spans="1:8" x14ac:dyDescent="0.35">
      <c r="A22" s="14">
        <v>36</v>
      </c>
      <c r="B22" s="13">
        <v>7.3999999999999996E-2</v>
      </c>
      <c r="C22" s="11">
        <v>14.99</v>
      </c>
      <c r="D22" s="11">
        <v>92.39</v>
      </c>
      <c r="E22" s="13">
        <v>7.3999999999999996E-2</v>
      </c>
      <c r="F22" s="11">
        <v>14.99</v>
      </c>
      <c r="G22" s="11">
        <v>92.39</v>
      </c>
      <c r="H22" s="11"/>
    </row>
    <row r="23" spans="1:8" x14ac:dyDescent="0.35">
      <c r="A23" s="14">
        <v>33</v>
      </c>
      <c r="B23" s="13">
        <v>8.5000000000000006E-2</v>
      </c>
      <c r="C23" s="11">
        <v>14.99</v>
      </c>
      <c r="D23" s="11">
        <v>139.77000000000001</v>
      </c>
      <c r="E23" s="13">
        <v>8.5000000000000006E-2</v>
      </c>
      <c r="F23" s="11">
        <v>14.99</v>
      </c>
      <c r="G23" s="11">
        <v>139.77000000000001</v>
      </c>
      <c r="H23" s="11"/>
    </row>
    <row r="24" spans="1:8" x14ac:dyDescent="0.35">
      <c r="A24" s="14">
        <v>30</v>
      </c>
      <c r="B24" s="13">
        <v>0.09</v>
      </c>
      <c r="C24" s="11">
        <v>14.99</v>
      </c>
      <c r="D24" s="11">
        <v>139.77000000000001</v>
      </c>
      <c r="E24" s="13">
        <v>0.09</v>
      </c>
      <c r="F24" s="11">
        <v>14.99</v>
      </c>
      <c r="G24" s="11">
        <v>139.77000000000001</v>
      </c>
      <c r="H24" s="11"/>
    </row>
    <row r="25" spans="1:8" x14ac:dyDescent="0.35">
      <c r="A25" s="14">
        <v>27</v>
      </c>
      <c r="B25" s="13">
        <v>0.09</v>
      </c>
      <c r="C25" s="11">
        <v>14.99</v>
      </c>
      <c r="D25" s="11">
        <v>142.38999999999999</v>
      </c>
      <c r="E25" s="13">
        <v>0.09</v>
      </c>
      <c r="F25" s="11">
        <v>14.99</v>
      </c>
      <c r="G25" s="11">
        <v>142.38999999999999</v>
      </c>
      <c r="H25" s="11"/>
    </row>
    <row r="26" spans="1:8" x14ac:dyDescent="0.35">
      <c r="A26" s="14">
        <v>24</v>
      </c>
      <c r="B26" s="13">
        <v>0.14299999999999999</v>
      </c>
      <c r="C26" s="11">
        <v>15.99</v>
      </c>
      <c r="D26" s="11">
        <v>172.39</v>
      </c>
      <c r="E26" s="13">
        <v>0.14299999999999999</v>
      </c>
      <c r="F26" s="11">
        <v>15.99</v>
      </c>
      <c r="G26" s="11">
        <v>172.39</v>
      </c>
      <c r="H26" s="11"/>
    </row>
    <row r="27" spans="1:8" x14ac:dyDescent="0.35">
      <c r="A27" s="14">
        <v>21</v>
      </c>
      <c r="B27" s="13">
        <v>0.18</v>
      </c>
      <c r="C27" s="11">
        <v>14.99</v>
      </c>
      <c r="D27" s="11">
        <v>142.38999999999999</v>
      </c>
      <c r="E27" s="13">
        <v>0.18</v>
      </c>
      <c r="F27" s="11">
        <v>14.99</v>
      </c>
      <c r="G27" s="11">
        <v>142.38999999999999</v>
      </c>
      <c r="H27" s="11"/>
    </row>
    <row r="28" spans="1:8" x14ac:dyDescent="0.35">
      <c r="A28" s="14">
        <v>18</v>
      </c>
      <c r="B28" s="13">
        <v>0.21199999999999999</v>
      </c>
      <c r="C28" s="11">
        <v>14.99</v>
      </c>
      <c r="D28" s="11">
        <v>112.39</v>
      </c>
      <c r="E28" s="13">
        <v>0.21199999999999999</v>
      </c>
      <c r="F28" s="11">
        <v>14.99</v>
      </c>
      <c r="G28" s="11">
        <v>112.39</v>
      </c>
      <c r="H28" s="11"/>
    </row>
    <row r="29" spans="1:8" x14ac:dyDescent="0.35">
      <c r="A29" s="14">
        <v>15</v>
      </c>
      <c r="B29" s="13">
        <v>0.30199999999999999</v>
      </c>
      <c r="C29" s="11">
        <v>15.99</v>
      </c>
      <c r="D29" s="11">
        <v>132.38999999999999</v>
      </c>
      <c r="E29" s="13">
        <v>0.30199999999999999</v>
      </c>
      <c r="F29" s="11">
        <v>15.99</v>
      </c>
      <c r="G29" s="11">
        <v>132.38999999999999</v>
      </c>
      <c r="H29" s="11"/>
    </row>
    <row r="30" spans="1:8" x14ac:dyDescent="0.35">
      <c r="A30" s="14">
        <v>12</v>
      </c>
      <c r="B30" s="13">
        <v>0.32800000000000001</v>
      </c>
      <c r="C30" s="11">
        <v>14.99</v>
      </c>
      <c r="D30" s="11">
        <v>222.39</v>
      </c>
      <c r="E30" s="13">
        <v>0.32800000000000001</v>
      </c>
      <c r="F30" s="11">
        <v>14.99</v>
      </c>
      <c r="G30" s="11">
        <v>222.39</v>
      </c>
      <c r="H30" s="11"/>
    </row>
    <row r="31" spans="1:8" x14ac:dyDescent="0.35">
      <c r="A31" s="14">
        <v>9</v>
      </c>
      <c r="B31" s="13">
        <v>0.39200000000000002</v>
      </c>
      <c r="C31" s="11">
        <v>14.99</v>
      </c>
      <c r="D31" s="11">
        <v>222.39</v>
      </c>
      <c r="E31" s="13">
        <v>0.39200000000000002</v>
      </c>
      <c r="F31" s="11">
        <v>14.99</v>
      </c>
      <c r="G31" s="11">
        <v>222.39</v>
      </c>
      <c r="H31" s="11"/>
    </row>
    <row r="32" spans="1:8" x14ac:dyDescent="0.35">
      <c r="A32" s="14">
        <v>6</v>
      </c>
      <c r="B32" s="13">
        <v>0.40200000000000002</v>
      </c>
      <c r="C32" s="11">
        <v>16.989999999999998</v>
      </c>
      <c r="D32" s="11">
        <v>197.39</v>
      </c>
      <c r="E32" s="13">
        <v>0.40200000000000002</v>
      </c>
      <c r="F32" s="11">
        <v>16.989999999999998</v>
      </c>
      <c r="G32" s="11">
        <v>197.39</v>
      </c>
      <c r="H32" s="11"/>
    </row>
    <row r="33" spans="1:8" x14ac:dyDescent="0.35">
      <c r="A33" s="14">
        <v>3</v>
      </c>
      <c r="B33" s="13">
        <v>0.48699999999999999</v>
      </c>
      <c r="C33" s="11">
        <v>14.99</v>
      </c>
      <c r="D33" s="11">
        <v>197.39</v>
      </c>
      <c r="E33" s="13">
        <v>0.48699999999999999</v>
      </c>
      <c r="F33" s="11">
        <v>14.99</v>
      </c>
      <c r="G33" s="11">
        <v>197.39</v>
      </c>
      <c r="H33" s="11"/>
    </row>
    <row r="34" spans="1:8" x14ac:dyDescent="0.35">
      <c r="A34" s="14">
        <v>0</v>
      </c>
      <c r="B34" s="13">
        <v>0.56599999999999995</v>
      </c>
      <c r="C34" s="11">
        <v>29.99</v>
      </c>
      <c r="D34" s="11">
        <v>84.39</v>
      </c>
      <c r="E34" s="13">
        <v>0.56599999999999995</v>
      </c>
      <c r="F34" s="11">
        <v>29.99</v>
      </c>
      <c r="G34" s="11">
        <v>84.39</v>
      </c>
      <c r="H34" s="11"/>
    </row>
    <row r="35" spans="1:8" x14ac:dyDescent="0.35">
      <c r="A35" s="14" t="s">
        <v>30</v>
      </c>
      <c r="B35" s="13">
        <v>4.1029999999999998</v>
      </c>
      <c r="C35" s="11">
        <v>483.69000000000017</v>
      </c>
      <c r="D35" s="11">
        <v>3445.8499999999995</v>
      </c>
      <c r="E35" s="13">
        <v>4.1029999999999998</v>
      </c>
      <c r="F35" s="11">
        <v>483.69000000000017</v>
      </c>
      <c r="G35" s="11">
        <v>3445.8499999999995</v>
      </c>
      <c r="H35" s="11"/>
    </row>
    <row r="36" spans="1:8" x14ac:dyDescent="0.35">
      <c r="F36" s="6"/>
    </row>
    <row r="37" spans="1:8" x14ac:dyDescent="0.35">
      <c r="F37" s="6"/>
    </row>
    <row r="38" spans="1:8" x14ac:dyDescent="0.35">
      <c r="F38" s="6"/>
    </row>
    <row r="39" spans="1:8" x14ac:dyDescent="0.35">
      <c r="F39" s="6"/>
    </row>
    <row r="40" spans="1:8" x14ac:dyDescent="0.35">
      <c r="F40" s="6"/>
    </row>
    <row r="41" spans="1:8" x14ac:dyDescent="0.35">
      <c r="F41" s="6"/>
    </row>
    <row r="42" spans="1:8" x14ac:dyDescent="0.35">
      <c r="F42" s="6"/>
    </row>
    <row r="43" spans="1:8" x14ac:dyDescent="0.35">
      <c r="F43" s="6"/>
    </row>
    <row r="44" spans="1:8" x14ac:dyDescent="0.35">
      <c r="F44" s="6"/>
    </row>
    <row r="45" spans="1:8" x14ac:dyDescent="0.35">
      <c r="F45" s="6"/>
    </row>
    <row r="46" spans="1:8" x14ac:dyDescent="0.35">
      <c r="F46" s="6"/>
    </row>
    <row r="47" spans="1:8" x14ac:dyDescent="0.35">
      <c r="F47" s="6"/>
    </row>
    <row r="48" spans="1:8" x14ac:dyDescent="0.35">
      <c r="F48" s="6"/>
    </row>
    <row r="49" spans="6:6" x14ac:dyDescent="0.35">
      <c r="F49" s="6"/>
    </row>
    <row r="50" spans="6:6" x14ac:dyDescent="0.35">
      <c r="F50" s="6"/>
    </row>
    <row r="51" spans="6:6" x14ac:dyDescent="0.35">
      <c r="F51" s="6"/>
    </row>
    <row r="52" spans="6:6" x14ac:dyDescent="0.35">
      <c r="F52" s="6"/>
    </row>
    <row r="53" spans="6:6" x14ac:dyDescent="0.35">
      <c r="F53" s="6"/>
    </row>
    <row r="54" spans="6:6" x14ac:dyDescent="0.35">
      <c r="F54" s="6"/>
    </row>
    <row r="55" spans="6:6" x14ac:dyDescent="0.35">
      <c r="F55" s="6"/>
    </row>
    <row r="56" spans="6:6" x14ac:dyDescent="0.35">
      <c r="F56" s="6"/>
    </row>
    <row r="57" spans="6:6" x14ac:dyDescent="0.35">
      <c r="F57" s="6"/>
    </row>
    <row r="58" spans="6:6" x14ac:dyDescent="0.35">
      <c r="F58" s="6"/>
    </row>
    <row r="59" spans="6:6" x14ac:dyDescent="0.35">
      <c r="F59" s="6"/>
    </row>
    <row r="60" spans="6:6" x14ac:dyDescent="0.35">
      <c r="F60" s="6"/>
    </row>
    <row r="61" spans="6:6" x14ac:dyDescent="0.35">
      <c r="F61" s="6"/>
    </row>
    <row r="62" spans="6:6" x14ac:dyDescent="0.35">
      <c r="F62" s="6"/>
    </row>
    <row r="63" spans="6:6" x14ac:dyDescent="0.35">
      <c r="F63" s="6"/>
    </row>
    <row r="64" spans="6:6" x14ac:dyDescent="0.35">
      <c r="F64" s="6"/>
    </row>
    <row r="65" spans="6:6" x14ac:dyDescent="0.35">
      <c r="F65" s="6"/>
    </row>
    <row r="66" spans="6:6" x14ac:dyDescent="0.35">
      <c r="F66" s="6"/>
    </row>
    <row r="67" spans="6:6" x14ac:dyDescent="0.35">
      <c r="F67" s="6"/>
    </row>
    <row r="68" spans="6:6" x14ac:dyDescent="0.35">
      <c r="F68" s="6"/>
    </row>
    <row r="69" spans="6:6" x14ac:dyDescent="0.35">
      <c r="F69" s="6"/>
    </row>
    <row r="70" spans="6:6" x14ac:dyDescent="0.35">
      <c r="F70" s="6"/>
    </row>
    <row r="71" spans="6:6" x14ac:dyDescent="0.35">
      <c r="F71" s="6"/>
    </row>
    <row r="72" spans="6:6" x14ac:dyDescent="0.35">
      <c r="F72" s="6"/>
    </row>
    <row r="73" spans="6:6" x14ac:dyDescent="0.35">
      <c r="F73" s="6"/>
    </row>
    <row r="74" spans="6:6" x14ac:dyDescent="0.35">
      <c r="F74" s="6"/>
    </row>
    <row r="75" spans="6:6" x14ac:dyDescent="0.35">
      <c r="F75" s="6"/>
    </row>
    <row r="76" spans="6:6" x14ac:dyDescent="0.35">
      <c r="F76" s="6"/>
    </row>
    <row r="77" spans="6:6" x14ac:dyDescent="0.35">
      <c r="F77" s="6"/>
    </row>
    <row r="78" spans="6:6" x14ac:dyDescent="0.35">
      <c r="F78" s="6"/>
    </row>
    <row r="79" spans="6:6" x14ac:dyDescent="0.35">
      <c r="F79" s="6"/>
    </row>
    <row r="80" spans="6:6" x14ac:dyDescent="0.35">
      <c r="F80" s="6"/>
    </row>
    <row r="81" spans="6:6" x14ac:dyDescent="0.35">
      <c r="F81" s="6"/>
    </row>
    <row r="82" spans="6:6" x14ac:dyDescent="0.35">
      <c r="F82" s="6"/>
    </row>
    <row r="83" spans="6:6" x14ac:dyDescent="0.35">
      <c r="F83" s="6"/>
    </row>
    <row r="84" spans="6:6" x14ac:dyDescent="0.35">
      <c r="F84" s="6"/>
    </row>
    <row r="85" spans="6:6" x14ac:dyDescent="0.35">
      <c r="F85" s="6"/>
    </row>
    <row r="86" spans="6:6" x14ac:dyDescent="0.35">
      <c r="F86" s="6"/>
    </row>
    <row r="87" spans="6:6" x14ac:dyDescent="0.35">
      <c r="F87" s="6"/>
    </row>
    <row r="88" spans="6:6" x14ac:dyDescent="0.35">
      <c r="F88" s="6"/>
    </row>
    <row r="89" spans="6:6" x14ac:dyDescent="0.35">
      <c r="F89" s="6"/>
    </row>
    <row r="90" spans="6:6" x14ac:dyDescent="0.35">
      <c r="F90" s="6"/>
    </row>
    <row r="91" spans="6:6" x14ac:dyDescent="0.35">
      <c r="F91" s="6"/>
    </row>
    <row r="92" spans="6:6" x14ac:dyDescent="0.35">
      <c r="F92" s="6"/>
    </row>
    <row r="93" spans="6:6" x14ac:dyDescent="0.35">
      <c r="F93" s="6"/>
    </row>
    <row r="94" spans="6:6" x14ac:dyDescent="0.35">
      <c r="F94" s="6"/>
    </row>
    <row r="95" spans="6:6" x14ac:dyDescent="0.35">
      <c r="F95" s="6"/>
    </row>
    <row r="96" spans="6:6" x14ac:dyDescent="0.35">
      <c r="F96" s="6"/>
    </row>
    <row r="97" spans="6:6" x14ac:dyDescent="0.35">
      <c r="F97" s="6"/>
    </row>
    <row r="98" spans="6:6" x14ac:dyDescent="0.35">
      <c r="F98" s="6"/>
    </row>
    <row r="99" spans="6:6" x14ac:dyDescent="0.35">
      <c r="F99" s="6"/>
    </row>
    <row r="100" spans="6:6" x14ac:dyDescent="0.35">
      <c r="F100" s="6"/>
    </row>
    <row r="101" spans="6:6" x14ac:dyDescent="0.35">
      <c r="F101" s="6"/>
    </row>
    <row r="102" spans="6:6" x14ac:dyDescent="0.35">
      <c r="F102" s="6"/>
    </row>
    <row r="103" spans="6:6" x14ac:dyDescent="0.35">
      <c r="F103" s="6"/>
    </row>
    <row r="104" spans="6:6" x14ac:dyDescent="0.35">
      <c r="F104" s="6"/>
    </row>
    <row r="105" spans="6:6" x14ac:dyDescent="0.35">
      <c r="F105" s="6"/>
    </row>
    <row r="106" spans="6:6" x14ac:dyDescent="0.35">
      <c r="F106" s="6"/>
    </row>
    <row r="107" spans="6:6" x14ac:dyDescent="0.35">
      <c r="F107" s="6"/>
    </row>
    <row r="108" spans="6:6" x14ac:dyDescent="0.35">
      <c r="F108" s="6"/>
    </row>
    <row r="109" spans="6:6" x14ac:dyDescent="0.35">
      <c r="F109" s="6"/>
    </row>
    <row r="110" spans="6:6" x14ac:dyDescent="0.35">
      <c r="F110" s="6"/>
    </row>
    <row r="111" spans="6:6" x14ac:dyDescent="0.35">
      <c r="F111" s="6"/>
    </row>
    <row r="112" spans="6:6" x14ac:dyDescent="0.35">
      <c r="F112" s="6"/>
    </row>
    <row r="113" spans="6:6" x14ac:dyDescent="0.35">
      <c r="F113" s="6"/>
    </row>
    <row r="114" spans="6:6" x14ac:dyDescent="0.35">
      <c r="F114" s="6"/>
    </row>
    <row r="115" spans="6:6" x14ac:dyDescent="0.35">
      <c r="F115" s="6"/>
    </row>
    <row r="116" spans="6:6" x14ac:dyDescent="0.35">
      <c r="F116" s="6"/>
    </row>
    <row r="117" spans="6:6" x14ac:dyDescent="0.35">
      <c r="F117" s="6"/>
    </row>
    <row r="118" spans="6:6" x14ac:dyDescent="0.35">
      <c r="F118" s="6"/>
    </row>
    <row r="119" spans="6:6" x14ac:dyDescent="0.35">
      <c r="F119" s="6"/>
    </row>
    <row r="120" spans="6:6" x14ac:dyDescent="0.35">
      <c r="F120" s="6"/>
    </row>
    <row r="121" spans="6:6" x14ac:dyDescent="0.35">
      <c r="F121" s="6"/>
    </row>
    <row r="122" spans="6:6" x14ac:dyDescent="0.35">
      <c r="F122" s="6"/>
    </row>
    <row r="123" spans="6:6" x14ac:dyDescent="0.35">
      <c r="F123" s="6"/>
    </row>
    <row r="124" spans="6:6" x14ac:dyDescent="0.35">
      <c r="F124" s="6"/>
    </row>
    <row r="125" spans="6:6" x14ac:dyDescent="0.35">
      <c r="F125" s="6"/>
    </row>
    <row r="126" spans="6:6" x14ac:dyDescent="0.35">
      <c r="F126" s="6"/>
    </row>
    <row r="127" spans="6:6" x14ac:dyDescent="0.35">
      <c r="F127" s="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F12A4-F7EA-442E-A0A8-8ADAFC0CB740}">
  <dimension ref="A1:G35"/>
  <sheetViews>
    <sheetView zoomScale="70" zoomScaleNormal="70" workbookViewId="0">
      <selection activeCell="I20" sqref="I20"/>
    </sheetView>
  </sheetViews>
  <sheetFormatPr defaultRowHeight="14.5" x14ac:dyDescent="0.35"/>
  <cols>
    <col min="1" max="1" width="13.08984375" bestFit="1" customWidth="1"/>
    <col min="2" max="2" width="17" bestFit="1" customWidth="1"/>
    <col min="3" max="3" width="13.26953125" bestFit="1" customWidth="1"/>
    <col min="4" max="4" width="12.7265625" bestFit="1" customWidth="1"/>
    <col min="5" max="5" width="21.81640625" bestFit="1" customWidth="1"/>
    <col min="6" max="6" width="18.08984375" bestFit="1" customWidth="1"/>
    <col min="7" max="7" width="17.6328125" bestFit="1" customWidth="1"/>
    <col min="8" max="8" width="17" bestFit="1" customWidth="1"/>
    <col min="9" max="9" width="13.26953125" bestFit="1" customWidth="1"/>
    <col min="10" max="10" width="21.81640625" bestFit="1" customWidth="1"/>
    <col min="11" max="11" width="18.08984375" bestFit="1" customWidth="1"/>
    <col min="12" max="32" width="7.36328125" bestFit="1" customWidth="1"/>
    <col min="33" max="33" width="10.7265625" bestFit="1" customWidth="1"/>
  </cols>
  <sheetData>
    <row r="1" spans="1:7" x14ac:dyDescent="0.35">
      <c r="B1" s="12" t="s">
        <v>29</v>
      </c>
    </row>
    <row r="2" spans="1:7" x14ac:dyDescent="0.35">
      <c r="B2" t="s">
        <v>8</v>
      </c>
      <c r="E2" t="s">
        <v>36</v>
      </c>
      <c r="F2" t="s">
        <v>35</v>
      </c>
      <c r="G2" t="s">
        <v>43</v>
      </c>
    </row>
    <row r="3" spans="1:7" x14ac:dyDescent="0.35">
      <c r="A3" s="12" t="s">
        <v>31</v>
      </c>
      <c r="B3" t="s">
        <v>32</v>
      </c>
      <c r="C3" t="s">
        <v>34</v>
      </c>
      <c r="D3" t="s">
        <v>44</v>
      </c>
    </row>
    <row r="4" spans="1:7" x14ac:dyDescent="0.35">
      <c r="A4" s="14">
        <v>90</v>
      </c>
      <c r="B4" s="13">
        <v>0.11600000000000001</v>
      </c>
      <c r="C4" s="11">
        <v>30.39</v>
      </c>
      <c r="D4" s="11">
        <v>69.39</v>
      </c>
      <c r="E4" s="13">
        <v>0.11600000000000001</v>
      </c>
      <c r="F4" s="11">
        <v>30.39</v>
      </c>
      <c r="G4" s="11">
        <v>69.39</v>
      </c>
    </row>
    <row r="5" spans="1:7" x14ac:dyDescent="0.35">
      <c r="A5" s="14">
        <v>87</v>
      </c>
      <c r="B5" s="13">
        <v>0.11600000000000001</v>
      </c>
      <c r="C5" s="11">
        <v>30.39</v>
      </c>
      <c r="D5" s="11">
        <v>69.39</v>
      </c>
      <c r="E5" s="13">
        <v>0.11600000000000001</v>
      </c>
      <c r="F5" s="11">
        <v>30.39</v>
      </c>
      <c r="G5" s="11">
        <v>69.39</v>
      </c>
    </row>
    <row r="6" spans="1:7" x14ac:dyDescent="0.35">
      <c r="A6" s="14">
        <v>84</v>
      </c>
      <c r="B6" s="13">
        <v>0.127</v>
      </c>
      <c r="C6" s="11">
        <v>30.99</v>
      </c>
      <c r="D6" s="11">
        <v>69.39</v>
      </c>
      <c r="E6" s="13">
        <v>0.127</v>
      </c>
      <c r="F6" s="11">
        <v>30.99</v>
      </c>
      <c r="G6" s="11">
        <v>69.39</v>
      </c>
    </row>
    <row r="7" spans="1:7" x14ac:dyDescent="0.35">
      <c r="A7" s="14">
        <v>81</v>
      </c>
      <c r="B7" s="13">
        <v>0.13800000000000001</v>
      </c>
      <c r="C7" s="11">
        <v>30.79</v>
      </c>
      <c r="D7" s="11">
        <v>69.39</v>
      </c>
      <c r="E7" s="13">
        <v>0.13800000000000001</v>
      </c>
      <c r="F7" s="11">
        <v>30.79</v>
      </c>
      <c r="G7" s="11">
        <v>69.39</v>
      </c>
    </row>
    <row r="8" spans="1:7" x14ac:dyDescent="0.35">
      <c r="A8" s="14">
        <v>78</v>
      </c>
      <c r="B8" s="13">
        <v>0.13800000000000001</v>
      </c>
      <c r="C8" s="11">
        <v>28.99</v>
      </c>
      <c r="D8" s="11">
        <v>69.39</v>
      </c>
      <c r="E8" s="13">
        <v>0.13800000000000001</v>
      </c>
      <c r="F8" s="11">
        <v>28.99</v>
      </c>
      <c r="G8" s="11">
        <v>69.39</v>
      </c>
    </row>
    <row r="9" spans="1:7" x14ac:dyDescent="0.35">
      <c r="A9" s="14">
        <v>75</v>
      </c>
      <c r="B9" s="13">
        <v>0.13800000000000001</v>
      </c>
      <c r="C9" s="11">
        <v>28.99</v>
      </c>
      <c r="D9" s="11">
        <v>69.39</v>
      </c>
      <c r="E9" s="13">
        <v>0.13800000000000001</v>
      </c>
      <c r="F9" s="11">
        <v>28.99</v>
      </c>
      <c r="G9" s="11">
        <v>69.39</v>
      </c>
    </row>
    <row r="10" spans="1:7" x14ac:dyDescent="0.35">
      <c r="A10" s="14">
        <v>72</v>
      </c>
      <c r="B10" s="13">
        <v>0.14299999999999999</v>
      </c>
      <c r="C10" s="11">
        <v>28.99</v>
      </c>
      <c r="D10" s="11">
        <v>69.39</v>
      </c>
      <c r="E10" s="13">
        <v>0.14299999999999999</v>
      </c>
      <c r="F10" s="11">
        <v>28.99</v>
      </c>
      <c r="G10" s="11">
        <v>69.39</v>
      </c>
    </row>
    <row r="11" spans="1:7" x14ac:dyDescent="0.35">
      <c r="A11" s="14">
        <v>69</v>
      </c>
      <c r="B11" s="13">
        <v>0.14299999999999999</v>
      </c>
      <c r="C11" s="11">
        <v>28.99</v>
      </c>
      <c r="D11" s="11">
        <v>69.39</v>
      </c>
      <c r="E11" s="13">
        <v>0.14299999999999999</v>
      </c>
      <c r="F11" s="11">
        <v>28.99</v>
      </c>
      <c r="G11" s="11">
        <v>69.39</v>
      </c>
    </row>
    <row r="12" spans="1:7" x14ac:dyDescent="0.35">
      <c r="A12" s="14">
        <v>66</v>
      </c>
      <c r="B12" s="13">
        <v>0.14799999999999999</v>
      </c>
      <c r="C12" s="11">
        <v>25.99</v>
      </c>
      <c r="D12" s="11">
        <v>69.39</v>
      </c>
      <c r="E12" s="13">
        <v>0.14799999999999999</v>
      </c>
      <c r="F12" s="11">
        <v>25.99</v>
      </c>
      <c r="G12" s="11">
        <v>69.39</v>
      </c>
    </row>
    <row r="13" spans="1:7" x14ac:dyDescent="0.35">
      <c r="A13" s="14">
        <v>63</v>
      </c>
      <c r="B13" s="13">
        <v>0.153</v>
      </c>
      <c r="C13" s="11">
        <v>25.99</v>
      </c>
      <c r="D13" s="11">
        <v>69.39</v>
      </c>
      <c r="E13" s="13">
        <v>0.153</v>
      </c>
      <c r="F13" s="11">
        <v>25.99</v>
      </c>
      <c r="G13" s="11">
        <v>69.39</v>
      </c>
    </row>
    <row r="14" spans="1:7" x14ac:dyDescent="0.35">
      <c r="A14" s="14">
        <v>60</v>
      </c>
      <c r="B14" s="13">
        <v>0.153</v>
      </c>
      <c r="C14" s="11">
        <v>25.99</v>
      </c>
      <c r="D14" s="11">
        <v>74.39</v>
      </c>
      <c r="E14" s="13">
        <v>0.153</v>
      </c>
      <c r="F14" s="11">
        <v>25.99</v>
      </c>
      <c r="G14" s="11">
        <v>74.39</v>
      </c>
    </row>
    <row r="15" spans="1:7" x14ac:dyDescent="0.35">
      <c r="A15" s="14">
        <v>57</v>
      </c>
      <c r="B15" s="13">
        <v>0.17499999999999999</v>
      </c>
      <c r="C15" s="11">
        <v>18.39</v>
      </c>
      <c r="D15" s="11">
        <v>74.39</v>
      </c>
      <c r="E15" s="13">
        <v>0.17499999999999999</v>
      </c>
      <c r="F15" s="11">
        <v>18.39</v>
      </c>
      <c r="G15" s="11">
        <v>74.39</v>
      </c>
    </row>
    <row r="16" spans="1:7" x14ac:dyDescent="0.35">
      <c r="A16" s="14">
        <v>54</v>
      </c>
      <c r="B16" s="13">
        <v>0.18</v>
      </c>
      <c r="C16" s="11">
        <v>21.49</v>
      </c>
      <c r="D16" s="11">
        <v>74.39</v>
      </c>
      <c r="E16" s="13">
        <v>0.18</v>
      </c>
      <c r="F16" s="11">
        <v>21.49</v>
      </c>
      <c r="G16" s="11">
        <v>74.39</v>
      </c>
    </row>
    <row r="17" spans="1:7" x14ac:dyDescent="0.35">
      <c r="A17" s="14">
        <v>51</v>
      </c>
      <c r="B17" s="13">
        <v>0.20599999999999999</v>
      </c>
      <c r="C17" s="11">
        <v>24.24</v>
      </c>
      <c r="D17" s="11">
        <v>74.39</v>
      </c>
      <c r="E17" s="13">
        <v>0.20599999999999999</v>
      </c>
      <c r="F17" s="11">
        <v>24.24</v>
      </c>
      <c r="G17" s="11">
        <v>74.39</v>
      </c>
    </row>
    <row r="18" spans="1:7" x14ac:dyDescent="0.35">
      <c r="A18" s="14">
        <v>48</v>
      </c>
      <c r="B18" s="13">
        <v>0.23300000000000001</v>
      </c>
      <c r="C18" s="11">
        <v>28.99</v>
      </c>
      <c r="D18" s="11">
        <v>79.989999999999995</v>
      </c>
      <c r="E18" s="13">
        <v>0.23300000000000001</v>
      </c>
      <c r="F18" s="11">
        <v>28.99</v>
      </c>
      <c r="G18" s="11">
        <v>79.989999999999995</v>
      </c>
    </row>
    <row r="19" spans="1:7" x14ac:dyDescent="0.35">
      <c r="A19" s="14">
        <v>45</v>
      </c>
      <c r="B19" s="13">
        <v>0.23799999999999999</v>
      </c>
      <c r="C19" s="11">
        <v>31.99</v>
      </c>
      <c r="D19" s="11">
        <v>84.39</v>
      </c>
      <c r="E19" s="13">
        <v>0.23799999999999999</v>
      </c>
      <c r="F19" s="11">
        <v>31.99</v>
      </c>
      <c r="G19" s="11">
        <v>84.39</v>
      </c>
    </row>
    <row r="20" spans="1:7" x14ac:dyDescent="0.35">
      <c r="A20" s="14">
        <v>42</v>
      </c>
      <c r="B20" s="13">
        <v>0.28000000000000003</v>
      </c>
      <c r="C20" s="11">
        <v>24.99</v>
      </c>
      <c r="D20" s="11">
        <v>89.99</v>
      </c>
      <c r="E20" s="13">
        <v>0.28000000000000003</v>
      </c>
      <c r="F20" s="11">
        <v>24.99</v>
      </c>
      <c r="G20" s="11">
        <v>89.99</v>
      </c>
    </row>
    <row r="21" spans="1:7" x14ac:dyDescent="0.35">
      <c r="A21" s="14">
        <v>39</v>
      </c>
      <c r="B21" s="13">
        <v>0.29599999999999999</v>
      </c>
      <c r="C21" s="11">
        <v>27.24</v>
      </c>
      <c r="D21" s="11">
        <v>89.99</v>
      </c>
      <c r="E21" s="13">
        <v>0.29599999999999999</v>
      </c>
      <c r="F21" s="11">
        <v>27.24</v>
      </c>
      <c r="G21" s="11">
        <v>89.99</v>
      </c>
    </row>
    <row r="22" spans="1:7" x14ac:dyDescent="0.35">
      <c r="A22" s="14">
        <v>36</v>
      </c>
      <c r="B22" s="13">
        <v>0.34899999999999998</v>
      </c>
      <c r="C22" s="11">
        <v>24.49</v>
      </c>
      <c r="D22" s="11">
        <v>95.04</v>
      </c>
      <c r="E22" s="13">
        <v>0.34899999999999998</v>
      </c>
      <c r="F22" s="11">
        <v>24.49</v>
      </c>
      <c r="G22" s="11">
        <v>95.04</v>
      </c>
    </row>
    <row r="23" spans="1:7" x14ac:dyDescent="0.35">
      <c r="A23" s="14">
        <v>33</v>
      </c>
      <c r="B23" s="13">
        <v>0.39200000000000002</v>
      </c>
      <c r="C23" s="11">
        <v>14.99</v>
      </c>
      <c r="D23" s="11">
        <v>99.25</v>
      </c>
      <c r="E23" s="13">
        <v>0.39200000000000002</v>
      </c>
      <c r="F23" s="11">
        <v>14.99</v>
      </c>
      <c r="G23" s="11">
        <v>99.25</v>
      </c>
    </row>
    <row r="24" spans="1:7" x14ac:dyDescent="0.35">
      <c r="A24" s="14">
        <v>30</v>
      </c>
      <c r="B24" s="13">
        <v>0.46</v>
      </c>
      <c r="C24" s="11">
        <v>14.99</v>
      </c>
      <c r="D24" s="11">
        <v>125.99</v>
      </c>
      <c r="E24" s="13">
        <v>0.46</v>
      </c>
      <c r="F24" s="11">
        <v>14.99</v>
      </c>
      <c r="G24" s="11">
        <v>125.99</v>
      </c>
    </row>
    <row r="25" spans="1:7" x14ac:dyDescent="0.35">
      <c r="A25" s="14">
        <v>27</v>
      </c>
      <c r="B25" s="13">
        <v>0.59299999999999997</v>
      </c>
      <c r="C25" s="11">
        <v>29.19</v>
      </c>
      <c r="D25" s="11">
        <v>149.99</v>
      </c>
      <c r="E25" s="13">
        <v>0.59299999999999997</v>
      </c>
      <c r="F25" s="11">
        <v>29.19</v>
      </c>
      <c r="G25" s="11">
        <v>149.99</v>
      </c>
    </row>
    <row r="26" spans="1:7" x14ac:dyDescent="0.35">
      <c r="A26" s="14">
        <v>24</v>
      </c>
      <c r="B26" s="13">
        <v>0.65100000000000002</v>
      </c>
      <c r="C26" s="11">
        <v>39.590000000000003</v>
      </c>
      <c r="D26" s="11">
        <v>125.99</v>
      </c>
      <c r="E26" s="13">
        <v>0.65100000000000002</v>
      </c>
      <c r="F26" s="11">
        <v>39.590000000000003</v>
      </c>
      <c r="G26" s="11">
        <v>125.99</v>
      </c>
    </row>
    <row r="27" spans="1:7" x14ac:dyDescent="0.35">
      <c r="A27" s="14">
        <v>21</v>
      </c>
      <c r="B27" s="13">
        <v>0.68300000000000005</v>
      </c>
      <c r="C27" s="11">
        <v>28.59</v>
      </c>
      <c r="D27" s="11">
        <v>125.99</v>
      </c>
      <c r="E27" s="13">
        <v>0.68300000000000005</v>
      </c>
      <c r="F27" s="11">
        <v>28.59</v>
      </c>
      <c r="G27" s="11">
        <v>125.99</v>
      </c>
    </row>
    <row r="28" spans="1:7" x14ac:dyDescent="0.35">
      <c r="A28" s="14">
        <v>18</v>
      </c>
      <c r="B28" s="13">
        <v>0.746</v>
      </c>
      <c r="C28" s="11">
        <v>31.99</v>
      </c>
      <c r="D28" s="11">
        <v>125.99</v>
      </c>
      <c r="E28" s="13">
        <v>0.746</v>
      </c>
      <c r="F28" s="11">
        <v>31.99</v>
      </c>
      <c r="G28" s="11">
        <v>125.99</v>
      </c>
    </row>
    <row r="29" spans="1:7" x14ac:dyDescent="0.35">
      <c r="A29" s="14">
        <v>15</v>
      </c>
      <c r="B29" s="13">
        <v>0.79400000000000004</v>
      </c>
      <c r="C29" s="11">
        <v>39.590000000000003</v>
      </c>
      <c r="D29" s="11">
        <v>149.99</v>
      </c>
      <c r="E29" s="13">
        <v>0.79400000000000004</v>
      </c>
      <c r="F29" s="11">
        <v>39.590000000000003</v>
      </c>
      <c r="G29" s="11">
        <v>149.99</v>
      </c>
    </row>
    <row r="30" spans="1:7" x14ac:dyDescent="0.35">
      <c r="A30" s="14">
        <v>12</v>
      </c>
      <c r="B30" s="13">
        <v>0.83099999999999996</v>
      </c>
      <c r="C30" s="11">
        <v>36.99</v>
      </c>
      <c r="D30" s="11">
        <v>169.99</v>
      </c>
      <c r="E30" s="13">
        <v>0.83099999999999996</v>
      </c>
      <c r="F30" s="11">
        <v>36.99</v>
      </c>
      <c r="G30" s="11">
        <v>169.99</v>
      </c>
    </row>
    <row r="31" spans="1:7" x14ac:dyDescent="0.35">
      <c r="A31" s="14">
        <v>9</v>
      </c>
      <c r="B31" s="13">
        <v>0.86799999999999999</v>
      </c>
      <c r="C31" s="11">
        <v>38.99</v>
      </c>
      <c r="D31" s="11">
        <v>189.99</v>
      </c>
      <c r="E31" s="13">
        <v>0.86799999999999999</v>
      </c>
      <c r="F31" s="11">
        <v>38.99</v>
      </c>
      <c r="G31" s="11">
        <v>189.99</v>
      </c>
    </row>
    <row r="32" spans="1:7" x14ac:dyDescent="0.35">
      <c r="A32" s="14">
        <v>6</v>
      </c>
      <c r="B32" s="13">
        <v>0.94699999999999995</v>
      </c>
      <c r="C32" s="11">
        <v>58.99</v>
      </c>
      <c r="D32" s="11">
        <v>200.99</v>
      </c>
      <c r="E32" s="13">
        <v>0.94699999999999995</v>
      </c>
      <c r="F32" s="11">
        <v>58.99</v>
      </c>
      <c r="G32" s="11">
        <v>200.99</v>
      </c>
    </row>
    <row r="33" spans="1:7" x14ac:dyDescent="0.35">
      <c r="A33" s="14">
        <v>3</v>
      </c>
      <c r="B33" s="13">
        <v>0.97899999999999998</v>
      </c>
      <c r="C33" s="11">
        <v>123.59</v>
      </c>
      <c r="D33" s="11">
        <v>224.99</v>
      </c>
      <c r="E33" s="13">
        <v>0.97899999999999998</v>
      </c>
      <c r="F33" s="11">
        <v>123.59</v>
      </c>
      <c r="G33" s="11">
        <v>224.99</v>
      </c>
    </row>
    <row r="34" spans="1:7" x14ac:dyDescent="0.35">
      <c r="A34" s="14">
        <v>0</v>
      </c>
      <c r="B34" s="13">
        <v>1.0369999999999999</v>
      </c>
      <c r="C34" s="11">
        <v>249.99</v>
      </c>
      <c r="D34" s="11">
        <v>249.99</v>
      </c>
      <c r="E34" s="13">
        <v>1.0369999999999999</v>
      </c>
      <c r="F34" s="11">
        <v>249.99</v>
      </c>
      <c r="G34" s="11">
        <v>249.99</v>
      </c>
    </row>
    <row r="35" spans="1:7" x14ac:dyDescent="0.35">
      <c r="A35" s="14" t="s">
        <v>30</v>
      </c>
      <c r="B35" s="13">
        <v>12.450999999999997</v>
      </c>
      <c r="C35" s="11">
        <v>1225.7900000000004</v>
      </c>
      <c r="D35" s="11">
        <v>3369.9999999999982</v>
      </c>
      <c r="E35" s="13">
        <v>12.450999999999997</v>
      </c>
      <c r="F35" s="11">
        <v>1225.7900000000004</v>
      </c>
      <c r="G35" s="11">
        <v>3369.9999999999982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E275B-80B0-4573-9627-57F18CCE5B44}">
  <dimension ref="A1:G35"/>
  <sheetViews>
    <sheetView topLeftCell="B1" zoomScale="70" zoomScaleNormal="70" workbookViewId="0">
      <selection activeCell="E3" sqref="E3"/>
    </sheetView>
  </sheetViews>
  <sheetFormatPr defaultRowHeight="14.5" x14ac:dyDescent="0.35"/>
  <cols>
    <col min="1" max="1" width="13.08984375" bestFit="1" customWidth="1"/>
    <col min="2" max="2" width="17" bestFit="1" customWidth="1"/>
    <col min="3" max="3" width="13.26953125" bestFit="1" customWidth="1"/>
    <col min="4" max="4" width="12.7265625" bestFit="1" customWidth="1"/>
    <col min="5" max="5" width="21.81640625" bestFit="1" customWidth="1"/>
    <col min="6" max="6" width="18.08984375" bestFit="1" customWidth="1"/>
    <col min="7" max="7" width="17.6328125" bestFit="1" customWidth="1"/>
    <col min="8" max="8" width="17" bestFit="1" customWidth="1"/>
    <col min="9" max="9" width="13.26953125" bestFit="1" customWidth="1"/>
    <col min="10" max="10" width="21.81640625" bestFit="1" customWidth="1"/>
    <col min="11" max="11" width="18.08984375" bestFit="1" customWidth="1"/>
    <col min="12" max="32" width="7.36328125" bestFit="1" customWidth="1"/>
    <col min="33" max="33" width="10.7265625" bestFit="1" customWidth="1"/>
  </cols>
  <sheetData>
    <row r="1" spans="1:7" x14ac:dyDescent="0.35">
      <c r="B1" s="12" t="s">
        <v>29</v>
      </c>
    </row>
    <row r="2" spans="1:7" x14ac:dyDescent="0.35">
      <c r="B2" t="s">
        <v>9</v>
      </c>
      <c r="E2" t="s">
        <v>36</v>
      </c>
      <c r="F2" t="s">
        <v>35</v>
      </c>
      <c r="G2" t="s">
        <v>43</v>
      </c>
    </row>
    <row r="3" spans="1:7" x14ac:dyDescent="0.35">
      <c r="A3" s="12" t="s">
        <v>31</v>
      </c>
      <c r="B3" t="s">
        <v>32</v>
      </c>
      <c r="C3" t="s">
        <v>34</v>
      </c>
      <c r="D3" t="s">
        <v>44</v>
      </c>
    </row>
    <row r="4" spans="1:7" x14ac:dyDescent="0.35">
      <c r="A4" s="14">
        <v>90</v>
      </c>
      <c r="B4" s="13">
        <v>0.60299999999999998</v>
      </c>
      <c r="C4" s="11">
        <v>140.99</v>
      </c>
      <c r="D4" s="11">
        <v>158.46</v>
      </c>
      <c r="E4" s="13">
        <v>0.60299999999999998</v>
      </c>
      <c r="F4" s="11">
        <v>140.99</v>
      </c>
      <c r="G4" s="11">
        <v>158.46</v>
      </c>
    </row>
    <row r="5" spans="1:7" x14ac:dyDescent="0.35">
      <c r="A5" s="14">
        <v>87</v>
      </c>
      <c r="B5" s="13">
        <v>0.624</v>
      </c>
      <c r="C5" s="11">
        <v>141.99</v>
      </c>
      <c r="D5" s="11">
        <v>158.46</v>
      </c>
      <c r="E5" s="13">
        <v>0.624</v>
      </c>
      <c r="F5" s="11">
        <v>141.99</v>
      </c>
      <c r="G5" s="11">
        <v>158.46</v>
      </c>
    </row>
    <row r="6" spans="1:7" x14ac:dyDescent="0.35">
      <c r="A6" s="14">
        <v>84</v>
      </c>
      <c r="B6" s="13">
        <v>0.624</v>
      </c>
      <c r="C6" s="11">
        <v>142.99</v>
      </c>
      <c r="D6" s="11">
        <v>158.46</v>
      </c>
      <c r="E6" s="13">
        <v>0.624</v>
      </c>
      <c r="F6" s="11">
        <v>142.99</v>
      </c>
      <c r="G6" s="11">
        <v>158.46</v>
      </c>
    </row>
    <row r="7" spans="1:7" x14ac:dyDescent="0.35">
      <c r="A7" s="14">
        <v>81</v>
      </c>
      <c r="B7" s="13">
        <v>0.63500000000000001</v>
      </c>
      <c r="C7" s="11">
        <v>161.38999999999999</v>
      </c>
      <c r="D7" s="11">
        <v>158.46</v>
      </c>
      <c r="E7" s="13">
        <v>0.63500000000000001</v>
      </c>
      <c r="F7" s="11">
        <v>161.38999999999999</v>
      </c>
      <c r="G7" s="11">
        <v>158.46</v>
      </c>
    </row>
    <row r="8" spans="1:7" x14ac:dyDescent="0.35">
      <c r="A8" s="14">
        <v>78</v>
      </c>
      <c r="B8" s="13">
        <v>0.63500000000000001</v>
      </c>
      <c r="C8" s="11">
        <v>154.80000000000001</v>
      </c>
      <c r="D8" s="11">
        <v>158.46</v>
      </c>
      <c r="E8" s="13">
        <v>0.63500000000000001</v>
      </c>
      <c r="F8" s="11">
        <v>154.80000000000001</v>
      </c>
      <c r="G8" s="11">
        <v>158.46</v>
      </c>
    </row>
    <row r="9" spans="1:7" x14ac:dyDescent="0.35">
      <c r="A9" s="14">
        <v>75</v>
      </c>
      <c r="B9" s="13">
        <v>0.67200000000000004</v>
      </c>
      <c r="C9" s="11">
        <v>161.38999999999999</v>
      </c>
      <c r="D9" s="11">
        <v>158.46</v>
      </c>
      <c r="E9" s="13">
        <v>0.67200000000000004</v>
      </c>
      <c r="F9" s="11">
        <v>161.38999999999999</v>
      </c>
      <c r="G9" s="11">
        <v>158.46</v>
      </c>
    </row>
    <row r="10" spans="1:7" x14ac:dyDescent="0.35">
      <c r="A10" s="14">
        <v>72</v>
      </c>
      <c r="B10" s="13">
        <v>0.68799999999999994</v>
      </c>
      <c r="C10" s="11">
        <v>181.6</v>
      </c>
      <c r="D10" s="11">
        <v>158.46</v>
      </c>
      <c r="E10" s="13">
        <v>0.68799999999999994</v>
      </c>
      <c r="F10" s="11">
        <v>181.6</v>
      </c>
      <c r="G10" s="11">
        <v>158.46</v>
      </c>
    </row>
    <row r="11" spans="1:7" x14ac:dyDescent="0.35">
      <c r="A11" s="14">
        <v>69</v>
      </c>
      <c r="B11" s="13">
        <v>0.68799999999999994</v>
      </c>
      <c r="C11" s="11">
        <v>182.79</v>
      </c>
      <c r="D11" s="11">
        <v>158.46</v>
      </c>
      <c r="E11" s="13">
        <v>0.68799999999999994</v>
      </c>
      <c r="F11" s="11">
        <v>182.79</v>
      </c>
      <c r="G11" s="11">
        <v>158.46</v>
      </c>
    </row>
    <row r="12" spans="1:7" x14ac:dyDescent="0.35">
      <c r="A12" s="14">
        <v>66</v>
      </c>
      <c r="B12" s="13">
        <v>0.68799999999999994</v>
      </c>
      <c r="C12" s="11">
        <v>175.6</v>
      </c>
      <c r="D12" s="11">
        <v>158.46</v>
      </c>
      <c r="E12" s="13">
        <v>0.68799999999999994</v>
      </c>
      <c r="F12" s="11">
        <v>175.6</v>
      </c>
      <c r="G12" s="11">
        <v>158.46</v>
      </c>
    </row>
    <row r="13" spans="1:7" x14ac:dyDescent="0.35">
      <c r="A13" s="14">
        <v>63</v>
      </c>
      <c r="B13" s="13">
        <v>0.68799999999999994</v>
      </c>
      <c r="C13" s="11">
        <v>175.6</v>
      </c>
      <c r="D13" s="11">
        <v>158.46</v>
      </c>
      <c r="E13" s="13">
        <v>0.68799999999999994</v>
      </c>
      <c r="F13" s="11">
        <v>175.6</v>
      </c>
      <c r="G13" s="11">
        <v>158.46</v>
      </c>
    </row>
    <row r="14" spans="1:7" x14ac:dyDescent="0.35">
      <c r="A14" s="14">
        <v>60</v>
      </c>
      <c r="B14" s="13">
        <v>0.68799999999999994</v>
      </c>
      <c r="C14" s="11">
        <v>165.99</v>
      </c>
      <c r="D14" s="11">
        <v>201.46</v>
      </c>
      <c r="E14" s="13">
        <v>0.68799999999999994</v>
      </c>
      <c r="F14" s="11">
        <v>165.99</v>
      </c>
      <c r="G14" s="11">
        <v>201.46</v>
      </c>
    </row>
    <row r="15" spans="1:7" x14ac:dyDescent="0.35">
      <c r="A15" s="14">
        <v>57</v>
      </c>
      <c r="B15" s="13">
        <v>0.68799999999999994</v>
      </c>
      <c r="C15" s="11">
        <v>159.99</v>
      </c>
      <c r="D15" s="11">
        <v>148.46</v>
      </c>
      <c r="E15" s="13">
        <v>0.68799999999999994</v>
      </c>
      <c r="F15" s="11">
        <v>159.99</v>
      </c>
      <c r="G15" s="11">
        <v>148.46</v>
      </c>
    </row>
    <row r="16" spans="1:7" x14ac:dyDescent="0.35">
      <c r="A16" s="14">
        <v>54</v>
      </c>
      <c r="B16" s="13">
        <v>0.68799999999999994</v>
      </c>
      <c r="C16" s="11">
        <v>159.99</v>
      </c>
      <c r="D16" s="11">
        <v>148.46</v>
      </c>
      <c r="E16" s="13">
        <v>0.68799999999999994</v>
      </c>
      <c r="F16" s="11">
        <v>159.99</v>
      </c>
      <c r="G16" s="11">
        <v>148.46</v>
      </c>
    </row>
    <row r="17" spans="1:7" x14ac:dyDescent="0.35">
      <c r="A17" s="14">
        <v>51</v>
      </c>
      <c r="B17" s="13">
        <v>0.68799999999999994</v>
      </c>
      <c r="C17" s="11">
        <v>159.99</v>
      </c>
      <c r="D17" s="11">
        <v>236.46</v>
      </c>
      <c r="E17" s="13">
        <v>0.68799999999999994</v>
      </c>
      <c r="F17" s="11">
        <v>159.99</v>
      </c>
      <c r="G17" s="11">
        <v>236.46</v>
      </c>
    </row>
    <row r="18" spans="1:7" x14ac:dyDescent="0.35">
      <c r="A18" s="14">
        <v>48</v>
      </c>
      <c r="B18" s="13">
        <v>0.69799999999999995</v>
      </c>
      <c r="C18" s="11">
        <v>165.99</v>
      </c>
      <c r="D18" s="11">
        <v>201.46</v>
      </c>
      <c r="E18" s="13">
        <v>0.69799999999999995</v>
      </c>
      <c r="F18" s="11">
        <v>165.99</v>
      </c>
      <c r="G18" s="11">
        <v>201.46</v>
      </c>
    </row>
    <row r="19" spans="1:7" x14ac:dyDescent="0.35">
      <c r="A19" s="14">
        <v>45</v>
      </c>
      <c r="B19" s="13">
        <v>0.70399999999999996</v>
      </c>
      <c r="C19" s="11">
        <v>165.99</v>
      </c>
      <c r="D19" s="11">
        <v>201.46</v>
      </c>
      <c r="E19" s="13">
        <v>0.70399999999999996</v>
      </c>
      <c r="F19" s="11">
        <v>165.99</v>
      </c>
      <c r="G19" s="11">
        <v>201.46</v>
      </c>
    </row>
    <row r="20" spans="1:7" x14ac:dyDescent="0.35">
      <c r="A20" s="14">
        <v>42</v>
      </c>
      <c r="B20" s="13">
        <v>0.70399999999999996</v>
      </c>
      <c r="C20" s="11">
        <v>159.99</v>
      </c>
      <c r="D20" s="11">
        <v>148.46</v>
      </c>
      <c r="E20" s="13">
        <v>0.70399999999999996</v>
      </c>
      <c r="F20" s="11">
        <v>159.99</v>
      </c>
      <c r="G20" s="11">
        <v>148.46</v>
      </c>
    </row>
    <row r="21" spans="1:7" x14ac:dyDescent="0.35">
      <c r="A21" s="14">
        <v>39</v>
      </c>
      <c r="B21" s="13">
        <v>0.71399999999999997</v>
      </c>
      <c r="C21" s="11">
        <v>187.99</v>
      </c>
      <c r="D21" s="11">
        <v>158.46</v>
      </c>
      <c r="E21" s="13">
        <v>0.71399999999999997</v>
      </c>
      <c r="F21" s="11">
        <v>187.99</v>
      </c>
      <c r="G21" s="11">
        <v>158.46</v>
      </c>
    </row>
    <row r="22" spans="1:7" x14ac:dyDescent="0.35">
      <c r="A22" s="14">
        <v>36</v>
      </c>
      <c r="B22" s="13">
        <v>0.72</v>
      </c>
      <c r="C22" s="11">
        <v>187.99</v>
      </c>
      <c r="D22" s="11">
        <v>172.66</v>
      </c>
      <c r="E22" s="13">
        <v>0.72</v>
      </c>
      <c r="F22" s="11">
        <v>187.99</v>
      </c>
      <c r="G22" s="11">
        <v>172.66</v>
      </c>
    </row>
    <row r="23" spans="1:7" x14ac:dyDescent="0.35">
      <c r="A23" s="14">
        <v>33</v>
      </c>
      <c r="B23" s="13">
        <v>0.73</v>
      </c>
      <c r="C23" s="11">
        <v>150.99</v>
      </c>
      <c r="D23" s="11">
        <v>213.76</v>
      </c>
      <c r="E23" s="13">
        <v>0.73</v>
      </c>
      <c r="F23" s="11">
        <v>150.99</v>
      </c>
      <c r="G23" s="11">
        <v>213.76</v>
      </c>
    </row>
    <row r="24" spans="1:7" x14ac:dyDescent="0.35">
      <c r="A24" s="14">
        <v>30</v>
      </c>
      <c r="B24" s="13">
        <v>0.77800000000000002</v>
      </c>
      <c r="C24" s="11">
        <v>154.80000000000001</v>
      </c>
      <c r="D24" s="11">
        <v>236.46</v>
      </c>
      <c r="E24" s="13">
        <v>0.77800000000000002</v>
      </c>
      <c r="F24" s="11">
        <v>154.80000000000001</v>
      </c>
      <c r="G24" s="11">
        <v>236.46</v>
      </c>
    </row>
    <row r="25" spans="1:7" x14ac:dyDescent="0.35">
      <c r="A25" s="14">
        <v>27</v>
      </c>
      <c r="B25" s="13">
        <v>0.78800000000000003</v>
      </c>
      <c r="C25" s="11">
        <v>160.29</v>
      </c>
      <c r="D25" s="11">
        <v>236.46</v>
      </c>
      <c r="E25" s="13">
        <v>0.78800000000000003</v>
      </c>
      <c r="F25" s="11">
        <v>160.29</v>
      </c>
      <c r="G25" s="11">
        <v>236.46</v>
      </c>
    </row>
    <row r="26" spans="1:7" x14ac:dyDescent="0.35">
      <c r="A26" s="14">
        <v>24</v>
      </c>
      <c r="B26" s="13">
        <v>0.80400000000000005</v>
      </c>
      <c r="C26" s="11">
        <v>180.6</v>
      </c>
      <c r="D26" s="11">
        <v>236.46</v>
      </c>
      <c r="E26" s="13">
        <v>0.80400000000000005</v>
      </c>
      <c r="F26" s="11">
        <v>180.6</v>
      </c>
      <c r="G26" s="11">
        <v>236.46</v>
      </c>
    </row>
    <row r="27" spans="1:7" x14ac:dyDescent="0.35">
      <c r="A27" s="14">
        <v>21</v>
      </c>
      <c r="B27" s="13">
        <v>0.83099999999999996</v>
      </c>
      <c r="C27" s="11">
        <v>154.80000000000001</v>
      </c>
      <c r="D27" s="11">
        <v>236.46</v>
      </c>
      <c r="E27" s="13">
        <v>0.83099999999999996</v>
      </c>
      <c r="F27" s="11">
        <v>154.80000000000001</v>
      </c>
      <c r="G27" s="11">
        <v>236.46</v>
      </c>
    </row>
    <row r="28" spans="1:7" x14ac:dyDescent="0.35">
      <c r="A28" s="14">
        <v>18</v>
      </c>
      <c r="B28" s="13">
        <v>0.82</v>
      </c>
      <c r="C28" s="11">
        <v>145.99</v>
      </c>
      <c r="D28" s="11">
        <v>216.46</v>
      </c>
      <c r="E28" s="13">
        <v>0.82</v>
      </c>
      <c r="F28" s="11">
        <v>145.99</v>
      </c>
      <c r="G28" s="11">
        <v>216.46</v>
      </c>
    </row>
    <row r="29" spans="1:7" x14ac:dyDescent="0.35">
      <c r="A29" s="14">
        <v>15</v>
      </c>
      <c r="B29" s="13">
        <v>0.82</v>
      </c>
      <c r="C29" s="11">
        <v>125.99</v>
      </c>
      <c r="D29" s="11">
        <v>148.46</v>
      </c>
      <c r="E29" s="13">
        <v>0.82</v>
      </c>
      <c r="F29" s="11">
        <v>125.99</v>
      </c>
      <c r="G29" s="11">
        <v>148.46</v>
      </c>
    </row>
    <row r="30" spans="1:7" x14ac:dyDescent="0.35">
      <c r="A30" s="14">
        <v>12</v>
      </c>
      <c r="B30" s="13">
        <v>0.84699999999999998</v>
      </c>
      <c r="C30" s="11">
        <v>140.49</v>
      </c>
      <c r="D30" s="11">
        <v>158.46</v>
      </c>
      <c r="E30" s="13">
        <v>0.84699999999999998</v>
      </c>
      <c r="F30" s="11">
        <v>140.49</v>
      </c>
      <c r="G30" s="11">
        <v>158.46</v>
      </c>
    </row>
    <row r="31" spans="1:7" x14ac:dyDescent="0.35">
      <c r="A31" s="14">
        <v>9</v>
      </c>
      <c r="B31" s="13">
        <v>0.84699999999999998</v>
      </c>
      <c r="C31" s="11">
        <v>112.99</v>
      </c>
      <c r="D31" s="11">
        <v>183.46</v>
      </c>
      <c r="E31" s="13">
        <v>0.84699999999999998</v>
      </c>
      <c r="F31" s="11">
        <v>112.99</v>
      </c>
      <c r="G31" s="11">
        <v>183.46</v>
      </c>
    </row>
    <row r="32" spans="1:7" x14ac:dyDescent="0.35">
      <c r="A32" s="14">
        <v>6</v>
      </c>
      <c r="B32" s="13">
        <v>0.85699999999999998</v>
      </c>
      <c r="C32" s="11">
        <v>117.99</v>
      </c>
      <c r="D32" s="11">
        <v>158.46</v>
      </c>
      <c r="E32" s="13">
        <v>0.85699999999999998</v>
      </c>
      <c r="F32" s="11">
        <v>117.99</v>
      </c>
      <c r="G32" s="11">
        <v>158.46</v>
      </c>
    </row>
    <row r="33" spans="1:7" x14ac:dyDescent="0.35">
      <c r="A33" s="14">
        <v>3</v>
      </c>
      <c r="B33" s="13">
        <v>0.88400000000000001</v>
      </c>
      <c r="C33" s="11">
        <v>76.989999999999995</v>
      </c>
      <c r="D33" s="11">
        <v>201.46</v>
      </c>
      <c r="E33" s="13">
        <v>0.88400000000000001</v>
      </c>
      <c r="F33" s="11">
        <v>76.989999999999995</v>
      </c>
      <c r="G33" s="11">
        <v>201.46</v>
      </c>
    </row>
    <row r="34" spans="1:7" x14ac:dyDescent="0.35">
      <c r="A34" s="14">
        <v>0</v>
      </c>
      <c r="B34" s="13">
        <v>0.93700000000000006</v>
      </c>
      <c r="C34" s="11">
        <v>89.49</v>
      </c>
      <c r="D34" s="11">
        <v>183.46</v>
      </c>
      <c r="E34" s="13">
        <v>0.93700000000000006</v>
      </c>
      <c r="F34" s="11">
        <v>89.49</v>
      </c>
      <c r="G34" s="11">
        <v>183.46</v>
      </c>
    </row>
    <row r="35" spans="1:7" x14ac:dyDescent="0.35">
      <c r="A35" s="14" t="s">
        <v>30</v>
      </c>
      <c r="B35" s="13">
        <v>22.780000000000008</v>
      </c>
      <c r="C35" s="11">
        <v>4744.4599999999973</v>
      </c>
      <c r="D35" s="11">
        <v>5611.76</v>
      </c>
      <c r="E35" s="13">
        <v>22.780000000000008</v>
      </c>
      <c r="F35" s="11">
        <v>4744.4599999999973</v>
      </c>
      <c r="G35" s="11">
        <v>5611.76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F05C9-BE5A-491F-B1C8-FAB6B530CCEA}">
  <dimension ref="A1:G35"/>
  <sheetViews>
    <sheetView zoomScale="70" zoomScaleNormal="70" workbookViewId="0">
      <selection activeCell="D11" sqref="D11"/>
    </sheetView>
  </sheetViews>
  <sheetFormatPr defaultRowHeight="14.5" x14ac:dyDescent="0.35"/>
  <cols>
    <col min="1" max="1" width="12.36328125" bestFit="1" customWidth="1"/>
    <col min="2" max="2" width="17" bestFit="1" customWidth="1"/>
    <col min="3" max="3" width="13.26953125" bestFit="1" customWidth="1"/>
    <col min="4" max="4" width="12.7265625" bestFit="1" customWidth="1"/>
    <col min="5" max="5" width="21.81640625" bestFit="1" customWidth="1"/>
    <col min="6" max="6" width="18.08984375" bestFit="1" customWidth="1"/>
    <col min="7" max="7" width="17.6328125" bestFit="1" customWidth="1"/>
    <col min="8" max="8" width="17" bestFit="1" customWidth="1"/>
    <col min="9" max="9" width="13.26953125" bestFit="1" customWidth="1"/>
    <col min="10" max="10" width="21.81640625" bestFit="1" customWidth="1"/>
    <col min="11" max="11" width="18.08984375" bestFit="1" customWidth="1"/>
    <col min="12" max="32" width="7.36328125" bestFit="1" customWidth="1"/>
    <col min="33" max="33" width="10.7265625" bestFit="1" customWidth="1"/>
  </cols>
  <sheetData>
    <row r="1" spans="1:7" x14ac:dyDescent="0.35">
      <c r="B1" s="12" t="s">
        <v>29</v>
      </c>
    </row>
    <row r="2" spans="1:7" x14ac:dyDescent="0.35">
      <c r="B2" t="s">
        <v>10</v>
      </c>
      <c r="E2" t="s">
        <v>36</v>
      </c>
      <c r="F2" t="s">
        <v>35</v>
      </c>
      <c r="G2" t="s">
        <v>43</v>
      </c>
    </row>
    <row r="3" spans="1:7" x14ac:dyDescent="0.35">
      <c r="A3" s="12" t="s">
        <v>31</v>
      </c>
      <c r="B3" t="s">
        <v>32</v>
      </c>
      <c r="C3" t="s">
        <v>34</v>
      </c>
      <c r="D3" t="s">
        <v>44</v>
      </c>
    </row>
    <row r="4" spans="1:7" x14ac:dyDescent="0.35">
      <c r="A4" s="14">
        <v>90</v>
      </c>
      <c r="B4" s="13">
        <v>0.222</v>
      </c>
      <c r="C4" s="11">
        <v>27.99</v>
      </c>
      <c r="D4" s="11">
        <v>44.89</v>
      </c>
      <c r="E4" s="13">
        <v>0.222</v>
      </c>
      <c r="F4" s="11">
        <v>27.99</v>
      </c>
      <c r="G4" s="11">
        <v>44.89</v>
      </c>
    </row>
    <row r="5" spans="1:7" x14ac:dyDescent="0.35">
      <c r="A5" s="14">
        <v>87</v>
      </c>
      <c r="B5" s="13">
        <v>0.24299999999999999</v>
      </c>
      <c r="C5" s="11">
        <v>26.24</v>
      </c>
      <c r="D5" s="11">
        <v>44.89</v>
      </c>
      <c r="E5" s="13">
        <v>0.24299999999999999</v>
      </c>
      <c r="F5" s="11">
        <v>26.24</v>
      </c>
      <c r="G5" s="11">
        <v>44.89</v>
      </c>
    </row>
    <row r="6" spans="1:7" x14ac:dyDescent="0.35">
      <c r="A6" s="14">
        <v>84</v>
      </c>
      <c r="B6" s="13">
        <v>0.254</v>
      </c>
      <c r="C6" s="11">
        <v>26.24</v>
      </c>
      <c r="D6" s="11">
        <v>44.89</v>
      </c>
      <c r="E6" s="13">
        <v>0.254</v>
      </c>
      <c r="F6" s="11">
        <v>26.24</v>
      </c>
      <c r="G6" s="11">
        <v>44.89</v>
      </c>
    </row>
    <row r="7" spans="1:7" x14ac:dyDescent="0.35">
      <c r="A7" s="14">
        <v>81</v>
      </c>
      <c r="B7" s="13">
        <v>0.25900000000000001</v>
      </c>
      <c r="C7" s="11">
        <v>26.87</v>
      </c>
      <c r="D7" s="11">
        <v>44.89</v>
      </c>
      <c r="E7" s="13">
        <v>0.25900000000000001</v>
      </c>
      <c r="F7" s="11">
        <v>26.87</v>
      </c>
      <c r="G7" s="11">
        <v>44.89</v>
      </c>
    </row>
    <row r="8" spans="1:7" x14ac:dyDescent="0.35">
      <c r="A8" s="14">
        <v>78</v>
      </c>
      <c r="B8" s="13">
        <v>0.27</v>
      </c>
      <c r="C8" s="11">
        <v>33.24</v>
      </c>
      <c r="D8" s="11">
        <v>39.89</v>
      </c>
      <c r="E8" s="13">
        <v>0.27</v>
      </c>
      <c r="F8" s="11">
        <v>33.24</v>
      </c>
      <c r="G8" s="11">
        <v>39.89</v>
      </c>
    </row>
    <row r="9" spans="1:7" x14ac:dyDescent="0.35">
      <c r="A9" s="14">
        <v>75</v>
      </c>
      <c r="B9" s="13">
        <v>0.28599999999999998</v>
      </c>
      <c r="C9" s="11">
        <v>33.24</v>
      </c>
      <c r="D9" s="11">
        <v>39.89</v>
      </c>
      <c r="E9" s="13">
        <v>0.28599999999999998</v>
      </c>
      <c r="F9" s="11">
        <v>33.24</v>
      </c>
      <c r="G9" s="11">
        <v>39.89</v>
      </c>
    </row>
    <row r="10" spans="1:7" x14ac:dyDescent="0.35">
      <c r="A10" s="14">
        <v>72</v>
      </c>
      <c r="B10" s="13">
        <v>0.28599999999999998</v>
      </c>
      <c r="C10" s="11">
        <v>30.99</v>
      </c>
      <c r="D10" s="11">
        <v>44.89</v>
      </c>
      <c r="E10" s="13">
        <v>0.28599999999999998</v>
      </c>
      <c r="F10" s="11">
        <v>30.99</v>
      </c>
      <c r="G10" s="11">
        <v>44.89</v>
      </c>
    </row>
    <row r="11" spans="1:7" x14ac:dyDescent="0.35">
      <c r="A11" s="14">
        <v>69</v>
      </c>
      <c r="B11" s="13">
        <v>0.29599999999999999</v>
      </c>
      <c r="C11" s="11">
        <v>33.99</v>
      </c>
      <c r="D11" s="11">
        <v>48.89</v>
      </c>
      <c r="E11" s="13">
        <v>0.29599999999999999</v>
      </c>
      <c r="F11" s="11">
        <v>33.99</v>
      </c>
      <c r="G11" s="11">
        <v>48.89</v>
      </c>
    </row>
    <row r="12" spans="1:7" x14ac:dyDescent="0.35">
      <c r="A12" s="14">
        <v>66</v>
      </c>
      <c r="B12" s="13">
        <v>0.35399999999999998</v>
      </c>
      <c r="C12" s="11">
        <v>38.99</v>
      </c>
      <c r="D12" s="11">
        <v>52.89</v>
      </c>
      <c r="E12" s="13">
        <v>0.35399999999999998</v>
      </c>
      <c r="F12" s="11">
        <v>38.99</v>
      </c>
      <c r="G12" s="11">
        <v>52.89</v>
      </c>
    </row>
    <row r="13" spans="1:7" x14ac:dyDescent="0.35">
      <c r="A13" s="14">
        <v>63</v>
      </c>
      <c r="B13" s="13">
        <v>0.38600000000000001</v>
      </c>
      <c r="C13" s="11">
        <v>40.79</v>
      </c>
      <c r="D13" s="11">
        <v>52.89</v>
      </c>
      <c r="E13" s="13">
        <v>0.38600000000000001</v>
      </c>
      <c r="F13" s="11">
        <v>40.79</v>
      </c>
      <c r="G13" s="11">
        <v>52.89</v>
      </c>
    </row>
    <row r="14" spans="1:7" x14ac:dyDescent="0.35">
      <c r="A14" s="14">
        <v>60</v>
      </c>
      <c r="B14" s="13">
        <v>0.41799999999999998</v>
      </c>
      <c r="C14" s="11">
        <v>43.79</v>
      </c>
      <c r="D14" s="11">
        <v>58.89</v>
      </c>
      <c r="E14" s="13">
        <v>0.41799999999999998</v>
      </c>
      <c r="F14" s="11">
        <v>43.79</v>
      </c>
      <c r="G14" s="11">
        <v>58.89</v>
      </c>
    </row>
    <row r="15" spans="1:7" x14ac:dyDescent="0.35">
      <c r="A15" s="14">
        <v>57</v>
      </c>
      <c r="B15" s="13">
        <v>0.42299999999999999</v>
      </c>
      <c r="C15" s="11">
        <v>46.99</v>
      </c>
      <c r="D15" s="11">
        <v>52.89</v>
      </c>
      <c r="E15" s="13">
        <v>0.42299999999999999</v>
      </c>
      <c r="F15" s="11">
        <v>46.99</v>
      </c>
      <c r="G15" s="11">
        <v>52.89</v>
      </c>
    </row>
    <row r="16" spans="1:7" x14ac:dyDescent="0.35">
      <c r="A16" s="14">
        <v>54</v>
      </c>
      <c r="B16" s="13">
        <v>0.42899999999999999</v>
      </c>
      <c r="C16" s="11">
        <v>44.74</v>
      </c>
      <c r="D16" s="11">
        <v>58.89</v>
      </c>
      <c r="E16" s="13">
        <v>0.42899999999999999</v>
      </c>
      <c r="F16" s="11">
        <v>44.74</v>
      </c>
      <c r="G16" s="11">
        <v>58.89</v>
      </c>
    </row>
    <row r="17" spans="1:7" x14ac:dyDescent="0.35">
      <c r="A17" s="14">
        <v>51</v>
      </c>
      <c r="B17" s="13">
        <v>0.67200000000000004</v>
      </c>
      <c r="C17" s="11">
        <v>94.99</v>
      </c>
      <c r="D17" s="11">
        <v>58.89</v>
      </c>
      <c r="E17" s="13">
        <v>0.67200000000000004</v>
      </c>
      <c r="F17" s="11">
        <v>94.99</v>
      </c>
      <c r="G17" s="11">
        <v>58.89</v>
      </c>
    </row>
    <row r="18" spans="1:7" x14ac:dyDescent="0.35">
      <c r="A18" s="14">
        <v>48</v>
      </c>
      <c r="B18" s="13">
        <v>0.67200000000000004</v>
      </c>
      <c r="C18" s="11">
        <v>106.19</v>
      </c>
      <c r="D18" s="11">
        <v>64.89</v>
      </c>
      <c r="E18" s="13">
        <v>0.67200000000000004</v>
      </c>
      <c r="F18" s="11">
        <v>106.19</v>
      </c>
      <c r="G18" s="11">
        <v>64.89</v>
      </c>
    </row>
    <row r="19" spans="1:7" x14ac:dyDescent="0.35">
      <c r="A19" s="14">
        <v>45</v>
      </c>
      <c r="B19" s="13">
        <v>0.67200000000000004</v>
      </c>
      <c r="C19" s="11">
        <v>106.19</v>
      </c>
      <c r="D19" s="11">
        <v>64.89</v>
      </c>
      <c r="E19" s="13">
        <v>0.67200000000000004</v>
      </c>
      <c r="F19" s="11">
        <v>106.19</v>
      </c>
      <c r="G19" s="11">
        <v>64.89</v>
      </c>
    </row>
    <row r="20" spans="1:7" x14ac:dyDescent="0.35">
      <c r="A20" s="14">
        <v>42</v>
      </c>
      <c r="B20" s="13">
        <v>0.66100000000000003</v>
      </c>
      <c r="C20" s="11">
        <v>90.99</v>
      </c>
      <c r="D20" s="11">
        <v>94.89</v>
      </c>
      <c r="E20" s="13">
        <v>0.66100000000000003</v>
      </c>
      <c r="F20" s="11">
        <v>90.99</v>
      </c>
      <c r="G20" s="11">
        <v>94.89</v>
      </c>
    </row>
    <row r="21" spans="1:7" x14ac:dyDescent="0.35">
      <c r="A21" s="14">
        <v>39</v>
      </c>
      <c r="B21" s="13">
        <v>0.66700000000000004</v>
      </c>
      <c r="C21" s="11">
        <v>90.99</v>
      </c>
      <c r="D21" s="11">
        <v>94.89</v>
      </c>
      <c r="E21" s="13">
        <v>0.66700000000000004</v>
      </c>
      <c r="F21" s="11">
        <v>90.99</v>
      </c>
      <c r="G21" s="11">
        <v>94.89</v>
      </c>
    </row>
    <row r="22" spans="1:7" x14ac:dyDescent="0.35">
      <c r="A22" s="14">
        <v>36</v>
      </c>
      <c r="B22" s="13">
        <v>0.66700000000000004</v>
      </c>
      <c r="C22" s="11">
        <v>94.99</v>
      </c>
      <c r="D22" s="11">
        <v>82.44</v>
      </c>
      <c r="E22" s="13">
        <v>0.66700000000000004</v>
      </c>
      <c r="F22" s="11">
        <v>94.99</v>
      </c>
      <c r="G22" s="11">
        <v>82.44</v>
      </c>
    </row>
    <row r="23" spans="1:7" x14ac:dyDescent="0.35">
      <c r="A23" s="14">
        <v>33</v>
      </c>
      <c r="B23" s="13">
        <v>0.69799999999999995</v>
      </c>
      <c r="C23" s="11">
        <v>82.99</v>
      </c>
      <c r="D23" s="11">
        <v>94.34</v>
      </c>
      <c r="E23" s="13">
        <v>0.69799999999999995</v>
      </c>
      <c r="F23" s="11">
        <v>82.99</v>
      </c>
      <c r="G23" s="11">
        <v>94.34</v>
      </c>
    </row>
    <row r="24" spans="1:7" x14ac:dyDescent="0.35">
      <c r="A24" s="14">
        <v>30</v>
      </c>
      <c r="B24" s="13">
        <v>0.73</v>
      </c>
      <c r="C24" s="11">
        <v>91.62</v>
      </c>
      <c r="D24" s="11">
        <v>108.89</v>
      </c>
      <c r="E24" s="13">
        <v>0.73</v>
      </c>
      <c r="F24" s="11">
        <v>91.62</v>
      </c>
      <c r="G24" s="11">
        <v>108.89</v>
      </c>
    </row>
    <row r="25" spans="1:7" x14ac:dyDescent="0.35">
      <c r="A25" s="14">
        <v>27</v>
      </c>
      <c r="B25" s="13">
        <v>0.73</v>
      </c>
      <c r="C25" s="11">
        <v>71.989999999999995</v>
      </c>
      <c r="D25" s="11">
        <v>123.89</v>
      </c>
      <c r="E25" s="13">
        <v>0.73</v>
      </c>
      <c r="F25" s="11">
        <v>71.989999999999995</v>
      </c>
      <c r="G25" s="11">
        <v>123.89</v>
      </c>
    </row>
    <row r="26" spans="1:7" x14ac:dyDescent="0.35">
      <c r="A26" s="14">
        <v>24</v>
      </c>
      <c r="B26" s="13">
        <v>0.746</v>
      </c>
      <c r="C26" s="11">
        <v>74.989999999999995</v>
      </c>
      <c r="D26" s="11">
        <v>123.89</v>
      </c>
      <c r="E26" s="13">
        <v>0.746</v>
      </c>
      <c r="F26" s="11">
        <v>74.989999999999995</v>
      </c>
      <c r="G26" s="11">
        <v>123.89</v>
      </c>
    </row>
    <row r="27" spans="1:7" x14ac:dyDescent="0.35">
      <c r="A27" s="14">
        <v>21</v>
      </c>
      <c r="B27" s="13">
        <v>0.79900000000000004</v>
      </c>
      <c r="C27" s="11">
        <v>79.489999999999995</v>
      </c>
      <c r="D27" s="11">
        <v>95.99</v>
      </c>
      <c r="E27" s="13">
        <v>0.79900000000000004</v>
      </c>
      <c r="F27" s="11">
        <v>79.489999999999995</v>
      </c>
      <c r="G27" s="11">
        <v>95.99</v>
      </c>
    </row>
    <row r="28" spans="1:7" x14ac:dyDescent="0.35">
      <c r="A28" s="14">
        <v>18</v>
      </c>
      <c r="B28" s="13">
        <v>0.81499999999999995</v>
      </c>
      <c r="C28" s="11">
        <v>76.489999999999995</v>
      </c>
      <c r="D28" s="11">
        <v>108.89</v>
      </c>
      <c r="E28" s="13">
        <v>0.81499999999999995</v>
      </c>
      <c r="F28" s="11">
        <v>76.489999999999995</v>
      </c>
      <c r="G28" s="11">
        <v>108.89</v>
      </c>
    </row>
    <row r="29" spans="1:7" x14ac:dyDescent="0.35">
      <c r="A29" s="14">
        <v>15</v>
      </c>
      <c r="B29" s="13">
        <v>0.83099999999999996</v>
      </c>
      <c r="C29" s="11">
        <v>71.989999999999995</v>
      </c>
      <c r="D29" s="11">
        <v>113.89</v>
      </c>
      <c r="E29" s="13">
        <v>0.83099999999999996</v>
      </c>
      <c r="F29" s="11">
        <v>71.989999999999995</v>
      </c>
      <c r="G29" s="11">
        <v>113.89</v>
      </c>
    </row>
    <row r="30" spans="1:7" x14ac:dyDescent="0.35">
      <c r="A30" s="14">
        <v>12</v>
      </c>
      <c r="B30" s="13">
        <v>0.86799999999999999</v>
      </c>
      <c r="C30" s="11">
        <v>88.62</v>
      </c>
      <c r="D30" s="11">
        <v>149.88999999999999</v>
      </c>
      <c r="E30" s="13">
        <v>0.86799999999999999</v>
      </c>
      <c r="F30" s="11">
        <v>88.62</v>
      </c>
      <c r="G30" s="11">
        <v>149.88999999999999</v>
      </c>
    </row>
    <row r="31" spans="1:7" x14ac:dyDescent="0.35">
      <c r="A31" s="14">
        <v>9</v>
      </c>
      <c r="B31" s="13">
        <v>0.92100000000000004</v>
      </c>
      <c r="C31" s="11">
        <v>120.69</v>
      </c>
      <c r="D31" s="11">
        <v>159.88999999999999</v>
      </c>
      <c r="E31" s="13">
        <v>0.92100000000000004</v>
      </c>
      <c r="F31" s="11">
        <v>120.69</v>
      </c>
      <c r="G31" s="11">
        <v>159.88999999999999</v>
      </c>
    </row>
    <row r="32" spans="1:7" x14ac:dyDescent="0.35">
      <c r="A32" s="14">
        <v>6</v>
      </c>
      <c r="B32" s="13">
        <v>0.94699999999999995</v>
      </c>
      <c r="C32" s="11">
        <v>200.49</v>
      </c>
      <c r="D32" s="11">
        <v>174.89</v>
      </c>
      <c r="E32" s="13">
        <v>0.94699999999999995</v>
      </c>
      <c r="F32" s="11">
        <v>200.49</v>
      </c>
      <c r="G32" s="11">
        <v>174.89</v>
      </c>
    </row>
    <row r="33" spans="1:7" x14ac:dyDescent="0.35">
      <c r="A33" s="14">
        <v>3</v>
      </c>
      <c r="B33" s="13">
        <v>0.95199999999999996</v>
      </c>
      <c r="C33" s="11">
        <v>124.99</v>
      </c>
      <c r="D33" s="11">
        <v>189.89</v>
      </c>
      <c r="E33" s="13">
        <v>0.95199999999999996</v>
      </c>
      <c r="F33" s="11">
        <v>124.99</v>
      </c>
      <c r="G33" s="11">
        <v>189.89</v>
      </c>
    </row>
    <row r="34" spans="1:7" x14ac:dyDescent="0.35">
      <c r="A34" s="14">
        <v>0</v>
      </c>
      <c r="B34" s="13">
        <v>0.95799999999999996</v>
      </c>
      <c r="C34" s="11">
        <v>133.24</v>
      </c>
      <c r="D34" s="11">
        <v>189.89</v>
      </c>
      <c r="E34" s="13">
        <v>0.95799999999999996</v>
      </c>
      <c r="F34" s="11">
        <v>133.24</v>
      </c>
      <c r="G34" s="11">
        <v>189.89</v>
      </c>
    </row>
    <row r="35" spans="1:7" x14ac:dyDescent="0.35">
      <c r="A35" s="14" t="s">
        <v>30</v>
      </c>
      <c r="B35" s="13">
        <v>18.131999999999998</v>
      </c>
      <c r="C35" s="11">
        <v>2256.0300000000007</v>
      </c>
      <c r="D35" s="11">
        <v>2724.6899999999996</v>
      </c>
      <c r="E35" s="13">
        <v>18.131999999999998</v>
      </c>
      <c r="F35" s="11">
        <v>2256.0300000000007</v>
      </c>
      <c r="G35" s="11">
        <v>2724.6899999999996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4C18F-F2FD-4F61-84E2-A087D559A55F}">
  <dimension ref="A17"/>
  <sheetViews>
    <sheetView zoomScale="70" zoomScaleNormal="70" workbookViewId="0">
      <selection activeCell="F17" sqref="F17"/>
    </sheetView>
  </sheetViews>
  <sheetFormatPr defaultRowHeight="14.5" x14ac:dyDescent="0.35"/>
  <sheetData>
    <row r="17" ht="4.5" customHeight="1"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CE365-F266-4FCA-9698-C8E904FA7AE4}">
  <dimension ref="A16:A17"/>
  <sheetViews>
    <sheetView zoomScale="70" zoomScaleNormal="70" workbookViewId="0">
      <selection activeCell="A16" sqref="A16:XFD16"/>
    </sheetView>
  </sheetViews>
  <sheetFormatPr defaultRowHeight="14.5" x14ac:dyDescent="0.35"/>
  <cols>
    <col min="10" max="10" width="6.81640625" customWidth="1"/>
  </cols>
  <sheetData>
    <row r="16" customFormat="1" ht="4.5" customHeight="1" x14ac:dyDescent="0.35"/>
    <row r="17" customFormat="1"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B33FB-9011-4BB5-AC33-EAC6994B52F2}">
  <dimension ref="A1:I130"/>
  <sheetViews>
    <sheetView topLeftCell="A112" workbookViewId="0">
      <selection activeCell="I128" sqref="I128"/>
    </sheetView>
  </sheetViews>
  <sheetFormatPr defaultRowHeight="14.5" x14ac:dyDescent="0.35"/>
  <cols>
    <col min="1" max="1" width="12.36328125" bestFit="1" customWidth="1"/>
    <col min="2" max="2" width="18.36328125" bestFit="1" customWidth="1"/>
    <col min="3" max="3" width="13.26953125" bestFit="1" customWidth="1"/>
    <col min="4" max="4" width="13.1796875" bestFit="1" customWidth="1"/>
    <col min="5" max="5" width="12.1796875" bestFit="1" customWidth="1"/>
    <col min="6" max="6" width="8.7265625" style="18"/>
  </cols>
  <sheetData>
    <row r="1" spans="1:6" x14ac:dyDescent="0.35">
      <c r="A1" t="s">
        <v>31</v>
      </c>
      <c r="B1" t="s">
        <v>37</v>
      </c>
      <c r="C1" t="s">
        <v>34</v>
      </c>
      <c r="D1" t="s">
        <v>39</v>
      </c>
      <c r="E1" t="s">
        <v>40</v>
      </c>
      <c r="F1" s="18" t="s">
        <v>41</v>
      </c>
    </row>
    <row r="2" spans="1:6" x14ac:dyDescent="0.35">
      <c r="A2" t="s">
        <v>7</v>
      </c>
      <c r="B2">
        <v>776</v>
      </c>
      <c r="C2">
        <v>483.69000000000017</v>
      </c>
    </row>
    <row r="3" spans="1:6" x14ac:dyDescent="0.35">
      <c r="A3">
        <v>90</v>
      </c>
      <c r="B3">
        <v>3</v>
      </c>
      <c r="C3">
        <v>14.99</v>
      </c>
    </row>
    <row r="4" spans="1:6" x14ac:dyDescent="0.35">
      <c r="A4">
        <v>87</v>
      </c>
      <c r="B4">
        <v>5</v>
      </c>
      <c r="C4">
        <v>14.99</v>
      </c>
      <c r="D4">
        <v>2</v>
      </c>
      <c r="E4">
        <v>0</v>
      </c>
      <c r="F4" s="18" t="e">
        <f>(D4*C4)/(E4*B4)</f>
        <v>#DIV/0!</v>
      </c>
    </row>
    <row r="5" spans="1:6" x14ac:dyDescent="0.35">
      <c r="A5">
        <v>84</v>
      </c>
      <c r="B5">
        <v>5</v>
      </c>
      <c r="C5">
        <v>14.99</v>
      </c>
      <c r="D5">
        <v>0</v>
      </c>
      <c r="E5">
        <v>0</v>
      </c>
      <c r="F5" s="18" t="e">
        <f t="shared" ref="F5:F68" si="0">(D5*C5)/(E5*B5)</f>
        <v>#DIV/0!</v>
      </c>
    </row>
    <row r="6" spans="1:6" x14ac:dyDescent="0.35">
      <c r="A6">
        <v>81</v>
      </c>
      <c r="B6">
        <v>5</v>
      </c>
      <c r="C6">
        <v>14.99</v>
      </c>
      <c r="D6">
        <v>0</v>
      </c>
      <c r="E6">
        <v>0</v>
      </c>
      <c r="F6" s="18" t="e">
        <f t="shared" si="0"/>
        <v>#DIV/0!</v>
      </c>
    </row>
    <row r="7" spans="1:6" x14ac:dyDescent="0.35">
      <c r="A7">
        <v>78</v>
      </c>
      <c r="B7">
        <v>5</v>
      </c>
      <c r="C7">
        <v>14.99</v>
      </c>
      <c r="D7">
        <v>0</v>
      </c>
      <c r="E7">
        <v>0</v>
      </c>
      <c r="F7" s="18" t="e">
        <f t="shared" si="0"/>
        <v>#DIV/0!</v>
      </c>
    </row>
    <row r="8" spans="1:6" x14ac:dyDescent="0.35">
      <c r="A8">
        <v>75</v>
      </c>
      <c r="B8">
        <v>5</v>
      </c>
      <c r="C8">
        <v>14.99</v>
      </c>
      <c r="D8">
        <v>0</v>
      </c>
      <c r="E8">
        <v>0</v>
      </c>
      <c r="F8" s="18" t="e">
        <f t="shared" si="0"/>
        <v>#DIV/0!</v>
      </c>
    </row>
    <row r="9" spans="1:6" x14ac:dyDescent="0.35">
      <c r="A9">
        <v>72</v>
      </c>
      <c r="B9">
        <v>5</v>
      </c>
      <c r="C9">
        <v>14.99</v>
      </c>
      <c r="D9">
        <v>0</v>
      </c>
      <c r="E9">
        <v>0</v>
      </c>
      <c r="F9" s="18" t="e">
        <f t="shared" si="0"/>
        <v>#DIV/0!</v>
      </c>
    </row>
    <row r="10" spans="1:6" x14ac:dyDescent="0.35">
      <c r="A10">
        <v>69</v>
      </c>
      <c r="B10">
        <v>5</v>
      </c>
      <c r="C10">
        <v>14.99</v>
      </c>
      <c r="D10">
        <v>0</v>
      </c>
      <c r="E10">
        <v>0</v>
      </c>
      <c r="F10" s="18" t="e">
        <f t="shared" si="0"/>
        <v>#DIV/0!</v>
      </c>
    </row>
    <row r="11" spans="1:6" x14ac:dyDescent="0.35">
      <c r="A11">
        <v>66</v>
      </c>
      <c r="B11">
        <v>5</v>
      </c>
      <c r="C11">
        <v>14.99</v>
      </c>
      <c r="D11">
        <v>0</v>
      </c>
      <c r="E11">
        <v>0</v>
      </c>
      <c r="F11" s="18" t="e">
        <f t="shared" si="0"/>
        <v>#DIV/0!</v>
      </c>
    </row>
    <row r="12" spans="1:6" x14ac:dyDescent="0.35">
      <c r="A12">
        <v>63</v>
      </c>
      <c r="B12">
        <v>9</v>
      </c>
      <c r="C12">
        <v>14.99</v>
      </c>
      <c r="D12">
        <v>4</v>
      </c>
      <c r="E12">
        <v>0</v>
      </c>
      <c r="F12" s="18" t="e">
        <f t="shared" si="0"/>
        <v>#DIV/0!</v>
      </c>
    </row>
    <row r="13" spans="1:6" x14ac:dyDescent="0.35">
      <c r="A13">
        <v>60</v>
      </c>
      <c r="B13">
        <v>9</v>
      </c>
      <c r="C13">
        <v>14.99</v>
      </c>
      <c r="D13">
        <v>0</v>
      </c>
      <c r="E13">
        <v>0</v>
      </c>
      <c r="F13" s="18" t="e">
        <f t="shared" si="0"/>
        <v>#DIV/0!</v>
      </c>
    </row>
    <row r="14" spans="1:6" x14ac:dyDescent="0.35">
      <c r="A14">
        <v>57</v>
      </c>
      <c r="B14">
        <v>10</v>
      </c>
      <c r="C14">
        <v>14.99</v>
      </c>
      <c r="D14">
        <v>1</v>
      </c>
      <c r="E14">
        <v>0</v>
      </c>
      <c r="F14" s="18" t="e">
        <f t="shared" si="0"/>
        <v>#DIV/0!</v>
      </c>
    </row>
    <row r="15" spans="1:6" x14ac:dyDescent="0.35">
      <c r="A15">
        <v>54</v>
      </c>
      <c r="B15">
        <v>10</v>
      </c>
      <c r="C15">
        <v>14.99</v>
      </c>
      <c r="D15">
        <v>0</v>
      </c>
      <c r="E15">
        <v>0</v>
      </c>
      <c r="F15" s="18" t="e">
        <f t="shared" si="0"/>
        <v>#DIV/0!</v>
      </c>
    </row>
    <row r="16" spans="1:6" x14ac:dyDescent="0.35">
      <c r="A16">
        <v>51</v>
      </c>
      <c r="B16">
        <v>12</v>
      </c>
      <c r="C16">
        <v>14.99</v>
      </c>
      <c r="D16">
        <v>2</v>
      </c>
      <c r="E16">
        <v>0</v>
      </c>
      <c r="F16" s="18" t="e">
        <f t="shared" si="0"/>
        <v>#DIV/0!</v>
      </c>
    </row>
    <row r="17" spans="1:6" x14ac:dyDescent="0.35">
      <c r="A17">
        <v>48</v>
      </c>
      <c r="B17">
        <v>12</v>
      </c>
      <c r="C17">
        <v>14.99</v>
      </c>
      <c r="D17">
        <v>0</v>
      </c>
      <c r="E17">
        <v>0</v>
      </c>
      <c r="F17" s="18" t="e">
        <f t="shared" si="0"/>
        <v>#DIV/0!</v>
      </c>
    </row>
    <row r="18" spans="1:6" x14ac:dyDescent="0.35">
      <c r="A18">
        <v>45</v>
      </c>
      <c r="B18">
        <v>12</v>
      </c>
      <c r="C18">
        <v>14.99</v>
      </c>
      <c r="D18">
        <v>0</v>
      </c>
      <c r="E18">
        <v>0</v>
      </c>
      <c r="F18" s="18" t="e">
        <f t="shared" si="0"/>
        <v>#DIV/0!</v>
      </c>
    </row>
    <row r="19" spans="1:6" x14ac:dyDescent="0.35">
      <c r="A19">
        <v>42</v>
      </c>
      <c r="B19">
        <v>12</v>
      </c>
      <c r="C19">
        <v>14.99</v>
      </c>
      <c r="D19">
        <v>0</v>
      </c>
      <c r="E19">
        <v>0</v>
      </c>
      <c r="F19" s="18" t="e">
        <f t="shared" si="0"/>
        <v>#DIV/0!</v>
      </c>
    </row>
    <row r="20" spans="1:6" x14ac:dyDescent="0.35">
      <c r="A20">
        <v>39</v>
      </c>
      <c r="B20">
        <v>14</v>
      </c>
      <c r="C20">
        <v>14.99</v>
      </c>
      <c r="D20">
        <v>2</v>
      </c>
      <c r="E20">
        <v>0</v>
      </c>
      <c r="F20" s="18" t="e">
        <f t="shared" si="0"/>
        <v>#DIV/0!</v>
      </c>
    </row>
    <row r="21" spans="1:6" x14ac:dyDescent="0.35">
      <c r="A21">
        <v>36</v>
      </c>
      <c r="B21">
        <v>14</v>
      </c>
      <c r="C21">
        <v>14.99</v>
      </c>
      <c r="D21">
        <v>0</v>
      </c>
      <c r="E21">
        <v>0</v>
      </c>
      <c r="F21" s="18" t="e">
        <f t="shared" si="0"/>
        <v>#DIV/0!</v>
      </c>
    </row>
    <row r="22" spans="1:6" x14ac:dyDescent="0.35">
      <c r="A22">
        <v>33</v>
      </c>
      <c r="B22">
        <v>16</v>
      </c>
      <c r="C22">
        <v>14.99</v>
      </c>
      <c r="D22">
        <v>2</v>
      </c>
      <c r="E22">
        <v>0</v>
      </c>
      <c r="F22" s="18" t="e">
        <f t="shared" si="0"/>
        <v>#DIV/0!</v>
      </c>
    </row>
    <row r="23" spans="1:6" x14ac:dyDescent="0.35">
      <c r="A23">
        <v>30</v>
      </c>
      <c r="B23">
        <v>17</v>
      </c>
      <c r="C23">
        <v>14.99</v>
      </c>
      <c r="D23">
        <v>1</v>
      </c>
      <c r="E23">
        <v>0</v>
      </c>
      <c r="F23" s="18" t="e">
        <f t="shared" si="0"/>
        <v>#DIV/0!</v>
      </c>
    </row>
    <row r="24" spans="1:6" x14ac:dyDescent="0.35">
      <c r="A24">
        <v>27</v>
      </c>
      <c r="B24">
        <v>17</v>
      </c>
      <c r="C24">
        <v>14.99</v>
      </c>
      <c r="D24">
        <v>0</v>
      </c>
      <c r="E24">
        <v>0</v>
      </c>
      <c r="F24" s="18" t="e">
        <f t="shared" si="0"/>
        <v>#DIV/0!</v>
      </c>
    </row>
    <row r="25" spans="1:6" x14ac:dyDescent="0.35">
      <c r="A25">
        <v>24</v>
      </c>
      <c r="B25">
        <v>27</v>
      </c>
      <c r="C25">
        <v>15.99</v>
      </c>
      <c r="D25">
        <v>10</v>
      </c>
      <c r="E25">
        <v>1</v>
      </c>
      <c r="F25" s="18">
        <f t="shared" si="0"/>
        <v>5.9222222222222225</v>
      </c>
    </row>
    <row r="26" spans="1:6" x14ac:dyDescent="0.35">
      <c r="A26">
        <v>21</v>
      </c>
      <c r="B26">
        <v>34</v>
      </c>
      <c r="C26">
        <v>14.99</v>
      </c>
      <c r="D26">
        <v>7</v>
      </c>
      <c r="E26">
        <v>-1</v>
      </c>
      <c r="F26" s="18">
        <f t="shared" si="0"/>
        <v>-3.0861764705882355</v>
      </c>
    </row>
    <row r="27" spans="1:6" x14ac:dyDescent="0.35">
      <c r="A27">
        <v>18</v>
      </c>
      <c r="B27">
        <v>40</v>
      </c>
      <c r="C27">
        <v>14.99</v>
      </c>
      <c r="D27">
        <v>6</v>
      </c>
      <c r="E27">
        <v>0</v>
      </c>
      <c r="F27" s="18" t="e">
        <f t="shared" si="0"/>
        <v>#DIV/0!</v>
      </c>
    </row>
    <row r="28" spans="1:6" x14ac:dyDescent="0.35">
      <c r="A28">
        <v>15</v>
      </c>
      <c r="B28">
        <v>57</v>
      </c>
      <c r="C28">
        <v>15.99</v>
      </c>
      <c r="D28">
        <v>17</v>
      </c>
      <c r="E28">
        <v>1</v>
      </c>
      <c r="F28" s="18">
        <f t="shared" si="0"/>
        <v>4.7689473684210526</v>
      </c>
    </row>
    <row r="29" spans="1:6" x14ac:dyDescent="0.35">
      <c r="A29">
        <v>12</v>
      </c>
      <c r="B29">
        <v>62</v>
      </c>
      <c r="C29">
        <v>14.99</v>
      </c>
      <c r="D29">
        <v>5</v>
      </c>
      <c r="E29">
        <v>-1</v>
      </c>
      <c r="F29" s="18">
        <f t="shared" si="0"/>
        <v>-1.2088709677419356</v>
      </c>
    </row>
    <row r="30" spans="1:6" x14ac:dyDescent="0.35">
      <c r="A30">
        <v>9</v>
      </c>
      <c r="B30">
        <v>74</v>
      </c>
      <c r="C30">
        <v>14.99</v>
      </c>
      <c r="D30">
        <v>12</v>
      </c>
      <c r="E30">
        <v>0</v>
      </c>
      <c r="F30" s="18" t="e">
        <f t="shared" si="0"/>
        <v>#DIV/0!</v>
      </c>
    </row>
    <row r="31" spans="1:6" x14ac:dyDescent="0.35">
      <c r="A31">
        <v>6</v>
      </c>
      <c r="B31">
        <v>76</v>
      </c>
      <c r="C31">
        <v>16.989999999999998</v>
      </c>
      <c r="D31">
        <v>2</v>
      </c>
      <c r="E31">
        <v>1.9999999999999982</v>
      </c>
      <c r="F31" s="18">
        <f t="shared" si="0"/>
        <v>0.22355263157894756</v>
      </c>
    </row>
    <row r="32" spans="1:6" x14ac:dyDescent="0.35">
      <c r="A32">
        <v>3</v>
      </c>
      <c r="B32">
        <v>92</v>
      </c>
      <c r="C32">
        <v>14.99</v>
      </c>
      <c r="D32">
        <v>16</v>
      </c>
      <c r="E32">
        <v>-1.9999999999999982</v>
      </c>
      <c r="F32" s="18">
        <f t="shared" si="0"/>
        <v>-1.3034782608695665</v>
      </c>
    </row>
    <row r="33" spans="1:6" x14ac:dyDescent="0.35">
      <c r="A33">
        <v>0</v>
      </c>
      <c r="B33">
        <v>107</v>
      </c>
      <c r="C33">
        <v>29.99</v>
      </c>
      <c r="D33">
        <v>15</v>
      </c>
      <c r="E33">
        <v>14.999999999999998</v>
      </c>
      <c r="F33" s="18">
        <f t="shared" si="0"/>
        <v>0.28028037383177573</v>
      </c>
    </row>
    <row r="34" spans="1:6" x14ac:dyDescent="0.35">
      <c r="A34" t="s">
        <v>8</v>
      </c>
      <c r="B34">
        <v>2353</v>
      </c>
      <c r="C34">
        <v>1225.7900000000004</v>
      </c>
      <c r="F34" s="18" t="e">
        <f t="shared" si="0"/>
        <v>#DIV/0!</v>
      </c>
    </row>
    <row r="35" spans="1:6" x14ac:dyDescent="0.35">
      <c r="A35">
        <v>90</v>
      </c>
      <c r="B35">
        <v>22</v>
      </c>
      <c r="C35">
        <v>30.39</v>
      </c>
      <c r="F35" s="18" t="e">
        <f t="shared" si="0"/>
        <v>#DIV/0!</v>
      </c>
    </row>
    <row r="36" spans="1:6" x14ac:dyDescent="0.35">
      <c r="A36">
        <v>87</v>
      </c>
      <c r="B36">
        <v>22</v>
      </c>
      <c r="C36">
        <v>30.39</v>
      </c>
      <c r="D36">
        <v>0</v>
      </c>
      <c r="E36">
        <v>0</v>
      </c>
      <c r="F36" s="18" t="e">
        <f t="shared" si="0"/>
        <v>#DIV/0!</v>
      </c>
    </row>
    <row r="37" spans="1:6" x14ac:dyDescent="0.35">
      <c r="A37">
        <v>84</v>
      </c>
      <c r="B37">
        <v>24</v>
      </c>
      <c r="C37">
        <v>30.99</v>
      </c>
      <c r="D37">
        <v>2</v>
      </c>
      <c r="E37">
        <v>0.59999999999999787</v>
      </c>
      <c r="F37" s="18">
        <f t="shared" si="0"/>
        <v>4.3041666666666814</v>
      </c>
    </row>
    <row r="38" spans="1:6" x14ac:dyDescent="0.35">
      <c r="A38">
        <v>81</v>
      </c>
      <c r="B38">
        <v>26</v>
      </c>
      <c r="C38">
        <v>30.79</v>
      </c>
      <c r="D38">
        <v>2</v>
      </c>
      <c r="E38">
        <v>-0.19999999999999929</v>
      </c>
      <c r="F38" s="18">
        <f t="shared" si="0"/>
        <v>-11.842307692307735</v>
      </c>
    </row>
    <row r="39" spans="1:6" x14ac:dyDescent="0.35">
      <c r="A39">
        <v>78</v>
      </c>
      <c r="B39">
        <v>26</v>
      </c>
      <c r="C39">
        <v>28.99</v>
      </c>
      <c r="D39">
        <v>0</v>
      </c>
      <c r="E39">
        <v>-1.8000000000000007</v>
      </c>
      <c r="F39" s="18">
        <f t="shared" si="0"/>
        <v>0</v>
      </c>
    </row>
    <row r="40" spans="1:6" x14ac:dyDescent="0.35">
      <c r="A40">
        <v>75</v>
      </c>
      <c r="B40">
        <v>26</v>
      </c>
      <c r="C40">
        <v>28.99</v>
      </c>
      <c r="D40">
        <v>0</v>
      </c>
      <c r="E40">
        <v>0</v>
      </c>
      <c r="F40" s="18" t="e">
        <f t="shared" si="0"/>
        <v>#DIV/0!</v>
      </c>
    </row>
    <row r="41" spans="1:6" x14ac:dyDescent="0.35">
      <c r="A41">
        <v>72</v>
      </c>
      <c r="B41">
        <v>27</v>
      </c>
      <c r="C41">
        <v>28.99</v>
      </c>
      <c r="D41">
        <v>1</v>
      </c>
      <c r="E41">
        <v>0</v>
      </c>
      <c r="F41" s="18" t="e">
        <f t="shared" si="0"/>
        <v>#DIV/0!</v>
      </c>
    </row>
    <row r="42" spans="1:6" x14ac:dyDescent="0.35">
      <c r="A42">
        <v>69</v>
      </c>
      <c r="B42">
        <v>27</v>
      </c>
      <c r="C42">
        <v>28.99</v>
      </c>
      <c r="D42">
        <v>0</v>
      </c>
      <c r="E42">
        <v>0</v>
      </c>
      <c r="F42" s="18" t="e">
        <f t="shared" si="0"/>
        <v>#DIV/0!</v>
      </c>
    </row>
    <row r="43" spans="1:6" x14ac:dyDescent="0.35">
      <c r="A43">
        <v>66</v>
      </c>
      <c r="B43">
        <v>28</v>
      </c>
      <c r="C43">
        <v>25.99</v>
      </c>
      <c r="D43">
        <v>1</v>
      </c>
      <c r="E43">
        <v>-3</v>
      </c>
      <c r="F43" s="18">
        <f t="shared" si="0"/>
        <v>-0.3094047619047619</v>
      </c>
    </row>
    <row r="44" spans="1:6" x14ac:dyDescent="0.35">
      <c r="A44">
        <v>63</v>
      </c>
      <c r="B44">
        <v>29</v>
      </c>
      <c r="C44">
        <v>25.99</v>
      </c>
      <c r="D44">
        <v>1</v>
      </c>
      <c r="E44">
        <v>0</v>
      </c>
      <c r="F44" s="18" t="e">
        <f t="shared" si="0"/>
        <v>#DIV/0!</v>
      </c>
    </row>
    <row r="45" spans="1:6" x14ac:dyDescent="0.35">
      <c r="A45">
        <v>60</v>
      </c>
      <c r="B45">
        <v>29</v>
      </c>
      <c r="C45">
        <v>25.99</v>
      </c>
      <c r="D45">
        <v>0</v>
      </c>
      <c r="E45">
        <v>0</v>
      </c>
      <c r="F45" s="18" t="e">
        <f t="shared" si="0"/>
        <v>#DIV/0!</v>
      </c>
    </row>
    <row r="46" spans="1:6" x14ac:dyDescent="0.35">
      <c r="A46">
        <v>57</v>
      </c>
      <c r="B46">
        <v>33</v>
      </c>
      <c r="C46">
        <v>18.39</v>
      </c>
      <c r="D46">
        <v>4</v>
      </c>
      <c r="E46">
        <v>-7.5999999999999979</v>
      </c>
      <c r="F46" s="18">
        <f t="shared" si="0"/>
        <v>-0.29330143540669867</v>
      </c>
    </row>
    <row r="47" spans="1:6" x14ac:dyDescent="0.35">
      <c r="A47">
        <v>54</v>
      </c>
      <c r="B47">
        <v>34</v>
      </c>
      <c r="C47">
        <v>21.49</v>
      </c>
      <c r="D47">
        <v>1</v>
      </c>
      <c r="E47">
        <v>3.0999999999999979</v>
      </c>
      <c r="F47" s="18">
        <f t="shared" si="0"/>
        <v>0.20388994307400393</v>
      </c>
    </row>
    <row r="48" spans="1:6" x14ac:dyDescent="0.35">
      <c r="A48">
        <v>51</v>
      </c>
      <c r="B48">
        <v>39</v>
      </c>
      <c r="C48">
        <v>24.24</v>
      </c>
      <c r="D48">
        <v>5</v>
      </c>
      <c r="E48">
        <v>2.75</v>
      </c>
      <c r="F48" s="18">
        <f t="shared" si="0"/>
        <v>1.13006993006993</v>
      </c>
    </row>
    <row r="49" spans="1:9" x14ac:dyDescent="0.35">
      <c r="A49">
        <v>48</v>
      </c>
      <c r="B49">
        <v>44</v>
      </c>
      <c r="C49">
        <v>28.99</v>
      </c>
      <c r="D49">
        <v>5</v>
      </c>
      <c r="E49">
        <v>4.75</v>
      </c>
      <c r="F49" s="18">
        <f t="shared" si="0"/>
        <v>0.69354066985645924</v>
      </c>
    </row>
    <row r="50" spans="1:9" x14ac:dyDescent="0.35">
      <c r="A50">
        <v>45</v>
      </c>
      <c r="B50">
        <v>45</v>
      </c>
      <c r="C50">
        <v>31.99</v>
      </c>
      <c r="D50">
        <v>1</v>
      </c>
      <c r="E50">
        <v>3</v>
      </c>
      <c r="F50" s="18">
        <f t="shared" si="0"/>
        <v>0.23696296296296296</v>
      </c>
    </row>
    <row r="51" spans="1:9" x14ac:dyDescent="0.35">
      <c r="A51">
        <v>42</v>
      </c>
      <c r="B51">
        <v>53</v>
      </c>
      <c r="C51">
        <v>24.99</v>
      </c>
      <c r="D51">
        <v>8</v>
      </c>
      <c r="E51">
        <v>-7</v>
      </c>
      <c r="F51" s="18">
        <f t="shared" si="0"/>
        <v>-0.5388679245283019</v>
      </c>
    </row>
    <row r="52" spans="1:9" x14ac:dyDescent="0.35">
      <c r="A52">
        <v>39</v>
      </c>
      <c r="B52">
        <v>56</v>
      </c>
      <c r="C52">
        <v>27.24</v>
      </c>
      <c r="D52">
        <v>3</v>
      </c>
      <c r="E52">
        <v>2.25</v>
      </c>
      <c r="F52" s="18">
        <f t="shared" si="0"/>
        <v>0.64857142857142858</v>
      </c>
    </row>
    <row r="53" spans="1:9" x14ac:dyDescent="0.35">
      <c r="A53">
        <v>36</v>
      </c>
      <c r="B53">
        <v>66</v>
      </c>
      <c r="C53">
        <v>24.49</v>
      </c>
      <c r="D53">
        <v>10</v>
      </c>
      <c r="E53">
        <v>-2.75</v>
      </c>
      <c r="F53" s="18">
        <f t="shared" si="0"/>
        <v>-1.3493112947658401</v>
      </c>
    </row>
    <row r="54" spans="1:9" x14ac:dyDescent="0.35">
      <c r="A54">
        <v>33</v>
      </c>
      <c r="B54">
        <v>74</v>
      </c>
      <c r="C54">
        <v>14.99</v>
      </c>
      <c r="D54">
        <v>8</v>
      </c>
      <c r="E54">
        <v>-9.4999999999999982</v>
      </c>
      <c r="F54" s="18">
        <f t="shared" si="0"/>
        <v>-0.17058321479374114</v>
      </c>
    </row>
    <row r="55" spans="1:9" x14ac:dyDescent="0.35">
      <c r="A55">
        <v>30</v>
      </c>
      <c r="B55">
        <v>87</v>
      </c>
      <c r="C55">
        <v>14.99</v>
      </c>
      <c r="D55">
        <v>13</v>
      </c>
      <c r="E55">
        <v>0</v>
      </c>
      <c r="F55" s="18" t="e">
        <f t="shared" si="0"/>
        <v>#DIV/0!</v>
      </c>
    </row>
    <row r="56" spans="1:9" x14ac:dyDescent="0.35">
      <c r="A56">
        <v>27</v>
      </c>
      <c r="B56">
        <v>112</v>
      </c>
      <c r="C56">
        <v>29.19</v>
      </c>
      <c r="D56">
        <v>25</v>
      </c>
      <c r="E56">
        <v>14.200000000000001</v>
      </c>
      <c r="F56" s="18">
        <f t="shared" si="0"/>
        <v>0.45884683098591544</v>
      </c>
    </row>
    <row r="57" spans="1:9" x14ac:dyDescent="0.35">
      <c r="A57">
        <v>24</v>
      </c>
      <c r="B57">
        <v>123</v>
      </c>
      <c r="C57">
        <v>39.590000000000003</v>
      </c>
      <c r="D57">
        <v>11</v>
      </c>
      <c r="E57">
        <v>10.400000000000002</v>
      </c>
      <c r="F57" s="18">
        <f t="shared" si="0"/>
        <v>0.34043933708567847</v>
      </c>
    </row>
    <row r="58" spans="1:9" x14ac:dyDescent="0.35">
      <c r="A58">
        <v>21</v>
      </c>
      <c r="B58">
        <v>129</v>
      </c>
      <c r="C58">
        <v>28.59</v>
      </c>
      <c r="D58">
        <v>6</v>
      </c>
      <c r="E58">
        <v>-11.000000000000004</v>
      </c>
      <c r="F58" s="18">
        <f t="shared" si="0"/>
        <v>-0.12088794926004223</v>
      </c>
    </row>
    <row r="59" spans="1:9" x14ac:dyDescent="0.35">
      <c r="A59">
        <v>18</v>
      </c>
      <c r="B59">
        <v>141</v>
      </c>
      <c r="C59">
        <v>31.99</v>
      </c>
      <c r="D59">
        <v>12</v>
      </c>
      <c r="E59">
        <v>3.3999999999999986</v>
      </c>
      <c r="F59" s="18">
        <f t="shared" si="0"/>
        <v>0.80075093867334202</v>
      </c>
    </row>
    <row r="60" spans="1:9" x14ac:dyDescent="0.35">
      <c r="A60">
        <v>15</v>
      </c>
      <c r="B60">
        <v>150</v>
      </c>
      <c r="C60">
        <v>39.590000000000003</v>
      </c>
      <c r="D60">
        <v>9</v>
      </c>
      <c r="E60">
        <v>7.600000000000005</v>
      </c>
      <c r="F60" s="18">
        <f t="shared" si="0"/>
        <v>0.31255263157894725</v>
      </c>
    </row>
    <row r="61" spans="1:9" x14ac:dyDescent="0.35">
      <c r="A61">
        <v>12</v>
      </c>
      <c r="B61">
        <v>157</v>
      </c>
      <c r="C61">
        <v>36.99</v>
      </c>
      <c r="D61">
        <v>7</v>
      </c>
      <c r="E61">
        <v>-2.6000000000000014</v>
      </c>
      <c r="F61" s="18">
        <f t="shared" si="0"/>
        <v>-0.63432141107300311</v>
      </c>
      <c r="I61" s="19" t="s">
        <v>42</v>
      </c>
    </row>
    <row r="62" spans="1:9" x14ac:dyDescent="0.35">
      <c r="A62">
        <v>9</v>
      </c>
      <c r="B62">
        <v>164</v>
      </c>
      <c r="C62">
        <v>38.99</v>
      </c>
      <c r="D62">
        <v>7</v>
      </c>
      <c r="E62">
        <v>2</v>
      </c>
      <c r="F62" s="18">
        <f t="shared" si="0"/>
        <v>0.83210365853658541</v>
      </c>
    </row>
    <row r="63" spans="1:9" x14ac:dyDescent="0.35">
      <c r="A63">
        <v>6</v>
      </c>
      <c r="B63">
        <v>179</v>
      </c>
      <c r="C63">
        <v>58.99</v>
      </c>
      <c r="D63">
        <v>15</v>
      </c>
      <c r="E63">
        <v>20</v>
      </c>
      <c r="F63" s="18">
        <f t="shared" si="0"/>
        <v>0.24716480446927375</v>
      </c>
    </row>
    <row r="64" spans="1:9" x14ac:dyDescent="0.35">
      <c r="A64">
        <v>3</v>
      </c>
      <c r="B64">
        <v>185</v>
      </c>
      <c r="C64">
        <v>123.59</v>
      </c>
      <c r="D64">
        <v>6</v>
      </c>
      <c r="E64">
        <v>64.599999999999994</v>
      </c>
      <c r="F64" s="18">
        <f t="shared" si="0"/>
        <v>6.2048364153627321E-2</v>
      </c>
    </row>
    <row r="65" spans="1:6" x14ac:dyDescent="0.35">
      <c r="A65">
        <v>0</v>
      </c>
      <c r="B65">
        <v>196</v>
      </c>
      <c r="C65">
        <v>249.99</v>
      </c>
      <c r="D65">
        <v>11</v>
      </c>
      <c r="E65">
        <v>126.4</v>
      </c>
      <c r="F65" s="18">
        <f t="shared" si="0"/>
        <v>0.11099723908550763</v>
      </c>
    </row>
    <row r="66" spans="1:6" x14ac:dyDescent="0.35">
      <c r="A66" t="s">
        <v>9</v>
      </c>
      <c r="B66">
        <v>4305</v>
      </c>
      <c r="C66">
        <v>4744.4599999999973</v>
      </c>
      <c r="F66" s="18" t="e">
        <f t="shared" si="0"/>
        <v>#DIV/0!</v>
      </c>
    </row>
    <row r="67" spans="1:6" x14ac:dyDescent="0.35">
      <c r="A67">
        <v>90</v>
      </c>
      <c r="B67">
        <v>114</v>
      </c>
      <c r="C67">
        <v>140.99</v>
      </c>
      <c r="F67" s="18" t="e">
        <f t="shared" si="0"/>
        <v>#DIV/0!</v>
      </c>
    </row>
    <row r="68" spans="1:6" x14ac:dyDescent="0.35">
      <c r="A68">
        <v>87</v>
      </c>
      <c r="B68">
        <v>118</v>
      </c>
      <c r="C68">
        <v>141.99</v>
      </c>
      <c r="D68">
        <v>4</v>
      </c>
      <c r="E68">
        <v>1</v>
      </c>
      <c r="F68" s="18">
        <f t="shared" si="0"/>
        <v>4.8132203389830508</v>
      </c>
    </row>
    <row r="69" spans="1:6" x14ac:dyDescent="0.35">
      <c r="A69">
        <v>84</v>
      </c>
      <c r="B69">
        <v>118</v>
      </c>
      <c r="C69">
        <v>142.99</v>
      </c>
      <c r="D69">
        <v>0</v>
      </c>
      <c r="E69">
        <v>1</v>
      </c>
      <c r="F69" s="18">
        <f t="shared" ref="F69:F130" si="1">(D69*C69)/(E69*B69)</f>
        <v>0</v>
      </c>
    </row>
    <row r="70" spans="1:6" x14ac:dyDescent="0.35">
      <c r="A70">
        <v>81</v>
      </c>
      <c r="B70">
        <v>120</v>
      </c>
      <c r="C70">
        <v>161.38999999999999</v>
      </c>
      <c r="D70">
        <v>2</v>
      </c>
      <c r="E70">
        <v>18.399999999999977</v>
      </c>
      <c r="F70" s="18">
        <f t="shared" si="1"/>
        <v>0.14618659420289873</v>
      </c>
    </row>
    <row r="71" spans="1:6" x14ac:dyDescent="0.35">
      <c r="A71">
        <v>78</v>
      </c>
      <c r="B71">
        <v>120</v>
      </c>
      <c r="C71">
        <v>154.80000000000001</v>
      </c>
      <c r="D71">
        <v>0</v>
      </c>
      <c r="E71">
        <v>-6.589999999999975</v>
      </c>
      <c r="F71" s="18">
        <f t="shared" si="1"/>
        <v>0</v>
      </c>
    </row>
    <row r="72" spans="1:6" x14ac:dyDescent="0.35">
      <c r="A72">
        <v>75</v>
      </c>
      <c r="B72">
        <v>127</v>
      </c>
      <c r="C72">
        <v>161.38999999999999</v>
      </c>
      <c r="D72">
        <v>7</v>
      </c>
      <c r="E72">
        <v>6.589999999999975</v>
      </c>
      <c r="F72" s="18">
        <f t="shared" si="1"/>
        <v>1.3498500471963057</v>
      </c>
    </row>
    <row r="73" spans="1:6" x14ac:dyDescent="0.35">
      <c r="A73">
        <v>72</v>
      </c>
      <c r="B73">
        <v>130</v>
      </c>
      <c r="C73">
        <v>181.6</v>
      </c>
      <c r="D73">
        <v>3</v>
      </c>
      <c r="E73">
        <v>20.210000000000008</v>
      </c>
      <c r="F73" s="18">
        <f t="shared" si="1"/>
        <v>0.20736116926121864</v>
      </c>
    </row>
    <row r="74" spans="1:6" x14ac:dyDescent="0.35">
      <c r="A74">
        <v>69</v>
      </c>
      <c r="B74">
        <v>130</v>
      </c>
      <c r="C74">
        <v>182.79</v>
      </c>
      <c r="D74">
        <v>0</v>
      </c>
      <c r="E74">
        <v>1.1899999999999977</v>
      </c>
      <c r="F74" s="18">
        <f t="shared" si="1"/>
        <v>0</v>
      </c>
    </row>
    <row r="75" spans="1:6" x14ac:dyDescent="0.35">
      <c r="A75">
        <v>66</v>
      </c>
      <c r="B75">
        <v>130</v>
      </c>
      <c r="C75">
        <v>175.6</v>
      </c>
      <c r="D75">
        <v>0</v>
      </c>
      <c r="E75">
        <v>-7.1899999999999977</v>
      </c>
      <c r="F75" s="18">
        <f t="shared" si="1"/>
        <v>0</v>
      </c>
    </row>
    <row r="76" spans="1:6" x14ac:dyDescent="0.35">
      <c r="A76">
        <v>63</v>
      </c>
      <c r="B76">
        <v>130</v>
      </c>
      <c r="C76">
        <v>175.6</v>
      </c>
      <c r="D76">
        <v>0</v>
      </c>
      <c r="E76">
        <v>0</v>
      </c>
      <c r="F76" s="18" t="e">
        <f t="shared" si="1"/>
        <v>#DIV/0!</v>
      </c>
    </row>
    <row r="77" spans="1:6" x14ac:dyDescent="0.35">
      <c r="A77">
        <v>60</v>
      </c>
      <c r="B77">
        <v>130</v>
      </c>
      <c r="C77">
        <v>165.99</v>
      </c>
      <c r="D77">
        <v>0</v>
      </c>
      <c r="E77">
        <v>-9.6099999999999852</v>
      </c>
      <c r="F77" s="18">
        <f t="shared" si="1"/>
        <v>0</v>
      </c>
    </row>
    <row r="78" spans="1:6" x14ac:dyDescent="0.35">
      <c r="A78">
        <v>57</v>
      </c>
      <c r="B78">
        <v>130</v>
      </c>
      <c r="C78">
        <v>159.99</v>
      </c>
      <c r="D78">
        <v>0</v>
      </c>
      <c r="E78">
        <v>-6</v>
      </c>
      <c r="F78" s="18">
        <f t="shared" si="1"/>
        <v>0</v>
      </c>
    </row>
    <row r="79" spans="1:6" x14ac:dyDescent="0.35">
      <c r="A79">
        <v>54</v>
      </c>
      <c r="B79">
        <v>130</v>
      </c>
      <c r="C79">
        <v>159.99</v>
      </c>
      <c r="D79">
        <v>0</v>
      </c>
      <c r="E79">
        <v>0</v>
      </c>
      <c r="F79" s="18" t="e">
        <f t="shared" si="1"/>
        <v>#DIV/0!</v>
      </c>
    </row>
    <row r="80" spans="1:6" x14ac:dyDescent="0.35">
      <c r="A80">
        <v>51</v>
      </c>
      <c r="B80">
        <v>130</v>
      </c>
      <c r="C80">
        <v>159.99</v>
      </c>
      <c r="D80">
        <v>0</v>
      </c>
      <c r="E80">
        <v>0</v>
      </c>
      <c r="F80" s="18" t="e">
        <f t="shared" si="1"/>
        <v>#DIV/0!</v>
      </c>
    </row>
    <row r="81" spans="1:6" x14ac:dyDescent="0.35">
      <c r="A81">
        <v>48</v>
      </c>
      <c r="B81">
        <v>132</v>
      </c>
      <c r="C81">
        <v>165.99</v>
      </c>
      <c r="D81">
        <v>2</v>
      </c>
      <c r="E81">
        <v>6</v>
      </c>
      <c r="F81" s="18">
        <f t="shared" si="1"/>
        <v>0.41916666666666669</v>
      </c>
    </row>
    <row r="82" spans="1:6" x14ac:dyDescent="0.35">
      <c r="A82">
        <v>45</v>
      </c>
      <c r="B82">
        <v>133</v>
      </c>
      <c r="C82">
        <v>165.99</v>
      </c>
      <c r="D82">
        <v>1</v>
      </c>
      <c r="E82">
        <v>0</v>
      </c>
      <c r="F82" s="18" t="e">
        <f t="shared" si="1"/>
        <v>#DIV/0!</v>
      </c>
    </row>
    <row r="83" spans="1:6" x14ac:dyDescent="0.35">
      <c r="A83">
        <v>42</v>
      </c>
      <c r="B83">
        <v>133</v>
      </c>
      <c r="C83">
        <v>159.99</v>
      </c>
      <c r="D83">
        <v>0</v>
      </c>
      <c r="E83">
        <v>-6</v>
      </c>
      <c r="F83" s="18">
        <f t="shared" si="1"/>
        <v>0</v>
      </c>
    </row>
    <row r="84" spans="1:6" x14ac:dyDescent="0.35">
      <c r="A84">
        <v>39</v>
      </c>
      <c r="B84">
        <v>135</v>
      </c>
      <c r="C84">
        <v>187.99</v>
      </c>
      <c r="D84">
        <v>2</v>
      </c>
      <c r="E84">
        <v>28</v>
      </c>
      <c r="F84" s="18">
        <f t="shared" si="1"/>
        <v>9.9465608465608465E-2</v>
      </c>
    </row>
    <row r="85" spans="1:6" x14ac:dyDescent="0.35">
      <c r="A85">
        <v>36</v>
      </c>
      <c r="B85">
        <v>136</v>
      </c>
      <c r="C85">
        <v>187.99</v>
      </c>
      <c r="D85">
        <v>1</v>
      </c>
      <c r="E85">
        <v>0</v>
      </c>
      <c r="F85" s="18" t="e">
        <f t="shared" si="1"/>
        <v>#DIV/0!</v>
      </c>
    </row>
    <row r="86" spans="1:6" x14ac:dyDescent="0.35">
      <c r="A86">
        <v>33</v>
      </c>
      <c r="B86">
        <v>138</v>
      </c>
      <c r="C86">
        <v>150.99</v>
      </c>
      <c r="D86">
        <v>2</v>
      </c>
      <c r="E86">
        <v>-37</v>
      </c>
      <c r="F86" s="18">
        <f t="shared" si="1"/>
        <v>-5.9142185663924797E-2</v>
      </c>
    </row>
    <row r="87" spans="1:6" x14ac:dyDescent="0.35">
      <c r="A87">
        <v>30</v>
      </c>
      <c r="B87">
        <v>147</v>
      </c>
      <c r="C87">
        <v>154.80000000000001</v>
      </c>
      <c r="D87">
        <v>9</v>
      </c>
      <c r="E87">
        <v>3.8100000000000023</v>
      </c>
      <c r="F87" s="18">
        <f t="shared" si="1"/>
        <v>2.4875461995821935</v>
      </c>
    </row>
    <row r="88" spans="1:6" x14ac:dyDescent="0.35">
      <c r="A88">
        <v>27</v>
      </c>
      <c r="B88">
        <v>149</v>
      </c>
      <c r="C88">
        <v>160.29</v>
      </c>
      <c r="D88">
        <v>2</v>
      </c>
      <c r="E88">
        <v>5.4899999999999807</v>
      </c>
      <c r="F88" s="18">
        <f t="shared" si="1"/>
        <v>0.39190229948289274</v>
      </c>
    </row>
    <row r="89" spans="1:6" x14ac:dyDescent="0.35">
      <c r="A89">
        <v>24</v>
      </c>
      <c r="B89">
        <v>152</v>
      </c>
      <c r="C89">
        <v>180.6</v>
      </c>
      <c r="D89">
        <v>3</v>
      </c>
      <c r="E89">
        <v>20.310000000000002</v>
      </c>
      <c r="F89" s="18">
        <f t="shared" si="1"/>
        <v>0.17550338179273883</v>
      </c>
    </row>
    <row r="90" spans="1:6" x14ac:dyDescent="0.35">
      <c r="A90">
        <v>21</v>
      </c>
      <c r="B90">
        <v>157</v>
      </c>
      <c r="C90">
        <v>154.80000000000001</v>
      </c>
      <c r="D90">
        <v>5</v>
      </c>
      <c r="E90">
        <v>-25.799999999999983</v>
      </c>
      <c r="F90" s="18">
        <f t="shared" si="1"/>
        <v>-0.19108280254777082</v>
      </c>
    </row>
    <row r="91" spans="1:6" x14ac:dyDescent="0.35">
      <c r="A91">
        <v>18</v>
      </c>
      <c r="B91">
        <v>155</v>
      </c>
      <c r="C91">
        <v>145.99</v>
      </c>
      <c r="D91">
        <v>-2</v>
      </c>
      <c r="E91">
        <v>-8.8100000000000023</v>
      </c>
      <c r="F91" s="18">
        <f t="shared" si="1"/>
        <v>0.21381860788693197</v>
      </c>
    </row>
    <row r="92" spans="1:6" x14ac:dyDescent="0.35">
      <c r="A92">
        <v>15</v>
      </c>
      <c r="B92">
        <v>155</v>
      </c>
      <c r="C92">
        <v>125.99</v>
      </c>
      <c r="D92">
        <v>0</v>
      </c>
      <c r="E92">
        <v>-20.000000000000014</v>
      </c>
      <c r="F92" s="18">
        <f t="shared" si="1"/>
        <v>0</v>
      </c>
    </row>
    <row r="93" spans="1:6" x14ac:dyDescent="0.35">
      <c r="A93">
        <v>12</v>
      </c>
      <c r="B93">
        <v>160</v>
      </c>
      <c r="C93">
        <v>140.49</v>
      </c>
      <c r="D93">
        <v>5</v>
      </c>
      <c r="E93">
        <v>14.500000000000014</v>
      </c>
      <c r="F93" s="18">
        <f t="shared" si="1"/>
        <v>0.30278017241379285</v>
      </c>
    </row>
    <row r="94" spans="1:6" x14ac:dyDescent="0.35">
      <c r="A94">
        <v>9</v>
      </c>
      <c r="B94">
        <v>160</v>
      </c>
      <c r="C94">
        <v>112.99</v>
      </c>
      <c r="D94">
        <v>0</v>
      </c>
      <c r="E94">
        <v>-27.500000000000014</v>
      </c>
      <c r="F94" s="18">
        <f t="shared" si="1"/>
        <v>0</v>
      </c>
    </row>
    <row r="95" spans="1:6" x14ac:dyDescent="0.35">
      <c r="A95">
        <v>6</v>
      </c>
      <c r="B95">
        <v>162</v>
      </c>
      <c r="C95">
        <v>117.99</v>
      </c>
      <c r="D95">
        <v>2</v>
      </c>
      <c r="E95">
        <v>5</v>
      </c>
      <c r="F95" s="18">
        <f t="shared" si="1"/>
        <v>0.29133333333333333</v>
      </c>
    </row>
    <row r="96" spans="1:6" x14ac:dyDescent="0.35">
      <c r="A96">
        <v>3</v>
      </c>
      <c r="B96">
        <v>167</v>
      </c>
      <c r="C96">
        <v>76.989999999999995</v>
      </c>
      <c r="D96">
        <v>5</v>
      </c>
      <c r="E96">
        <v>-41</v>
      </c>
      <c r="F96" s="18">
        <f t="shared" si="1"/>
        <v>-5.6221702935592227E-2</v>
      </c>
    </row>
    <row r="97" spans="1:6" x14ac:dyDescent="0.35">
      <c r="A97">
        <v>0</v>
      </c>
      <c r="B97">
        <v>177</v>
      </c>
      <c r="C97">
        <v>89.49</v>
      </c>
      <c r="D97">
        <v>10</v>
      </c>
      <c r="E97">
        <v>12.5</v>
      </c>
      <c r="F97" s="18">
        <f t="shared" si="1"/>
        <v>0.40447457627118644</v>
      </c>
    </row>
    <row r="98" spans="1:6" x14ac:dyDescent="0.35">
      <c r="A98" t="s">
        <v>10</v>
      </c>
      <c r="B98">
        <v>3427</v>
      </c>
      <c r="C98">
        <v>2256.0300000000007</v>
      </c>
      <c r="F98" s="18" t="e">
        <f t="shared" si="1"/>
        <v>#DIV/0!</v>
      </c>
    </row>
    <row r="99" spans="1:6" x14ac:dyDescent="0.35">
      <c r="A99">
        <v>90</v>
      </c>
      <c r="B99">
        <v>42</v>
      </c>
      <c r="C99">
        <v>27.99</v>
      </c>
      <c r="F99" s="18" t="e">
        <f t="shared" si="1"/>
        <v>#DIV/0!</v>
      </c>
    </row>
    <row r="100" spans="1:6" x14ac:dyDescent="0.35">
      <c r="A100">
        <v>87</v>
      </c>
      <c r="B100">
        <v>46</v>
      </c>
      <c r="C100">
        <v>26.24</v>
      </c>
      <c r="D100">
        <v>4</v>
      </c>
      <c r="E100">
        <v>-1.75</v>
      </c>
      <c r="F100" s="18">
        <f t="shared" si="1"/>
        <v>-1.3038509316770186</v>
      </c>
    </row>
    <row r="101" spans="1:6" x14ac:dyDescent="0.35">
      <c r="A101">
        <v>84</v>
      </c>
      <c r="B101">
        <v>48</v>
      </c>
      <c r="C101">
        <v>26.24</v>
      </c>
      <c r="D101">
        <v>2</v>
      </c>
      <c r="E101">
        <v>0</v>
      </c>
      <c r="F101" s="18" t="e">
        <f t="shared" si="1"/>
        <v>#DIV/0!</v>
      </c>
    </row>
    <row r="102" spans="1:6" x14ac:dyDescent="0.35">
      <c r="A102">
        <v>81</v>
      </c>
      <c r="B102">
        <v>49</v>
      </c>
      <c r="C102">
        <v>26.87</v>
      </c>
      <c r="D102">
        <v>1</v>
      </c>
      <c r="E102">
        <v>0.63000000000000256</v>
      </c>
      <c r="F102" s="18">
        <f t="shared" si="1"/>
        <v>0.87042436022027514</v>
      </c>
    </row>
    <row r="103" spans="1:6" x14ac:dyDescent="0.35">
      <c r="A103">
        <v>78</v>
      </c>
      <c r="B103">
        <v>51</v>
      </c>
      <c r="C103">
        <v>33.24</v>
      </c>
      <c r="D103">
        <v>2</v>
      </c>
      <c r="E103">
        <v>6.370000000000001</v>
      </c>
      <c r="F103" s="18">
        <f t="shared" si="1"/>
        <v>0.20463570043401974</v>
      </c>
    </row>
    <row r="104" spans="1:6" x14ac:dyDescent="0.35">
      <c r="A104">
        <v>75</v>
      </c>
      <c r="B104">
        <v>54</v>
      </c>
      <c r="C104">
        <v>33.24</v>
      </c>
      <c r="D104">
        <v>3</v>
      </c>
      <c r="E104">
        <v>0</v>
      </c>
      <c r="F104" s="18" t="e">
        <f t="shared" si="1"/>
        <v>#DIV/0!</v>
      </c>
    </row>
    <row r="105" spans="1:6" x14ac:dyDescent="0.35">
      <c r="A105">
        <v>72</v>
      </c>
      <c r="B105">
        <v>54</v>
      </c>
      <c r="C105">
        <v>30.99</v>
      </c>
      <c r="D105">
        <v>0</v>
      </c>
      <c r="E105">
        <v>-2.2500000000000036</v>
      </c>
      <c r="F105" s="18">
        <f t="shared" si="1"/>
        <v>0</v>
      </c>
    </row>
    <row r="106" spans="1:6" x14ac:dyDescent="0.35">
      <c r="A106">
        <v>69</v>
      </c>
      <c r="B106">
        <v>56</v>
      </c>
      <c r="C106">
        <v>33.99</v>
      </c>
      <c r="D106">
        <v>2</v>
      </c>
      <c r="E106">
        <v>3.0000000000000036</v>
      </c>
      <c r="F106" s="18">
        <f t="shared" si="1"/>
        <v>0.40464285714285669</v>
      </c>
    </row>
    <row r="107" spans="1:6" x14ac:dyDescent="0.35">
      <c r="A107">
        <v>66</v>
      </c>
      <c r="B107">
        <v>67</v>
      </c>
      <c r="C107">
        <v>38.99</v>
      </c>
      <c r="D107">
        <v>11</v>
      </c>
      <c r="E107">
        <v>5</v>
      </c>
      <c r="F107" s="18">
        <f t="shared" si="1"/>
        <v>1.2802686567164181</v>
      </c>
    </row>
    <row r="108" spans="1:6" x14ac:dyDescent="0.35">
      <c r="A108">
        <v>63</v>
      </c>
      <c r="B108">
        <v>73</v>
      </c>
      <c r="C108">
        <v>40.79</v>
      </c>
      <c r="D108">
        <v>6</v>
      </c>
      <c r="E108">
        <v>1.7999999999999972</v>
      </c>
      <c r="F108" s="18">
        <f t="shared" si="1"/>
        <v>1.8625570776255735</v>
      </c>
    </row>
    <row r="109" spans="1:6" x14ac:dyDescent="0.35">
      <c r="A109">
        <v>60</v>
      </c>
      <c r="B109">
        <v>79</v>
      </c>
      <c r="C109">
        <v>43.79</v>
      </c>
      <c r="D109">
        <v>6</v>
      </c>
      <c r="E109">
        <v>3</v>
      </c>
      <c r="F109" s="18">
        <f t="shared" si="1"/>
        <v>1.1086075949367089</v>
      </c>
    </row>
    <row r="110" spans="1:6" x14ac:dyDescent="0.35">
      <c r="A110">
        <v>57</v>
      </c>
      <c r="B110">
        <v>80</v>
      </c>
      <c r="C110">
        <v>46.99</v>
      </c>
      <c r="D110">
        <v>1</v>
      </c>
      <c r="E110">
        <v>3.2000000000000028</v>
      </c>
      <c r="F110" s="18">
        <f t="shared" si="1"/>
        <v>0.18355468749999984</v>
      </c>
    </row>
    <row r="111" spans="1:6" x14ac:dyDescent="0.35">
      <c r="A111">
        <v>54</v>
      </c>
      <c r="B111">
        <v>81</v>
      </c>
      <c r="C111">
        <v>44.74</v>
      </c>
      <c r="D111">
        <v>1</v>
      </c>
      <c r="E111">
        <v>-2.25</v>
      </c>
      <c r="F111" s="18">
        <f t="shared" si="1"/>
        <v>-0.24548696844993143</v>
      </c>
    </row>
    <row r="112" spans="1:6" x14ac:dyDescent="0.35">
      <c r="A112">
        <v>51</v>
      </c>
      <c r="B112">
        <v>127</v>
      </c>
      <c r="C112">
        <v>94.99</v>
      </c>
      <c r="D112">
        <v>46</v>
      </c>
      <c r="E112">
        <v>50.249999999999993</v>
      </c>
      <c r="F112" s="18">
        <f t="shared" si="1"/>
        <v>0.68469307008265767</v>
      </c>
    </row>
    <row r="113" spans="1:9" x14ac:dyDescent="0.35">
      <c r="A113">
        <v>48</v>
      </c>
      <c r="B113">
        <v>127</v>
      </c>
      <c r="C113">
        <v>106.19</v>
      </c>
      <c r="D113">
        <v>0</v>
      </c>
      <c r="E113">
        <v>11.200000000000003</v>
      </c>
      <c r="F113" s="18">
        <f t="shared" si="1"/>
        <v>0</v>
      </c>
    </row>
    <row r="114" spans="1:9" x14ac:dyDescent="0.35">
      <c r="A114">
        <v>45</v>
      </c>
      <c r="B114">
        <v>127</v>
      </c>
      <c r="C114">
        <v>106.19</v>
      </c>
      <c r="D114">
        <v>0</v>
      </c>
      <c r="E114">
        <v>0</v>
      </c>
      <c r="F114" s="18" t="e">
        <f t="shared" si="1"/>
        <v>#DIV/0!</v>
      </c>
    </row>
    <row r="115" spans="1:9" x14ac:dyDescent="0.35">
      <c r="A115">
        <v>42</v>
      </c>
      <c r="B115">
        <v>125</v>
      </c>
      <c r="C115">
        <v>90.99</v>
      </c>
      <c r="D115">
        <v>-2</v>
      </c>
      <c r="E115">
        <v>-15.200000000000003</v>
      </c>
      <c r="F115" s="18">
        <f t="shared" si="1"/>
        <v>9.5778947368421019E-2</v>
      </c>
    </row>
    <row r="116" spans="1:9" x14ac:dyDescent="0.35">
      <c r="A116">
        <v>39</v>
      </c>
      <c r="B116">
        <v>126</v>
      </c>
      <c r="C116">
        <v>90.99</v>
      </c>
      <c r="D116">
        <v>1</v>
      </c>
      <c r="E116">
        <v>0</v>
      </c>
      <c r="F116" s="18" t="e">
        <f t="shared" si="1"/>
        <v>#DIV/0!</v>
      </c>
    </row>
    <row r="117" spans="1:9" x14ac:dyDescent="0.35">
      <c r="A117">
        <v>36</v>
      </c>
      <c r="B117">
        <v>126</v>
      </c>
      <c r="C117">
        <v>94.99</v>
      </c>
      <c r="D117">
        <v>0</v>
      </c>
      <c r="E117">
        <v>4</v>
      </c>
      <c r="F117" s="18">
        <f t="shared" si="1"/>
        <v>0</v>
      </c>
    </row>
    <row r="118" spans="1:9" x14ac:dyDescent="0.35">
      <c r="A118">
        <v>33</v>
      </c>
      <c r="B118">
        <v>132</v>
      </c>
      <c r="C118">
        <v>82.99</v>
      </c>
      <c r="D118">
        <v>6</v>
      </c>
      <c r="E118">
        <v>-12</v>
      </c>
      <c r="F118" s="18">
        <f t="shared" si="1"/>
        <v>-0.31435606060606058</v>
      </c>
    </row>
    <row r="119" spans="1:9" x14ac:dyDescent="0.35">
      <c r="A119">
        <v>30</v>
      </c>
      <c r="B119">
        <v>138</v>
      </c>
      <c r="C119">
        <v>91.62</v>
      </c>
      <c r="D119">
        <v>6</v>
      </c>
      <c r="E119">
        <v>8.6300000000000097</v>
      </c>
      <c r="F119" s="18">
        <f t="shared" si="1"/>
        <v>0.46158496649705222</v>
      </c>
    </row>
    <row r="120" spans="1:9" x14ac:dyDescent="0.35">
      <c r="A120">
        <v>27</v>
      </c>
      <c r="B120">
        <v>138</v>
      </c>
      <c r="C120">
        <v>71.989999999999995</v>
      </c>
      <c r="D120">
        <v>0</v>
      </c>
      <c r="E120">
        <v>-19.63000000000001</v>
      </c>
      <c r="F120" s="18">
        <f t="shared" si="1"/>
        <v>0</v>
      </c>
    </row>
    <row r="121" spans="1:9" x14ac:dyDescent="0.35">
      <c r="A121">
        <v>24</v>
      </c>
      <c r="B121">
        <v>141</v>
      </c>
      <c r="C121">
        <v>74.989999999999995</v>
      </c>
      <c r="D121">
        <v>3</v>
      </c>
      <c r="E121">
        <v>3</v>
      </c>
      <c r="F121" s="18">
        <f t="shared" si="1"/>
        <v>0.53184397163120556</v>
      </c>
    </row>
    <row r="122" spans="1:9" x14ac:dyDescent="0.35">
      <c r="A122">
        <v>21</v>
      </c>
      <c r="B122">
        <v>151</v>
      </c>
      <c r="C122">
        <v>79.489999999999995</v>
      </c>
      <c r="D122">
        <v>10</v>
      </c>
      <c r="E122">
        <v>4.5</v>
      </c>
      <c r="F122" s="18">
        <f t="shared" si="1"/>
        <v>1.1698307579102281</v>
      </c>
    </row>
    <row r="123" spans="1:9" x14ac:dyDescent="0.35">
      <c r="A123">
        <v>18</v>
      </c>
      <c r="B123">
        <v>154</v>
      </c>
      <c r="C123">
        <v>76.489999999999995</v>
      </c>
      <c r="D123">
        <v>3</v>
      </c>
      <c r="E123">
        <v>-3</v>
      </c>
      <c r="F123" s="18">
        <f t="shared" si="1"/>
        <v>-0.49668831168831162</v>
      </c>
    </row>
    <row r="124" spans="1:9" x14ac:dyDescent="0.35">
      <c r="A124">
        <v>15</v>
      </c>
      <c r="B124">
        <v>157</v>
      </c>
      <c r="C124">
        <v>71.989999999999995</v>
      </c>
      <c r="D124">
        <v>3</v>
      </c>
      <c r="E124">
        <v>-4.5</v>
      </c>
      <c r="F124" s="18">
        <f t="shared" si="1"/>
        <v>-0.30569002123142247</v>
      </c>
    </row>
    <row r="125" spans="1:9" x14ac:dyDescent="0.35">
      <c r="A125">
        <v>12</v>
      </c>
      <c r="B125">
        <v>164</v>
      </c>
      <c r="C125">
        <v>88.62</v>
      </c>
      <c r="D125">
        <v>7</v>
      </c>
      <c r="E125">
        <v>16.63000000000001</v>
      </c>
      <c r="F125" s="18">
        <f t="shared" si="1"/>
        <v>0.22745405746300387</v>
      </c>
    </row>
    <row r="126" spans="1:9" x14ac:dyDescent="0.35">
      <c r="A126">
        <v>9</v>
      </c>
      <c r="B126">
        <v>174</v>
      </c>
      <c r="C126">
        <v>120.69</v>
      </c>
      <c r="D126">
        <v>10</v>
      </c>
      <c r="E126">
        <v>32.069999999999993</v>
      </c>
      <c r="F126" s="18">
        <f t="shared" si="1"/>
        <v>0.21628334569852592</v>
      </c>
    </row>
    <row r="127" spans="1:9" x14ac:dyDescent="0.35">
      <c r="A127">
        <v>6</v>
      </c>
      <c r="B127">
        <v>179</v>
      </c>
      <c r="C127">
        <v>200.49</v>
      </c>
      <c r="D127">
        <v>5</v>
      </c>
      <c r="E127">
        <v>79.800000000000011</v>
      </c>
      <c r="F127" s="18">
        <f t="shared" si="1"/>
        <v>7.0178938967530552E-2</v>
      </c>
      <c r="I127">
        <f>(C127-C128)/C128</f>
        <v>0.60404832386590945</v>
      </c>
    </row>
    <row r="128" spans="1:9" x14ac:dyDescent="0.35">
      <c r="A128">
        <v>3</v>
      </c>
      <c r="B128">
        <v>180</v>
      </c>
      <c r="C128">
        <v>124.99</v>
      </c>
      <c r="D128">
        <v>1</v>
      </c>
      <c r="E128">
        <v>-75.500000000000014</v>
      </c>
      <c r="F128" s="18">
        <f t="shared" si="1"/>
        <v>-9.1972038263428979E-3</v>
      </c>
    </row>
    <row r="129" spans="1:6" x14ac:dyDescent="0.35">
      <c r="A129">
        <v>0</v>
      </c>
      <c r="B129">
        <v>181</v>
      </c>
      <c r="C129">
        <v>133.24</v>
      </c>
      <c r="D129">
        <v>1</v>
      </c>
      <c r="E129">
        <v>8.2500000000000142</v>
      </c>
      <c r="F129" s="18">
        <f t="shared" si="1"/>
        <v>8.9228193537585654E-2</v>
      </c>
    </row>
    <row r="130" spans="1:6" x14ac:dyDescent="0.35">
      <c r="A130" t="s">
        <v>30</v>
      </c>
      <c r="B130">
        <v>10861</v>
      </c>
      <c r="C130">
        <v>8709.9699999999903</v>
      </c>
      <c r="F130" s="18" t="e">
        <f t="shared" si="1"/>
        <v>#DIV/0!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 table</vt:lpstr>
      <vt:lpstr>T0 revenues share</vt:lpstr>
      <vt:lpstr>FR101</vt:lpstr>
      <vt:lpstr>FR102</vt:lpstr>
      <vt:lpstr>FR103</vt:lpstr>
      <vt:lpstr>FR104</vt:lpstr>
      <vt:lpstr>LF vs Fares only</vt:lpstr>
      <vt:lpstr>LF vs Fares</vt:lpstr>
      <vt:lpstr>Elasticity all</vt:lpstr>
      <vt:lpstr>Elasticity</vt:lpstr>
      <vt:lpstr>Revenues vs DUD</vt:lpstr>
      <vt:lpstr>Load factor vs DUD</vt:lpstr>
      <vt:lpstr>fare FR vs DUD</vt:lpstr>
      <vt:lpstr>demand curve</vt:lpstr>
      <vt:lpstr>Total revenues check</vt:lpstr>
      <vt:lpstr>competition check</vt:lpstr>
      <vt:lpstr>Load factor check</vt:lpstr>
    </vt:vector>
  </TitlesOfParts>
  <Company>Ryanair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David</dc:creator>
  <cp:lastModifiedBy>Giulio Fabbri</cp:lastModifiedBy>
  <dcterms:created xsi:type="dcterms:W3CDTF">2022-09-09T09:46:24Z</dcterms:created>
  <dcterms:modified xsi:type="dcterms:W3CDTF">2025-02-27T14:48:33Z</dcterms:modified>
</cp:coreProperties>
</file>