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OneDrive\Escritorio\UIDE\Primer Semestre\LogicProgram\PROYECTO\"/>
    </mc:Choice>
  </mc:AlternateContent>
  <bookViews>
    <workbookView xWindow="0" yWindow="0" windowWidth="20490" windowHeight="6750"/>
  </bookViews>
  <sheets>
    <sheet name="Gantt" sheetId="1" r:id="rId1"/>
  </sheets>
  <externalReferences>
    <externalReference r:id="rId2"/>
  </externalReferences>
  <definedNames>
    <definedName name="_xlnm._FilterDatabase" localSheetId="0" hidden="1">Gantt!$A$5:$F$21</definedName>
    <definedName name="_xlnm.Criteria" localSheetId="0">Gantt!#REF!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E21" i="1"/>
  <c r="F20" i="1"/>
  <c r="F19" i="1"/>
  <c r="E19" i="1"/>
  <c r="E7" i="1"/>
  <c r="D9" i="1"/>
  <c r="D17" i="1" l="1"/>
  <c r="D16" i="1"/>
  <c r="D19" i="1"/>
  <c r="D20" i="1"/>
  <c r="D21" i="1"/>
  <c r="D18" i="1" l="1"/>
  <c r="C18" i="1" s="1"/>
  <c r="D13" i="1"/>
  <c r="D12" i="1"/>
  <c r="D8" i="1"/>
  <c r="D15" i="1" l="1"/>
  <c r="D11" i="1"/>
  <c r="D7" i="1"/>
  <c r="D6" i="1" s="1"/>
  <c r="F7" i="1" l="1"/>
  <c r="E8" i="1" s="1"/>
  <c r="F8" i="1" s="1"/>
  <c r="D14" i="1"/>
  <c r="C14" i="1" s="1"/>
  <c r="C6" i="1"/>
  <c r="D10" i="1"/>
  <c r="C10" i="1" s="1"/>
  <c r="E9" i="1" l="1"/>
  <c r="F9" i="1" s="1"/>
  <c r="E11" i="1" s="1"/>
  <c r="F11" i="1" s="1"/>
  <c r="E12" i="1" s="1"/>
  <c r="F3" i="1"/>
  <c r="H4" i="1" s="1"/>
  <c r="H5" i="1" s="1"/>
  <c r="E20" i="1" l="1"/>
  <c r="F12" i="1"/>
  <c r="E13" i="1" s="1"/>
  <c r="F13" i="1" s="1"/>
  <c r="E15" i="1" s="1"/>
  <c r="F15" i="1" s="1"/>
  <c r="E16" i="1" s="1"/>
  <c r="F16" i="1" s="1"/>
  <c r="E17" i="1" s="1"/>
  <c r="F17" i="1" s="1"/>
  <c r="H3" i="1"/>
  <c r="I4" i="1"/>
  <c r="I5" i="1" s="1"/>
  <c r="J4" i="1" l="1"/>
  <c r="J5" i="1" s="1"/>
  <c r="K4" i="1" l="1"/>
  <c r="K5" i="1" s="1"/>
  <c r="L4" i="1" l="1"/>
  <c r="L5" i="1" s="1"/>
  <c r="M4" i="1" l="1"/>
  <c r="M5" i="1" s="1"/>
  <c r="N4" i="1" l="1"/>
  <c r="N5" i="1" s="1"/>
  <c r="O4" i="1" l="1"/>
  <c r="O3" i="1" s="1"/>
  <c r="O5" i="1" l="1"/>
  <c r="P4" i="1"/>
  <c r="P5" i="1" l="1"/>
  <c r="Q4" i="1"/>
  <c r="R4" i="1" l="1"/>
  <c r="Q5" i="1"/>
  <c r="S4" i="1" l="1"/>
  <c r="R5" i="1"/>
  <c r="T4" i="1" l="1"/>
  <c r="S5" i="1"/>
  <c r="T5" i="1" l="1"/>
  <c r="U4" i="1"/>
  <c r="U5" i="1" l="1"/>
  <c r="V4" i="1"/>
  <c r="V3" i="1" s="1"/>
  <c r="V5" i="1" l="1"/>
  <c r="W4" i="1"/>
  <c r="W5" i="1" l="1"/>
  <c r="X4" i="1"/>
  <c r="X5" i="1" l="1"/>
  <c r="Y4" i="1"/>
  <c r="Y5" i="1" l="1"/>
  <c r="Z4" i="1"/>
  <c r="AA4" i="1" l="1"/>
  <c r="Z5" i="1"/>
  <c r="AB4" i="1" l="1"/>
  <c r="AA5" i="1"/>
  <c r="AC4" i="1" l="1"/>
  <c r="AC3" i="1" s="1"/>
  <c r="AB5" i="1"/>
  <c r="AC5" i="1" l="1"/>
  <c r="AD4" i="1"/>
  <c r="AD5" i="1" l="1"/>
  <c r="AE4" i="1"/>
  <c r="AE5" i="1" l="1"/>
  <c r="AF4" i="1"/>
  <c r="AF5" i="1" l="1"/>
  <c r="AG4" i="1"/>
  <c r="AH4" i="1" l="1"/>
  <c r="AG5" i="1"/>
  <c r="AI4" i="1" l="1"/>
  <c r="AH5" i="1"/>
  <c r="AI5" i="1" l="1"/>
</calcChain>
</file>

<file path=xl/sharedStrings.xml><?xml version="1.0" encoding="utf-8"?>
<sst xmlns="http://schemas.openxmlformats.org/spreadsheetml/2006/main" count="59" uniqueCount="47">
  <si>
    <t>FRANQUICIAS</t>
  </si>
  <si>
    <t>N°</t>
  </si>
  <si>
    <t>ESCUELA DE TAXES</t>
  </si>
  <si>
    <t>IMAGEN DIGITAL</t>
  </si>
  <si>
    <t>1.1</t>
  </si>
  <si>
    <t>APERTURA DE OFICINAS</t>
  </si>
  <si>
    <t>1.2</t>
  </si>
  <si>
    <t>ADMINISTRATIVO</t>
  </si>
  <si>
    <t>1.3</t>
  </si>
  <si>
    <t>2.1</t>
  </si>
  <si>
    <t>3.1</t>
  </si>
  <si>
    <t>3.2</t>
  </si>
  <si>
    <t>3.3</t>
  </si>
  <si>
    <t>4</t>
  </si>
  <si>
    <t>4.1</t>
  </si>
  <si>
    <t>4.2</t>
  </si>
  <si>
    <t>4.3</t>
  </si>
  <si>
    <t>Start Date</t>
  </si>
  <si>
    <t>PROGESS</t>
  </si>
  <si>
    <t>2</t>
  </si>
  <si>
    <t>2.2</t>
  </si>
  <si>
    <t>2.3</t>
  </si>
  <si>
    <t>3</t>
  </si>
  <si>
    <t>NOT STARTED</t>
  </si>
  <si>
    <t>IN PROGRESS</t>
  </si>
  <si>
    <t>FINISHED</t>
  </si>
  <si>
    <t>ACTIVIDADES</t>
  </si>
  <si>
    <t>PROGRESO</t>
  </si>
  <si>
    <t>INICIO</t>
  </si>
  <si>
    <t>FIN</t>
  </si>
  <si>
    <t>CRONOGRAMA</t>
  </si>
  <si>
    <t>Definir el software a crear</t>
  </si>
  <si>
    <t>UNIDAD 1</t>
  </si>
  <si>
    <t>Descargar Visual Studio Code</t>
  </si>
  <si>
    <t>Realizar Diagrama de Funcionalidad</t>
  </si>
  <si>
    <t>UNIDAD 2</t>
  </si>
  <si>
    <t>Crear Diagrama de Flujo</t>
  </si>
  <si>
    <t>Elaborar el Pseudocódigo</t>
  </si>
  <si>
    <t>Crear la parte básica del código</t>
  </si>
  <si>
    <t>UNIDAD 3</t>
  </si>
  <si>
    <t>Reestructurar el diagrama de flujo</t>
  </si>
  <si>
    <t>Aumentar condicionales al código</t>
  </si>
  <si>
    <t>Aumentar Bucles al código</t>
  </si>
  <si>
    <t>UNIDAD 4</t>
  </si>
  <si>
    <t>Crear el cronograma</t>
  </si>
  <si>
    <t>Finalizar el código con funciones</t>
  </si>
  <si>
    <t>Crear la presentación del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</si>
</sst>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"/>
    <numFmt numFmtId="165" formatCode="mm/dd/yyyy"/>
    <numFmt numFmtId="166" formatCode="ddd\,mm/dd/yyyy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AB77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" fontId="1" fillId="2" borderId="0" xfId="0" applyNumberFormat="1" applyFont="1" applyFill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5" borderId="0" xfId="0" applyFill="1" applyBorder="1"/>
    <xf numFmtId="9" fontId="0" fillId="2" borderId="5" xfId="0" applyNumberFormat="1" applyFill="1" applyBorder="1" applyAlignment="1">
      <alignment horizontal="center" vertical="center"/>
    </xf>
    <xf numFmtId="49" fontId="5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/>
    </xf>
    <xf numFmtId="0" fontId="0" fillId="5" borderId="10" xfId="0" applyFill="1" applyBorder="1"/>
    <xf numFmtId="0" fontId="0" fillId="5" borderId="6" xfId="0" applyFill="1" applyBorder="1"/>
    <xf numFmtId="0" fontId="0" fillId="5" borderId="9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165" fontId="0" fillId="2" borderId="0" xfId="0" applyNumberFormat="1" applyFill="1"/>
    <xf numFmtId="165" fontId="1" fillId="2" borderId="0" xfId="0" applyNumberFormat="1" applyFont="1" applyFill="1" applyAlignment="1">
      <alignment horizontal="center"/>
    </xf>
    <xf numFmtId="165" fontId="0" fillId="2" borderId="4" xfId="0" applyNumberFormat="1" applyFill="1" applyBorder="1" applyAlignment="1">
      <alignment horizontal="center" vertical="center"/>
    </xf>
    <xf numFmtId="165" fontId="4" fillId="4" borderId="2" xfId="0" applyNumberFormat="1" applyFon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6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9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vertical="center" wrapText="1"/>
      <protection locked="0"/>
    </xf>
    <xf numFmtId="165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165" fontId="5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6" fontId="0" fillId="2" borderId="1" xfId="0" applyNumberFormat="1" applyFill="1" applyBorder="1" applyAlignment="1">
      <alignment horizontal="center" vertical="center"/>
    </xf>
    <xf numFmtId="166" fontId="0" fillId="2" borderId="2" xfId="0" applyNumberFormat="1" applyFill="1" applyBorder="1" applyAlignment="1">
      <alignment horizontal="center" vertical="center"/>
    </xf>
    <xf numFmtId="166" fontId="0" fillId="2" borderId="3" xfId="0" applyNumberForma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C$4" horiz="1" max="200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1013951</xdr:colOff>
          <xdr:row>2</xdr:row>
          <xdr:rowOff>237204</xdr:rowOff>
        </xdr:from>
        <xdr:to>
          <xdr:col>6</xdr:col>
          <xdr:colOff>58570</xdr:colOff>
          <xdr:row>3</xdr:row>
          <xdr:rowOff>297427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223242</xdr:colOff>
      <xdr:row>0</xdr:row>
      <xdr:rowOff>0</xdr:rowOff>
    </xdr:from>
    <xdr:to>
      <xdr:col>1</xdr:col>
      <xdr:colOff>2098476</xdr:colOff>
      <xdr:row>0</xdr:row>
      <xdr:rowOff>997148</xdr:rowOff>
    </xdr:to>
    <xdr:pic>
      <xdr:nvPicPr>
        <xdr:cNvPr id="4" name="Imagen 3" descr="UIDE - Credly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428" b="20780"/>
        <a:stretch/>
      </xdr:blipFill>
      <xdr:spPr bwMode="auto">
        <a:xfrm>
          <a:off x="610195" y="0"/>
          <a:ext cx="1875234" cy="99714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wnloads/Plan%20de%20acci&#243;n%20Advisory%20a%20octubre%202024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 "/>
      <sheetName val="Gantt"/>
      <sheetName val="Hoja1"/>
      <sheetName val="Hoja1 (2)"/>
      <sheetName val="Hoja5"/>
      <sheetName val="Hoja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21"/>
  <sheetViews>
    <sheetView tabSelected="1" zoomScale="62" zoomScaleNormal="62" workbookViewId="0">
      <pane xSplit="6" ySplit="5" topLeftCell="G6" activePane="bottomRight" state="frozen"/>
      <selection activeCell="B1" sqref="B1"/>
      <selection pane="topRight" activeCell="G1" sqref="G1"/>
      <selection pane="bottomLeft" activeCell="B4" sqref="B4"/>
      <selection pane="bottomRight" activeCell="B3" sqref="B3"/>
    </sheetView>
  </sheetViews>
  <sheetFormatPr baseColWidth="10" defaultRowHeight="15" x14ac:dyDescent="0.25"/>
  <cols>
    <col min="1" max="1" width="5.7109375" style="1" customWidth="1"/>
    <col min="2" max="2" width="46.42578125" style="1" customWidth="1"/>
    <col min="3" max="3" width="18.28515625" style="1" customWidth="1"/>
    <col min="4" max="4" width="16" style="1" hidden="1" customWidth="1"/>
    <col min="5" max="5" width="13.140625" style="29" customWidth="1"/>
    <col min="6" max="6" width="15.5703125" style="29" customWidth="1"/>
    <col min="7" max="7" width="3.7109375" style="1" customWidth="1"/>
    <col min="8" max="35" width="4.42578125" style="1" customWidth="1"/>
    <col min="36" max="36" width="11.42578125" style="1" customWidth="1"/>
    <col min="37" max="39" width="11.42578125" style="1"/>
    <col min="40" max="41" width="11.42578125" style="1" hidden="1" customWidth="1"/>
    <col min="42" max="42" width="11.42578125" style="1" customWidth="1"/>
    <col min="43" max="45" width="11.42578125" style="1"/>
    <col min="46" max="46" width="11.42578125" style="1" hidden="1" customWidth="1"/>
    <col min="47" max="16384" width="11.42578125" style="1"/>
  </cols>
  <sheetData>
    <row r="1" spans="1:46" ht="83.25" customHeight="1" x14ac:dyDescent="0.25">
      <c r="A1" s="41"/>
      <c r="B1" s="42"/>
      <c r="C1" s="39" t="s">
        <v>30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</row>
    <row r="2" spans="1:46" x14ac:dyDescent="0.25">
      <c r="B2" s="2"/>
    </row>
    <row r="3" spans="1:46" ht="21.75" customHeight="1" x14ac:dyDescent="0.25">
      <c r="F3" s="30">
        <f>F4+C4</f>
        <v>45593</v>
      </c>
      <c r="H3" s="43">
        <f>H4</f>
        <v>45593</v>
      </c>
      <c r="I3" s="44"/>
      <c r="J3" s="44"/>
      <c r="K3" s="44"/>
      <c r="L3" s="44"/>
      <c r="M3" s="44"/>
      <c r="N3" s="45"/>
      <c r="O3" s="43">
        <f t="shared" ref="O3" si="0">O4</f>
        <v>45600</v>
      </c>
      <c r="P3" s="44"/>
      <c r="Q3" s="44"/>
      <c r="R3" s="44"/>
      <c r="S3" s="44"/>
      <c r="T3" s="44"/>
      <c r="U3" s="45"/>
      <c r="V3" s="43">
        <f t="shared" ref="V3" si="1">V4</f>
        <v>45607</v>
      </c>
      <c r="W3" s="44"/>
      <c r="X3" s="44"/>
      <c r="Y3" s="44"/>
      <c r="Z3" s="44"/>
      <c r="AA3" s="44"/>
      <c r="AB3" s="45"/>
      <c r="AC3" s="43">
        <f t="shared" ref="AC3" si="2">AC4</f>
        <v>45614</v>
      </c>
      <c r="AD3" s="44"/>
      <c r="AE3" s="44"/>
      <c r="AF3" s="44"/>
      <c r="AG3" s="44"/>
      <c r="AH3" s="44"/>
      <c r="AI3" s="45"/>
    </row>
    <row r="4" spans="1:46" ht="24.75" customHeight="1" x14ac:dyDescent="0.25">
      <c r="C4" s="3">
        <v>0</v>
      </c>
      <c r="D4" s="46" t="s">
        <v>17</v>
      </c>
      <c r="E4" s="46"/>
      <c r="F4" s="31">
        <v>45593</v>
      </c>
      <c r="H4" s="4">
        <f>F3</f>
        <v>45593</v>
      </c>
      <c r="I4" s="4">
        <f>H4+1</f>
        <v>45594</v>
      </c>
      <c r="J4" s="4">
        <f t="shared" ref="J4:AI4" si="3">I4+1</f>
        <v>45595</v>
      </c>
      <c r="K4" s="4">
        <f t="shared" si="3"/>
        <v>45596</v>
      </c>
      <c r="L4" s="4">
        <f t="shared" si="3"/>
        <v>45597</v>
      </c>
      <c r="M4" s="4">
        <f t="shared" si="3"/>
        <v>45598</v>
      </c>
      <c r="N4" s="4">
        <f t="shared" si="3"/>
        <v>45599</v>
      </c>
      <c r="O4" s="4">
        <f t="shared" si="3"/>
        <v>45600</v>
      </c>
      <c r="P4" s="4">
        <f t="shared" si="3"/>
        <v>45601</v>
      </c>
      <c r="Q4" s="4">
        <f t="shared" si="3"/>
        <v>45602</v>
      </c>
      <c r="R4" s="4">
        <f t="shared" si="3"/>
        <v>45603</v>
      </c>
      <c r="S4" s="4">
        <f t="shared" si="3"/>
        <v>45604</v>
      </c>
      <c r="T4" s="4">
        <f t="shared" si="3"/>
        <v>45605</v>
      </c>
      <c r="U4" s="4">
        <f t="shared" si="3"/>
        <v>45606</v>
      </c>
      <c r="V4" s="4">
        <f t="shared" si="3"/>
        <v>45607</v>
      </c>
      <c r="W4" s="4">
        <f t="shared" si="3"/>
        <v>45608</v>
      </c>
      <c r="X4" s="4">
        <f t="shared" si="3"/>
        <v>45609</v>
      </c>
      <c r="Y4" s="4">
        <f t="shared" si="3"/>
        <v>45610</v>
      </c>
      <c r="Z4" s="4">
        <f t="shared" si="3"/>
        <v>45611</v>
      </c>
      <c r="AA4" s="4">
        <f>Z4+1</f>
        <v>45612</v>
      </c>
      <c r="AB4" s="4">
        <f t="shared" si="3"/>
        <v>45613</v>
      </c>
      <c r="AC4" s="4">
        <f t="shared" si="3"/>
        <v>45614</v>
      </c>
      <c r="AD4" s="4">
        <f t="shared" si="3"/>
        <v>45615</v>
      </c>
      <c r="AE4" s="4">
        <f t="shared" si="3"/>
        <v>45616</v>
      </c>
      <c r="AF4" s="4">
        <f t="shared" si="3"/>
        <v>45617</v>
      </c>
      <c r="AG4" s="4">
        <f t="shared" si="3"/>
        <v>45618</v>
      </c>
      <c r="AH4" s="4">
        <f t="shared" si="3"/>
        <v>45619</v>
      </c>
      <c r="AI4" s="4">
        <f t="shared" si="3"/>
        <v>45620</v>
      </c>
      <c r="AT4" s="5" t="s">
        <v>0</v>
      </c>
    </row>
    <row r="5" spans="1:46" ht="21" x14ac:dyDescent="0.25">
      <c r="A5" s="6" t="s">
        <v>1</v>
      </c>
      <c r="B5" s="7" t="s">
        <v>26</v>
      </c>
      <c r="C5" s="7" t="s">
        <v>27</v>
      </c>
      <c r="D5" s="7" t="s">
        <v>18</v>
      </c>
      <c r="E5" s="32" t="s">
        <v>28</v>
      </c>
      <c r="F5" s="32" t="s">
        <v>29</v>
      </c>
      <c r="G5" s="8"/>
      <c r="H5" s="9" t="str">
        <f t="shared" ref="H5:AI5" si="4">UPPER(LEFT(TEXT(H4,"ddd"),1))</f>
        <v>L</v>
      </c>
      <c r="I5" s="9" t="str">
        <f t="shared" si="4"/>
        <v>M</v>
      </c>
      <c r="J5" s="9" t="str">
        <f t="shared" si="4"/>
        <v>M</v>
      </c>
      <c r="K5" s="9" t="str">
        <f t="shared" si="4"/>
        <v>J</v>
      </c>
      <c r="L5" s="9" t="str">
        <f t="shared" si="4"/>
        <v>V</v>
      </c>
      <c r="M5" s="9" t="str">
        <f t="shared" si="4"/>
        <v>S</v>
      </c>
      <c r="N5" s="9" t="str">
        <f t="shared" si="4"/>
        <v>D</v>
      </c>
      <c r="O5" s="9" t="str">
        <f t="shared" si="4"/>
        <v>L</v>
      </c>
      <c r="P5" s="9" t="str">
        <f t="shared" si="4"/>
        <v>M</v>
      </c>
      <c r="Q5" s="9" t="str">
        <f t="shared" si="4"/>
        <v>M</v>
      </c>
      <c r="R5" s="9" t="str">
        <f t="shared" si="4"/>
        <v>J</v>
      </c>
      <c r="S5" s="9" t="str">
        <f t="shared" si="4"/>
        <v>V</v>
      </c>
      <c r="T5" s="9" t="str">
        <f t="shared" si="4"/>
        <v>S</v>
      </c>
      <c r="U5" s="9" t="str">
        <f t="shared" si="4"/>
        <v>D</v>
      </c>
      <c r="V5" s="9" t="str">
        <f t="shared" si="4"/>
        <v>L</v>
      </c>
      <c r="W5" s="9" t="str">
        <f t="shared" si="4"/>
        <v>M</v>
      </c>
      <c r="X5" s="9" t="str">
        <f t="shared" si="4"/>
        <v>M</v>
      </c>
      <c r="Y5" s="9" t="str">
        <f t="shared" si="4"/>
        <v>J</v>
      </c>
      <c r="Z5" s="9" t="str">
        <f t="shared" si="4"/>
        <v>V</v>
      </c>
      <c r="AA5" s="9" t="str">
        <f t="shared" si="4"/>
        <v>S</v>
      </c>
      <c r="AB5" s="9" t="str">
        <f t="shared" si="4"/>
        <v>D</v>
      </c>
      <c r="AC5" s="9" t="str">
        <f t="shared" si="4"/>
        <v>L</v>
      </c>
      <c r="AD5" s="9" t="str">
        <f t="shared" si="4"/>
        <v>M</v>
      </c>
      <c r="AE5" s="9" t="str">
        <f t="shared" si="4"/>
        <v>M</v>
      </c>
      <c r="AF5" s="9" t="str">
        <f t="shared" si="4"/>
        <v>J</v>
      </c>
      <c r="AG5" s="9" t="str">
        <f t="shared" si="4"/>
        <v>V</v>
      </c>
      <c r="AH5" s="9" t="str">
        <f t="shared" si="4"/>
        <v>S</v>
      </c>
      <c r="AI5" s="10" t="str">
        <f t="shared" si="4"/>
        <v>D</v>
      </c>
      <c r="AT5" s="11" t="s">
        <v>2</v>
      </c>
    </row>
    <row r="6" spans="1:46" ht="36.75" customHeight="1" x14ac:dyDescent="0.25">
      <c r="A6" s="35">
        <v>1</v>
      </c>
      <c r="B6" s="36" t="s">
        <v>32</v>
      </c>
      <c r="C6" s="12">
        <f>D6</f>
        <v>1</v>
      </c>
      <c r="D6" s="12">
        <f>AVERAGE(D7:D9)</f>
        <v>1</v>
      </c>
      <c r="E6" s="37"/>
      <c r="F6" s="38"/>
      <c r="G6" s="13"/>
      <c r="H6" s="23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5"/>
      <c r="AN6" s="1" t="s">
        <v>23</v>
      </c>
      <c r="AO6" s="14">
        <v>0</v>
      </c>
      <c r="AT6" s="15" t="s">
        <v>3</v>
      </c>
    </row>
    <row r="7" spans="1:46" ht="36.75" customHeight="1" x14ac:dyDescent="0.25">
      <c r="A7" s="20" t="s">
        <v>4</v>
      </c>
      <c r="B7" s="21" t="s">
        <v>31</v>
      </c>
      <c r="C7" s="16" t="s">
        <v>25</v>
      </c>
      <c r="D7" s="12">
        <f>IF(C7="",0,VLOOKUP(C7,$AN$6:$AO$8,2,FALSE))</f>
        <v>1</v>
      </c>
      <c r="E7" s="33">
        <f>F4+2</f>
        <v>45595</v>
      </c>
      <c r="F7" s="34">
        <f>E7+2</f>
        <v>45597</v>
      </c>
      <c r="G7" s="17"/>
      <c r="H7" s="18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9"/>
      <c r="AN7" s="1" t="s">
        <v>24</v>
      </c>
      <c r="AO7" s="12">
        <v>0.5</v>
      </c>
      <c r="AT7" s="15" t="s">
        <v>5</v>
      </c>
    </row>
    <row r="8" spans="1:46" ht="36.75" customHeight="1" x14ac:dyDescent="0.25">
      <c r="A8" s="20" t="s">
        <v>6</v>
      </c>
      <c r="B8" s="21" t="s">
        <v>33</v>
      </c>
      <c r="C8" s="16" t="s">
        <v>25</v>
      </c>
      <c r="D8" s="12">
        <f>IF(C8="",0,VLOOKUP(C8,$AN$6:$AO$8,2,FALSE))</f>
        <v>1</v>
      </c>
      <c r="E8" s="33">
        <f>F7+5</f>
        <v>45602</v>
      </c>
      <c r="F8" s="34">
        <f>E8+2</f>
        <v>45604</v>
      </c>
      <c r="G8" s="17"/>
      <c r="H8" s="18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9"/>
      <c r="AN8" s="1" t="s">
        <v>25</v>
      </c>
      <c r="AO8" s="12">
        <v>1</v>
      </c>
      <c r="AT8" s="15"/>
    </row>
    <row r="9" spans="1:46" ht="36.75" customHeight="1" x14ac:dyDescent="0.25">
      <c r="A9" s="20" t="s">
        <v>8</v>
      </c>
      <c r="B9" s="21" t="s">
        <v>34</v>
      </c>
      <c r="C9" s="16" t="s">
        <v>25</v>
      </c>
      <c r="D9" s="12">
        <f>IF(C9="",0,VLOOKUP(C9,$AN$6:$AO$8,2,FALSE))</f>
        <v>1</v>
      </c>
      <c r="E9" s="33">
        <f t="shared" ref="E9" si="5">F8</f>
        <v>45604</v>
      </c>
      <c r="F9" s="34">
        <f>E9+2</f>
        <v>45606</v>
      </c>
      <c r="G9" s="17"/>
      <c r="H9" s="18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9"/>
      <c r="AT9" s="15" t="s">
        <v>7</v>
      </c>
    </row>
    <row r="10" spans="1:46" ht="36.75" customHeight="1" x14ac:dyDescent="0.25">
      <c r="A10" s="35" t="s">
        <v>19</v>
      </c>
      <c r="B10" s="36" t="s">
        <v>35</v>
      </c>
      <c r="C10" s="12">
        <f>D10</f>
        <v>1</v>
      </c>
      <c r="D10" s="12">
        <f>AVERAGE(D11:D13)</f>
        <v>1</v>
      </c>
      <c r="E10" s="37"/>
      <c r="F10" s="38"/>
      <c r="G10" s="17"/>
      <c r="H10" s="18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9"/>
    </row>
    <row r="11" spans="1:46" ht="36.75" customHeight="1" x14ac:dyDescent="0.25">
      <c r="A11" s="20" t="s">
        <v>9</v>
      </c>
      <c r="B11" s="21" t="s">
        <v>36</v>
      </c>
      <c r="C11" s="16" t="s">
        <v>25</v>
      </c>
      <c r="D11" s="12">
        <f>IF(C11="",0,VLOOKUP(C11,$AN$6:$AO$8,2,FALSE))</f>
        <v>1</v>
      </c>
      <c r="E11" s="33">
        <f>F9+3</f>
        <v>45609</v>
      </c>
      <c r="F11" s="34">
        <f>E11+1</f>
        <v>45610</v>
      </c>
      <c r="G11" s="17"/>
      <c r="H11" s="18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9"/>
    </row>
    <row r="12" spans="1:46" ht="36.75" customHeight="1" x14ac:dyDescent="0.25">
      <c r="A12" s="20" t="s">
        <v>20</v>
      </c>
      <c r="B12" s="21" t="s">
        <v>37</v>
      </c>
      <c r="C12" s="16" t="s">
        <v>25</v>
      </c>
      <c r="D12" s="12">
        <f>IF(C12="",0,VLOOKUP(C12,$AN$6:$AO$8,2,FALSE))</f>
        <v>1</v>
      </c>
      <c r="E12" s="33">
        <f>F11</f>
        <v>45610</v>
      </c>
      <c r="F12" s="34">
        <f t="shared" ref="F12" si="6">E12+1</f>
        <v>45611</v>
      </c>
      <c r="G12" s="17"/>
      <c r="H12" s="18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9"/>
    </row>
    <row r="13" spans="1:46" ht="36.75" customHeight="1" x14ac:dyDescent="0.25">
      <c r="A13" s="20" t="s">
        <v>21</v>
      </c>
      <c r="B13" s="21" t="s">
        <v>38</v>
      </c>
      <c r="C13" s="16" t="s">
        <v>25</v>
      </c>
      <c r="D13" s="12">
        <f>IF(C13="",0,VLOOKUP(C13,$AN$6:$AO$8,2,FALSE))</f>
        <v>1</v>
      </c>
      <c r="E13" s="33">
        <f>F12+5</f>
        <v>45616</v>
      </c>
      <c r="F13" s="34">
        <f>E13+4</f>
        <v>45620</v>
      </c>
      <c r="G13" s="17"/>
      <c r="H13" s="18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9"/>
    </row>
    <row r="14" spans="1:46" ht="36.75" customHeight="1" x14ac:dyDescent="0.25">
      <c r="A14" s="35" t="s">
        <v>22</v>
      </c>
      <c r="B14" s="36" t="s">
        <v>39</v>
      </c>
      <c r="C14" s="12">
        <f>D14</f>
        <v>1</v>
      </c>
      <c r="D14" s="12">
        <f>AVERAGE(D15:D17)</f>
        <v>1</v>
      </c>
      <c r="E14" s="37"/>
      <c r="F14" s="38"/>
      <c r="G14" s="17"/>
      <c r="H14" s="18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9"/>
    </row>
    <row r="15" spans="1:46" ht="36.75" customHeight="1" x14ac:dyDescent="0.25">
      <c r="A15" s="20" t="s">
        <v>10</v>
      </c>
      <c r="B15" s="22" t="s">
        <v>40</v>
      </c>
      <c r="C15" s="16" t="s">
        <v>25</v>
      </c>
      <c r="D15" s="12">
        <f>IF(C15="",0,VLOOKUP(C15,$AN$6:$AO$8,2,FALSE))</f>
        <v>1</v>
      </c>
      <c r="E15" s="33">
        <f>F13+3</f>
        <v>45623</v>
      </c>
      <c r="F15" s="34">
        <f>E15+3</f>
        <v>45626</v>
      </c>
      <c r="G15" s="17"/>
      <c r="H15" s="18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9"/>
    </row>
    <row r="16" spans="1:46" ht="36.75" customHeight="1" x14ac:dyDescent="0.25">
      <c r="A16" s="20" t="s">
        <v>11</v>
      </c>
      <c r="B16" s="22" t="s">
        <v>41</v>
      </c>
      <c r="C16" s="16" t="s">
        <v>25</v>
      </c>
      <c r="D16" s="12">
        <f>IF(C16="",0,VLOOKUP(C16,$AN$6:$AO$8,2,FALSE))</f>
        <v>1</v>
      </c>
      <c r="E16" s="33">
        <f>F15+4</f>
        <v>45630</v>
      </c>
      <c r="F16" s="34">
        <f>E16+2</f>
        <v>45632</v>
      </c>
      <c r="G16" s="17"/>
      <c r="H16" s="18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9"/>
    </row>
    <row r="17" spans="1:35" ht="36.75" customHeight="1" x14ac:dyDescent="0.25">
      <c r="A17" s="20" t="s">
        <v>12</v>
      </c>
      <c r="B17" s="22" t="s">
        <v>42</v>
      </c>
      <c r="C17" s="16" t="s">
        <v>25</v>
      </c>
      <c r="D17" s="12">
        <f>IF(C17="",0,VLOOKUP(C17,$AN$6:$AO$8,2,FALSE))</f>
        <v>1</v>
      </c>
      <c r="E17" s="33">
        <f t="shared" ref="E17:E21" si="7">F16</f>
        <v>45632</v>
      </c>
      <c r="F17" s="34">
        <f>E17+2</f>
        <v>45634</v>
      </c>
      <c r="G17" s="17"/>
      <c r="H17" s="18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9"/>
    </row>
    <row r="18" spans="1:35" ht="36.75" customHeight="1" x14ac:dyDescent="0.25">
      <c r="A18" s="35" t="s">
        <v>13</v>
      </c>
      <c r="B18" s="36" t="s">
        <v>43</v>
      </c>
      <c r="C18" s="12">
        <f>D18</f>
        <v>1</v>
      </c>
      <c r="D18" s="12">
        <f>AVERAGE(D19:D21)</f>
        <v>1</v>
      </c>
      <c r="E18" s="37"/>
      <c r="F18" s="38"/>
      <c r="G18" s="17"/>
      <c r="H18" s="18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9"/>
    </row>
    <row r="19" spans="1:35" ht="36.75" customHeight="1" x14ac:dyDescent="0.25">
      <c r="A19" s="20" t="s">
        <v>14</v>
      </c>
      <c r="B19" s="22" t="s">
        <v>46</v>
      </c>
      <c r="C19" s="16" t="s">
        <v>25</v>
      </c>
      <c r="D19" s="12">
        <f>IF(C19="",0,VLOOKUP(C19,$AN$6:$AO$8,2,FALSE))</f>
        <v>1</v>
      </c>
      <c r="E19" s="33">
        <f>F17+3</f>
        <v>45637</v>
      </c>
      <c r="F19" s="34">
        <f>E19+2</f>
        <v>45639</v>
      </c>
      <c r="G19" s="17"/>
      <c r="H19" s="18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9"/>
    </row>
    <row r="20" spans="1:35" ht="36.75" customHeight="1" x14ac:dyDescent="0.25">
      <c r="A20" s="20" t="s">
        <v>15</v>
      </c>
      <c r="B20" s="22" t="s">
        <v>44</v>
      </c>
      <c r="C20" s="16" t="s">
        <v>25</v>
      </c>
      <c r="D20" s="12">
        <f>IF(C20="",0,VLOOKUP(C20,$AN$6:$AO$8,2,FALSE))</f>
        <v>1</v>
      </c>
      <c r="E20" s="33">
        <f t="shared" si="7"/>
        <v>45639</v>
      </c>
      <c r="F20" s="34">
        <f>E20+2</f>
        <v>45641</v>
      </c>
      <c r="G20" s="17"/>
      <c r="H20" s="18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9"/>
    </row>
    <row r="21" spans="1:35" ht="36.75" customHeight="1" x14ac:dyDescent="0.25">
      <c r="A21" s="20" t="s">
        <v>16</v>
      </c>
      <c r="B21" s="22" t="s">
        <v>45</v>
      </c>
      <c r="C21" s="16" t="s">
        <v>25</v>
      </c>
      <c r="D21" s="12">
        <f>IF(C21="",0,VLOOKUP(C21,$AN$6:$AO$8,2,FALSE))</f>
        <v>1</v>
      </c>
      <c r="E21" s="33">
        <f>F20+3</f>
        <v>45644</v>
      </c>
      <c r="F21" s="34">
        <f>E21+3</f>
        <v>45647</v>
      </c>
      <c r="G21" s="17"/>
      <c r="H21" s="26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8"/>
    </row>
  </sheetData>
  <autoFilter ref="A5:F21"/>
  <mergeCells count="11">
    <mergeCell ref="E18:F18"/>
    <mergeCell ref="C1:AI1"/>
    <mergeCell ref="A1:B1"/>
    <mergeCell ref="H3:N3"/>
    <mergeCell ref="O3:U3"/>
    <mergeCell ref="V3:AB3"/>
    <mergeCell ref="AC3:AI3"/>
    <mergeCell ref="E10:F10"/>
    <mergeCell ref="E14:F14"/>
    <mergeCell ref="D4:E4"/>
    <mergeCell ref="E6:F6"/>
  </mergeCells>
  <conditionalFormatting sqref="D3:D5 AO8 D22:D1048576 D7:D9 D15:D17 B5:C5">
    <cfRule type="dataBar" priority="286">
      <dataBar>
        <cfvo type="num" val="0"/>
        <cfvo type="num" val="1"/>
        <color rgb="FFCAB770"/>
      </dataBar>
      <extLst>
        <ext xmlns:x14="http://schemas.microsoft.com/office/spreadsheetml/2009/9/main" uri="{B025F937-C7B1-47D3-B67F-A62EFF666E3E}">
          <x14:id>{CCCC75F7-6F88-447F-8653-2340B652D41E}</x14:id>
        </ext>
      </extLst>
    </cfRule>
  </conditionalFormatting>
  <conditionalFormatting sqref="H6:AI21">
    <cfRule type="expression" dxfId="11" priority="284">
      <formula>AND(H$4&gt;=$E6,H$4&lt;=(((($F6-$E6+1)*$D6)+$E6-1)))</formula>
    </cfRule>
    <cfRule type="expression" dxfId="10" priority="285">
      <formula>AND(H$4&gt;=$E6,H$4&lt;=$F6)</formula>
    </cfRule>
  </conditionalFormatting>
  <conditionalFormatting sqref="AO7">
    <cfRule type="dataBar" priority="282">
      <dataBar>
        <cfvo type="num" val="0"/>
        <cfvo type="num" val="1"/>
        <color rgb="FFCAB770"/>
      </dataBar>
      <extLst>
        <ext xmlns:x14="http://schemas.microsoft.com/office/spreadsheetml/2009/9/main" uri="{B025F937-C7B1-47D3-B67F-A62EFF666E3E}">
          <x14:id>{199B13EF-98DB-45ED-95DB-D26B0467066D}</x14:id>
        </ext>
      </extLst>
    </cfRule>
  </conditionalFormatting>
  <conditionalFormatting sqref="D6">
    <cfRule type="dataBar" priority="27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{8F964BE2-3475-4918-A240-828B26447B09}</x14:id>
        </ext>
      </extLst>
    </cfRule>
  </conditionalFormatting>
  <conditionalFormatting sqref="C6">
    <cfRule type="dataBar" priority="5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{86563C7F-F764-4C17-90FA-6D48608A8083}</x14:id>
        </ext>
      </extLst>
    </cfRule>
  </conditionalFormatting>
  <conditionalFormatting sqref="D11:D13">
    <cfRule type="dataBar" priority="50">
      <dataBar>
        <cfvo type="num" val="0"/>
        <cfvo type="num" val="1"/>
        <color rgb="FFCAB770"/>
      </dataBar>
      <extLst>
        <ext xmlns:x14="http://schemas.microsoft.com/office/spreadsheetml/2009/9/main" uri="{B025F937-C7B1-47D3-B67F-A62EFF666E3E}">
          <x14:id>{A93344CC-6D5C-4577-B8B9-6EB8D4640220}</x14:id>
        </ext>
      </extLst>
    </cfRule>
  </conditionalFormatting>
  <conditionalFormatting sqref="D10">
    <cfRule type="dataBar" priority="4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{4DB395A3-6739-4945-ABAF-79D823CDACA5}</x14:id>
        </ext>
      </extLst>
    </cfRule>
  </conditionalFormatting>
  <conditionalFormatting sqref="C10">
    <cfRule type="dataBar" priority="4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{BC2F3873-28CA-42C5-8FEA-473A9F4282A6}</x14:id>
        </ext>
      </extLst>
    </cfRule>
  </conditionalFormatting>
  <conditionalFormatting sqref="D19:D21">
    <cfRule type="dataBar" priority="44">
      <dataBar>
        <cfvo type="num" val="0"/>
        <cfvo type="num" val="1"/>
        <color rgb="FFCAB770"/>
      </dataBar>
      <extLst>
        <ext xmlns:x14="http://schemas.microsoft.com/office/spreadsheetml/2009/9/main" uri="{B025F937-C7B1-47D3-B67F-A62EFF666E3E}">
          <x14:id>{CE5C4BCF-67FF-4E1C-871E-46EC133A2970}</x14:id>
        </ext>
      </extLst>
    </cfRule>
  </conditionalFormatting>
  <conditionalFormatting sqref="D14">
    <cfRule type="dataBar" priority="4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{60E381AA-97A2-45CF-8389-FFA54090027E}</x14:id>
        </ext>
      </extLst>
    </cfRule>
  </conditionalFormatting>
  <conditionalFormatting sqref="C14">
    <cfRule type="dataBar" priority="4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{A59B6A19-A450-45FB-AC32-DE667AC65F9B}</x14:id>
        </ext>
      </extLst>
    </cfRule>
  </conditionalFormatting>
  <conditionalFormatting sqref="C1:C3 C5:C17 C19:C1048576">
    <cfRule type="cellIs" dxfId="9" priority="288" operator="equal">
      <formula>$AN$8</formula>
    </cfRule>
    <cfRule type="cellIs" dxfId="8" priority="289" operator="equal">
      <formula>$AN$6</formula>
    </cfRule>
    <cfRule type="cellIs" dxfId="7" priority="290" operator="equal">
      <formula>$AN$7</formula>
    </cfRule>
  </conditionalFormatting>
  <conditionalFormatting sqref="D18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{0648C8E6-3490-4F08-A286-E54C460A1DFE}</x14:id>
        </ext>
      </extLst>
    </cfRule>
  </conditionalFormatting>
  <conditionalFormatting sqref="C18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{CEB58299-8477-468F-9EA4-84CC63E3008C}</x14:id>
        </ext>
      </extLst>
    </cfRule>
  </conditionalFormatting>
  <conditionalFormatting sqref="C18">
    <cfRule type="cellIs" dxfId="6" priority="6" operator="equal">
      <formula>$AN$8</formula>
    </cfRule>
    <cfRule type="cellIs" dxfId="5" priority="7" operator="equal">
      <formula>$AN$6</formula>
    </cfRule>
    <cfRule type="cellIs" dxfId="4" priority="8" operator="equal">
      <formula>$AN$7</formula>
    </cfRule>
  </conditionalFormatting>
  <dataValidations count="1">
    <dataValidation type="list" allowBlank="1" showInputMessage="1" showErrorMessage="1" sqref="C7:C9 C15:C17 C11:C13 C19:C21">
      <formula1>$AN$6:$AN$8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2</xdr:col>
                    <xdr:colOff>1009650</xdr:colOff>
                    <xdr:row>2</xdr:row>
                    <xdr:rowOff>238125</xdr:rowOff>
                  </from>
                  <to>
                    <xdr:col>6</xdr:col>
                    <xdr:colOff>57150</xdr:colOff>
                    <xdr:row>3</xdr:row>
                    <xdr:rowOff>295275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CC75F7-6F88-447F-8653-2340B652D4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D3:D5 AO8 D22:D1048576 D7:D9 D15:D17 B5:C5</xm:sqref>
        </x14:conditionalFormatting>
        <x14:conditionalFormatting xmlns:xm="http://schemas.microsoft.com/office/excel/2006/main">
          <x14:cfRule type="dataBar" id="{199B13EF-98DB-45ED-95DB-D26B046706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AO7</xm:sqref>
        </x14:conditionalFormatting>
        <x14:conditionalFormatting xmlns:xm="http://schemas.microsoft.com/office/excel/2006/main">
          <x14:cfRule type="dataBar" id="{8F964BE2-3475-4918-A240-828B26447B0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86563C7F-F764-4C17-90FA-6D48608A808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A93344CC-6D5C-4577-B8B9-6EB8D46402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D11:D13</xm:sqref>
        </x14:conditionalFormatting>
        <x14:conditionalFormatting xmlns:xm="http://schemas.microsoft.com/office/excel/2006/main">
          <x14:cfRule type="dataBar" id="{4DB395A3-6739-4945-ABAF-79D823CDACA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id="{BC2F3873-28CA-42C5-8FEA-473A9F4282A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CE5C4BCF-67FF-4E1C-871E-46EC133A29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D19:D21</xm:sqref>
        </x14:conditionalFormatting>
        <x14:conditionalFormatting xmlns:xm="http://schemas.microsoft.com/office/excel/2006/main">
          <x14:cfRule type="dataBar" id="{60E381AA-97A2-45CF-8389-FFA54090027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A59B6A19-A450-45FB-AC32-DE667AC65F9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C14</xm:sqref>
        </x14:conditionalFormatting>
        <x14:conditionalFormatting xmlns:xm="http://schemas.microsoft.com/office/excel/2006/main">
          <x14:cfRule type="dataBar" id="{0648C8E6-3490-4F08-A286-E54C460A1DF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CEB58299-8477-468F-9EA4-84CC63E3008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cellIs" priority="287" operator="equal" id="{8845730F-9DC1-42E8-B37F-9FD394A84102}">
            <xm:f>'\Users\pc\Downloads\[Plan de acción Advisory a octubre 2024 v2.xlsx]Hoja2'!#REF!</xm:f>
            <x14:dxf>
              <fill>
                <patternFill>
                  <bgColor rgb="FFFF0000"/>
                </patternFill>
              </fill>
            </x14:dxf>
          </x14:cfRule>
          <xm:sqref>D5:E5</xm:sqref>
        </x14:conditionalFormatting>
        <x14:conditionalFormatting xmlns:xm="http://schemas.microsoft.com/office/excel/2006/main">
          <x14:cfRule type="cellIs" priority="283" operator="equal" id="{4F2D947C-B68C-437D-970D-40920E166773}">
            <xm:f>'\Users\pc\Downloads\[Plan de acción Advisory a octubre 2024 v2.xlsx]Hoja2'!#REF!</xm:f>
            <x14:dxf>
              <fill>
                <patternFill>
                  <bgColor rgb="FFFF0000"/>
                </patternFill>
              </fill>
            </x14:dxf>
          </x14:cfRule>
          <xm:sqref>AT4:AT9</xm:sqref>
        </x14:conditionalFormatting>
        <x14:conditionalFormatting xmlns:xm="http://schemas.microsoft.com/office/excel/2006/main">
          <x14:cfRule type="cellIs" priority="56" operator="equal" id="{05D9CEA0-4271-46E0-82AF-E440256E1A48}">
            <xm:f>'\Users\pc\Downloads\[Plan de acción Advisory a octubre 2024 v2.xlsx]Hoja2'!#REF!</xm:f>
            <x14:dxf>
              <fill>
                <patternFill>
                  <bgColor rgb="FFFF0000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cellIs" priority="5" operator="equal" id="{BB79A65C-C3FB-46A2-B8F1-A87F0E0A7D9F}">
            <xm:f>'\Users\pc\Downloads\[Plan de acción Advisory a octubre 2024 v2.xlsx]Hoja2'!#REF!</xm:f>
            <x14:dxf>
              <fill>
                <patternFill>
                  <bgColor rgb="FFFF0000"/>
                </patternFill>
              </fill>
            </x14:dxf>
          </x14:cfRule>
          <xm:sqref>B18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2024-12-02T17:40:50Z</dcterms:created>
  <dcterms:modified xsi:type="dcterms:W3CDTF">2024-12-16T19:20:21Z</dcterms:modified>
</cp:coreProperties>
</file>