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vab\Desktop\DIO\"/>
    </mc:Choice>
  </mc:AlternateContent>
  <bookViews>
    <workbookView xWindow="0" yWindow="0" windowWidth="6570" windowHeight="7590" tabRatio="658"/>
  </bookViews>
  <sheets>
    <sheet name="Planilha1" sheetId="1" r:id="rId1"/>
    <sheet name="Planilha2" sheetId="2" r:id="rId2"/>
  </sheets>
  <definedNames>
    <definedName name="Aporte">Planilha1!$D$15</definedName>
    <definedName name="Patrimonio">Planilha1!$D$18</definedName>
    <definedName name="Quants_Anos">Planilha1!$D$16</definedName>
    <definedName name="Rendimento_Carteira">Planilha1!$D$11</definedName>
    <definedName name="Rendimento_Mensal">Planilha1!$D$17</definedName>
    <definedName name="salario">Planilha1!$D$10</definedName>
    <definedName name="Sugestao_Investimento">Planilha1!$D$12</definedName>
    <definedName name="Taxa_Rendimento">Planilha1!$D$17</definedName>
    <definedName name="Taxa_rendimento_Mensal">Planilha1!$D$17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1" l="1"/>
  <c r="C35" i="1"/>
  <c r="C36" i="1"/>
  <c r="C37" i="1"/>
  <c r="D37" i="1" s="1"/>
  <c r="C38" i="1"/>
  <c r="C33" i="1"/>
  <c r="I5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3" i="2"/>
  <c r="C30" i="1"/>
  <c r="D18" i="1"/>
  <c r="D19" i="1" s="1"/>
  <c r="D33" i="1" l="1"/>
  <c r="D35" i="1"/>
  <c r="D36" i="1"/>
  <c r="D38" i="1"/>
  <c r="D34" i="1"/>
  <c r="D12" i="1"/>
  <c r="C24" i="1"/>
  <c r="D24" i="1" s="1"/>
  <c r="C23" i="1"/>
  <c r="D23" i="1" s="1"/>
  <c r="C22" i="1"/>
  <c r="D22" i="1" s="1"/>
  <c r="C26" i="1"/>
  <c r="D26" i="1" s="1"/>
  <c r="C25" i="1"/>
  <c r="D25" i="1" s="1"/>
  <c r="D39" i="1" l="1"/>
</calcChain>
</file>

<file path=xl/sharedStrings.xml><?xml version="1.0" encoding="utf-8"?>
<sst xmlns="http://schemas.openxmlformats.org/spreadsheetml/2006/main" count="71" uniqueCount="34">
  <si>
    <t xml:space="preserve">INVESTIMENTO MENSAL </t>
  </si>
  <si>
    <t>Quanto investir por mês?</t>
  </si>
  <si>
    <t>Patrimônio Acumulado ?</t>
  </si>
  <si>
    <t>Dividendos Mensais?</t>
  </si>
  <si>
    <t>Taxa de Rendimento mensal ?</t>
  </si>
  <si>
    <t>Por Quantos anos ?</t>
  </si>
  <si>
    <t>Quanto em 2 anos ?</t>
  </si>
  <si>
    <t>Quanto em 5 anos ?</t>
  </si>
  <si>
    <t>Quanto em 10 anos ?</t>
  </si>
  <si>
    <t>Quanto em 20 anos ?</t>
  </si>
  <si>
    <t>Quanto em 30 anos ?</t>
  </si>
  <si>
    <t xml:space="preserve">CENÁRIOS </t>
  </si>
  <si>
    <t xml:space="preserve">Dividendo </t>
  </si>
  <si>
    <t>Configurações</t>
  </si>
  <si>
    <t>Salário</t>
  </si>
  <si>
    <t>Rendimento Carteira</t>
  </si>
  <si>
    <t>Sugestão de investimento</t>
  </si>
  <si>
    <t>Perfil</t>
  </si>
  <si>
    <t xml:space="preserve">Valor a ser investido por mês </t>
  </si>
  <si>
    <t>Tipo de FII</t>
  </si>
  <si>
    <t>Percentual Sugerido</t>
  </si>
  <si>
    <t xml:space="preserve">Valores </t>
  </si>
  <si>
    <t>Papel</t>
  </si>
  <si>
    <t>Tijolo</t>
  </si>
  <si>
    <t>Hibrído</t>
  </si>
  <si>
    <t xml:space="preserve">Fof </t>
  </si>
  <si>
    <t xml:space="preserve">Desenvolvimento </t>
  </si>
  <si>
    <t xml:space="preserve">Hotelaria </t>
  </si>
  <si>
    <t>Conservador</t>
  </si>
  <si>
    <t>%</t>
  </si>
  <si>
    <t xml:space="preserve">Chave </t>
  </si>
  <si>
    <t>Moderado</t>
  </si>
  <si>
    <t>Agressivo</t>
  </si>
  <si>
    <t>Moderado-Tijolo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</si>
</sst>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R$&quot;\ #,##0.00;[Red]\-&quot;R$&quot;\ #,##0.00"/>
    <numFmt numFmtId="164" formatCode="&quot;R$&quot;\ #,##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/>
      <right/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7" fillId="4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2" borderId="2" xfId="0" applyFill="1" applyBorder="1"/>
    <xf numFmtId="0" fontId="2" fillId="0" borderId="0" xfId="0" applyFont="1"/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164" fontId="0" fillId="0" borderId="9" xfId="0" applyNumberForma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0" fontId="0" fillId="0" borderId="13" xfId="0" applyBorder="1"/>
    <xf numFmtId="164" fontId="1" fillId="0" borderId="9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8" fontId="0" fillId="3" borderId="7" xfId="0" applyNumberFormat="1" applyFill="1" applyBorder="1" applyAlignment="1">
      <alignment horizontal="center"/>
    </xf>
    <xf numFmtId="8" fontId="0" fillId="3" borderId="9" xfId="0" applyNumberFormat="1" applyFill="1" applyBorder="1"/>
    <xf numFmtId="8" fontId="0" fillId="3" borderId="11" xfId="0" applyNumberFormat="1" applyFill="1" applyBorder="1" applyAlignment="1">
      <alignment horizontal="center"/>
    </xf>
    <xf numFmtId="8" fontId="0" fillId="3" borderId="12" xfId="0" applyNumberFormat="1" applyFill="1" applyBorder="1"/>
    <xf numFmtId="8" fontId="1" fillId="3" borderId="9" xfId="0" applyNumberFormat="1" applyFont="1" applyFill="1" applyBorder="1" applyAlignment="1">
      <alignment horizontal="center"/>
    </xf>
    <xf numFmtId="8" fontId="1" fillId="3" borderId="12" xfId="0" applyNumberFormat="1" applyFont="1" applyFill="1" applyBorder="1" applyAlignment="1">
      <alignment horizontal="center"/>
    </xf>
    <xf numFmtId="0" fontId="8" fillId="3" borderId="8" xfId="0" applyFont="1" applyFill="1" applyBorder="1" applyAlignment="1">
      <alignment horizontal="left" indent="1"/>
    </xf>
    <xf numFmtId="0" fontId="8" fillId="3" borderId="10" xfId="0" applyFont="1" applyFill="1" applyBorder="1" applyAlignment="1">
      <alignment horizontal="left" indent="1"/>
    </xf>
    <xf numFmtId="164" fontId="0" fillId="3" borderId="12" xfId="0" applyNumberFormat="1" applyFill="1" applyBorder="1" applyAlignment="1">
      <alignment horizontal="center"/>
    </xf>
    <xf numFmtId="0" fontId="5" fillId="5" borderId="2" xfId="0" applyFont="1" applyFill="1" applyBorder="1" applyAlignment="1">
      <alignment vertical="center"/>
    </xf>
    <xf numFmtId="0" fontId="7" fillId="4" borderId="0" xfId="2"/>
    <xf numFmtId="0" fontId="0" fillId="3" borderId="0" xfId="0" applyFill="1"/>
    <xf numFmtId="0" fontId="10" fillId="4" borderId="0" xfId="2" applyFont="1" applyBorder="1" applyAlignment="1">
      <alignment horizontal="left" indent="1"/>
    </xf>
    <xf numFmtId="0" fontId="10" fillId="4" borderId="0" xfId="2" applyFont="1"/>
    <xf numFmtId="164" fontId="0" fillId="3" borderId="0" xfId="0" applyNumberFormat="1" applyFill="1"/>
    <xf numFmtId="9" fontId="0" fillId="0" borderId="0" xfId="1" applyFont="1"/>
    <xf numFmtId="9" fontId="0" fillId="0" borderId="0" xfId="0" applyNumberFormat="1"/>
    <xf numFmtId="164" fontId="0" fillId="0" borderId="0" xfId="0" applyNumberFormat="1"/>
    <xf numFmtId="0" fontId="1" fillId="3" borderId="0" xfId="0" applyFont="1" applyFill="1" applyAlignment="1">
      <alignment horizontal="left" indent="1"/>
    </xf>
    <xf numFmtId="164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0" borderId="0" xfId="0" applyFont="1"/>
    <xf numFmtId="0" fontId="1" fillId="0" borderId="0" xfId="0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9" fontId="0" fillId="0" borderId="14" xfId="0" applyNumberFormat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left" indent="1"/>
    </xf>
    <xf numFmtId="0" fontId="8" fillId="3" borderId="7" xfId="0" applyFont="1" applyFill="1" applyBorder="1" applyAlignment="1">
      <alignment horizontal="left" indent="1"/>
    </xf>
    <xf numFmtId="0" fontId="8" fillId="3" borderId="10" xfId="0" applyFont="1" applyFill="1" applyBorder="1" applyAlignment="1">
      <alignment horizontal="left" indent="1"/>
    </xf>
    <xf numFmtId="0" fontId="8" fillId="3" borderId="11" xfId="0" applyFont="1" applyFill="1" applyBorder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3">
    <cellStyle name="Neutra" xfId="2" builtinId="28"/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FUNDO FII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Planilha1!$B$33:$B$38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Hibrído</c:v>
                </c:pt>
                <c:pt idx="3">
                  <c:v>Fof </c:v>
                </c:pt>
                <c:pt idx="4">
                  <c:v>Desenvolvimento </c:v>
                </c:pt>
                <c:pt idx="5">
                  <c:v>Hotelaria </c:v>
                </c:pt>
              </c:strCache>
            </c:strRef>
          </c:cat>
          <c:val>
            <c:numRef>
              <c:f>Planilha1!$C$33:$C$38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FB-4250-AAB2-7B36385ADF29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Planilha1!$B$33:$B$38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Hibrído</c:v>
                </c:pt>
                <c:pt idx="3">
                  <c:v>Fof </c:v>
                </c:pt>
                <c:pt idx="4">
                  <c:v>Desenvolvimento </c:v>
                </c:pt>
                <c:pt idx="5">
                  <c:v>Hotelaria </c:v>
                </c:pt>
              </c:strCache>
            </c:strRef>
          </c:cat>
          <c:val>
            <c:numRef>
              <c:f>Planilha1!$D$33:$D$38</c:f>
              <c:numCache>
                <c:formatCode>"R$"\ #,##0.00</c:formatCode>
                <c:ptCount val="6"/>
                <c:pt idx="0">
                  <c:v>630</c:v>
                </c:pt>
                <c:pt idx="1">
                  <c:v>126</c:v>
                </c:pt>
                <c:pt idx="2">
                  <c:v>63</c:v>
                </c:pt>
                <c:pt idx="3">
                  <c:v>63</c:v>
                </c:pt>
                <c:pt idx="4">
                  <c:v>252</c:v>
                </c:pt>
                <c:pt idx="5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FB-4250-AAB2-7B36385ADF2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39</xdr:row>
      <xdr:rowOff>114300</xdr:rowOff>
    </xdr:from>
    <xdr:to>
      <xdr:col>2</xdr:col>
      <xdr:colOff>1781175</xdr:colOff>
      <xdr:row>54</xdr:row>
      <xdr:rowOff>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590549</xdr:colOff>
      <xdr:row>0</xdr:row>
      <xdr:rowOff>0</xdr:rowOff>
    </xdr:from>
    <xdr:to>
      <xdr:col>4</xdr:col>
      <xdr:colOff>47624</xdr:colOff>
      <xdr:row>7</xdr:row>
      <xdr:rowOff>19050</xdr:rowOff>
    </xdr:to>
    <xdr:pic>
      <xdr:nvPicPr>
        <xdr:cNvPr id="5" name="Imagem 4" descr="C:\Users\givab\Desktop\DIO\Giva investimentos 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055" b="30513"/>
        <a:stretch/>
      </xdr:blipFill>
      <xdr:spPr bwMode="auto">
        <a:xfrm>
          <a:off x="590549" y="0"/>
          <a:ext cx="6162675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XFC39"/>
  <sheetViews>
    <sheetView showGridLines="0" tabSelected="1" workbookViewId="0">
      <selection activeCell="D49" sqref="D49"/>
    </sheetView>
  </sheetViews>
  <sheetFormatPr defaultColWidth="0" defaultRowHeight="15" x14ac:dyDescent="0.25"/>
  <cols>
    <col min="1" max="1" width="9.140625" customWidth="1"/>
    <col min="2" max="2" width="49" customWidth="1"/>
    <col min="3" max="3" width="29.7109375" bestFit="1" customWidth="1"/>
    <col min="4" max="4" width="12.7109375" bestFit="1" customWidth="1"/>
    <col min="5" max="5" width="5.5703125" customWidth="1"/>
    <col min="6" max="6" width="4.85546875" customWidth="1"/>
    <col min="7" max="7" width="5.5703125" customWidth="1"/>
    <col min="8" max="9" width="9.140625" hidden="1" customWidth="1"/>
    <col min="10" max="16379" width="9.140625" hidden="1"/>
    <col min="16380" max="16380" width="7.7109375" hidden="1" customWidth="1"/>
    <col min="16381" max="16381" width="3.85546875" hidden="1" customWidth="1"/>
    <col min="16382" max="16382" width="6.7109375" hidden="1" customWidth="1"/>
    <col min="16383" max="16383" width="7.85546875" hidden="1" customWidth="1"/>
    <col min="16384" max="16384" width="3.85546875" hidden="1" customWidth="1"/>
  </cols>
  <sheetData>
    <row r="6" spans="1:4" x14ac:dyDescent="0.25">
      <c r="A6" s="1"/>
    </row>
    <row r="8" spans="1:4" ht="15.75" thickBot="1" x14ac:dyDescent="0.3"/>
    <row r="9" spans="1:4" ht="21" x14ac:dyDescent="0.25">
      <c r="B9" s="41" t="s">
        <v>13</v>
      </c>
      <c r="C9" s="42"/>
      <c r="D9" s="23"/>
    </row>
    <row r="10" spans="1:4" ht="15.75" x14ac:dyDescent="0.25">
      <c r="B10" s="43" t="s">
        <v>14</v>
      </c>
      <c r="C10" s="44"/>
      <c r="D10" s="8">
        <v>4200</v>
      </c>
    </row>
    <row r="11" spans="1:4" ht="15.75" x14ac:dyDescent="0.25">
      <c r="B11" s="43" t="s">
        <v>15</v>
      </c>
      <c r="C11" s="44"/>
      <c r="D11" s="9">
        <v>6.0000000000000001E-3</v>
      </c>
    </row>
    <row r="12" spans="1:4" ht="16.5" thickBot="1" x14ac:dyDescent="0.3">
      <c r="B12" s="45" t="s">
        <v>16</v>
      </c>
      <c r="C12" s="46"/>
      <c r="D12" s="22">
        <f>salario*30%</f>
        <v>1260</v>
      </c>
    </row>
    <row r="13" spans="1:4" ht="15.75" thickBot="1" x14ac:dyDescent="0.3"/>
    <row r="14" spans="1:4" ht="33.75" customHeight="1" x14ac:dyDescent="0.25">
      <c r="B14" s="47" t="s">
        <v>0</v>
      </c>
      <c r="C14" s="48"/>
      <c r="D14" s="2"/>
    </row>
    <row r="15" spans="1:4" ht="15.75" customHeight="1" x14ac:dyDescent="0.25">
      <c r="B15" s="43" t="s">
        <v>1</v>
      </c>
      <c r="C15" s="44"/>
      <c r="D15" s="11">
        <v>1260</v>
      </c>
    </row>
    <row r="16" spans="1:4" ht="15" customHeight="1" x14ac:dyDescent="0.25">
      <c r="B16" s="43" t="s">
        <v>5</v>
      </c>
      <c r="C16" s="44"/>
      <c r="D16" s="12">
        <v>10</v>
      </c>
    </row>
    <row r="17" spans="1:5" ht="15" customHeight="1" x14ac:dyDescent="0.25">
      <c r="B17" s="43" t="s">
        <v>4</v>
      </c>
      <c r="C17" s="44"/>
      <c r="D17" s="13">
        <v>1.0789999999999999E-2</v>
      </c>
    </row>
    <row r="18" spans="1:5" ht="15" customHeight="1" x14ac:dyDescent="0.25">
      <c r="B18" s="43" t="s">
        <v>2</v>
      </c>
      <c r="C18" s="44"/>
      <c r="D18" s="18">
        <f>FV(Taxa_rendimento_Mensal,Quants_Anos*12,Aporte*-1)</f>
        <v>306538.10778801696</v>
      </c>
    </row>
    <row r="19" spans="1:5" ht="15.75" customHeight="1" thickBot="1" x14ac:dyDescent="0.3">
      <c r="B19" s="45" t="s">
        <v>3</v>
      </c>
      <c r="C19" s="46"/>
      <c r="D19" s="19">
        <f>Patrimonio*Rendimento_Carteira</f>
        <v>1839.2286467281017</v>
      </c>
    </row>
    <row r="20" spans="1:5" ht="15.75" thickBot="1" x14ac:dyDescent="0.3">
      <c r="B20" s="10"/>
      <c r="C20" s="10"/>
      <c r="D20" s="10"/>
    </row>
    <row r="21" spans="1:5" ht="21" x14ac:dyDescent="0.25">
      <c r="B21" s="5" t="s">
        <v>11</v>
      </c>
      <c r="C21" s="6"/>
      <c r="D21" s="7" t="s">
        <v>12</v>
      </c>
      <c r="E21" s="4"/>
    </row>
    <row r="22" spans="1:5" ht="15.75" x14ac:dyDescent="0.25">
      <c r="A22" s="3">
        <v>2</v>
      </c>
      <c r="B22" s="20" t="s">
        <v>6</v>
      </c>
      <c r="C22" s="14">
        <f>FV(Rendimento_Mensal,$A22*12,$D$15*-1)</f>
        <v>34306.810395032975</v>
      </c>
      <c r="D22" s="15">
        <f>C22*Rendimento_Carteira</f>
        <v>205.84086237019787</v>
      </c>
    </row>
    <row r="23" spans="1:5" ht="15.75" x14ac:dyDescent="0.25">
      <c r="A23" s="3">
        <v>5</v>
      </c>
      <c r="B23" s="20" t="s">
        <v>7</v>
      </c>
      <c r="C23" s="14">
        <f>FV(Rendimento_Mensal,$A23*12,$D$15*-1)</f>
        <v>105558.91163809443</v>
      </c>
      <c r="D23" s="15">
        <f>C23*Rendimento_Carteira</f>
        <v>633.35346982856663</v>
      </c>
    </row>
    <row r="24" spans="1:5" ht="15.75" x14ac:dyDescent="0.25">
      <c r="A24" s="3">
        <v>10</v>
      </c>
      <c r="B24" s="20" t="s">
        <v>8</v>
      </c>
      <c r="C24" s="14">
        <f>FV(Rendimento_Mensal,$A24*12,$D$15*-1)</f>
        <v>306538.10778801696</v>
      </c>
      <c r="D24" s="15">
        <f>C24*Rendimento_Carteira</f>
        <v>1839.2286467281017</v>
      </c>
    </row>
    <row r="25" spans="1:5" ht="15.75" x14ac:dyDescent="0.25">
      <c r="A25" s="3">
        <v>20</v>
      </c>
      <c r="B25" s="20" t="s">
        <v>9</v>
      </c>
      <c r="C25" s="14">
        <f>FV(Rendimento_Mensal,$A25*12,$D$15*-1)</f>
        <v>1417749.9841223215</v>
      </c>
      <c r="D25" s="15">
        <f>C25*Rendimento_Carteira</f>
        <v>8506.4999047339297</v>
      </c>
    </row>
    <row r="26" spans="1:5" ht="16.5" thickBot="1" x14ac:dyDescent="0.3">
      <c r="A26" s="3">
        <v>30</v>
      </c>
      <c r="B26" s="21" t="s">
        <v>10</v>
      </c>
      <c r="C26" s="16">
        <f>FV(Rendimento_Mensal,$A26*12,$D$15*-1)</f>
        <v>5445933.7653059401</v>
      </c>
      <c r="D26" s="17">
        <f>C26*Rendimento_Carteira</f>
        <v>32675.602591835643</v>
      </c>
    </row>
    <row r="29" spans="1:5" x14ac:dyDescent="0.25">
      <c r="B29" s="26" t="s">
        <v>17</v>
      </c>
      <c r="C29" s="27" t="s">
        <v>32</v>
      </c>
      <c r="D29" s="27"/>
    </row>
    <row r="30" spans="1:5" x14ac:dyDescent="0.25">
      <c r="B30" s="32" t="s">
        <v>18</v>
      </c>
      <c r="C30" s="33">
        <f>Aporte</f>
        <v>1260</v>
      </c>
      <c r="D30" s="34"/>
    </row>
    <row r="31" spans="1:5" x14ac:dyDescent="0.25">
      <c r="B31" s="35"/>
      <c r="C31" s="35"/>
      <c r="D31" s="35"/>
    </row>
    <row r="32" spans="1:5" x14ac:dyDescent="0.25">
      <c r="B32" s="34" t="s">
        <v>19</v>
      </c>
      <c r="C32" s="34" t="s">
        <v>20</v>
      </c>
      <c r="D32" s="34" t="s">
        <v>21</v>
      </c>
    </row>
    <row r="33" spans="2:4" x14ac:dyDescent="0.25">
      <c r="B33" t="s">
        <v>22</v>
      </c>
      <c r="C33" s="30">
        <f>VLOOKUP($C$29&amp;"-"&amp;B33,Planilha2!$A:$D,4,FALSE)</f>
        <v>0.5</v>
      </c>
      <c r="D33" s="31">
        <f>C33*$C$30</f>
        <v>630</v>
      </c>
    </row>
    <row r="34" spans="2:4" x14ac:dyDescent="0.25">
      <c r="B34" t="s">
        <v>23</v>
      </c>
      <c r="C34" s="30">
        <f>VLOOKUP($C$29&amp;"-"&amp;B34,Planilha2!$A:$D,4,FALSE)</f>
        <v>0.1</v>
      </c>
      <c r="D34" s="31">
        <f t="shared" ref="D34:D38" si="0">C34*$C$30</f>
        <v>126</v>
      </c>
    </row>
    <row r="35" spans="2:4" x14ac:dyDescent="0.25">
      <c r="B35" t="s">
        <v>24</v>
      </c>
      <c r="C35" s="30">
        <f>VLOOKUP($C$29&amp;"-"&amp;B35,Planilha2!$A:$D,4,FALSE)</f>
        <v>0.05</v>
      </c>
      <c r="D35" s="31">
        <f t="shared" si="0"/>
        <v>63</v>
      </c>
    </row>
    <row r="36" spans="2:4" x14ac:dyDescent="0.25">
      <c r="B36" t="s">
        <v>25</v>
      </c>
      <c r="C36" s="30">
        <f>VLOOKUP($C$29&amp;"-"&amp;B36,Planilha2!$A:$D,4,FALSE)</f>
        <v>0.05</v>
      </c>
      <c r="D36" s="31">
        <f t="shared" si="0"/>
        <v>63</v>
      </c>
    </row>
    <row r="37" spans="2:4" x14ac:dyDescent="0.25">
      <c r="B37" t="s">
        <v>26</v>
      </c>
      <c r="C37" s="30">
        <f>VLOOKUP($C$29&amp;"-"&amp;B37,Planilha2!$A:$D,4,FALSE)</f>
        <v>0.2</v>
      </c>
      <c r="D37" s="31">
        <f t="shared" si="0"/>
        <v>252</v>
      </c>
    </row>
    <row r="38" spans="2:4" x14ac:dyDescent="0.25">
      <c r="B38" t="s">
        <v>27</v>
      </c>
      <c r="C38" s="30">
        <f>VLOOKUP($C$29&amp;"-"&amp;B38,Planilha2!$A:$D,4,FALSE)</f>
        <v>0.1</v>
      </c>
      <c r="D38" s="31">
        <f t="shared" si="0"/>
        <v>126</v>
      </c>
    </row>
    <row r="39" spans="2:4" x14ac:dyDescent="0.25">
      <c r="B39" s="25"/>
      <c r="C39" s="25"/>
      <c r="D39" s="28">
        <f>SUM(D33:D38)</f>
        <v>1260</v>
      </c>
    </row>
  </sheetData>
  <mergeCells count="10">
    <mergeCell ref="B19:C19"/>
    <mergeCell ref="B14:C14"/>
    <mergeCell ref="B10:C10"/>
    <mergeCell ref="B11:C11"/>
    <mergeCell ref="B12:C12"/>
    <mergeCell ref="B9:C9"/>
    <mergeCell ref="B15:C15"/>
    <mergeCell ref="B16:C16"/>
    <mergeCell ref="B17:C17"/>
    <mergeCell ref="B18:C18"/>
  </mergeCells>
  <dataValidations count="1">
    <dataValidation type="list" allowBlank="1" showInputMessage="1" showErrorMessage="1" sqref="C29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workbookViewId="0">
      <selection activeCell="G16" sqref="G16"/>
    </sheetView>
  </sheetViews>
  <sheetFormatPr defaultRowHeight="15" x14ac:dyDescent="0.25"/>
  <cols>
    <col min="1" max="1" width="29.7109375" bestFit="1" customWidth="1"/>
    <col min="2" max="2" width="12.140625" bestFit="1" customWidth="1"/>
    <col min="3" max="3" width="17.42578125" bestFit="1" customWidth="1"/>
    <col min="9" max="9" width="5.5703125" bestFit="1" customWidth="1"/>
  </cols>
  <sheetData>
    <row r="2" spans="1:9" x14ac:dyDescent="0.25">
      <c r="A2" t="s">
        <v>30</v>
      </c>
      <c r="B2" s="35" t="s">
        <v>17</v>
      </c>
      <c r="C2" s="36" t="s">
        <v>19</v>
      </c>
      <c r="D2" s="4" t="s">
        <v>29</v>
      </c>
    </row>
    <row r="3" spans="1:9" x14ac:dyDescent="0.25">
      <c r="A3" t="str">
        <f>B3&amp;"-"&amp;C3</f>
        <v>Conservador-Papel</v>
      </c>
      <c r="B3" s="4" t="s">
        <v>28</v>
      </c>
      <c r="C3" s="4" t="s">
        <v>22</v>
      </c>
      <c r="D3" s="37">
        <v>0.3</v>
      </c>
    </row>
    <row r="4" spans="1:9" x14ac:dyDescent="0.25">
      <c r="A4" t="str">
        <f t="shared" ref="A4:A20" si="0">B4&amp;"-"&amp;C4</f>
        <v>Conservador-Tijolo</v>
      </c>
      <c r="B4" s="4" t="s">
        <v>28</v>
      </c>
      <c r="C4" s="4" t="s">
        <v>23</v>
      </c>
      <c r="D4" s="37">
        <v>0.5</v>
      </c>
      <c r="I4" t="s">
        <v>29</v>
      </c>
    </row>
    <row r="5" spans="1:9" x14ac:dyDescent="0.25">
      <c r="A5" t="str">
        <f t="shared" si="0"/>
        <v>Conservador-Hibrído</v>
      </c>
      <c r="B5" s="4" t="s">
        <v>28</v>
      </c>
      <c r="C5" s="4" t="s">
        <v>24</v>
      </c>
      <c r="D5" s="37">
        <v>0.1</v>
      </c>
      <c r="G5" s="24" t="s">
        <v>33</v>
      </c>
      <c r="H5" s="24"/>
      <c r="I5" s="29">
        <f>VLOOKUP(G5,$A:$D,4,FALSE)</f>
        <v>0.35</v>
      </c>
    </row>
    <row r="6" spans="1:9" x14ac:dyDescent="0.25">
      <c r="A6" t="str">
        <f t="shared" si="0"/>
        <v xml:space="preserve">Conservador-Fof </v>
      </c>
      <c r="B6" s="4" t="s">
        <v>28</v>
      </c>
      <c r="C6" s="4" t="s">
        <v>25</v>
      </c>
      <c r="D6" s="37">
        <v>0.1</v>
      </c>
    </row>
    <row r="7" spans="1:9" x14ac:dyDescent="0.25">
      <c r="A7" t="str">
        <f t="shared" si="0"/>
        <v xml:space="preserve">Conservador-Desenvolvimento </v>
      </c>
      <c r="B7" s="4" t="s">
        <v>28</v>
      </c>
      <c r="C7" s="4" t="s">
        <v>26</v>
      </c>
      <c r="D7" s="37">
        <v>0</v>
      </c>
    </row>
    <row r="8" spans="1:9" ht="15.75" thickBot="1" x14ac:dyDescent="0.3">
      <c r="A8" s="38" t="str">
        <f t="shared" si="0"/>
        <v xml:space="preserve">Conservador-Hotelaria </v>
      </c>
      <c r="B8" s="39" t="s">
        <v>28</v>
      </c>
      <c r="C8" s="39" t="s">
        <v>27</v>
      </c>
      <c r="D8" s="40">
        <v>0</v>
      </c>
    </row>
    <row r="9" spans="1:9" x14ac:dyDescent="0.25">
      <c r="A9" t="str">
        <f t="shared" si="0"/>
        <v>Moderado-Papel</v>
      </c>
      <c r="B9" s="4" t="s">
        <v>31</v>
      </c>
      <c r="C9" s="4" t="s">
        <v>22</v>
      </c>
      <c r="D9" s="37">
        <v>0.32</v>
      </c>
    </row>
    <row r="10" spans="1:9" x14ac:dyDescent="0.25">
      <c r="A10" t="str">
        <f t="shared" si="0"/>
        <v>Moderado-Tijolo</v>
      </c>
      <c r="B10" s="4" t="s">
        <v>31</v>
      </c>
      <c r="C10" s="4" t="s">
        <v>23</v>
      </c>
      <c r="D10" s="37">
        <v>0.35</v>
      </c>
    </row>
    <row r="11" spans="1:9" x14ac:dyDescent="0.25">
      <c r="A11" t="str">
        <f t="shared" si="0"/>
        <v>Moderado-Hibrído</v>
      </c>
      <c r="B11" s="4" t="s">
        <v>31</v>
      </c>
      <c r="C11" s="4" t="s">
        <v>24</v>
      </c>
      <c r="D11" s="37">
        <v>0.08</v>
      </c>
    </row>
    <row r="12" spans="1:9" x14ac:dyDescent="0.25">
      <c r="A12" t="str">
        <f t="shared" si="0"/>
        <v xml:space="preserve">Moderado-Fof </v>
      </c>
      <c r="B12" s="4" t="s">
        <v>31</v>
      </c>
      <c r="C12" s="4" t="s">
        <v>25</v>
      </c>
      <c r="D12" s="37">
        <v>0.05</v>
      </c>
    </row>
    <row r="13" spans="1:9" x14ac:dyDescent="0.25">
      <c r="A13" t="str">
        <f t="shared" si="0"/>
        <v xml:space="preserve">Moderado-Desenvolvimento </v>
      </c>
      <c r="B13" s="4" t="s">
        <v>31</v>
      </c>
      <c r="C13" s="4" t="s">
        <v>26</v>
      </c>
      <c r="D13" s="37">
        <v>0.1</v>
      </c>
    </row>
    <row r="14" spans="1:9" ht="15.75" thickBot="1" x14ac:dyDescent="0.3">
      <c r="A14" s="38" t="str">
        <f t="shared" si="0"/>
        <v xml:space="preserve">Moderado-Hotelaria </v>
      </c>
      <c r="B14" s="39" t="s">
        <v>31</v>
      </c>
      <c r="C14" s="39" t="s">
        <v>27</v>
      </c>
      <c r="D14" s="40">
        <v>0.1</v>
      </c>
    </row>
    <row r="15" spans="1:9" x14ac:dyDescent="0.25">
      <c r="A15" t="str">
        <f t="shared" si="0"/>
        <v>Agressivo-Papel</v>
      </c>
      <c r="B15" s="4" t="s">
        <v>32</v>
      </c>
      <c r="C15" s="4" t="s">
        <v>22</v>
      </c>
      <c r="D15" s="37">
        <v>0.5</v>
      </c>
    </row>
    <row r="16" spans="1:9" x14ac:dyDescent="0.25">
      <c r="A16" t="str">
        <f t="shared" si="0"/>
        <v>Agressivo-Tijolo</v>
      </c>
      <c r="B16" s="4" t="s">
        <v>32</v>
      </c>
      <c r="C16" s="4" t="s">
        <v>23</v>
      </c>
      <c r="D16" s="37">
        <v>0.1</v>
      </c>
    </row>
    <row r="17" spans="1:4" x14ac:dyDescent="0.25">
      <c r="A17" t="str">
        <f t="shared" si="0"/>
        <v>Agressivo-Hibrído</v>
      </c>
      <c r="B17" s="4" t="s">
        <v>32</v>
      </c>
      <c r="C17" s="4" t="s">
        <v>24</v>
      </c>
      <c r="D17" s="37">
        <v>0.05</v>
      </c>
    </row>
    <row r="18" spans="1:4" x14ac:dyDescent="0.25">
      <c r="A18" t="str">
        <f t="shared" si="0"/>
        <v xml:space="preserve">Agressivo-Fof </v>
      </c>
      <c r="B18" s="4" t="s">
        <v>32</v>
      </c>
      <c r="C18" s="4" t="s">
        <v>25</v>
      </c>
      <c r="D18" s="37">
        <v>0.05</v>
      </c>
    </row>
    <row r="19" spans="1:4" x14ac:dyDescent="0.25">
      <c r="A19" t="str">
        <f t="shared" si="0"/>
        <v xml:space="preserve">Agressivo-Desenvolvimento </v>
      </c>
      <c r="B19" s="4" t="s">
        <v>32</v>
      </c>
      <c r="C19" s="4" t="s">
        <v>26</v>
      </c>
      <c r="D19" s="37">
        <v>0.2</v>
      </c>
    </row>
    <row r="20" spans="1:4" ht="15.75" thickBot="1" x14ac:dyDescent="0.3">
      <c r="A20" s="38" t="str">
        <f t="shared" si="0"/>
        <v xml:space="preserve">Agressivo-Hotelaria </v>
      </c>
      <c r="B20" s="39" t="s">
        <v>32</v>
      </c>
      <c r="C20" s="39" t="s">
        <v>27</v>
      </c>
      <c r="D20" s="40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9</vt:i4>
      </vt:variant>
    </vt:vector>
  </HeadingPairs>
  <TitlesOfParts>
    <vt:vector size="11" baseType="lpstr">
      <vt:lpstr>Planilha1</vt:lpstr>
      <vt:lpstr>Planilha2</vt:lpstr>
      <vt:lpstr>Aporte</vt:lpstr>
      <vt:lpstr>Patrimonio</vt:lpstr>
      <vt:lpstr>Quants_Anos</vt:lpstr>
      <vt:lpstr>Rendimento_Carteira</vt:lpstr>
      <vt:lpstr>Rendimento_Mensal</vt:lpstr>
      <vt:lpstr>salario</vt:lpstr>
      <vt:lpstr>Sugestao_Investimento</vt:lpstr>
      <vt:lpstr>Taxa_Rendimento</vt:lpstr>
      <vt:lpstr>Taxa_rendimento_Mensal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Givanildo Batista</dc:creator>
  <cp:lastModifiedBy>Givanildo Batista</cp:lastModifiedBy>
  <dcterms:created xsi:type="dcterms:W3CDTF">2025-05-22T19:06:25Z</dcterms:created>
  <dcterms:modified xsi:type="dcterms:W3CDTF">2025-05-23T23:50:47Z</dcterms:modified>
</cp:coreProperties>
</file>