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H F" sheetId="1" r:id="rId4"/>
  </sheets>
  <definedNames/>
  <calcPr/>
</workbook>
</file>

<file path=xl/sharedStrings.xml><?xml version="1.0" encoding="utf-8"?>
<sst xmlns="http://schemas.openxmlformats.org/spreadsheetml/2006/main" count="155" uniqueCount="69">
  <si>
    <t>Total cost / milestome</t>
  </si>
  <si>
    <t>Milestone 1</t>
  </si>
  <si>
    <t>Team</t>
  </si>
  <si>
    <t>cost per hour</t>
  </si>
  <si>
    <t>hours</t>
  </si>
  <si>
    <t>Milestone 2</t>
  </si>
  <si>
    <t>Milestone 3</t>
  </si>
  <si>
    <t>Milestone 4</t>
  </si>
  <si>
    <t>Milestone 5</t>
  </si>
  <si>
    <t>M1</t>
  </si>
  <si>
    <t>M2</t>
  </si>
  <si>
    <t>M3</t>
  </si>
  <si>
    <t xml:space="preserve">M4 </t>
  </si>
  <si>
    <t>M5</t>
  </si>
  <si>
    <t>Total</t>
  </si>
  <si>
    <t>(Tech work)</t>
  </si>
  <si>
    <t>(MVP coursework prep)</t>
  </si>
  <si>
    <t>(Starting the MVP coursework)</t>
  </si>
  <si>
    <t>(workshops and P2P sessions w. experts)</t>
  </si>
  <si>
    <t>(final selection and publishing the coursework)</t>
  </si>
  <si>
    <t>Hourly cost per position</t>
  </si>
  <si>
    <t>Well-defined scope of work</t>
  </si>
  <si>
    <t>Tokenengineer</t>
  </si>
  <si>
    <t xml:space="preserve">Month 0: </t>
  </si>
  <si>
    <t xml:space="preserve">Month 1: </t>
  </si>
  <si>
    <t xml:space="preserve">Month 2: </t>
  </si>
  <si>
    <t xml:space="preserve">Month 3: </t>
  </si>
  <si>
    <t>PM</t>
  </si>
  <si>
    <t>Social media communication and announcement</t>
  </si>
  <si>
    <t>Communication specialist</t>
  </si>
  <si>
    <t>Workshop #1 - kick-off &amp; MVV</t>
  </si>
  <si>
    <t>Workshop #4 - Recognize Beneficiaries</t>
  </si>
  <si>
    <t>Presentations #1 - Initial Design</t>
  </si>
  <si>
    <t>Analyst</t>
  </si>
  <si>
    <t>Designing the user flow</t>
  </si>
  <si>
    <t>Project communication and sign-up, laying the groundwork</t>
  </si>
  <si>
    <t>Advisor (Griff Green)</t>
  </si>
  <si>
    <t>Designer</t>
  </si>
  <si>
    <t>DAO coordinator</t>
  </si>
  <si>
    <t>Workshop #2 - Mapping the Territory</t>
  </si>
  <si>
    <t>Workshop #5 - Maintaining Engagement</t>
  </si>
  <si>
    <t>Frontend Dev</t>
  </si>
  <si>
    <t>Coordination with (Gitcoin) Passport team</t>
  </si>
  <si>
    <t>Launching (MVP) reputation tokens with nonprofits</t>
  </si>
  <si>
    <t>Backend Dev</t>
  </si>
  <si>
    <t>Workshop #3 - Recognize Past Capital, Labor &amp; Expertise</t>
  </si>
  <si>
    <t>Workshop #6 - Reward Systems</t>
  </si>
  <si>
    <t>1:1 Sessions - With Us &amp; P2P</t>
  </si>
  <si>
    <t>Tester / QA specialist</t>
  </si>
  <si>
    <t>Writing the copy for the website</t>
  </si>
  <si>
    <t>DevOps Enineer</t>
  </si>
  <si>
    <t>Front-end development</t>
  </si>
  <si>
    <t>Smart contract factory deployment and integration</t>
  </si>
  <si>
    <t>Test on staging</t>
  </si>
  <si>
    <t>Presentations #2 -  Final Design</t>
  </si>
  <si>
    <t>Create the documentation</t>
  </si>
  <si>
    <t>Deploy Passport and the token deployer on giveth.io</t>
  </si>
  <si>
    <t>Marketing and communication</t>
  </si>
  <si>
    <t>(DAO Framework)</t>
  </si>
  <si>
    <t>Office hours, videographing, support</t>
  </si>
  <si>
    <t xml:space="preserve">Post-coursework &amp; website launch w. the complete course module </t>
  </si>
  <si>
    <t>(R&amp;D) identifying the tech needed for fund management for DAO’s projects on Giveth</t>
  </si>
  <si>
    <t>Open office hours</t>
  </si>
  <si>
    <t>Running the course for future publications</t>
  </si>
  <si>
    <t>Inviting experts to participate in the Beta training course program</t>
  </si>
  <si>
    <t>examples:Zakku from Coordinape, Michael Zargham &amp; Jeff Emmett from Blockscience</t>
  </si>
  <si>
    <t>Designing the video training course with the subjects covered and publishing it for everyone to use free of charge</t>
  </si>
  <si>
    <t>Coding, designing and Launching the website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</si>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</sst>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  <scheme val="minor"/>
    </font>
    <font>
      <sz val="10.0"/>
      <color theme="1"/>
      <name val="Calibri"/>
    </font>
    <font/>
    <font>
      <b/>
      <sz val="10.0"/>
      <color theme="1"/>
      <name val="Calibri"/>
    </font>
    <font>
      <b/>
      <sz val="12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rgb="FFFFFFFF"/>
      <name val="Calibri"/>
    </font>
    <font>
      <color theme="1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3">
    <border/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B7B7B7"/>
      </bottom>
    </border>
    <border>
      <top style="thin">
        <color rgb="FF000000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B7B7B7"/>
      </right>
      <top style="thin">
        <color rgb="FFB7B7B7"/>
      </top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B7B7B7"/>
      </right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0" fillId="0" fontId="3" numFmtId="0" xfId="0" applyFont="1"/>
    <xf borderId="9" fillId="0" fontId="4" numFmtId="0" xfId="0" applyAlignment="1" applyBorder="1" applyFont="1">
      <alignment readingOrder="0"/>
    </xf>
    <xf borderId="10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readingOrder="0"/>
    </xf>
    <xf borderId="13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2" fillId="2" fontId="6" numFmtId="0" xfId="0" applyAlignment="1" applyBorder="1" applyFill="1" applyFont="1">
      <alignment horizontal="left" readingOrder="0" shrinkToFit="0" wrapText="1"/>
    </xf>
    <xf borderId="13" fillId="2" fontId="6" numFmtId="0" xfId="0" applyAlignment="1" applyBorder="1" applyFont="1">
      <alignment horizontal="center" readingOrder="0" shrinkToFit="0" wrapText="1"/>
    </xf>
    <xf borderId="13" fillId="2" fontId="6" numFmtId="164" xfId="0" applyAlignment="1" applyBorder="1" applyFont="1" applyNumberFormat="1">
      <alignment horizontal="left" readingOrder="0" shrinkToFit="0" wrapText="1"/>
    </xf>
    <xf borderId="14" fillId="2" fontId="6" numFmtId="0" xfId="0" applyAlignment="1" applyBorder="1" applyFont="1">
      <alignment horizontal="left" readingOrder="0" shrinkToFit="0" wrapText="1"/>
    </xf>
    <xf borderId="18" fillId="3" fontId="3" numFmtId="0" xfId="0" applyAlignment="1" applyBorder="1" applyFill="1" applyFont="1">
      <alignment readingOrder="0"/>
    </xf>
    <xf borderId="19" fillId="3" fontId="3" numFmtId="0" xfId="0" applyAlignment="1" applyBorder="1" applyFont="1">
      <alignment horizontal="center" readingOrder="0"/>
    </xf>
    <xf borderId="19" fillId="3" fontId="1" numFmtId="0" xfId="0" applyAlignment="1" applyBorder="1" applyFont="1">
      <alignment readingOrder="0"/>
    </xf>
    <xf borderId="20" fillId="3" fontId="6" numFmtId="0" xfId="0" applyAlignment="1" applyBorder="1" applyFont="1">
      <alignment horizontal="left" readingOrder="0" shrinkToFit="0" wrapText="1"/>
    </xf>
    <xf borderId="18" fillId="4" fontId="6" numFmtId="0" xfId="0" applyAlignment="1" applyBorder="1" applyFill="1" applyFont="1">
      <alignment readingOrder="0"/>
    </xf>
    <xf borderId="19" fillId="4" fontId="3" numFmtId="0" xfId="0" applyAlignment="1" applyBorder="1" applyFont="1">
      <alignment horizontal="center" readingOrder="0"/>
    </xf>
    <xf borderId="19" fillId="4" fontId="1" numFmtId="0" xfId="0" applyAlignment="1" applyBorder="1" applyFont="1">
      <alignment readingOrder="0"/>
    </xf>
    <xf borderId="20" fillId="4" fontId="6" numFmtId="0" xfId="0" applyAlignment="1" applyBorder="1" applyFont="1">
      <alignment horizontal="left" readingOrder="0" shrinkToFit="0" wrapText="1"/>
    </xf>
    <xf borderId="18" fillId="5" fontId="6" numFmtId="0" xfId="0" applyAlignment="1" applyBorder="1" applyFill="1" applyFont="1">
      <alignment readingOrder="0"/>
    </xf>
    <xf borderId="19" fillId="5" fontId="1" numFmtId="0" xfId="0" applyAlignment="1" applyBorder="1" applyFont="1">
      <alignment readingOrder="0"/>
    </xf>
    <xf borderId="19" fillId="5" fontId="1" numFmtId="164" xfId="0" applyAlignment="1" applyBorder="1" applyFont="1" applyNumberFormat="1">
      <alignment readingOrder="0"/>
    </xf>
    <xf borderId="20" fillId="5" fontId="3" numFmtId="0" xfId="0" applyAlignment="1" applyBorder="1" applyFont="1">
      <alignment readingOrder="0"/>
    </xf>
    <xf borderId="18" fillId="6" fontId="7" numFmtId="0" xfId="0" applyAlignment="1" applyBorder="1" applyFill="1" applyFont="1">
      <alignment readingOrder="0"/>
    </xf>
    <xf borderId="19" fillId="6" fontId="7" numFmtId="0" xfId="0" applyAlignment="1" applyBorder="1" applyFont="1">
      <alignment readingOrder="0"/>
    </xf>
    <xf borderId="19" fillId="6" fontId="7" numFmtId="164" xfId="0" applyAlignment="1" applyBorder="1" applyFont="1" applyNumberFormat="1">
      <alignment readingOrder="0"/>
    </xf>
    <xf borderId="20" fillId="6" fontId="7" numFmtId="0" xfId="0" applyAlignment="1" applyBorder="1" applyFont="1">
      <alignment readingOrder="0"/>
    </xf>
    <xf borderId="21" fillId="2" fontId="3" numFmtId="164" xfId="0" applyBorder="1" applyFont="1" applyNumberFormat="1"/>
    <xf borderId="22" fillId="2" fontId="3" numFmtId="164" xfId="0" applyBorder="1" applyFont="1" applyNumberFormat="1"/>
    <xf borderId="23" fillId="2" fontId="3" numFmtId="164" xfId="0" applyBorder="1" applyFont="1" applyNumberFormat="1"/>
    <xf borderId="24" fillId="0" fontId="5" numFmtId="0" xfId="0" applyAlignment="1" applyBorder="1" applyFont="1">
      <alignment horizontal="left" readingOrder="0" shrinkToFit="0" wrapText="1"/>
    </xf>
    <xf borderId="19" fillId="0" fontId="1" numFmtId="0" xfId="0" applyAlignment="1" applyBorder="1" applyFont="1">
      <alignment readingOrder="0"/>
    </xf>
    <xf borderId="19" fillId="0" fontId="1" numFmtId="164" xfId="0" applyAlignment="1" applyBorder="1" applyFont="1" applyNumberFormat="1">
      <alignment readingOrder="0"/>
    </xf>
    <xf borderId="20" fillId="0" fontId="5" numFmtId="0" xfId="0" applyAlignment="1" applyBorder="1" applyFont="1">
      <alignment horizontal="left" readingOrder="0" shrinkToFit="0" wrapText="1"/>
    </xf>
    <xf borderId="25" fillId="0" fontId="3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21" fillId="0" fontId="1" numFmtId="164" xfId="0" applyBorder="1" applyFont="1" applyNumberFormat="1"/>
    <xf borderId="22" fillId="0" fontId="1" numFmtId="164" xfId="0" applyBorder="1" applyFont="1" applyNumberFormat="1"/>
    <xf borderId="23" fillId="0" fontId="1" numFmtId="164" xfId="0" applyBorder="1" applyFont="1" applyNumberFormat="1"/>
    <xf borderId="28" fillId="0" fontId="2" numFmtId="0" xfId="0" applyBorder="1" applyFont="1"/>
    <xf borderId="24" fillId="0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24" fillId="0" fontId="1" numFmtId="0" xfId="0" applyAlignment="1" applyBorder="1" applyFont="1">
      <alignment readingOrder="0" vertical="center"/>
    </xf>
    <xf borderId="20" fillId="0" fontId="1" numFmtId="0" xfId="0" applyAlignment="1" applyBorder="1" applyFont="1">
      <alignment readingOrder="0"/>
    </xf>
    <xf borderId="29" fillId="0" fontId="2" numFmtId="0" xfId="0" applyBorder="1" applyFont="1"/>
    <xf borderId="18" fillId="0" fontId="5" numFmtId="0" xfId="0" applyAlignment="1" applyBorder="1" applyFont="1">
      <alignment horizontal="left" readingOrder="0" shrinkToFit="0" wrapText="1"/>
    </xf>
    <xf borderId="18" fillId="0" fontId="1" numFmtId="0" xfId="0" applyAlignment="1" applyBorder="1" applyFont="1">
      <alignment readingOrder="0"/>
    </xf>
    <xf borderId="18" fillId="0" fontId="9" numFmtId="0" xfId="0" applyBorder="1" applyFont="1"/>
    <xf borderId="0" fillId="0" fontId="5" numFmtId="0" xfId="0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19" fillId="0" fontId="9" numFmtId="0" xfId="0" applyBorder="1" applyFont="1"/>
    <xf borderId="20" fillId="0" fontId="9" numFmtId="0" xfId="0" applyBorder="1" applyFont="1"/>
    <xf borderId="22" fillId="0" fontId="1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18" fillId="0" fontId="1" numFmtId="0" xfId="0" applyAlignment="1" applyBorder="1" applyFont="1">
      <alignment readingOrder="0" vertical="center"/>
    </xf>
    <xf borderId="18" fillId="7" fontId="6" numFmtId="0" xfId="0" applyAlignment="1" applyBorder="1" applyFill="1" applyFont="1">
      <alignment horizontal="center" readingOrder="0" shrinkToFit="0" wrapText="1"/>
    </xf>
    <xf borderId="19" fillId="7" fontId="6" numFmtId="0" xfId="0" applyAlignment="1" applyBorder="1" applyFont="1">
      <alignment horizontal="left" readingOrder="0" shrinkToFit="0" wrapText="1"/>
    </xf>
    <xf borderId="19" fillId="7" fontId="6" numFmtId="164" xfId="0" applyAlignment="1" applyBorder="1" applyFont="1" applyNumberFormat="1">
      <alignment horizontal="left" readingOrder="0" shrinkToFit="0" wrapText="1"/>
    </xf>
    <xf borderId="20" fillId="7" fontId="6" numFmtId="0" xfId="0" applyAlignment="1" applyBorder="1" applyFont="1">
      <alignment horizontal="left" readingOrder="0" shrinkToFit="0" wrapText="1"/>
    </xf>
    <xf borderId="18" fillId="8" fontId="3" numFmtId="0" xfId="0" applyAlignment="1" applyBorder="1" applyFill="1" applyFont="1">
      <alignment readingOrder="0"/>
    </xf>
    <xf borderId="19" fillId="8" fontId="3" numFmtId="0" xfId="0" applyAlignment="1" applyBorder="1" applyFont="1">
      <alignment readingOrder="0"/>
    </xf>
    <xf borderId="19" fillId="8" fontId="3" numFmtId="0" xfId="0" applyBorder="1" applyFont="1"/>
    <xf borderId="20" fillId="8" fontId="6" numFmtId="0" xfId="0" applyAlignment="1" applyBorder="1" applyFont="1">
      <alignment horizontal="left" readingOrder="0" shrinkToFit="0" wrapText="1"/>
    </xf>
    <xf borderId="18" fillId="9" fontId="3" numFmtId="0" xfId="0" applyAlignment="1" applyBorder="1" applyFill="1" applyFont="1">
      <alignment readingOrder="0"/>
    </xf>
    <xf borderId="19" fillId="9" fontId="3" numFmtId="0" xfId="0" applyAlignment="1" applyBorder="1" applyFont="1">
      <alignment readingOrder="0"/>
    </xf>
    <xf borderId="19" fillId="9" fontId="3" numFmtId="164" xfId="0" applyBorder="1" applyFont="1" applyNumberFormat="1"/>
    <xf borderId="20" fillId="9" fontId="3" numFmtId="0" xfId="0" applyBorder="1" applyFont="1"/>
    <xf borderId="18" fillId="10" fontId="3" numFmtId="0" xfId="0" applyAlignment="1" applyBorder="1" applyFill="1" applyFont="1">
      <alignment readingOrder="0"/>
    </xf>
    <xf borderId="19" fillId="10" fontId="3" numFmtId="0" xfId="0" applyAlignment="1" applyBorder="1" applyFont="1">
      <alignment readingOrder="0"/>
    </xf>
    <xf borderId="19" fillId="10" fontId="3" numFmtId="164" xfId="0" applyBorder="1" applyFont="1" applyNumberFormat="1"/>
    <xf borderId="20" fillId="10" fontId="3" numFmtId="0" xfId="0" applyBorder="1" applyFont="1"/>
    <xf borderId="18" fillId="11" fontId="7" numFmtId="0" xfId="0" applyAlignment="1" applyBorder="1" applyFill="1" applyFont="1">
      <alignment readingOrder="0"/>
    </xf>
    <xf borderId="19" fillId="11" fontId="7" numFmtId="0" xfId="0" applyBorder="1" applyFont="1"/>
    <xf borderId="19" fillId="11" fontId="7" numFmtId="164" xfId="0" applyBorder="1" applyFont="1" applyNumberFormat="1"/>
    <xf borderId="20" fillId="11" fontId="7" numFmtId="0" xfId="0" applyBorder="1" applyFont="1"/>
    <xf borderId="18" fillId="7" fontId="3" numFmtId="164" xfId="0" applyBorder="1" applyFont="1" applyNumberFormat="1"/>
    <xf borderId="19" fillId="7" fontId="3" numFmtId="0" xfId="0" applyBorder="1" applyFont="1"/>
    <xf borderId="19" fillId="7" fontId="3" numFmtId="164" xfId="0" applyBorder="1" applyFont="1" applyNumberFormat="1"/>
    <xf borderId="20" fillId="7" fontId="3" numFmtId="164" xfId="0" applyBorder="1" applyFont="1" applyNumberFormat="1"/>
    <xf borderId="18" fillId="0" fontId="1" numFmtId="0" xfId="0" applyAlignment="1" applyBorder="1" applyFont="1">
      <alignment readingOrder="0"/>
    </xf>
    <xf borderId="18" fillId="0" fontId="1" numFmtId="164" xfId="0" applyBorder="1" applyFont="1" applyNumberFormat="1"/>
    <xf borderId="19" fillId="0" fontId="1" numFmtId="164" xfId="0" applyBorder="1" applyFont="1" applyNumberFormat="1"/>
    <xf borderId="20" fillId="0" fontId="1" numFmtId="164" xfId="0" applyBorder="1" applyFont="1" applyNumberFormat="1"/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9" fillId="12" fontId="1" numFmtId="164" xfId="0" applyAlignment="1" applyBorder="1" applyFill="1" applyFont="1" applyNumberFormat="1">
      <alignment readingOrder="0"/>
    </xf>
    <xf borderId="19" fillId="0" fontId="5" numFmtId="164" xfId="0" applyAlignment="1" applyBorder="1" applyFont="1" applyNumberFormat="1">
      <alignment horizontal="left" readingOrder="0" shrinkToFit="0" wrapText="1"/>
    </xf>
    <xf borderId="30" fillId="13" fontId="3" numFmtId="0" xfId="0" applyAlignment="1" applyBorder="1" applyFill="1" applyFont="1">
      <alignment readingOrder="0"/>
    </xf>
    <xf borderId="31" fillId="13" fontId="3" numFmtId="0" xfId="0" applyBorder="1" applyFont="1"/>
    <xf borderId="32" fillId="13" fontId="3" numFmtId="0" xfId="0" applyBorder="1" applyFont="1"/>
    <xf borderId="30" fillId="13" fontId="3" numFmtId="0" xfId="0" applyBorder="1" applyFont="1"/>
    <xf borderId="30" fillId="13" fontId="3" numFmtId="164" xfId="0" applyBorder="1" applyFont="1" applyNumberFormat="1"/>
    <xf borderId="31" fillId="13" fontId="3" numFmtId="164" xfId="0" applyBorder="1" applyFont="1" applyNumberFormat="1"/>
    <xf borderId="32" fillId="13" fontId="3" numFmtId="164" xfId="0" applyBorder="1" applyFont="1" applyNumberFormat="1"/>
    <xf borderId="0" fillId="0" fontId="5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164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28.63"/>
    <col customWidth="1" min="3" max="3" width="19.88"/>
    <col customWidth="1" min="4" max="4" width="8.75"/>
    <col customWidth="1" min="5" max="5" width="5.0"/>
    <col customWidth="1" min="6" max="6" width="24.88"/>
    <col customWidth="1" min="7" max="7" width="19.88"/>
    <col customWidth="1" min="8" max="8" width="8.63"/>
    <col customWidth="1" min="9" max="9" width="5.0"/>
    <col customWidth="1" min="10" max="10" width="31.88"/>
    <col customWidth="1" min="11" max="11" width="20.38"/>
    <col customWidth="1" min="12" max="12" width="9.38"/>
    <col customWidth="1" min="13" max="13" width="5.0"/>
    <col customWidth="1" min="14" max="14" width="31.13"/>
    <col customWidth="1" min="15" max="15" width="19.63"/>
    <col customWidth="1" min="16" max="16" width="8.38"/>
    <col customWidth="1" min="17" max="17" width="5.0"/>
    <col customWidth="1" min="18" max="18" width="35.63"/>
    <col customWidth="1" min="19" max="19" width="17.63"/>
    <col customWidth="1" min="20" max="20" width="7.88"/>
    <col customWidth="1" min="21" max="21" width="5.38"/>
    <col customWidth="1" min="22" max="22" width="2.25"/>
    <col customWidth="1" min="23" max="27" width="9.5"/>
    <col customWidth="1" min="35" max="35" width="14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A2" s="1"/>
      <c r="B2" s="2"/>
      <c r="C2" s="3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7"/>
      <c r="W2" s="8" t="s">
        <v>0</v>
      </c>
      <c r="X2" s="9"/>
      <c r="Y2" s="9"/>
      <c r="Z2" s="9"/>
      <c r="AA2" s="9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36.75" customHeight="1">
      <c r="A3" s="11"/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2</v>
      </c>
      <c r="H3" s="13" t="s">
        <v>3</v>
      </c>
      <c r="I3" s="17" t="s">
        <v>4</v>
      </c>
      <c r="J3" s="15" t="s">
        <v>6</v>
      </c>
      <c r="K3" s="16" t="s">
        <v>2</v>
      </c>
      <c r="L3" s="13" t="s">
        <v>3</v>
      </c>
      <c r="M3" s="17" t="s">
        <v>4</v>
      </c>
      <c r="N3" s="15" t="s">
        <v>7</v>
      </c>
      <c r="O3" s="16" t="s">
        <v>2</v>
      </c>
      <c r="P3" s="13" t="s">
        <v>3</v>
      </c>
      <c r="Q3" s="17" t="s">
        <v>4</v>
      </c>
      <c r="R3" s="15" t="s">
        <v>8</v>
      </c>
      <c r="S3" s="16" t="s">
        <v>2</v>
      </c>
      <c r="T3" s="13" t="s">
        <v>3</v>
      </c>
      <c r="U3" s="17" t="s">
        <v>4</v>
      </c>
      <c r="V3" s="18"/>
      <c r="W3" s="19" t="s">
        <v>9</v>
      </c>
      <c r="X3" s="20" t="s">
        <v>10</v>
      </c>
      <c r="Y3" s="20" t="s">
        <v>11</v>
      </c>
      <c r="Z3" s="20" t="s">
        <v>12</v>
      </c>
      <c r="AA3" s="20" t="s">
        <v>13</v>
      </c>
      <c r="AB3" s="21" t="s">
        <v>14</v>
      </c>
      <c r="AC3" s="1"/>
      <c r="AD3" s="1"/>
      <c r="AE3" s="1"/>
      <c r="AF3" s="22"/>
      <c r="AG3" s="1"/>
      <c r="AH3" s="1"/>
      <c r="AI3" s="1"/>
      <c r="AJ3" s="11"/>
      <c r="AK3" s="11"/>
      <c r="AL3" s="11"/>
      <c r="AM3" s="11"/>
      <c r="AN3" s="11"/>
      <c r="AO3" s="11"/>
    </row>
    <row r="4">
      <c r="A4" s="1"/>
      <c r="B4" s="23" t="s">
        <v>15</v>
      </c>
      <c r="C4" s="24">
        <v>8.0</v>
      </c>
      <c r="D4" s="25">
        <f>AVERAGE(D5:D17)</f>
        <v>44.23076923</v>
      </c>
      <c r="E4" s="26">
        <f>sum(E5:E17)</f>
        <v>434</v>
      </c>
      <c r="F4" s="27" t="s">
        <v>16</v>
      </c>
      <c r="G4" s="28">
        <v>3.0</v>
      </c>
      <c r="H4" s="29"/>
      <c r="I4" s="30">
        <f>sum(I6:I17)</f>
        <v>155</v>
      </c>
      <c r="J4" s="31" t="s">
        <v>17</v>
      </c>
      <c r="K4" s="32">
        <v>2.0</v>
      </c>
      <c r="L4" s="33"/>
      <c r="M4" s="34">
        <f>sum(M5:M11)</f>
        <v>36</v>
      </c>
      <c r="N4" s="35" t="s">
        <v>18</v>
      </c>
      <c r="O4" s="36">
        <v>4.0</v>
      </c>
      <c r="P4" s="37">
        <f>AVERAGE(P6:P15)</f>
        <v>64.5</v>
      </c>
      <c r="Q4" s="38">
        <f>SUM(Q6:Q15)</f>
        <v>46</v>
      </c>
      <c r="R4" s="39" t="s">
        <v>19</v>
      </c>
      <c r="S4" s="40">
        <v>4.0</v>
      </c>
      <c r="T4" s="41">
        <f>AVERAGE(T6:T17)</f>
        <v>56.25</v>
      </c>
      <c r="U4" s="42">
        <f>sum(U6:U17)</f>
        <v>96</v>
      </c>
      <c r="V4" s="1"/>
      <c r="W4" s="43">
        <f t="shared" ref="W4:AB4" si="1">sum(W5:W17)</f>
        <v>21040</v>
      </c>
      <c r="X4" s="44">
        <f t="shared" si="1"/>
        <v>8410</v>
      </c>
      <c r="Y4" s="44">
        <f t="shared" si="1"/>
        <v>2040</v>
      </c>
      <c r="Z4" s="44">
        <f t="shared" si="1"/>
        <v>2950</v>
      </c>
      <c r="AA4" s="44">
        <f t="shared" si="1"/>
        <v>5400</v>
      </c>
      <c r="AB4" s="45">
        <f t="shared" si="1"/>
        <v>39840</v>
      </c>
      <c r="AC4" s="1"/>
      <c r="AD4" s="18" t="s">
        <v>20</v>
      </c>
      <c r="AE4" s="1"/>
      <c r="AF4" s="22"/>
      <c r="AG4" s="1"/>
      <c r="AH4" s="1"/>
      <c r="AI4" s="1"/>
      <c r="AJ4" s="1"/>
      <c r="AK4" s="1"/>
      <c r="AL4" s="1"/>
      <c r="AM4" s="1"/>
      <c r="AN4" s="1"/>
      <c r="AO4" s="1"/>
    </row>
    <row r="5">
      <c r="A5" s="1"/>
      <c r="B5" s="46" t="s">
        <v>21</v>
      </c>
      <c r="C5" s="47" t="s">
        <v>22</v>
      </c>
      <c r="D5" s="48">
        <f t="shared" ref="D5:D17" si="2">VLOOKUP(C5,$AD$5:$AE$15,2,0)</f>
        <v>70</v>
      </c>
      <c r="E5" s="49">
        <v>80.0</v>
      </c>
      <c r="F5" s="50" t="s">
        <v>23</v>
      </c>
      <c r="G5" s="51"/>
      <c r="H5" s="51"/>
      <c r="I5" s="52"/>
      <c r="J5" s="50" t="s">
        <v>24</v>
      </c>
      <c r="K5" s="51"/>
      <c r="L5" s="51"/>
      <c r="M5" s="52"/>
      <c r="N5" s="50" t="s">
        <v>25</v>
      </c>
      <c r="O5" s="51"/>
      <c r="P5" s="51"/>
      <c r="Q5" s="52"/>
      <c r="R5" s="50" t="s">
        <v>26</v>
      </c>
      <c r="S5" s="51"/>
      <c r="T5" s="51"/>
      <c r="U5" s="52"/>
      <c r="V5" s="1"/>
      <c r="W5" s="53">
        <f t="shared" ref="W5:W17" si="3">$D5*E5</f>
        <v>5600</v>
      </c>
      <c r="X5" s="54">
        <f t="shared" ref="X5:X17" si="4">I5*H5</f>
        <v>0</v>
      </c>
      <c r="Y5" s="54">
        <f t="shared" ref="Y5:Y17" si="5">M5*L5</f>
        <v>0</v>
      </c>
      <c r="Z5" s="54">
        <f t="shared" ref="Z5:Z17" si="6">Q5*P5</f>
        <v>0</v>
      </c>
      <c r="AA5" s="54">
        <f>$D5*U5</f>
        <v>0</v>
      </c>
      <c r="AB5" s="55">
        <f t="shared" ref="AB5:AB17" si="7">SUM(W5:AA5)</f>
        <v>5600</v>
      </c>
      <c r="AC5" s="1"/>
      <c r="AD5" s="47" t="s">
        <v>27</v>
      </c>
      <c r="AE5" s="48">
        <v>35.0</v>
      </c>
      <c r="AF5" s="22"/>
      <c r="AG5" s="1"/>
      <c r="AH5" s="1"/>
      <c r="AI5" s="1"/>
      <c r="AJ5" s="1"/>
      <c r="AK5" s="1"/>
      <c r="AL5" s="1"/>
      <c r="AM5" s="1"/>
      <c r="AN5" s="1"/>
      <c r="AO5" s="1"/>
    </row>
    <row r="6">
      <c r="A6" s="1"/>
      <c r="B6" s="56"/>
      <c r="C6" s="47" t="s">
        <v>27</v>
      </c>
      <c r="D6" s="48">
        <f t="shared" si="2"/>
        <v>35</v>
      </c>
      <c r="E6" s="49">
        <v>40.0</v>
      </c>
      <c r="F6" s="57" t="s">
        <v>28</v>
      </c>
      <c r="G6" s="47" t="s">
        <v>29</v>
      </c>
      <c r="H6" s="48">
        <f t="shared" ref="H6:H11" si="8">VLOOKUP(G6,$AD$5:$AE$15,2,0)</f>
        <v>40</v>
      </c>
      <c r="I6" s="58">
        <v>10.0</v>
      </c>
      <c r="J6" s="59" t="s">
        <v>30</v>
      </c>
      <c r="K6" s="47" t="s">
        <v>22</v>
      </c>
      <c r="L6" s="48">
        <f t="shared" ref="L6:L11" si="9">VLOOKUP(K6,$AD$5:$AE$15,2,0)</f>
        <v>70</v>
      </c>
      <c r="M6" s="60">
        <v>6.0</v>
      </c>
      <c r="N6" s="59" t="s">
        <v>31</v>
      </c>
      <c r="O6" s="47" t="s">
        <v>22</v>
      </c>
      <c r="P6" s="48">
        <f t="shared" ref="P6:P15" si="10">VLOOKUP(O6,$AD$5:$AE$15,2,0)</f>
        <v>70</v>
      </c>
      <c r="Q6" s="60">
        <v>6.0</v>
      </c>
      <c r="R6" s="59" t="s">
        <v>32</v>
      </c>
      <c r="S6" s="47" t="s">
        <v>22</v>
      </c>
      <c r="T6" s="48">
        <f t="shared" ref="T6:T17" si="11">VLOOKUP(S6,$AD$5:$AE$15,2,0)</f>
        <v>70</v>
      </c>
      <c r="U6" s="60">
        <v>4.0</v>
      </c>
      <c r="V6" s="1"/>
      <c r="W6" s="53">
        <f t="shared" si="3"/>
        <v>1400</v>
      </c>
      <c r="X6" s="54">
        <f t="shared" si="4"/>
        <v>400</v>
      </c>
      <c r="Y6" s="54">
        <f t="shared" si="5"/>
        <v>420</v>
      </c>
      <c r="Z6" s="54">
        <f t="shared" si="6"/>
        <v>420</v>
      </c>
      <c r="AA6" s="54">
        <f t="shared" ref="AA6:AA17" si="12">U6*T6</f>
        <v>280</v>
      </c>
      <c r="AB6" s="55">
        <f t="shared" si="7"/>
        <v>2920</v>
      </c>
      <c r="AC6" s="1"/>
      <c r="AD6" s="47" t="s">
        <v>33</v>
      </c>
      <c r="AE6" s="48">
        <v>30.0</v>
      </c>
      <c r="AF6" s="22"/>
      <c r="AG6" s="1"/>
      <c r="AH6" s="1"/>
      <c r="AI6" s="1"/>
      <c r="AJ6" s="1"/>
      <c r="AK6" s="1"/>
      <c r="AL6" s="1"/>
      <c r="AM6" s="1"/>
      <c r="AN6" s="1"/>
      <c r="AO6" s="1"/>
    </row>
    <row r="7">
      <c r="A7" s="1"/>
      <c r="B7" s="46" t="s">
        <v>34</v>
      </c>
      <c r="C7" s="47" t="s">
        <v>22</v>
      </c>
      <c r="D7" s="48">
        <f t="shared" si="2"/>
        <v>70</v>
      </c>
      <c r="E7" s="49">
        <v>60.0</v>
      </c>
      <c r="F7" s="57" t="s">
        <v>35</v>
      </c>
      <c r="G7" s="47" t="s">
        <v>29</v>
      </c>
      <c r="H7" s="48">
        <f t="shared" si="8"/>
        <v>40</v>
      </c>
      <c r="I7" s="60">
        <v>12.0</v>
      </c>
      <c r="J7" s="56"/>
      <c r="K7" s="47" t="s">
        <v>36</v>
      </c>
      <c r="L7" s="48">
        <f t="shared" si="9"/>
        <v>80</v>
      </c>
      <c r="M7" s="60">
        <v>2.0</v>
      </c>
      <c r="N7" s="56"/>
      <c r="O7" s="47" t="s">
        <v>36</v>
      </c>
      <c r="P7" s="48">
        <f t="shared" si="10"/>
        <v>80</v>
      </c>
      <c r="Q7" s="60">
        <v>2.0</v>
      </c>
      <c r="R7" s="61"/>
      <c r="S7" s="47" t="s">
        <v>36</v>
      </c>
      <c r="T7" s="48">
        <f t="shared" si="11"/>
        <v>80</v>
      </c>
      <c r="U7" s="60">
        <v>4.0</v>
      </c>
      <c r="V7" s="1"/>
      <c r="W7" s="53">
        <f t="shared" si="3"/>
        <v>4200</v>
      </c>
      <c r="X7" s="54">
        <f t="shared" si="4"/>
        <v>480</v>
      </c>
      <c r="Y7" s="54">
        <f t="shared" si="5"/>
        <v>160</v>
      </c>
      <c r="Z7" s="54">
        <f t="shared" si="6"/>
        <v>160</v>
      </c>
      <c r="AA7" s="54">
        <f t="shared" si="12"/>
        <v>320</v>
      </c>
      <c r="AB7" s="55">
        <f t="shared" si="7"/>
        <v>5320</v>
      </c>
      <c r="AC7" s="1"/>
      <c r="AD7" s="47" t="s">
        <v>37</v>
      </c>
      <c r="AE7" s="48">
        <v>35.0</v>
      </c>
      <c r="AF7" s="22"/>
      <c r="AG7" s="1"/>
      <c r="AH7" s="1"/>
      <c r="AI7" s="1"/>
      <c r="AJ7" s="1"/>
      <c r="AK7" s="1"/>
      <c r="AL7" s="1"/>
      <c r="AM7" s="1"/>
      <c r="AN7" s="1"/>
      <c r="AO7" s="1"/>
    </row>
    <row r="8">
      <c r="A8" s="1"/>
      <c r="B8" s="56"/>
      <c r="C8" s="47" t="s">
        <v>27</v>
      </c>
      <c r="D8" s="48">
        <f t="shared" si="2"/>
        <v>35</v>
      </c>
      <c r="E8" s="49">
        <v>50.0</v>
      </c>
      <c r="F8" s="61"/>
      <c r="G8" s="47" t="s">
        <v>38</v>
      </c>
      <c r="H8" s="48">
        <f t="shared" si="8"/>
        <v>35</v>
      </c>
      <c r="I8" s="60">
        <v>8.0</v>
      </c>
      <c r="J8" s="59" t="s">
        <v>39</v>
      </c>
      <c r="K8" s="47" t="s">
        <v>38</v>
      </c>
      <c r="L8" s="48">
        <f t="shared" si="9"/>
        <v>35</v>
      </c>
      <c r="M8" s="60">
        <v>16.0</v>
      </c>
      <c r="N8" s="59" t="s">
        <v>40</v>
      </c>
      <c r="O8" s="47" t="s">
        <v>29</v>
      </c>
      <c r="P8" s="48">
        <f t="shared" si="10"/>
        <v>40</v>
      </c>
      <c r="Q8" s="60">
        <v>4.0</v>
      </c>
      <c r="R8" s="61"/>
      <c r="S8" s="47" t="s">
        <v>29</v>
      </c>
      <c r="T8" s="48">
        <f t="shared" si="11"/>
        <v>40</v>
      </c>
      <c r="U8" s="60">
        <v>4.0</v>
      </c>
      <c r="V8" s="1"/>
      <c r="W8" s="53">
        <f t="shared" si="3"/>
        <v>1750</v>
      </c>
      <c r="X8" s="54">
        <f t="shared" si="4"/>
        <v>280</v>
      </c>
      <c r="Y8" s="54">
        <f t="shared" si="5"/>
        <v>560</v>
      </c>
      <c r="Z8" s="54">
        <f t="shared" si="6"/>
        <v>160</v>
      </c>
      <c r="AA8" s="54">
        <f t="shared" si="12"/>
        <v>160</v>
      </c>
      <c r="AB8" s="55">
        <f t="shared" si="7"/>
        <v>2910</v>
      </c>
      <c r="AC8" s="1"/>
      <c r="AD8" s="47" t="s">
        <v>41</v>
      </c>
      <c r="AE8" s="48">
        <v>45.0</v>
      </c>
      <c r="AF8" s="22"/>
      <c r="AG8" s="1"/>
      <c r="AH8" s="1"/>
      <c r="AI8" s="1"/>
      <c r="AJ8" s="1"/>
      <c r="AK8" s="1"/>
      <c r="AL8" s="1"/>
      <c r="AM8" s="1"/>
      <c r="AN8" s="1"/>
      <c r="AO8" s="1"/>
    </row>
    <row r="9">
      <c r="A9" s="1"/>
      <c r="B9" s="46" t="s">
        <v>42</v>
      </c>
      <c r="C9" s="47" t="s">
        <v>27</v>
      </c>
      <c r="D9" s="48">
        <f t="shared" si="2"/>
        <v>35</v>
      </c>
      <c r="E9" s="49">
        <v>16.0</v>
      </c>
      <c r="F9" s="57" t="s">
        <v>43</v>
      </c>
      <c r="G9" s="47" t="s">
        <v>22</v>
      </c>
      <c r="H9" s="48">
        <f t="shared" si="8"/>
        <v>70</v>
      </c>
      <c r="I9" s="60">
        <v>50.0</v>
      </c>
      <c r="J9" s="56"/>
      <c r="K9" s="47" t="s">
        <v>36</v>
      </c>
      <c r="L9" s="48">
        <f t="shared" si="9"/>
        <v>80</v>
      </c>
      <c r="M9" s="60">
        <v>4.0</v>
      </c>
      <c r="N9" s="56"/>
      <c r="O9" s="47" t="s">
        <v>36</v>
      </c>
      <c r="P9" s="48">
        <f t="shared" si="10"/>
        <v>80</v>
      </c>
      <c r="Q9" s="60">
        <v>2.0</v>
      </c>
      <c r="R9" s="56"/>
      <c r="S9" s="47" t="s">
        <v>38</v>
      </c>
      <c r="T9" s="48">
        <f t="shared" si="11"/>
        <v>35</v>
      </c>
      <c r="U9" s="60">
        <v>4.0</v>
      </c>
      <c r="V9" s="1"/>
      <c r="W9" s="53">
        <f t="shared" si="3"/>
        <v>560</v>
      </c>
      <c r="X9" s="54">
        <f t="shared" si="4"/>
        <v>3500</v>
      </c>
      <c r="Y9" s="54">
        <f t="shared" si="5"/>
        <v>320</v>
      </c>
      <c r="Z9" s="54">
        <f t="shared" si="6"/>
        <v>160</v>
      </c>
      <c r="AA9" s="54">
        <f t="shared" si="12"/>
        <v>140</v>
      </c>
      <c r="AB9" s="55">
        <f t="shared" si="7"/>
        <v>4680</v>
      </c>
      <c r="AC9" s="1"/>
      <c r="AD9" s="47" t="s">
        <v>44</v>
      </c>
      <c r="AE9" s="48">
        <v>60.0</v>
      </c>
      <c r="AF9" s="22"/>
      <c r="AG9" s="1"/>
      <c r="AH9" s="1"/>
      <c r="AI9" s="1"/>
      <c r="AJ9" s="1"/>
      <c r="AK9" s="1"/>
      <c r="AL9" s="1"/>
      <c r="AM9" s="1"/>
      <c r="AN9" s="1"/>
      <c r="AO9" s="1"/>
    </row>
    <row r="10">
      <c r="A10" s="1"/>
      <c r="B10" s="56"/>
      <c r="C10" s="47" t="s">
        <v>38</v>
      </c>
      <c r="D10" s="48">
        <f t="shared" si="2"/>
        <v>35</v>
      </c>
      <c r="E10" s="49">
        <v>10.0</v>
      </c>
      <c r="F10" s="61"/>
      <c r="G10" s="47" t="s">
        <v>36</v>
      </c>
      <c r="H10" s="48">
        <f t="shared" si="8"/>
        <v>80</v>
      </c>
      <c r="I10" s="60">
        <v>25.0</v>
      </c>
      <c r="J10" s="59" t="s">
        <v>45</v>
      </c>
      <c r="K10" s="47" t="s">
        <v>22</v>
      </c>
      <c r="L10" s="48">
        <f t="shared" si="9"/>
        <v>70</v>
      </c>
      <c r="M10" s="60">
        <v>6.0</v>
      </c>
      <c r="N10" s="59" t="s">
        <v>46</v>
      </c>
      <c r="O10" s="47" t="s">
        <v>22</v>
      </c>
      <c r="P10" s="48">
        <f t="shared" si="10"/>
        <v>70</v>
      </c>
      <c r="Q10" s="60">
        <v>13.0</v>
      </c>
      <c r="R10" s="59" t="s">
        <v>47</v>
      </c>
      <c r="S10" s="47" t="s">
        <v>22</v>
      </c>
      <c r="T10" s="48">
        <f t="shared" si="11"/>
        <v>70</v>
      </c>
      <c r="U10" s="60">
        <v>16.0</v>
      </c>
      <c r="V10" s="1"/>
      <c r="W10" s="53">
        <f t="shared" si="3"/>
        <v>350</v>
      </c>
      <c r="X10" s="54">
        <f t="shared" si="4"/>
        <v>2000</v>
      </c>
      <c r="Y10" s="54">
        <f t="shared" si="5"/>
        <v>420</v>
      </c>
      <c r="Z10" s="54">
        <f t="shared" si="6"/>
        <v>910</v>
      </c>
      <c r="AA10" s="54">
        <f t="shared" si="12"/>
        <v>1120</v>
      </c>
      <c r="AB10" s="55">
        <f t="shared" si="7"/>
        <v>4800</v>
      </c>
      <c r="AC10" s="1"/>
      <c r="AD10" s="47" t="s">
        <v>48</v>
      </c>
      <c r="AE10" s="48">
        <v>25.0</v>
      </c>
      <c r="AF10" s="22"/>
      <c r="AG10" s="1"/>
      <c r="AH10" s="1"/>
      <c r="AI10" s="1"/>
      <c r="AJ10" s="1"/>
      <c r="AK10" s="1"/>
      <c r="AL10" s="1"/>
      <c r="AM10" s="1"/>
      <c r="AN10" s="1"/>
      <c r="AO10" s="1"/>
    </row>
    <row r="11">
      <c r="A11" s="1"/>
      <c r="B11" s="62" t="s">
        <v>49</v>
      </c>
      <c r="C11" s="47" t="s">
        <v>29</v>
      </c>
      <c r="D11" s="48">
        <f t="shared" si="2"/>
        <v>40</v>
      </c>
      <c r="E11" s="49">
        <v>2.0</v>
      </c>
      <c r="F11" s="61"/>
      <c r="G11" s="47" t="s">
        <v>38</v>
      </c>
      <c r="H11" s="48">
        <f t="shared" si="8"/>
        <v>35</v>
      </c>
      <c r="I11" s="60">
        <v>50.0</v>
      </c>
      <c r="J11" s="56"/>
      <c r="K11" s="47" t="s">
        <v>36</v>
      </c>
      <c r="L11" s="48">
        <f t="shared" si="9"/>
        <v>80</v>
      </c>
      <c r="M11" s="60">
        <v>2.0</v>
      </c>
      <c r="N11" s="56"/>
      <c r="O11" s="47" t="s">
        <v>36</v>
      </c>
      <c r="P11" s="48">
        <f t="shared" si="10"/>
        <v>80</v>
      </c>
      <c r="Q11" s="60">
        <v>3.0</v>
      </c>
      <c r="R11" s="61"/>
      <c r="S11" s="47" t="s">
        <v>36</v>
      </c>
      <c r="T11" s="48">
        <f t="shared" si="11"/>
        <v>80</v>
      </c>
      <c r="U11" s="60">
        <v>16.0</v>
      </c>
      <c r="V11" s="1"/>
      <c r="W11" s="53">
        <f t="shared" si="3"/>
        <v>80</v>
      </c>
      <c r="X11" s="54">
        <f t="shared" si="4"/>
        <v>1750</v>
      </c>
      <c r="Y11" s="54">
        <f t="shared" si="5"/>
        <v>160</v>
      </c>
      <c r="Z11" s="54">
        <f t="shared" si="6"/>
        <v>240</v>
      </c>
      <c r="AA11" s="54">
        <f t="shared" si="12"/>
        <v>1280</v>
      </c>
      <c r="AB11" s="55">
        <f t="shared" si="7"/>
        <v>3510</v>
      </c>
      <c r="AC11" s="1"/>
      <c r="AD11" s="47" t="s">
        <v>50</v>
      </c>
      <c r="AE11" s="48">
        <v>50.0</v>
      </c>
      <c r="AF11" s="22"/>
      <c r="AG11" s="1"/>
      <c r="AH11" s="1"/>
      <c r="AI11" s="1"/>
      <c r="AJ11" s="1"/>
      <c r="AK11" s="1"/>
      <c r="AL11" s="1"/>
      <c r="AM11" s="1"/>
      <c r="AN11" s="1"/>
      <c r="AO11" s="1"/>
    </row>
    <row r="12">
      <c r="A12" s="1"/>
      <c r="B12" s="62" t="s">
        <v>51</v>
      </c>
      <c r="C12" s="47" t="s">
        <v>41</v>
      </c>
      <c r="D12" s="48">
        <f t="shared" si="2"/>
        <v>45</v>
      </c>
      <c r="E12" s="49">
        <v>60.0</v>
      </c>
      <c r="F12" s="63"/>
      <c r="G12" s="47"/>
      <c r="H12" s="47"/>
      <c r="I12" s="60"/>
      <c r="J12" s="64"/>
      <c r="K12" s="64"/>
      <c r="L12" s="64"/>
      <c r="M12" s="64"/>
      <c r="N12" s="59" t="s">
        <v>47</v>
      </c>
      <c r="O12" s="47" t="s">
        <v>22</v>
      </c>
      <c r="P12" s="48">
        <f t="shared" si="10"/>
        <v>70</v>
      </c>
      <c r="Q12" s="60">
        <v>4.0</v>
      </c>
      <c r="R12" s="61"/>
      <c r="S12" s="47" t="s">
        <v>29</v>
      </c>
      <c r="T12" s="48">
        <f t="shared" si="11"/>
        <v>40</v>
      </c>
      <c r="U12" s="60">
        <v>16.0</v>
      </c>
      <c r="V12" s="1"/>
      <c r="W12" s="53">
        <f t="shared" si="3"/>
        <v>2700</v>
      </c>
      <c r="X12" s="54">
        <f t="shared" si="4"/>
        <v>0</v>
      </c>
      <c r="Y12" s="54">
        <f t="shared" si="5"/>
        <v>0</v>
      </c>
      <c r="Z12" s="54">
        <f t="shared" si="6"/>
        <v>280</v>
      </c>
      <c r="AA12" s="54">
        <f t="shared" si="12"/>
        <v>640</v>
      </c>
      <c r="AB12" s="55">
        <f t="shared" si="7"/>
        <v>3620</v>
      </c>
      <c r="AC12" s="1"/>
      <c r="AD12" s="47" t="s">
        <v>29</v>
      </c>
      <c r="AE12" s="48">
        <v>40.0</v>
      </c>
      <c r="AF12" s="22"/>
      <c r="AG12" s="1"/>
      <c r="AH12" s="1"/>
      <c r="AI12" s="1"/>
      <c r="AJ12" s="1"/>
      <c r="AK12" s="1"/>
      <c r="AL12" s="1"/>
      <c r="AM12" s="1"/>
      <c r="AN12" s="1"/>
      <c r="AO12" s="1"/>
    </row>
    <row r="13">
      <c r="A13" s="1"/>
      <c r="B13" s="62" t="s">
        <v>52</v>
      </c>
      <c r="C13" s="47" t="s">
        <v>50</v>
      </c>
      <c r="D13" s="48">
        <f t="shared" si="2"/>
        <v>50</v>
      </c>
      <c r="E13" s="49">
        <v>40.0</v>
      </c>
      <c r="F13" s="63"/>
      <c r="G13" s="47"/>
      <c r="H13" s="47"/>
      <c r="I13" s="60"/>
      <c r="J13" s="64"/>
      <c r="K13" s="64"/>
      <c r="L13" s="64"/>
      <c r="M13" s="64"/>
      <c r="N13" s="61"/>
      <c r="O13" s="47" t="s">
        <v>36</v>
      </c>
      <c r="P13" s="48">
        <f t="shared" si="10"/>
        <v>80</v>
      </c>
      <c r="Q13" s="60">
        <v>4.0</v>
      </c>
      <c r="R13" s="56"/>
      <c r="S13" s="47" t="s">
        <v>38</v>
      </c>
      <c r="T13" s="48">
        <f t="shared" si="11"/>
        <v>35</v>
      </c>
      <c r="U13" s="60">
        <v>16.0</v>
      </c>
      <c r="V13" s="1"/>
      <c r="W13" s="53">
        <f t="shared" si="3"/>
        <v>2000</v>
      </c>
      <c r="X13" s="54">
        <f t="shared" si="4"/>
        <v>0</v>
      </c>
      <c r="Y13" s="54">
        <f t="shared" si="5"/>
        <v>0</v>
      </c>
      <c r="Z13" s="54">
        <f t="shared" si="6"/>
        <v>320</v>
      </c>
      <c r="AA13" s="54">
        <f t="shared" si="12"/>
        <v>560</v>
      </c>
      <c r="AB13" s="55">
        <f t="shared" si="7"/>
        <v>2880</v>
      </c>
      <c r="AC13" s="1"/>
      <c r="AD13" s="47" t="s">
        <v>38</v>
      </c>
      <c r="AE13" s="48">
        <v>35.0</v>
      </c>
      <c r="AF13" s="65"/>
      <c r="AG13" s="1"/>
      <c r="AH13" s="1"/>
      <c r="AI13" s="1"/>
      <c r="AJ13" s="1"/>
      <c r="AK13" s="1"/>
      <c r="AL13" s="1"/>
      <c r="AM13" s="1"/>
      <c r="AN13" s="1"/>
      <c r="AO13" s="1"/>
    </row>
    <row r="14">
      <c r="A14" s="1"/>
      <c r="B14" s="62" t="s">
        <v>53</v>
      </c>
      <c r="C14" s="47" t="s">
        <v>48</v>
      </c>
      <c r="D14" s="48">
        <f t="shared" si="2"/>
        <v>25</v>
      </c>
      <c r="E14" s="49">
        <v>40.0</v>
      </c>
      <c r="F14" s="63"/>
      <c r="G14" s="47"/>
      <c r="H14" s="47"/>
      <c r="I14" s="60"/>
      <c r="J14" s="64"/>
      <c r="K14" s="64"/>
      <c r="L14" s="64"/>
      <c r="M14" s="64"/>
      <c r="N14" s="61"/>
      <c r="O14" s="47" t="s">
        <v>29</v>
      </c>
      <c r="P14" s="48">
        <f t="shared" si="10"/>
        <v>40</v>
      </c>
      <c r="Q14" s="60">
        <v>4.0</v>
      </c>
      <c r="R14" s="59" t="s">
        <v>54</v>
      </c>
      <c r="S14" s="47" t="s">
        <v>22</v>
      </c>
      <c r="T14" s="48">
        <f t="shared" si="11"/>
        <v>70</v>
      </c>
      <c r="U14" s="60">
        <v>4.0</v>
      </c>
      <c r="V14" s="1"/>
      <c r="W14" s="53">
        <f t="shared" si="3"/>
        <v>1000</v>
      </c>
      <c r="X14" s="54">
        <f t="shared" si="4"/>
        <v>0</v>
      </c>
      <c r="Y14" s="54">
        <f t="shared" si="5"/>
        <v>0</v>
      </c>
      <c r="Z14" s="54">
        <f t="shared" si="6"/>
        <v>160</v>
      </c>
      <c r="AA14" s="54">
        <f t="shared" si="12"/>
        <v>280</v>
      </c>
      <c r="AB14" s="55">
        <f t="shared" si="7"/>
        <v>1440</v>
      </c>
      <c r="AC14" s="1"/>
      <c r="AD14" s="47" t="s">
        <v>22</v>
      </c>
      <c r="AE14" s="48">
        <v>70.0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>
      <c r="A15" s="1"/>
      <c r="B15" s="62" t="s">
        <v>55</v>
      </c>
      <c r="C15" s="47" t="s">
        <v>27</v>
      </c>
      <c r="D15" s="48">
        <f t="shared" si="2"/>
        <v>35</v>
      </c>
      <c r="E15" s="49">
        <v>24.0</v>
      </c>
      <c r="F15" s="66"/>
      <c r="G15" s="67"/>
      <c r="H15" s="67"/>
      <c r="I15" s="68"/>
      <c r="J15" s="64"/>
      <c r="K15" s="69"/>
      <c r="L15" s="69"/>
      <c r="M15" s="70"/>
      <c r="N15" s="56"/>
      <c r="O15" s="47" t="s">
        <v>38</v>
      </c>
      <c r="P15" s="48">
        <f t="shared" si="10"/>
        <v>35</v>
      </c>
      <c r="Q15" s="60">
        <v>4.0</v>
      </c>
      <c r="R15" s="61"/>
      <c r="S15" s="47" t="s">
        <v>36</v>
      </c>
      <c r="T15" s="48">
        <f t="shared" si="11"/>
        <v>80</v>
      </c>
      <c r="U15" s="60">
        <v>4.0</v>
      </c>
      <c r="V15" s="1"/>
      <c r="W15" s="53">
        <f t="shared" si="3"/>
        <v>840</v>
      </c>
      <c r="X15" s="54">
        <f t="shared" si="4"/>
        <v>0</v>
      </c>
      <c r="Y15" s="54">
        <f t="shared" si="5"/>
        <v>0</v>
      </c>
      <c r="Z15" s="54">
        <f t="shared" si="6"/>
        <v>140</v>
      </c>
      <c r="AA15" s="54">
        <f t="shared" si="12"/>
        <v>320</v>
      </c>
      <c r="AB15" s="55">
        <f t="shared" si="7"/>
        <v>1300</v>
      </c>
      <c r="AC15" s="1"/>
      <c r="AD15" s="47" t="s">
        <v>36</v>
      </c>
      <c r="AE15" s="48">
        <v>80.0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>
      <c r="A16" s="1"/>
      <c r="B16" s="62" t="s">
        <v>56</v>
      </c>
      <c r="C16" s="47" t="s">
        <v>44</v>
      </c>
      <c r="D16" s="48">
        <f t="shared" si="2"/>
        <v>60</v>
      </c>
      <c r="E16" s="49">
        <v>4.0</v>
      </c>
      <c r="F16" s="66"/>
      <c r="G16" s="67"/>
      <c r="H16" s="67"/>
      <c r="I16" s="68"/>
      <c r="J16" s="64"/>
      <c r="K16" s="69"/>
      <c r="L16" s="69"/>
      <c r="M16" s="70"/>
      <c r="N16" s="64"/>
      <c r="O16" s="69"/>
      <c r="P16" s="69"/>
      <c r="Q16" s="70"/>
      <c r="R16" s="61"/>
      <c r="S16" s="47" t="s">
        <v>29</v>
      </c>
      <c r="T16" s="48">
        <f t="shared" si="11"/>
        <v>40</v>
      </c>
      <c r="U16" s="60">
        <v>4.0</v>
      </c>
      <c r="V16" s="1"/>
      <c r="W16" s="53">
        <f t="shared" si="3"/>
        <v>240</v>
      </c>
      <c r="X16" s="54">
        <f t="shared" si="4"/>
        <v>0</v>
      </c>
      <c r="Y16" s="54">
        <f t="shared" si="5"/>
        <v>0</v>
      </c>
      <c r="Z16" s="71">
        <f t="shared" si="6"/>
        <v>0</v>
      </c>
      <c r="AA16" s="54">
        <f t="shared" si="12"/>
        <v>160</v>
      </c>
      <c r="AB16" s="55">
        <f t="shared" si="7"/>
        <v>400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>
      <c r="A17" s="11"/>
      <c r="B17" s="62" t="s">
        <v>57</v>
      </c>
      <c r="C17" s="47" t="s">
        <v>29</v>
      </c>
      <c r="D17" s="48">
        <f t="shared" si="2"/>
        <v>40</v>
      </c>
      <c r="E17" s="49">
        <v>8.0</v>
      </c>
      <c r="F17" s="72"/>
      <c r="G17" s="73"/>
      <c r="H17" s="73"/>
      <c r="I17" s="74"/>
      <c r="J17" s="75"/>
      <c r="K17" s="47"/>
      <c r="L17" s="47"/>
      <c r="M17" s="60"/>
      <c r="N17" s="64"/>
      <c r="O17" s="69"/>
      <c r="P17" s="69"/>
      <c r="Q17" s="70"/>
      <c r="R17" s="56"/>
      <c r="S17" s="47" t="s">
        <v>38</v>
      </c>
      <c r="T17" s="48">
        <f t="shared" si="11"/>
        <v>35</v>
      </c>
      <c r="U17" s="60">
        <v>4.0</v>
      </c>
      <c r="V17" s="11"/>
      <c r="W17" s="53">
        <f t="shared" si="3"/>
        <v>320</v>
      </c>
      <c r="X17" s="54">
        <f t="shared" si="4"/>
        <v>0</v>
      </c>
      <c r="Y17" s="54">
        <f t="shared" si="5"/>
        <v>0</v>
      </c>
      <c r="Z17" s="71">
        <f t="shared" si="6"/>
        <v>0</v>
      </c>
      <c r="AA17" s="54">
        <f t="shared" si="12"/>
        <v>140</v>
      </c>
      <c r="AB17" s="55">
        <f t="shared" si="7"/>
        <v>460</v>
      </c>
      <c r="AC17" s="1"/>
      <c r="AD17" s="1"/>
      <c r="AE17" s="1"/>
      <c r="AF17" s="1"/>
      <c r="AG17" s="1"/>
      <c r="AH17" s="1"/>
      <c r="AI17" s="1"/>
      <c r="AJ17" s="11"/>
      <c r="AK17" s="11"/>
      <c r="AL17" s="11"/>
      <c r="AM17" s="11"/>
      <c r="AN17" s="11"/>
      <c r="AO17" s="11"/>
    </row>
    <row r="18">
      <c r="A18" s="1"/>
      <c r="B18" s="76" t="s">
        <v>58</v>
      </c>
      <c r="C18" s="77"/>
      <c r="D18" s="78">
        <f>AVERAGE(D19:D21)</f>
        <v>45</v>
      </c>
      <c r="E18" s="79">
        <f>SUM(E19:E29)</f>
        <v>190</v>
      </c>
      <c r="F18" s="80"/>
      <c r="G18" s="81"/>
      <c r="H18" s="82"/>
      <c r="I18" s="83"/>
      <c r="J18" s="84" t="s">
        <v>59</v>
      </c>
      <c r="K18" s="85">
        <v>2.0</v>
      </c>
      <c r="L18" s="86">
        <f>AVERAGE(L19:L21)</f>
        <v>55</v>
      </c>
      <c r="M18" s="87">
        <f>SUM(M19:M21)</f>
        <v>81</v>
      </c>
      <c r="N18" s="88" t="s">
        <v>59</v>
      </c>
      <c r="O18" s="89">
        <v>2.0</v>
      </c>
      <c r="P18" s="90">
        <f>AVERAGE(P19:P21)</f>
        <v>55</v>
      </c>
      <c r="Q18" s="91">
        <f>SUM(Q19:Q21)</f>
        <v>85</v>
      </c>
      <c r="R18" s="92" t="s">
        <v>60</v>
      </c>
      <c r="S18" s="93"/>
      <c r="T18" s="94">
        <f>AVERAGE(T19:T29)</f>
        <v>43.18181818</v>
      </c>
      <c r="U18" s="95">
        <f>SUM(U19:U29)</f>
        <v>1345</v>
      </c>
      <c r="V18" s="1"/>
      <c r="W18" s="96">
        <f t="shared" ref="W18:AB18" si="13">SUM(W19:W29)</f>
        <v>10700</v>
      </c>
      <c r="X18" s="97">
        <f t="shared" si="13"/>
        <v>0</v>
      </c>
      <c r="Y18" s="98">
        <f t="shared" si="13"/>
        <v>5940</v>
      </c>
      <c r="Z18" s="98">
        <f t="shared" si="13"/>
        <v>6100</v>
      </c>
      <c r="AA18" s="98">
        <f t="shared" si="13"/>
        <v>55350</v>
      </c>
      <c r="AB18" s="99">
        <f t="shared" si="13"/>
        <v>78090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ht="27.75" customHeight="1">
      <c r="A19" s="1"/>
      <c r="B19" s="46" t="s">
        <v>61</v>
      </c>
      <c r="C19" s="47" t="s">
        <v>22</v>
      </c>
      <c r="D19" s="48">
        <f t="shared" ref="D19:D21" si="14">VLOOKUP(C19,$AD$5:$AE$15,2,0)</f>
        <v>70</v>
      </c>
      <c r="E19" s="49">
        <v>120.0</v>
      </c>
      <c r="F19" s="72"/>
      <c r="G19" s="47"/>
      <c r="H19" s="47"/>
      <c r="I19" s="60"/>
      <c r="J19" s="100" t="s">
        <v>62</v>
      </c>
      <c r="K19" s="47" t="s">
        <v>29</v>
      </c>
      <c r="L19" s="48">
        <f t="shared" ref="L19:L20" si="15">VLOOKUP(K19,$AD$5:$AE$15,2,0)</f>
        <v>40</v>
      </c>
      <c r="M19" s="60">
        <v>9.0</v>
      </c>
      <c r="N19" s="100" t="s">
        <v>62</v>
      </c>
      <c r="O19" s="47" t="s">
        <v>29</v>
      </c>
      <c r="P19" s="48">
        <f t="shared" ref="P19:P20" si="16">VLOOKUP(O19,$AD$5:$AE$15,2,0)</f>
        <v>40</v>
      </c>
      <c r="Q19" s="60">
        <v>9.0</v>
      </c>
      <c r="R19" s="100" t="s">
        <v>62</v>
      </c>
      <c r="S19" s="47" t="s">
        <v>29</v>
      </c>
      <c r="T19" s="48">
        <f t="shared" ref="T19:T20" si="17">VLOOKUP(S19,$AD$5:$AE$15,2,0)</f>
        <v>40</v>
      </c>
      <c r="U19" s="60">
        <v>9.0</v>
      </c>
      <c r="V19" s="1"/>
      <c r="W19" s="101">
        <f t="shared" ref="W19:W29" si="18">$D19*E19</f>
        <v>8400</v>
      </c>
      <c r="X19" s="67">
        <f t="shared" ref="X19:X29" si="19">H19*I19</f>
        <v>0</v>
      </c>
      <c r="Y19" s="102">
        <f t="shared" ref="Y19:Y29" si="20">L19*M19</f>
        <v>360</v>
      </c>
      <c r="Z19" s="102">
        <f t="shared" ref="Z19:Z29" si="21">P19*Q19</f>
        <v>360</v>
      </c>
      <c r="AA19" s="102">
        <f t="shared" ref="AA19:AA29" si="22">T19*U19</f>
        <v>360</v>
      </c>
      <c r="AB19" s="103">
        <f t="shared" ref="AB19:AB29" si="23">SUM(W19:AA19)</f>
        <v>9480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ht="27.75" customHeight="1">
      <c r="A20" s="1"/>
      <c r="B20" s="61"/>
      <c r="C20" s="47" t="s">
        <v>38</v>
      </c>
      <c r="D20" s="48">
        <f t="shared" si="14"/>
        <v>35</v>
      </c>
      <c r="E20" s="49">
        <v>40.0</v>
      </c>
      <c r="F20" s="72"/>
      <c r="G20" s="47"/>
      <c r="H20" s="47"/>
      <c r="I20" s="60"/>
      <c r="J20" s="63" t="s">
        <v>63</v>
      </c>
      <c r="K20" s="47" t="s">
        <v>29</v>
      </c>
      <c r="L20" s="48">
        <f t="shared" si="15"/>
        <v>40</v>
      </c>
      <c r="M20" s="60">
        <v>12.0</v>
      </c>
      <c r="N20" s="63" t="s">
        <v>63</v>
      </c>
      <c r="O20" s="47" t="s">
        <v>29</v>
      </c>
      <c r="P20" s="48">
        <f t="shared" si="16"/>
        <v>40</v>
      </c>
      <c r="Q20" s="60">
        <v>16.0</v>
      </c>
      <c r="R20" s="63" t="s">
        <v>63</v>
      </c>
      <c r="S20" s="47" t="s">
        <v>29</v>
      </c>
      <c r="T20" s="48">
        <f t="shared" si="17"/>
        <v>40</v>
      </c>
      <c r="U20" s="60">
        <v>16.0</v>
      </c>
      <c r="V20" s="1"/>
      <c r="W20" s="101">
        <f t="shared" si="18"/>
        <v>1400</v>
      </c>
      <c r="X20" s="67">
        <f t="shared" si="19"/>
        <v>0</v>
      </c>
      <c r="Y20" s="102">
        <f t="shared" si="20"/>
        <v>480</v>
      </c>
      <c r="Z20" s="102">
        <f t="shared" si="21"/>
        <v>640</v>
      </c>
      <c r="AA20" s="102">
        <f t="shared" si="22"/>
        <v>640</v>
      </c>
      <c r="AB20" s="103">
        <f t="shared" si="23"/>
        <v>3160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ht="27.75" customHeight="1">
      <c r="A21" s="1"/>
      <c r="B21" s="56"/>
      <c r="C21" s="47" t="s">
        <v>33</v>
      </c>
      <c r="D21" s="48">
        <f t="shared" si="14"/>
        <v>30</v>
      </c>
      <c r="E21" s="49">
        <v>30.0</v>
      </c>
      <c r="F21" s="72"/>
      <c r="G21" s="47"/>
      <c r="H21" s="48"/>
      <c r="I21" s="60"/>
      <c r="J21" s="104" t="s">
        <v>64</v>
      </c>
      <c r="K21" s="105" t="s">
        <v>65</v>
      </c>
      <c r="L21" s="106">
        <v>85.0</v>
      </c>
      <c r="M21" s="60">
        <v>60.0</v>
      </c>
      <c r="N21" s="104" t="s">
        <v>64</v>
      </c>
      <c r="O21" s="105" t="s">
        <v>65</v>
      </c>
      <c r="P21" s="106">
        <v>85.0</v>
      </c>
      <c r="Q21" s="60">
        <v>60.0</v>
      </c>
      <c r="R21" s="104" t="s">
        <v>64</v>
      </c>
      <c r="S21" s="105" t="s">
        <v>65</v>
      </c>
      <c r="T21" s="106">
        <v>85.0</v>
      </c>
      <c r="U21" s="60">
        <v>60.0</v>
      </c>
      <c r="V21" s="1"/>
      <c r="W21" s="101">
        <f t="shared" si="18"/>
        <v>900</v>
      </c>
      <c r="X21" s="102">
        <f t="shared" si="19"/>
        <v>0</v>
      </c>
      <c r="Y21" s="102">
        <f t="shared" si="20"/>
        <v>5100</v>
      </c>
      <c r="Z21" s="102">
        <f t="shared" si="21"/>
        <v>5100</v>
      </c>
      <c r="AA21" s="102">
        <f t="shared" si="22"/>
        <v>5100</v>
      </c>
      <c r="AB21" s="103">
        <f t="shared" si="23"/>
        <v>16200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ht="27.75" customHeight="1">
      <c r="A22" s="1"/>
      <c r="B22" s="62"/>
      <c r="C22" s="47"/>
      <c r="D22" s="47"/>
      <c r="E22" s="49"/>
      <c r="F22" s="72"/>
      <c r="G22" s="47"/>
      <c r="H22" s="47"/>
      <c r="I22" s="74"/>
      <c r="J22" s="104"/>
      <c r="K22" s="105"/>
      <c r="L22" s="47"/>
      <c r="M22" s="74"/>
      <c r="N22" s="72"/>
      <c r="O22" s="73"/>
      <c r="P22" s="73"/>
      <c r="Q22" s="74"/>
      <c r="R22" s="57" t="s">
        <v>66</v>
      </c>
      <c r="S22" s="47" t="s">
        <v>29</v>
      </c>
      <c r="T22" s="48">
        <f t="shared" ref="T22:T29" si="24">VLOOKUP(S22,$AD$5:$AE$15,2,0)</f>
        <v>40</v>
      </c>
      <c r="U22" s="60">
        <v>120.0</v>
      </c>
      <c r="V22" s="1"/>
      <c r="W22" s="66">
        <f t="shared" si="18"/>
        <v>0</v>
      </c>
      <c r="X22" s="67">
        <f t="shared" si="19"/>
        <v>0</v>
      </c>
      <c r="Y22" s="67">
        <f t="shared" si="20"/>
        <v>0</v>
      </c>
      <c r="Z22" s="67">
        <f t="shared" si="21"/>
        <v>0</v>
      </c>
      <c r="AA22" s="102">
        <f t="shared" si="22"/>
        <v>4800</v>
      </c>
      <c r="AB22" s="68">
        <f t="shared" si="23"/>
        <v>4800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ht="27.75" customHeight="1">
      <c r="A23" s="1"/>
      <c r="B23" s="62"/>
      <c r="C23" s="47"/>
      <c r="D23" s="47"/>
      <c r="E23" s="49"/>
      <c r="F23" s="72"/>
      <c r="G23" s="47"/>
      <c r="H23" s="47"/>
      <c r="I23" s="74"/>
      <c r="J23" s="104"/>
      <c r="K23" s="105"/>
      <c r="L23" s="47"/>
      <c r="M23" s="74"/>
      <c r="N23" s="72"/>
      <c r="O23" s="73"/>
      <c r="P23" s="73"/>
      <c r="Q23" s="74"/>
      <c r="R23" s="61"/>
      <c r="S23" s="47" t="s">
        <v>38</v>
      </c>
      <c r="T23" s="48">
        <f t="shared" si="24"/>
        <v>35</v>
      </c>
      <c r="U23" s="60">
        <v>50.0</v>
      </c>
      <c r="V23" s="1"/>
      <c r="W23" s="66">
        <f t="shared" si="18"/>
        <v>0</v>
      </c>
      <c r="X23" s="67">
        <f t="shared" si="19"/>
        <v>0</v>
      </c>
      <c r="Y23" s="67">
        <f t="shared" si="20"/>
        <v>0</v>
      </c>
      <c r="Z23" s="67">
        <f t="shared" si="21"/>
        <v>0</v>
      </c>
      <c r="AA23" s="102">
        <f t="shared" si="22"/>
        <v>1750</v>
      </c>
      <c r="AB23" s="68">
        <f t="shared" si="23"/>
        <v>1750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ht="27.75" customHeight="1">
      <c r="A24" s="1"/>
      <c r="B24" s="62"/>
      <c r="C24" s="47"/>
      <c r="D24" s="47"/>
      <c r="E24" s="49"/>
      <c r="F24" s="72"/>
      <c r="G24" s="47"/>
      <c r="H24" s="47"/>
      <c r="I24" s="74"/>
      <c r="J24" s="104"/>
      <c r="K24" s="105"/>
      <c r="L24" s="47"/>
      <c r="M24" s="74"/>
      <c r="N24" s="72"/>
      <c r="O24" s="73"/>
      <c r="P24" s="73"/>
      <c r="Q24" s="74"/>
      <c r="R24" s="56"/>
      <c r="S24" s="47" t="s">
        <v>27</v>
      </c>
      <c r="T24" s="48">
        <f t="shared" si="24"/>
        <v>35</v>
      </c>
      <c r="U24" s="60">
        <v>200.0</v>
      </c>
      <c r="V24" s="1"/>
      <c r="W24" s="66">
        <f t="shared" si="18"/>
        <v>0</v>
      </c>
      <c r="X24" s="67">
        <f t="shared" si="19"/>
        <v>0</v>
      </c>
      <c r="Y24" s="67">
        <f t="shared" si="20"/>
        <v>0</v>
      </c>
      <c r="Z24" s="67">
        <f t="shared" si="21"/>
        <v>0</v>
      </c>
      <c r="AA24" s="102">
        <f t="shared" si="22"/>
        <v>7000</v>
      </c>
      <c r="AB24" s="68">
        <f t="shared" si="23"/>
        <v>7000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ht="27.75" customHeight="1">
      <c r="A25" s="1"/>
      <c r="B25" s="62"/>
      <c r="C25" s="47"/>
      <c r="D25" s="47"/>
      <c r="E25" s="49"/>
      <c r="F25" s="72"/>
      <c r="G25" s="47"/>
      <c r="H25" s="47"/>
      <c r="I25" s="74"/>
      <c r="J25" s="104"/>
      <c r="K25" s="105"/>
      <c r="L25" s="47"/>
      <c r="M25" s="74"/>
      <c r="N25" s="72"/>
      <c r="O25" s="73"/>
      <c r="P25" s="73"/>
      <c r="Q25" s="74"/>
      <c r="R25" s="59" t="s">
        <v>67</v>
      </c>
      <c r="S25" s="47" t="s">
        <v>37</v>
      </c>
      <c r="T25" s="48">
        <f t="shared" si="24"/>
        <v>35</v>
      </c>
      <c r="U25" s="60">
        <v>120.0</v>
      </c>
      <c r="V25" s="1"/>
      <c r="W25" s="66">
        <f t="shared" si="18"/>
        <v>0</v>
      </c>
      <c r="X25" s="67">
        <f t="shared" si="19"/>
        <v>0</v>
      </c>
      <c r="Y25" s="67">
        <f t="shared" si="20"/>
        <v>0</v>
      </c>
      <c r="Z25" s="67">
        <f t="shared" si="21"/>
        <v>0</v>
      </c>
      <c r="AA25" s="102">
        <f t="shared" si="22"/>
        <v>4200</v>
      </c>
      <c r="AB25" s="68">
        <f t="shared" si="23"/>
        <v>4200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ht="27.75" customHeight="1">
      <c r="A26" s="1"/>
      <c r="B26" s="62"/>
      <c r="C26" s="47"/>
      <c r="D26" s="47"/>
      <c r="E26" s="49"/>
      <c r="F26" s="72"/>
      <c r="G26" s="47"/>
      <c r="H26" s="47"/>
      <c r="I26" s="74"/>
      <c r="J26" s="104"/>
      <c r="K26" s="105"/>
      <c r="L26" s="47"/>
      <c r="M26" s="74"/>
      <c r="N26" s="72"/>
      <c r="O26" s="73"/>
      <c r="P26" s="73"/>
      <c r="Q26" s="74"/>
      <c r="R26" s="61"/>
      <c r="S26" s="47" t="s">
        <v>41</v>
      </c>
      <c r="T26" s="48">
        <f t="shared" si="24"/>
        <v>45</v>
      </c>
      <c r="U26" s="60">
        <v>200.0</v>
      </c>
      <c r="V26" s="1"/>
      <c r="W26" s="66">
        <f t="shared" si="18"/>
        <v>0</v>
      </c>
      <c r="X26" s="67">
        <f t="shared" si="19"/>
        <v>0</v>
      </c>
      <c r="Y26" s="67">
        <f t="shared" si="20"/>
        <v>0</v>
      </c>
      <c r="Z26" s="67">
        <f t="shared" si="21"/>
        <v>0</v>
      </c>
      <c r="AA26" s="102">
        <f t="shared" si="22"/>
        <v>9000</v>
      </c>
      <c r="AB26" s="68">
        <f t="shared" si="23"/>
        <v>9000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ht="27.75" customHeight="1">
      <c r="A27" s="1"/>
      <c r="B27" s="62"/>
      <c r="C27" s="47"/>
      <c r="D27" s="47"/>
      <c r="E27" s="49"/>
      <c r="F27" s="72"/>
      <c r="G27" s="47"/>
      <c r="H27" s="47"/>
      <c r="I27" s="74"/>
      <c r="J27" s="104"/>
      <c r="K27" s="105"/>
      <c r="L27" s="47"/>
      <c r="M27" s="74"/>
      <c r="N27" s="72"/>
      <c r="O27" s="73"/>
      <c r="P27" s="73"/>
      <c r="Q27" s="74"/>
      <c r="R27" s="61"/>
      <c r="S27" s="47" t="s">
        <v>44</v>
      </c>
      <c r="T27" s="48">
        <f t="shared" si="24"/>
        <v>60</v>
      </c>
      <c r="U27" s="60">
        <v>150.0</v>
      </c>
      <c r="V27" s="1"/>
      <c r="W27" s="66">
        <f t="shared" si="18"/>
        <v>0</v>
      </c>
      <c r="X27" s="67">
        <f t="shared" si="19"/>
        <v>0</v>
      </c>
      <c r="Y27" s="67">
        <f t="shared" si="20"/>
        <v>0</v>
      </c>
      <c r="Z27" s="67">
        <f t="shared" si="21"/>
        <v>0</v>
      </c>
      <c r="AA27" s="102">
        <f t="shared" si="22"/>
        <v>9000</v>
      </c>
      <c r="AB27" s="68">
        <f t="shared" si="23"/>
        <v>9000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ht="27.75" customHeight="1">
      <c r="A28" s="1"/>
      <c r="B28" s="62"/>
      <c r="C28" s="47"/>
      <c r="D28" s="107"/>
      <c r="E28" s="49"/>
      <c r="F28" s="72"/>
      <c r="G28" s="47"/>
      <c r="H28" s="73"/>
      <c r="I28" s="74"/>
      <c r="J28" s="72"/>
      <c r="K28" s="73"/>
      <c r="L28" s="73"/>
      <c r="M28" s="74"/>
      <c r="N28" s="72"/>
      <c r="O28" s="73"/>
      <c r="P28" s="73"/>
      <c r="Q28" s="74"/>
      <c r="R28" s="61"/>
      <c r="S28" s="47" t="s">
        <v>27</v>
      </c>
      <c r="T28" s="48">
        <f t="shared" si="24"/>
        <v>35</v>
      </c>
      <c r="U28" s="60">
        <v>300.0</v>
      </c>
      <c r="V28" s="1"/>
      <c r="W28" s="101">
        <f t="shared" si="18"/>
        <v>0</v>
      </c>
      <c r="X28" s="67">
        <f t="shared" si="19"/>
        <v>0</v>
      </c>
      <c r="Y28" s="67">
        <f t="shared" si="20"/>
        <v>0</v>
      </c>
      <c r="Z28" s="67">
        <f t="shared" si="21"/>
        <v>0</v>
      </c>
      <c r="AA28" s="102">
        <f t="shared" si="22"/>
        <v>10500</v>
      </c>
      <c r="AB28" s="103">
        <f t="shared" si="23"/>
        <v>10500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ht="27.75" customHeight="1">
      <c r="A29" s="1"/>
      <c r="B29" s="62"/>
      <c r="C29" s="47"/>
      <c r="D29" s="107"/>
      <c r="E29" s="49"/>
      <c r="F29" s="72"/>
      <c r="G29" s="73"/>
      <c r="H29" s="73"/>
      <c r="I29" s="74"/>
      <c r="J29" s="72"/>
      <c r="K29" s="73"/>
      <c r="L29" s="73"/>
      <c r="M29" s="74"/>
      <c r="N29" s="72"/>
      <c r="O29" s="73"/>
      <c r="P29" s="73"/>
      <c r="Q29" s="74"/>
      <c r="R29" s="56"/>
      <c r="S29" s="47" t="s">
        <v>48</v>
      </c>
      <c r="T29" s="48">
        <f t="shared" si="24"/>
        <v>25</v>
      </c>
      <c r="U29" s="60">
        <v>120.0</v>
      </c>
      <c r="V29" s="1"/>
      <c r="W29" s="101">
        <f t="shared" si="18"/>
        <v>0</v>
      </c>
      <c r="X29" s="67">
        <f t="shared" si="19"/>
        <v>0</v>
      </c>
      <c r="Y29" s="67">
        <f t="shared" si="20"/>
        <v>0</v>
      </c>
      <c r="Z29" s="67">
        <f t="shared" si="21"/>
        <v>0</v>
      </c>
      <c r="AA29" s="102">
        <f t="shared" si="22"/>
        <v>3000</v>
      </c>
      <c r="AB29" s="103">
        <f t="shared" si="23"/>
        <v>3000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ht="27.75" customHeight="1">
      <c r="A30" s="1"/>
      <c r="B30" s="108" t="s">
        <v>68</v>
      </c>
      <c r="C30" s="109"/>
      <c r="D30" s="109"/>
      <c r="E30" s="110">
        <f>E18+E4</f>
        <v>624</v>
      </c>
      <c r="F30" s="111"/>
      <c r="G30" s="109"/>
      <c r="H30" s="109"/>
      <c r="I30" s="110">
        <f>I18+I4</f>
        <v>155</v>
      </c>
      <c r="J30" s="111"/>
      <c r="K30" s="109"/>
      <c r="L30" s="109"/>
      <c r="M30" s="110">
        <f>M18+M4</f>
        <v>117</v>
      </c>
      <c r="N30" s="111"/>
      <c r="O30" s="109"/>
      <c r="P30" s="109"/>
      <c r="Q30" s="110">
        <f>Q18+Q4</f>
        <v>131</v>
      </c>
      <c r="R30" s="111"/>
      <c r="S30" s="109"/>
      <c r="T30" s="109"/>
      <c r="U30" s="110">
        <f>U18+U4</f>
        <v>1441</v>
      </c>
      <c r="V30" s="1"/>
      <c r="W30" s="112">
        <f t="shared" ref="W30:AB30" si="25">W18+W4</f>
        <v>31740</v>
      </c>
      <c r="X30" s="113">
        <f t="shared" si="25"/>
        <v>8410</v>
      </c>
      <c r="Y30" s="113">
        <f t="shared" si="25"/>
        <v>7980</v>
      </c>
      <c r="Z30" s="113">
        <f t="shared" si="25"/>
        <v>9050</v>
      </c>
      <c r="AA30" s="113">
        <f t="shared" si="25"/>
        <v>60750</v>
      </c>
      <c r="AB30" s="114">
        <f t="shared" si="25"/>
        <v>117930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ht="27.75" customHeight="1">
      <c r="A31" s="1"/>
      <c r="B31" s="115"/>
      <c r="C31" s="116"/>
      <c r="D31" s="117"/>
      <c r="E31" s="115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>
      <c r="A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18"/>
      <c r="W33" s="118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18"/>
      <c r="W34" s="118"/>
      <c r="X34" s="118"/>
      <c r="Y34" s="118"/>
      <c r="Z34" s="118"/>
      <c r="AA34" s="118"/>
      <c r="AB34" s="118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18"/>
      <c r="W35" s="118"/>
      <c r="X35" s="118"/>
      <c r="Y35" s="118"/>
      <c r="Z35" s="118"/>
      <c r="AA35" s="118"/>
      <c r="AB35" s="118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18"/>
      <c r="W36" s="118"/>
      <c r="X36" s="118"/>
      <c r="Y36" s="118"/>
      <c r="Z36" s="118"/>
      <c r="AA36" s="118"/>
      <c r="AB36" s="118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18"/>
      <c r="W37" s="118"/>
      <c r="X37" s="118"/>
      <c r="Y37" s="118"/>
      <c r="Z37" s="118"/>
      <c r="AA37" s="118"/>
      <c r="AB37" s="118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18"/>
      <c r="W38" s="118"/>
      <c r="X38" s="118"/>
      <c r="Y38" s="118"/>
      <c r="Z38" s="118"/>
      <c r="AA38" s="118"/>
      <c r="AB38" s="118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18"/>
      <c r="W39" s="118"/>
      <c r="X39" s="118"/>
      <c r="Y39" s="118"/>
      <c r="Z39" s="118"/>
      <c r="AA39" s="118"/>
      <c r="AB39" s="118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8"/>
      <c r="W40" s="18"/>
      <c r="X40" s="18"/>
      <c r="Y40" s="18"/>
      <c r="Z40" s="18"/>
      <c r="AA40" s="18"/>
      <c r="AB40" s="11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20"/>
      <c r="W41" s="121"/>
      <c r="X41" s="120"/>
      <c r="Y41" s="120"/>
      <c r="Z41" s="120"/>
      <c r="AA41" s="12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20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20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20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20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20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20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20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20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20"/>
      <c r="W50" s="120"/>
      <c r="X50" s="121"/>
      <c r="Y50" s="121"/>
      <c r="Z50" s="121"/>
      <c r="AA50" s="120"/>
      <c r="AB50" s="12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</sheetData>
  <mergeCells count="29">
    <mergeCell ref="W2:AB2"/>
    <mergeCell ref="B5:B6"/>
    <mergeCell ref="F5:I5"/>
    <mergeCell ref="J5:M5"/>
    <mergeCell ref="N5:Q5"/>
    <mergeCell ref="J6:J7"/>
    <mergeCell ref="N6:N7"/>
    <mergeCell ref="N10:N11"/>
    <mergeCell ref="N12:N15"/>
    <mergeCell ref="B7:B8"/>
    <mergeCell ref="F7:F8"/>
    <mergeCell ref="J8:J9"/>
    <mergeCell ref="N8:N9"/>
    <mergeCell ref="B9:B10"/>
    <mergeCell ref="F9:F11"/>
    <mergeCell ref="J10:J11"/>
    <mergeCell ref="B19:B21"/>
    <mergeCell ref="W41:W49"/>
    <mergeCell ref="X41:X49"/>
    <mergeCell ref="Y41:Y49"/>
    <mergeCell ref="Z41:Z49"/>
    <mergeCell ref="AA41:AA49"/>
    <mergeCell ref="R5:U5"/>
    <mergeCell ref="R6:R9"/>
    <mergeCell ref="R10:R13"/>
    <mergeCell ref="R14:R17"/>
    <mergeCell ref="R22:R24"/>
    <mergeCell ref="R25:R29"/>
    <mergeCell ref="W33:AB33"/>
  </mergeCells>
  <drawing r:id="rId1"/>
</worksheet>
</file>