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ource" sheetId="1" r:id="rId4"/>
    <sheet state="visible" name="Analyse" sheetId="2" r:id="rId5"/>
  </sheets>
  <definedNames>
    <definedName hidden="1" localSheetId="1" name="_xlnm._FilterDatabase">Analyse!$A$1:$AA$1000</definedName>
  </definedNames>
  <calcPr/>
</workbook>
</file>

<file path=xl/sharedStrings.xml><?xml version="1.0" encoding="utf-8"?>
<sst xmlns="http://schemas.openxmlformats.org/spreadsheetml/2006/main" count="16897" uniqueCount="1021">
  <si>
    <t>Date</t>
  </si>
  <si>
    <t>ASIN</t>
  </si>
  <si>
    <t>Rank</t>
  </si>
  <si>
    <t>Name</t>
  </si>
  <si>
    <t>Link</t>
  </si>
  <si>
    <t>Rating</t>
  </si>
  <si>
    <t>Reviews</t>
  </si>
  <si>
    <t>Price</t>
  </si>
  <si>
    <t>Prime</t>
  </si>
  <si>
    <t>B01N9J7MLI</t>
  </si>
  <si>
    <t>Homall Gaming Chair Racing Office Chair Sracer Computer Desk Chair High Back Leather Executive Swivel Chair Ergonomic Adjustable</t>
  </si>
  <si>
    <t>https://www.amazon.com/dp/B01N9J7MLI</t>
  </si>
  <si>
    <t>4,1</t>
  </si>
  <si>
    <t>114,99</t>
  </si>
  <si>
    <t>No</t>
  </si>
  <si>
    <t>B074QXGBG6</t>
  </si>
  <si>
    <t>Zinus Shawn 14 Inch SmartBase Mattress Foundation in Narrow Twin / Cot size / 30" x 75" / Platform Bed Frame / Box Spring Replacement</t>
  </si>
  <si>
    <t>https://www.amazon.com/dp/B074QXGBG6</t>
  </si>
  <si>
    <t>60,99</t>
  </si>
  <si>
    <t>B07HNT8KG2</t>
  </si>
  <si>
    <t>Linenspa 10 Inch Memory Foam and Innerspring Hybrid Mattress - Medium Feel - Twin</t>
  </si>
  <si>
    <t>https://www.amazon.com/dp/B07HNT8KG2</t>
  </si>
  <si>
    <t>135,99</t>
  </si>
  <si>
    <t>B01N41IPPI</t>
  </si>
  <si>
    <t>Linenspa 3 Inch Gel Infused Memory Foam Mattress Topper</t>
  </si>
  <si>
    <t>https://www.amazon.com/dp/B01N41IPPI</t>
  </si>
  <si>
    <t>4,3</t>
  </si>
  <si>
    <t>32,99</t>
  </si>
  <si>
    <t>Yes</t>
  </si>
  <si>
    <t>B07JFMCMX3</t>
  </si>
  <si>
    <t>Updated 2019 Version 10X Magnifying Makeup Mirror With Lights, LED Lighted Portable Hand Cosmetic Magnification Light up Mirrors for Home Tabletop Bathroom</t>
  </si>
  <si>
    <t>https://www.amazon.com/dp/B07JFMCMX3</t>
  </si>
  <si>
    <t>4,4</t>
  </si>
  <si>
    <t>19,99</t>
  </si>
  <si>
    <t>B009JCVZ90</t>
  </si>
  <si>
    <t>Frenchi Home Furnishing</t>
  </si>
  <si>
    <t>https://www.amazon.com/dp/B009JCVZ90</t>
  </si>
  <si>
    <t>16,22</t>
  </si>
  <si>
    <t>B011397784</t>
  </si>
  <si>
    <t>LINENSPA 6 Inch Innerspring Mattress - Twin</t>
  </si>
  <si>
    <t>https://www.amazon.com/dp/B011397784</t>
  </si>
  <si>
    <t>76,99</t>
  </si>
  <si>
    <t>B07B7K7N3P</t>
  </si>
  <si>
    <t>Furmax Office Chair Mid Back Swivel Lumbar Support Desk Chair, Computer Ergonomic Mesh Chair with Armrest</t>
  </si>
  <si>
    <t>https://www.amazon.com/dp/B07B7K7N3P</t>
  </si>
  <si>
    <t>41,99</t>
  </si>
  <si>
    <t>B00NPVCNS8</t>
  </si>
  <si>
    <t>Zinus Armita 9 Inch High Profile Smart Box Spring / Mattress Foundation / Strong Steel Structure / Easy Assembly Required, Twin</t>
  </si>
  <si>
    <t>https://www.amazon.com/dp/B00NPVCNS8</t>
  </si>
  <si>
    <t>75,92</t>
  </si>
  <si>
    <t>B07QL9YSZY</t>
  </si>
  <si>
    <t>Sofa Sack - Plush, Ultra Soft Kids Bean Bag Chair - Memory Foam Bean Bag Chair with Microsuede Cove</t>
  </si>
  <si>
    <t>https://www.amazon.com/dp/B07QL9YSZY</t>
  </si>
  <si>
    <t>3,9</t>
  </si>
  <si>
    <t>39,99</t>
  </si>
  <si>
    <t>B07BNPSFVZ</t>
  </si>
  <si>
    <t>Signature Design by Ashley M69511 Mattress</t>
  </si>
  <si>
    <t>https://www.amazon.com/dp/B07BNPSFVZ</t>
  </si>
  <si>
    <t>4,2</t>
  </si>
  <si>
    <t>129,99</t>
  </si>
  <si>
    <t>B014WOXB6O</t>
  </si>
  <si>
    <t>Folding Step Stool - The Lightweight Step Stool is Sturdy Enough to Support Adults and Safe Enough for Kids. Opens Easy with One Flip. Great for Kitchen, Bathroom, Bedroom, Kids or Adults.</t>
  </si>
  <si>
    <t>https://www.amazon.com/dp/B014WOXB6O</t>
  </si>
  <si>
    <t>9,99</t>
  </si>
  <si>
    <t>B01LXXM5EK</t>
  </si>
  <si>
    <t>Furmax Office Chair Desk Leather Gaming Chair, High Back Ergonomic Adjustable Racing Chair,Task Swivel Executive Computer Chair Headrest and Lumbar Support</t>
  </si>
  <si>
    <t>https://www.amazon.com/dp/B01LXXM5EK</t>
  </si>
  <si>
    <t>59,99</t>
  </si>
  <si>
    <t>B073WR319C</t>
  </si>
  <si>
    <t>AmazonBasics Foldable Metal Platform Bed Frame for Under-Bed Storage - Tools-free Assembly, No Box Spring Needed - Twin</t>
  </si>
  <si>
    <t>https://www.amazon.com/dp/B073WR319C</t>
  </si>
  <si>
    <t>B077MJZ6ZG</t>
  </si>
  <si>
    <t>PERLESMITH Universal TV Stand - Table Top TV Stand for 37-55 inch LCD LED TVs - Height Adjustable TV Base Stand with Tempered Glass Base &amp; Wire Management, VESA 400x400mm</t>
  </si>
  <si>
    <t>https://www.amazon.com/dp/B077MJZ6ZG</t>
  </si>
  <si>
    <t>4,5</t>
  </si>
  <si>
    <t>23,99</t>
  </si>
  <si>
    <t>B010S7VZI0</t>
  </si>
  <si>
    <t>Graco Premium Foam Crib and Toddler Mattress in a Box – GREENGUARD Gold Certified, Non-Toxic, Breathable, Removable Washable Water Resistant Outer Cover</t>
  </si>
  <si>
    <t>https://www.amazon.com/dp/B010S7VZI0</t>
  </si>
  <si>
    <t>B01N2RJ0HI</t>
  </si>
  <si>
    <t>GTRACING Gaming Chair Racing Office Computer Game Chair Ergonomic Backrest and Seat Height Adjustment Recliner Swivel Rocker with Headrest and Lumbar Pillow E-Sports Chair Red</t>
  </si>
  <si>
    <t>https://www.amazon.com/dp/B01N2RJ0HI</t>
  </si>
  <si>
    <t>B00DQT7ALE</t>
  </si>
  <si>
    <t>Big Joe Bean Bag</t>
  </si>
  <si>
    <t>https://www.amazon.com/dp/B00DQT7ALE</t>
  </si>
  <si>
    <t>3,3</t>
  </si>
  <si>
    <t>B06ZXYFYND</t>
  </si>
  <si>
    <t>Zinus Van 16 Inch Metal Platform Bed Frame with Steel Slat Support / Mattress Foundation, Twin</t>
  </si>
  <si>
    <t>https://www.amazon.com/dp/B06ZXYFYND</t>
  </si>
  <si>
    <t>59,43</t>
  </si>
  <si>
    <t>B01HE1IVNA</t>
  </si>
  <si>
    <t>WALI Universal TV Stand Table Top for Most 22 to 65 inch LCD Flat Screen TV, VESA up to 800 by 400mm (TVS001), Black</t>
  </si>
  <si>
    <t>https://www.amazon.com/dp/B01HE1IVNA</t>
  </si>
  <si>
    <t>16,99</t>
  </si>
  <si>
    <t>B00OD3W1BQ</t>
  </si>
  <si>
    <t>Urban Shop Faux Fur Saucer Chair with Metal Frame, One Size, Black</t>
  </si>
  <si>
    <t>https://www.amazon.com/dp/B00OD3W1BQ</t>
  </si>
  <si>
    <t>3,7</t>
  </si>
  <si>
    <t>B01BWZWDZG</t>
  </si>
  <si>
    <t>Furinno Shelf Bookcase</t>
  </si>
  <si>
    <t>https://www.amazon.com/dp/B01BWZWDZG</t>
  </si>
  <si>
    <t>3,4</t>
  </si>
  <si>
    <t>15,53</t>
  </si>
  <si>
    <t>B074NHRZQX</t>
  </si>
  <si>
    <t>Furinno</t>
  </si>
  <si>
    <t>https://www.amazon.com/dp/B074NHRZQX</t>
  </si>
  <si>
    <t>3,8</t>
  </si>
  <si>
    <t>22,37</t>
  </si>
  <si>
    <t>B074QTGLL2</t>
  </si>
  <si>
    <t>Zinus Memory Foam Mattress</t>
  </si>
  <si>
    <t>https://www.amazon.com/dp/B074QTGLL2</t>
  </si>
  <si>
    <t>94,99</t>
  </si>
  <si>
    <t>B01HEJWCZ0</t>
  </si>
  <si>
    <t>Big Joe</t>
  </si>
  <si>
    <t>https://www.amazon.com/dp/B01HEJWCZ0</t>
  </si>
  <si>
    <t>34,88</t>
  </si>
  <si>
    <t>B074QWK5C4</t>
  </si>
  <si>
    <t>Zinus 16 Inch Metal Platform Bed Frame with Steel Slat Support/Mattress Foundation</t>
  </si>
  <si>
    <t>https://www.amazon.com/dp/B074QWK5C4</t>
  </si>
  <si>
    <t>85,29</t>
  </si>
  <si>
    <t>B07C93H4Z1</t>
  </si>
  <si>
    <t>Ashley Furniture Signature Design - Chime Express Memory Foam Mattress - Bed in a Box</t>
  </si>
  <si>
    <t>https://www.amazon.com/dp/B07C93H4Z1</t>
  </si>
  <si>
    <t>203,03</t>
  </si>
  <si>
    <t>B01AS4WA14</t>
  </si>
  <si>
    <t>Zinus 5 Inch Low Profile Smart Box Spring</t>
  </si>
  <si>
    <t>https://www.amazon.com/dp/B01AS4WA14</t>
  </si>
  <si>
    <t>64,99</t>
  </si>
  <si>
    <t>B00NX8GH4E</t>
  </si>
  <si>
    <t>LUCID 5 Inch Gel Memory Foam Mattress - Dual-Layered - CertiPUR-US Certified - Firm Feel - Twin Size</t>
  </si>
  <si>
    <t>https://www.amazon.com/dp/B00NX8GH4E</t>
  </si>
  <si>
    <t>B07GGP9X78</t>
  </si>
  <si>
    <t>BESTOPE Makeup Vanity Mirror with Lights, 2X/3X Magnification, 21 Led Lighted Mirror with Touch Screen,180° Adjustable Rotation,Dual Power Supply,Portable Trifold Mirror</t>
  </si>
  <si>
    <t>https://www.amazon.com/dp/B07GGP9X78</t>
  </si>
  <si>
    <t>4,6</t>
  </si>
  <si>
    <t>24,99</t>
  </si>
  <si>
    <t>B07HG5Q8TP</t>
  </si>
  <si>
    <t>Sunlite SL85/65K/MED 85 Watt High Wattage Spiral Energy Saving CFL Light Bulb</t>
  </si>
  <si>
    <t>https://www.amazon.com/dp/B07HG5Q8TP</t>
  </si>
  <si>
    <t>16,35</t>
  </si>
  <si>
    <t>B00EYN1NK0</t>
  </si>
  <si>
    <t>Zinus Michelle Compack for Box Spring and Mattress</t>
  </si>
  <si>
    <t>https://www.amazon.com/dp/B00EYN1NK0</t>
  </si>
  <si>
    <t>69,72</t>
  </si>
  <si>
    <t>B01N9CODER</t>
  </si>
  <si>
    <t>LUCID 4 Inch Gel Memory Foam Mattress Topper - Ventilated Design</t>
  </si>
  <si>
    <t>https://www.amazon.com/dp/B01N9CODER</t>
  </si>
  <si>
    <t>51,99</t>
  </si>
  <si>
    <t>B01KKHRNRK</t>
  </si>
  <si>
    <t>Baby Relax Hunter 3 Piece Kiddy Table and Chair Set</t>
  </si>
  <si>
    <t>https://www.amazon.com/dp/B01KKHRNRK</t>
  </si>
  <si>
    <t>38,64</t>
  </si>
  <si>
    <t>B0087XPDTU</t>
  </si>
  <si>
    <t>Delta Children Chair Desk with Storage Bin, Disney Minnie Mouse</t>
  </si>
  <si>
    <t>https://www.amazon.com/dp/B0087XPDTU</t>
  </si>
  <si>
    <t>37,49</t>
  </si>
  <si>
    <t>B07WW2GY1R</t>
  </si>
  <si>
    <t>Cosco Fabric Folding Chair Antique</t>
  </si>
  <si>
    <t>https://www.amazon.com/dp/B07WW2GY1R</t>
  </si>
  <si>
    <t>54,99</t>
  </si>
  <si>
    <t>B00CEMGNTE</t>
  </si>
  <si>
    <t>Sleep Innovations Gel Memory Foam 4-inch Dual Layer Mattress Topper, Made in The USA with a 10-Year Warranty - Twin Size</t>
  </si>
  <si>
    <t>https://www.amazon.com/dp/B00CEMGNTE</t>
  </si>
  <si>
    <t>99,99</t>
  </si>
  <si>
    <t>B003R50PKA</t>
  </si>
  <si>
    <t>Tot Tutors Kids 2-in-1 Plastic Building Blocks-Compatible Activity Table and 2 Chairs Set, Round, Primary Colors</t>
  </si>
  <si>
    <t>https://www.amazon.com/dp/B003R50PKA</t>
  </si>
  <si>
    <t>33,99</t>
  </si>
  <si>
    <t>B07N64XFKQ</t>
  </si>
  <si>
    <t>KOOLORBS Makeup Mirror with Lights, 21 LED Vanity Mirror with 1x 2x 3x Magnification, Touch Screen Switch, 180 Degree Rotation Rotation, Dual Power Supply, Portable Trifold Mirror</t>
  </si>
  <si>
    <t>https://www.amazon.com/dp/B07N64XFKQ</t>
  </si>
  <si>
    <t>4,8</t>
  </si>
  <si>
    <t>26,99</t>
  </si>
  <si>
    <t>B00DPO1AN4</t>
  </si>
  <si>
    <t>Big Joe Bean Bag/Dorm Chair</t>
  </si>
  <si>
    <t>https://www.amazon.com/dp/B00DPO1AN4</t>
  </si>
  <si>
    <t>3,5</t>
  </si>
  <si>
    <t>52,93</t>
  </si>
  <si>
    <t>B019OGSQLK</t>
  </si>
  <si>
    <t>Sofa Sack - Bean Bags Memory Foam Bean Bag Chair, 4-Feet</t>
  </si>
  <si>
    <t>https://www.amazon.com/dp/B019OGSQLK</t>
  </si>
  <si>
    <t>80,09</t>
  </si>
  <si>
    <t>B01NBOWH4W</t>
  </si>
  <si>
    <t>Zinus</t>
  </si>
  <si>
    <t>https://www.amazon.com/dp/B01NBOWH4W</t>
  </si>
  <si>
    <t>398,12</t>
  </si>
  <si>
    <t>B00IFHPVEU</t>
  </si>
  <si>
    <t>AmazonBasics Chair</t>
  </si>
  <si>
    <t>https://www.amazon.com/dp/B00IFHPVEU</t>
  </si>
  <si>
    <t>67,99</t>
  </si>
  <si>
    <t>B07WT2XYKQ</t>
  </si>
  <si>
    <t>Niagara Sleep Solution Mattress Topper Queen Plush Down Alternative Quilted Fitted Skirt Protector Mattress Pad Reviver Enhancer</t>
  </si>
  <si>
    <t>https://www.amazon.com/dp/B07WT2XYKQ</t>
  </si>
  <si>
    <t>29,99</t>
  </si>
  <si>
    <t>B019K8JF3K</t>
  </si>
  <si>
    <t>Marshmallow Furniture, Children's 2 in 1 Flip Open Foam Sofa, Minnie Mouse, by Spin Master</t>
  </si>
  <si>
    <t>https://www.amazon.com/dp/B019K8JF3K</t>
  </si>
  <si>
    <t>44,99</t>
  </si>
  <si>
    <t>B07GPGYZQP</t>
  </si>
  <si>
    <t>LUCID 10 Inch Gel Infused Memory Foam Mattress</t>
  </si>
  <si>
    <t>https://www.amazon.com/dp/B07GPGYZQP</t>
  </si>
  <si>
    <t>588,04</t>
  </si>
  <si>
    <t>B01C41K93A</t>
  </si>
  <si>
    <t>Atlantic Gaming Original Gaming-Desk Pro - Curved-Front, 10 Games, Controller, Headphone &amp; Speaker Storage, 40.25"x23.5" Curved Front Desktop, Enhanced larger Design</t>
  </si>
  <si>
    <t>https://www.amazon.com/dp/B01C41K93A</t>
  </si>
  <si>
    <t>B07VTTZ2N1</t>
  </si>
  <si>
    <t>POLAR SLEEP 2 Inch Gel Infused Memory Foam Mattress Topper - Adaptable Personalized Comfort Pressure Relieving - CertiPUR-US Certified Foam - Queen Size</t>
  </si>
  <si>
    <t>https://www.amazon.com/dp/B07VTTZ2N1</t>
  </si>
  <si>
    <t>4,9</t>
  </si>
  <si>
    <t>52,99</t>
  </si>
  <si>
    <t>B07KCPN1Q5</t>
  </si>
  <si>
    <t>HoneyBull Shower Mirror for Shaving Fogless with Suction, Razor Holder &amp; Swivel</t>
  </si>
  <si>
    <t>https://www.amazon.com/dp/B07KCPN1Q5</t>
  </si>
  <si>
    <t>14,99</t>
  </si>
  <si>
    <t>B07KRXH1Z1</t>
  </si>
  <si>
    <t>LUCID 2 Inch 5 Zone Gel Memory Foam Mattress Topper - Twin</t>
  </si>
  <si>
    <t>https://www.amazon.com/dp/B07KRXH1Z1</t>
  </si>
  <si>
    <t>B00NGJ47HO</t>
  </si>
  <si>
    <t>Tot Tutors Toy Organizer, Toddler</t>
  </si>
  <si>
    <t>https://www.amazon.com/dp/B00NGJ47HO</t>
  </si>
  <si>
    <t>42,73</t>
  </si>
  <si>
    <t>B00GTCL4C6</t>
  </si>
  <si>
    <t>Best Price Mattress Memory Foam Mattress</t>
  </si>
  <si>
    <t>https://www.amazon.com/dp/B00GTCL4C6</t>
  </si>
  <si>
    <t>177,57</t>
  </si>
  <si>
    <t>B06XJ939V4</t>
  </si>
  <si>
    <t>Zinus Headboard Bracket, Set of 2 for use with 18 inch Premium Smartbase</t>
  </si>
  <si>
    <t>https://www.amazon.com/dp/B06XJ939V4</t>
  </si>
  <si>
    <t>24,45</t>
  </si>
  <si>
    <t>B07RZKFF39</t>
  </si>
  <si>
    <t>Toy Storage Organization Replace Mesh Toy Hammock for Kids Toys Blankets, Towels &amp; Clothes Household Supplie</t>
  </si>
  <si>
    <t>https://www.amazon.com/dp/B07RZKFF39</t>
  </si>
  <si>
    <t>32,74</t>
  </si>
  <si>
    <t>B07HH19LWH</t>
  </si>
  <si>
    <t>Furinno 12250GYW/BK Turn-N-Tube 3-Tier Entertainment Tv Stand, French Oak Grey/Black</t>
  </si>
  <si>
    <t>https://www.amazon.com/dp/B07HH19LWH</t>
  </si>
  <si>
    <t>40,99</t>
  </si>
  <si>
    <t>B003XVM9XY</t>
  </si>
  <si>
    <t>Classic Brands Cool Gel 1.0 Ultimate Gel Memory Foam 14-Inch Mattress with BONUS Pillow, Twin</t>
  </si>
  <si>
    <t>https://www.amazon.com/dp/B003XVM9XY</t>
  </si>
  <si>
    <t>282,58</t>
  </si>
  <si>
    <t>B00UVAJU9G</t>
  </si>
  <si>
    <t>Classic Brands Cool Gel Ventilated Gel Memory Foam 10-Inch Mattress, Twin</t>
  </si>
  <si>
    <t>https://www.amazon.com/dp/B00UVAJU9G</t>
  </si>
  <si>
    <t>144,85</t>
  </si>
  <si>
    <t>B01G959WSU</t>
  </si>
  <si>
    <t>Delta Children Chair Desk with Storage Bin, Nick Jr. PAW Patrol</t>
  </si>
  <si>
    <t>https://www.amazon.com/dp/B01G959WSU</t>
  </si>
  <si>
    <t>B072Q5J7TZ</t>
  </si>
  <si>
    <t>Zinus Upholstered Diamond Stitched Platform Bed</t>
  </si>
  <si>
    <t>https://www.amazon.com/dp/B072Q5J7TZ</t>
  </si>
  <si>
    <t>4,7</t>
  </si>
  <si>
    <t>277,99</t>
  </si>
  <si>
    <t>B00HRYBYRU</t>
  </si>
  <si>
    <t>Dakota L-Shaped Desk with Bookshelves</t>
  </si>
  <si>
    <t>https://www.amazon.com/dp/B00HRYBYRU</t>
  </si>
  <si>
    <t>B06XZV3F8F</t>
  </si>
  <si>
    <t>Writing Computer Desk Modern Simple Study Desk Industrial Style Folding Laptop Table for Home Office Brown Notebook Desk</t>
  </si>
  <si>
    <t>https://www.amazon.com/dp/B06XZV3F8F</t>
  </si>
  <si>
    <t>59,88</t>
  </si>
  <si>
    <t>B000GLNO3S</t>
  </si>
  <si>
    <t>Winsome Wood TV Tray Set</t>
  </si>
  <si>
    <t>https://www.amazon.com/dp/B000GLNO3S</t>
  </si>
  <si>
    <t>B01K7AOSQE</t>
  </si>
  <si>
    <t>GreenForest Office Desk Corner L Shaped Workstation Laptop Table</t>
  </si>
  <si>
    <t>https://www.amazon.com/dp/B01K7AOSQE</t>
  </si>
  <si>
    <t>95,99</t>
  </si>
  <si>
    <t>B075V63NQX</t>
  </si>
  <si>
    <t>Devoko Ergonomic Gaming Chair Racing Style Adjustable Height High-Back PC Computer Chair with Headrest and Lumbar Support Executive Office Chair</t>
  </si>
  <si>
    <t>https://www.amazon.com/dp/B075V63NQX</t>
  </si>
  <si>
    <t>105,98</t>
  </si>
  <si>
    <t>B00QBZ26D2</t>
  </si>
  <si>
    <t>Tuft &amp; Needle Twin Mattress, Bed in a Box, T&amp;N Adaptive Foam, Sleeps Cooler with More Pressure Relief &amp; Support Than Memory Foam, Certi-PUR &amp; Oeko-Tex 100 Certified, 10-Year Warranty.</t>
  </si>
  <si>
    <t>https://www.amazon.com/dp/B00QBZ26D2</t>
  </si>
  <si>
    <t>B01N9OEV4I</t>
  </si>
  <si>
    <t>EASEHOLD Makeup Vanity Mirror with 1000LUX Bright LEDs Soft Natural 1X/2X/5X/10X Magnifying Ultra-Thin Stable Base Portable 180 and 90 Rotation Touch Screen Dual Power Supply Upgraded Version III</t>
  </si>
  <si>
    <t>https://www.amazon.com/dp/B01N9OEV4I</t>
  </si>
  <si>
    <t>B07KN8WBM6</t>
  </si>
  <si>
    <t>Posh Beanbags Bean Bag Refill, Single Pack, Virgin New White</t>
  </si>
  <si>
    <t>https://www.amazon.com/dp/B07KN8WBM6</t>
  </si>
  <si>
    <t>14,48</t>
  </si>
  <si>
    <t>B07JJ72P81</t>
  </si>
  <si>
    <t>https://www.amazon.com/dp/B07JJ72P81</t>
  </si>
  <si>
    <t>75,31</t>
  </si>
  <si>
    <t>B072BC5NH4</t>
  </si>
  <si>
    <t>WE Furniture Minimal Farmhouse Wood Stand for TV's</t>
  </si>
  <si>
    <t>https://www.amazon.com/dp/B072BC5NH4</t>
  </si>
  <si>
    <t>315,03</t>
  </si>
  <si>
    <t>B0087XPDSQ</t>
  </si>
  <si>
    <t>Delta Children Chair Desk with Storage Bin, Disney Mickey Mouse</t>
  </si>
  <si>
    <t>https://www.amazon.com/dp/B0087XPDSQ</t>
  </si>
  <si>
    <t>34,99</t>
  </si>
  <si>
    <t>B001T4XU1C</t>
  </si>
  <si>
    <t>THE CREW FURNITURE Classic Video Rocker</t>
  </si>
  <si>
    <t>https://www.amazon.com/dp/B001T4XU1C</t>
  </si>
  <si>
    <t>32,73</t>
  </si>
  <si>
    <t>B00NANU55O</t>
  </si>
  <si>
    <t>Tot Tutors Kids Book Rack Storage Bookshelf</t>
  </si>
  <si>
    <t>https://www.amazon.com/dp/B00NANU55O</t>
  </si>
  <si>
    <t>22,89</t>
  </si>
  <si>
    <t>B01I0YR8LG</t>
  </si>
  <si>
    <t>Big Joe Lumin</t>
  </si>
  <si>
    <t>https://www.amazon.com/dp/B01I0YR8LG</t>
  </si>
  <si>
    <t>39,9</t>
  </si>
  <si>
    <t>B07PHT5JLM</t>
  </si>
  <si>
    <t>GTRACING Gaming Chair with Speakers Bluetooth Music Video Game Chair Audio Heavy Duty Computer Desk Chair GT890M 【1 Year Warranty】</t>
  </si>
  <si>
    <t>https://www.amazon.com/dp/B07PHT5JLM</t>
  </si>
  <si>
    <t>159,99</t>
  </si>
  <si>
    <t>B002HZHUCW</t>
  </si>
  <si>
    <t>Sanus Adjustable Height Speaker Stand - Extends 28" to 38" - Holds Satellite &amp; Small Bookshelf Speakers (i.e. Bose, Harmon Kardon, Polk, JBL, KEF, Klipsch, Sony and Others) - Set of 2 - Model: HTBS</t>
  </si>
  <si>
    <t>https://www.amazon.com/dp/B002HZHUCW</t>
  </si>
  <si>
    <t>B003JFBXMM</t>
  </si>
  <si>
    <t>Conair Double-Sided Lighted Makeup Mirror - Lighted Vanity Mirror; 1x/7x magnification; Polished Chrome Finish</t>
  </si>
  <si>
    <t>https://www.amazon.com/dp/B003JFBXMM</t>
  </si>
  <si>
    <t>29,45</t>
  </si>
  <si>
    <t>B004JU0H6O</t>
  </si>
  <si>
    <t>Dream On Me 3" Playard Mattress, White</t>
  </si>
  <si>
    <t>https://www.amazon.com/dp/B004JU0H6O</t>
  </si>
  <si>
    <t>B072Q4PX1R</t>
  </si>
  <si>
    <t>Zinus Lorelei 14 Inch Platforma Bed Frame/Mattress Foundation/No Box Spring Needed/Steel Slat Support</t>
  </si>
  <si>
    <t>https://www.amazon.com/dp/B072Q4PX1R</t>
  </si>
  <si>
    <t>92,59</t>
  </si>
  <si>
    <t>B00WGGEEEY</t>
  </si>
  <si>
    <t>Convenience Concepts 203040ES Oxford 2-Step Chairside End Table, Espresso</t>
  </si>
  <si>
    <t>https://www.amazon.com/dp/B00WGGEEEY</t>
  </si>
  <si>
    <t>106,7</t>
  </si>
  <si>
    <t>B00ZSAHYUG</t>
  </si>
  <si>
    <t>WALI Floating Wall Mounted Shelf with Strengthened Tempered Glasses for DVD Players,Cable Boxes, Games Consoles, TV Accessories,</t>
  </si>
  <si>
    <t>https://www.amazon.com/dp/B00ZSAHYUG</t>
  </si>
  <si>
    <t>B07MDJX7LZ</t>
  </si>
  <si>
    <t>Milemont Mattress Topper Twin, 2-Inch Cool Swirl Gel Twin CertiPUR-US Certified Blue</t>
  </si>
  <si>
    <t>https://www.amazon.com/dp/B07MDJX7LZ</t>
  </si>
  <si>
    <t>49,99</t>
  </si>
  <si>
    <t>B00342UIFI</t>
  </si>
  <si>
    <t>Dream On Me 3" Sunset Extra Firm Portable Crib Mattress, White</t>
  </si>
  <si>
    <t>https://www.amazon.com/dp/B00342UIFI</t>
  </si>
  <si>
    <t>40,61</t>
  </si>
  <si>
    <t>B075FFTLFV</t>
  </si>
  <si>
    <t>Zinus Collection Soho Dining Table</t>
  </si>
  <si>
    <t>https://www.amazon.com/dp/B075FFTLFV</t>
  </si>
  <si>
    <t>72,99</t>
  </si>
  <si>
    <t>B005A2IIFW</t>
  </si>
  <si>
    <t>Big Joe Dorm Chair, Radiant Orchid</t>
  </si>
  <si>
    <t>https://www.amazon.com/dp/B005A2IIFW</t>
  </si>
  <si>
    <t>B07JB9WK6J</t>
  </si>
  <si>
    <t>OFM Racing Style Bonded Leather Gaming Chair</t>
  </si>
  <si>
    <t>https://www.amazon.com/dp/B07JB9WK6J</t>
  </si>
  <si>
    <t>99,65</t>
  </si>
  <si>
    <t>B07R8Z5P41</t>
  </si>
  <si>
    <t>KARRISM Extra Thick Mattress Topper, Cooling Mattress Pad Cover Topper, 400TC Cotton Pillow Top (8-21Inch Deep Pocket)</t>
  </si>
  <si>
    <t>https://www.amazon.com/dp/B07R8Z5P41</t>
  </si>
  <si>
    <t>69,9</t>
  </si>
  <si>
    <t>B00V7B78Z6</t>
  </si>
  <si>
    <t>CordaRoy's Chenille Bean Bag Chair, Convertible Chair Folds from Bean Bag</t>
  </si>
  <si>
    <t>https://www.amazon.com/dp/B00V7B78Z6</t>
  </si>
  <si>
    <t>279,99</t>
  </si>
  <si>
    <t>B015WKNNS8</t>
  </si>
  <si>
    <t>Delta Children Chair Desk With Storage Bin, Spider-Man</t>
  </si>
  <si>
    <t>https://www.amazon.com/dp/B015WKNNS8</t>
  </si>
  <si>
    <t>41,42</t>
  </si>
  <si>
    <t>B07D4BD5D3</t>
  </si>
  <si>
    <t>Amazon Basics 6-Leg Support Metal Bed Frame - Strong Support for Box Spring and Mattress Set - Twin Size Bed</t>
  </si>
  <si>
    <t>https://www.amazon.com/dp/B07D4BD5D3</t>
  </si>
  <si>
    <t>B07T9KVJ8D</t>
  </si>
  <si>
    <t>BestOffice Office Chair Gaming Chair Ergonomic Swivel Chair High Back Racing Chair, with Footrest Lumbar Support and Headrest</t>
  </si>
  <si>
    <t>https://www.amazon.com/dp/B07T9KVJ8D</t>
  </si>
  <si>
    <t>105,99</t>
  </si>
  <si>
    <t>B07HH7QW7S</t>
  </si>
  <si>
    <t>https://www.amazon.com/dp/B07HH7QW7S</t>
  </si>
  <si>
    <t>22,47</t>
  </si>
  <si>
    <t>B00LXCNNQC</t>
  </si>
  <si>
    <t>Urban Shop Oversized Saucer Chair, Black</t>
  </si>
  <si>
    <t>https://www.amazon.com/dp/B00LXCNNQC</t>
  </si>
  <si>
    <t>B07KKZ8K5C</t>
  </si>
  <si>
    <t>Tot Tutors WO135 Extra-Large, Supersized Toy Storage Organizer</t>
  </si>
  <si>
    <t>https://www.amazon.com/dp/B07KKZ8K5C</t>
  </si>
  <si>
    <t>56,99</t>
  </si>
  <si>
    <t>B01D7P5BFS</t>
  </si>
  <si>
    <t>AmazonBasics Low-Back Computer Chair</t>
  </si>
  <si>
    <t>https://www.amazon.com/dp/B01D7P5BFS</t>
  </si>
  <si>
    <t>B079M1HM2K</t>
  </si>
  <si>
    <t>LUCID 2 Inch Gel Infused Memory Foam Mattress</t>
  </si>
  <si>
    <t>https://www.amazon.com/dp/B079M1HM2K</t>
  </si>
  <si>
    <t>42,49</t>
  </si>
  <si>
    <t>B006Z2BZBU</t>
  </si>
  <si>
    <t>Dream On Me Foam Pack and Play Mattress</t>
  </si>
  <si>
    <t>https://www.amazon.com/dp/B006Z2BZBU</t>
  </si>
  <si>
    <t>B07HGCM2ZN</t>
  </si>
  <si>
    <t>https://www.amazon.com/dp/B07HGCM2ZN</t>
  </si>
  <si>
    <t>40,15</t>
  </si>
  <si>
    <t>B07GDRN7YM</t>
  </si>
  <si>
    <t>ToiletTree Products Deluxe Larger Fogless Shower Shaving Mirror with Squeegee, Large, Black</t>
  </si>
  <si>
    <t>https://www.amazon.com/dp/B07GDRN7YM</t>
  </si>
  <si>
    <t>29,7</t>
  </si>
  <si>
    <t>B07SZT4PPY</t>
  </si>
  <si>
    <t>Makeup Mirror with Lights, Lighted Makeup Mirror with Detachable 10X Magnification, Touch Screen and Light Adjustable, 180° Rotation, Color Boxed, White</t>
  </si>
  <si>
    <t>https://www.amazon.com/dp/B07SZT4PPY</t>
  </si>
  <si>
    <t>15,99</t>
  </si>
  <si>
    <t>B01N125MU5</t>
  </si>
  <si>
    <t>SONGMICS 3-Tier Shoe Bench Organizing Rack Entryway Storage Shelf 100% Bamboo</t>
  </si>
  <si>
    <t>https://www.amazon.com/dp/B01N125MU5</t>
  </si>
  <si>
    <t>B01KKHRNM0</t>
  </si>
  <si>
    <t>Baby Relax Hunter 3 Piece Kiddy Table and Chair Set, Gray</t>
  </si>
  <si>
    <t>https://www.amazon.com/dp/B01KKHRNM0</t>
  </si>
  <si>
    <t>44,21</t>
  </si>
  <si>
    <t>B01D7PG5EO</t>
  </si>
  <si>
    <t>AmazonBasics High-Back Executive Chair</t>
  </si>
  <si>
    <t>https://www.amazon.com/dp/B01D7PG5EO</t>
  </si>
  <si>
    <t>111,99</t>
  </si>
  <si>
    <t>B076MMY8T8</t>
  </si>
  <si>
    <t>PrimaSleep Wave Gel Infused Memory Foam Mattress, 10'' H, Twin, Blue</t>
  </si>
  <si>
    <t>https://www.amazon.com/dp/B076MMY8T8</t>
  </si>
  <si>
    <t>144,4</t>
  </si>
  <si>
    <t>B01B8GQ7RO</t>
  </si>
  <si>
    <t>Zinus Modern Studio 14 Inch Platform 1500H Metal Bed Frame / Mattress Foundation / Wooden Slat Support / with Headboard,</t>
  </si>
  <si>
    <t>https://www.amazon.com/dp/B01B8GQ7RO</t>
  </si>
  <si>
    <t>95,11</t>
  </si>
  <si>
    <t>B0094G369S</t>
  </si>
  <si>
    <t>Winsome Skippy Snack Table, Dark Espresso</t>
  </si>
  <si>
    <t>https://www.amazon.com/dp/B0094G369S</t>
  </si>
  <si>
    <t>B07RKVP7KY</t>
  </si>
  <si>
    <t>BestOffice Mesh Computer Chair Back Support Modern Executive Adjustable Chair Task Rolling Swivel Chair for Women, Men</t>
  </si>
  <si>
    <t>https://www.amazon.com/dp/B07RKVP7KY</t>
  </si>
  <si>
    <t>B00DOZTM3O</t>
  </si>
  <si>
    <t>Cosco Deluxe 6 Foot x 30 inch Fold-in-Half Blow Molded Folding Table, Black</t>
  </si>
  <si>
    <t>https://www.amazon.com/dp/B00DOZTM3O</t>
  </si>
  <si>
    <t>49,89</t>
  </si>
  <si>
    <t>B00Q7EPSHI</t>
  </si>
  <si>
    <t>Zinus Memory Foam 12 Inch Green Tea Mattress, Queen</t>
  </si>
  <si>
    <t>https://www.amazon.com/dp/B00Q7EPSHI</t>
  </si>
  <si>
    <t>360,34</t>
  </si>
  <si>
    <t>B07Z8S81GB</t>
  </si>
  <si>
    <t>Zinus Memory Foam 6 Inch Green Tea Cot Size Mattress</t>
  </si>
  <si>
    <t>https://www.amazon.com/dp/B07Z8S81GB</t>
  </si>
  <si>
    <t>B00XBC3BF0</t>
  </si>
  <si>
    <t>AmazonBasics High-Back Executive Swivel Office Computer Desk Chair - Black with Pewter Finish</t>
  </si>
  <si>
    <t>https://www.amazon.com/dp/B00XBC3BF0</t>
  </si>
  <si>
    <t>104,56</t>
  </si>
  <si>
    <t>B07R1DQL6H</t>
  </si>
  <si>
    <t>AmazonBasics Cooling Gel-Infused Memory Foam Mattress - Medium Firmness, CertiPUR-US Certified</t>
  </si>
  <si>
    <t>https://www.amazon.com/dp/B07R1DQL6H</t>
  </si>
  <si>
    <t>B0734CDD58</t>
  </si>
  <si>
    <t>Zinus Upholstered Button Tufted Premium Platform Bed/Strong Wood Slat Support</t>
  </si>
  <si>
    <t>https://www.amazon.com/dp/B0734CDD58</t>
  </si>
  <si>
    <t>394,99</t>
  </si>
  <si>
    <t>B01N2YPDQX</t>
  </si>
  <si>
    <t>Zinus Armita 7 Inch Smart Box Spring / Mattress Foundation / Strong Steel Structure / Easy Assembly Required, Twin</t>
  </si>
  <si>
    <t>https://www.amazon.com/dp/B01N2YPDQX</t>
  </si>
  <si>
    <t>74,99</t>
  </si>
  <si>
    <t>B07RGWD9HF</t>
  </si>
  <si>
    <t>Mattress Topper Twin, Memory Foam Mattress Topper for Twin Size Bed, 3 Inch</t>
  </si>
  <si>
    <t>https://www.amazon.com/dp/B07RGWD9HF</t>
  </si>
  <si>
    <t>59,48</t>
  </si>
  <si>
    <t>B07BJCJ7JH</t>
  </si>
  <si>
    <t>Step2 Pretty &amp; Posh Vanity with Stool | Kids Pretend Play Vanity Set</t>
  </si>
  <si>
    <t>https://www.amazon.com/dp/B07BJCJ7JH</t>
  </si>
  <si>
    <t>55,19</t>
  </si>
  <si>
    <t>B00CE69IGA</t>
  </si>
  <si>
    <t>Melissa &amp; Doug Solid Wood Table &amp; Chairs (Kids Furniture, Sturdy Wooden Furniture, 3-Piece Set, 20” H x 23.5” W x 20.5” L, Great Gift for Girls and Boys - Best for 3, 4, 5 Year Olds and Up)</t>
  </si>
  <si>
    <t>https://www.amazon.com/dp/B00CE69IGA</t>
  </si>
  <si>
    <t>79,99</t>
  </si>
  <si>
    <t>B071JGCB18</t>
  </si>
  <si>
    <t>Zinus 1.5 Inch Green Tea Memory Foam Mattress Topper, Twin</t>
  </si>
  <si>
    <t>https://www.amazon.com/dp/B071JGCB18</t>
  </si>
  <si>
    <t>26,05</t>
  </si>
  <si>
    <t>B013ZFNO2C</t>
  </si>
  <si>
    <t>Jakks Toy Story Activity Table Set with Two Chairs</t>
  </si>
  <si>
    <t>https://www.amazon.com/dp/B013ZFNO2C</t>
  </si>
  <si>
    <t>B074QTSBS2</t>
  </si>
  <si>
    <t>Zinus Memory Foam 6 Inch Green Tea Cot Size Mattress, Narrow Twin</t>
  </si>
  <si>
    <t>https://www.amazon.com/dp/B074QTSBS2</t>
  </si>
  <si>
    <t>82,1</t>
  </si>
  <si>
    <t>B07K6H8K68</t>
  </si>
  <si>
    <t>AmazonBasics Mattress Foundation / Smart Box Spring for Twin Size Bed, Tool-Free Easy Assembly - 5-Inch, Twin</t>
  </si>
  <si>
    <t>https://www.amazon.com/dp/B07K6H8K68</t>
  </si>
  <si>
    <t>B07JBZWHVZ</t>
  </si>
  <si>
    <t>OFM Essentials Collection High-Back Racing Style Bonded Leather Gaming Chair, in Black</t>
  </si>
  <si>
    <t>https://www.amazon.com/dp/B07JBZWHVZ</t>
  </si>
  <si>
    <t>B07T8LXPSS</t>
  </si>
  <si>
    <t>Home Office Chair Ergonomic Desk Chair Swivel Rolling Computer Chair Executive Lumbar Support Task Mesh Chair Adjustable Stool for Women Men</t>
  </si>
  <si>
    <t>https://www.amazon.com/dp/B07T8LXPSS</t>
  </si>
  <si>
    <t>46,99</t>
  </si>
  <si>
    <t>B07GP3YPCC</t>
  </si>
  <si>
    <t>https://www.amazon.com/dp/B07GP3YPCC</t>
  </si>
  <si>
    <t>192,73</t>
  </si>
  <si>
    <t>B07G75GDD7</t>
  </si>
  <si>
    <t>FASCINATE Vanity Mirror with Lights, Trifold Lighted up Makeup Mirror with Magnification 10X/3X/2X, Touch Screen 21 Led, Dual Power Supply, 180° Rotation Portable Lighted Beauty Mirror (Black)</t>
  </si>
  <si>
    <t>https://www.amazon.com/dp/B07G75GDD7</t>
  </si>
  <si>
    <t>21,99</t>
  </si>
  <si>
    <t>B07RTLYXFC</t>
  </si>
  <si>
    <t>AmazonBasics Cooling Gel-Infused Memory Foam Mattress Topper - Ventilated, CertiPUR-US Certified Foam, 2-Inch - Twin</t>
  </si>
  <si>
    <t>https://www.amazon.com/dp/B07RTLYXFC</t>
  </si>
  <si>
    <t>B07RPQPYDM</t>
  </si>
  <si>
    <t>Casper Sleep Essential Mattress</t>
  </si>
  <si>
    <t>https://www.amazon.com/dp/B07RPQPYDM</t>
  </si>
  <si>
    <t>335,75</t>
  </si>
  <si>
    <t>B07G4MCW3T</t>
  </si>
  <si>
    <t>FURINNO Open Shelf</t>
  </si>
  <si>
    <t>https://www.amazon.com/dp/B07G4MCW3T</t>
  </si>
  <si>
    <t>33,37</t>
  </si>
  <si>
    <t>B002S7H920</t>
  </si>
  <si>
    <t>Ace Bayou X Rocker II SE 2.1 Black Leather Floor Video Gaming Chair for Adult, Teen, and Kid Gamers with Armrest and Headrest - High Tech Audio and Wireless Capacity - Ergonomic Back Support</t>
  </si>
  <si>
    <t>https://www.amazon.com/dp/B002S7H920</t>
  </si>
  <si>
    <t>120,12</t>
  </si>
  <si>
    <t>B081VVXPD4</t>
  </si>
  <si>
    <t>Tot Tutors Table &amp; Chair Set</t>
  </si>
  <si>
    <t>https://www.amazon.com/dp/B081VVXPD4</t>
  </si>
  <si>
    <t>B07TW4L69W</t>
  </si>
  <si>
    <t>MAOMI AMZ F i r e 7 (2017 Release) Case,[Kickstand Feature],Shock-Absorption/High Impact Resistant Heavy Duty Armor Defender Case for K i n d l e F i r e 7 inch 2017</t>
  </si>
  <si>
    <t>https://www.amazon.com/dp/B07TW4L69W</t>
  </si>
  <si>
    <t>10,9</t>
  </si>
  <si>
    <t>B07MH7L6G8</t>
  </si>
  <si>
    <t>Coleshome Computer Desk for Home Office Sturdy Writing Desk</t>
  </si>
  <si>
    <t>https://www.amazon.com/dp/B07MH7L6G8</t>
  </si>
  <si>
    <t>B07DDF8STK</t>
  </si>
  <si>
    <t>Large Lighted Vanity Makeup Mirror (X-Large Model), Funtouch Light Up Mirror with 35 LED Lights, Touch Screen and 10X Magnification Mirror, 360° Rotation Tabletop Cosmetic Mirror (White)</t>
  </si>
  <si>
    <t>https://www.amazon.com/dp/B07DDF8STK</t>
  </si>
  <si>
    <t>36,99</t>
  </si>
  <si>
    <t>B01MQGKX41</t>
  </si>
  <si>
    <t>UTEX 2 in 1 Kids Construction Play Table with Storage Drawers and Built in Plate (Espresso)</t>
  </si>
  <si>
    <t>https://www.amazon.com/dp/B01MQGKX41</t>
  </si>
  <si>
    <t>B00LNMYT6U</t>
  </si>
  <si>
    <t>Ashley Furniture Signature Design - Challiman Bar Stool - Pub Height</t>
  </si>
  <si>
    <t>https://www.amazon.com/dp/B00LNMYT6U</t>
  </si>
  <si>
    <t>73,88</t>
  </si>
  <si>
    <t>B01K8JEEGS</t>
  </si>
  <si>
    <t>FURINNO 15113BKW Jaya Large Entertainment Stand</t>
  </si>
  <si>
    <t>https://www.amazon.com/dp/B01K8JEEGS</t>
  </si>
  <si>
    <t>56,65</t>
  </si>
  <si>
    <t>B07H9NDPG7</t>
  </si>
  <si>
    <t>Marshmallow Furniture, Children's 2-in-1 Flip Open Foam Sofa, Disney’s The Lion King, by Spin Master</t>
  </si>
  <si>
    <t>https://www.amazon.com/dp/B07H9NDPG7</t>
  </si>
  <si>
    <t>B0147WIC7E</t>
  </si>
  <si>
    <t>BestOffice OC-H03-Black Chair Desk Ergonomic Swivel Executive Adjustable Task MidBack Computer Stool with Arm in Home-Office, 1, Black</t>
  </si>
  <si>
    <t>https://www.amazon.com/dp/B0147WIC7E</t>
  </si>
  <si>
    <t>54,88</t>
  </si>
  <si>
    <t>B074ND67LQ</t>
  </si>
  <si>
    <t>Vibe 12-Inch Gel Memory Foam Mattress | Bed in a Box, [Mattress Only], Twin</t>
  </si>
  <si>
    <t>https://www.amazon.com/dp/B074ND67LQ</t>
  </si>
  <si>
    <t>158,27</t>
  </si>
  <si>
    <t>B00EF4G6FK</t>
  </si>
  <si>
    <t>Ergonomic Office Chair Desk Chair Mesh Computer Chair Back Support Modern Executive Mid Back Rolling Swivel Chair for Women, Men</t>
  </si>
  <si>
    <t>https://www.amazon.com/dp/B00EF4G6FK</t>
  </si>
  <si>
    <t>36,88</t>
  </si>
  <si>
    <t>B07FYN5FS9</t>
  </si>
  <si>
    <t>Baby Delight Beside Me Dreamer Bassinet &amp; Bedside Sleeper</t>
  </si>
  <si>
    <t>https://www.amazon.com/dp/B07FYN5FS9</t>
  </si>
  <si>
    <t>194,77</t>
  </si>
  <si>
    <t>B07DZS7QZ9</t>
  </si>
  <si>
    <t>Nokaxus Gaming Chair Office Large Size High-Back Ergonomic Racing Seat with Massage Lumbar Support and Retractible Footrest PU Leather 90-180 Degree Adjustment of backrest Thickening sponges</t>
  </si>
  <si>
    <t>https://www.amazon.com/dp/B07DZS7QZ9</t>
  </si>
  <si>
    <t>179,99</t>
  </si>
  <si>
    <t>B073JTYRP5</t>
  </si>
  <si>
    <t>Zinus 1.5 Inch Swirl Gel Memory Foam Air Flow Topper, Twin</t>
  </si>
  <si>
    <t>https://www.amazon.com/dp/B073JTYRP5</t>
  </si>
  <si>
    <t>30,31</t>
  </si>
  <si>
    <t>B07HG9L41D</t>
  </si>
  <si>
    <t>https://www.amazon.com/dp/B07HG9L41D</t>
  </si>
  <si>
    <t>26,06</t>
  </si>
  <si>
    <t>B0085WHBHU</t>
  </si>
  <si>
    <t>Deluxe Shave Well Shower Mirror for shaving fogless - Made in the USA - 33% larger than the Original Shave Well fogless Shower Mirror</t>
  </si>
  <si>
    <t>https://www.amazon.com/dp/B0085WHBHU</t>
  </si>
  <si>
    <t>12,99</t>
  </si>
  <si>
    <t>B01B8GSUXI</t>
  </si>
  <si>
    <t>Zinus Arnav Modern Studio 10 Inch Platform 2000H Metal Bed Frame / Mattress Foundation / Wooden Slat Support / With Headboard / Good Design Award Winner, Twin</t>
  </si>
  <si>
    <t>https://www.amazon.com/dp/B01B8GSUXI</t>
  </si>
  <si>
    <t>B01GDR3HHG</t>
  </si>
  <si>
    <t>SONGMICS 3-Tier Storage Cube Closet Organizer Shelf 6-Cube Cabinet Bookcase</t>
  </si>
  <si>
    <t>https://www.amazon.com/dp/B01GDR3HHG</t>
  </si>
  <si>
    <t>22,99</t>
  </si>
  <si>
    <t>B00MNQPRK2</t>
  </si>
  <si>
    <t>KidKraft 2-in-1 Activity Table with Board, Gray/Natural</t>
  </si>
  <si>
    <t>https://www.amazon.com/dp/B00MNQPRK2</t>
  </si>
  <si>
    <t>48,03</t>
  </si>
  <si>
    <t>B00EVQJ4AQ</t>
  </si>
  <si>
    <t>Marshmallow Furniture, Children's 2 in 1 Flip Open Foam Sofa, Sesame Street's Elmo/Sesame, by Spin Master</t>
  </si>
  <si>
    <t>https://www.amazon.com/dp/B00EVQJ4AQ</t>
  </si>
  <si>
    <t>39,54</t>
  </si>
  <si>
    <t>B06XJ9D37N</t>
  </si>
  <si>
    <t>Royal Tradition Plush MATTRESS TOPPER, Twin, 2 Inches Hypoallergenic Overfilled Down Alternative Anchor Bands Mattress Topper</t>
  </si>
  <si>
    <t>https://www.amazon.com/dp/B06XJ9D37N</t>
  </si>
  <si>
    <t>34,41</t>
  </si>
  <si>
    <t>B008S5B17A</t>
  </si>
  <si>
    <t>LUCID 6 Inch Memory Foam Mattress - Dual-Layered - CertiPUR-US Certified - Firm Feel - Twin Size</t>
  </si>
  <si>
    <t>https://www.amazon.com/dp/B008S5B17A</t>
  </si>
  <si>
    <t>113,37</t>
  </si>
  <si>
    <t>B07KXQLMLL</t>
  </si>
  <si>
    <t>Frozen 2 Table &amp; Chair Set, Folding Table &amp; 2 Folding Padded Chairs</t>
  </si>
  <si>
    <t>https://www.amazon.com/dp/B07KXQLMLL</t>
  </si>
  <si>
    <t>B07DD89MM4</t>
  </si>
  <si>
    <t>Twin Mattress, Sweetnight Twin Size Mattress- 10 Inch Gel Memory Foam Mattresses with CertiPUR-US Certified for Back Pain Relief/Motion Isolation&amp;Cool Sleep, Flippable Comfort from Soft to Medium Firm</t>
  </si>
  <si>
    <t>https://www.amazon.com/dp/B07DD89MM4</t>
  </si>
  <si>
    <t>B07CQ25KB1</t>
  </si>
  <si>
    <t>Sweetnight Queen Mattress in a Box - 12 Inch Plush Pillow Top Hybrid Mattress, Gel Memory Foam for Sleep Cool, Motion Isolating Individually Wrapped Coils, CertiPUR-US Certified, Queen Size</t>
  </si>
  <si>
    <t>https://www.amazon.com/dp/B07CQ25KB1</t>
  </si>
  <si>
    <t>B07RFKWGSF</t>
  </si>
  <si>
    <t>Ergonomic Office Chair Desk Chair Mesh Computer Chair Back Support Modern Executive Adjustable Chair Task Rolling Swivel Chair for Women, Men</t>
  </si>
  <si>
    <t>https://www.amazon.com/dp/B07RFKWGSF</t>
  </si>
  <si>
    <t>B07F9QCCTG</t>
  </si>
  <si>
    <t>Sweetnight 10 Inch Full Size Mattress In a Box - Sleep Cooler with Euro Pillow Top Gel Memory Foam, Individually Pocket Spring Hybrid Mattresses for Motion Isolation,CertiPUR-US Certified,Full Size</t>
  </si>
  <si>
    <t>https://www.amazon.com/dp/B07F9QCCTG</t>
  </si>
  <si>
    <t>B07MGVWV24</t>
  </si>
  <si>
    <t>SOPAT Extra Thick Mattress Topper (Twin),Cooling Mattress Pad Cover,Pillow Top Construction (8-21Inch Deep Pocket),Double Border,Down Alternative Fill,Breathable</t>
  </si>
  <si>
    <t>https://www.amazon.com/dp/B07MGVWV24</t>
  </si>
  <si>
    <t>B074X7WT6D</t>
  </si>
  <si>
    <t>VASAGLE Industrial Ladder Shelf, 4-Tier Bookshelf, Storage Rack Shelves, Bathroom, Living Room, Wood Look Accent Furniture, Metal Frame, Rustic Brown ULLS44X</t>
  </si>
  <si>
    <t>https://www.amazon.com/dp/B074X7WT6D</t>
  </si>
  <si>
    <t>65,99</t>
  </si>
  <si>
    <t>B074QTHMQS</t>
  </si>
  <si>
    <t>Zinus Upholstered Navy Button Detailed Platform Bed/Wood Slat Support</t>
  </si>
  <si>
    <t>https://www.amazon.com/dp/B074QTHMQS</t>
  </si>
  <si>
    <t>B0825CMYZK</t>
  </si>
  <si>
    <t>PC Gaming Chair Massage Office Chair Ergonomic Desk Chair Racing Executive PU Leather Computer Chair with Lumbar Support Headrest Armrest Task Rolling Swivel Chair</t>
  </si>
  <si>
    <t>https://www.amazon.com/dp/B0825CMYZK</t>
  </si>
  <si>
    <t>B081RDPC6W</t>
  </si>
  <si>
    <t>PC Gaming Chair Massage Office Chair Ergonomic Desk Chair Racing Executive PU Leather Computer Chair with Lumbar Support Headrest Armrest Task Rolling Swivel Chair for Women Adults, White</t>
  </si>
  <si>
    <t>https://www.amazon.com/dp/B081RDPC6W</t>
  </si>
  <si>
    <t>72,88</t>
  </si>
  <si>
    <t>B07NC5K8SK</t>
  </si>
  <si>
    <t>Barbie Fashionistas Ultimate Closet Accessory</t>
  </si>
  <si>
    <t>https://www.amazon.com/dp/B07NC5K8SK</t>
  </si>
  <si>
    <t>14,88</t>
  </si>
  <si>
    <t>B07V4CX86V</t>
  </si>
  <si>
    <t>EASEHOLD Makeup Vanity Mirror Rechargeable with 3 Color 42 LEDs Dimmable Lights 1X/10X Magnifying 90°Rotation Cosmetic Beauty Portable Detachable Countertop Circle Tabletop Desk Face Mirror</t>
  </si>
  <si>
    <t>https://www.amazon.com/dp/B07V4CX86V</t>
  </si>
  <si>
    <t>B076HTJRMZ</t>
  </si>
  <si>
    <t>RESPAWN 110 Racing Style Gaming Chair, Reclining Ergonomic Leather Chair with Footrest, in Green (RSP-110-GRN)</t>
  </si>
  <si>
    <t>https://www.amazon.com/dp/B076HTJRMZ</t>
  </si>
  <si>
    <t>139,99</t>
  </si>
  <si>
    <t>B06XT9XM6W</t>
  </si>
  <si>
    <t>PrimaSleep 8 Inch Premium Cool Gel Multi Layered Memory Foam Bed Mattress, Twin</t>
  </si>
  <si>
    <t>https://www.amazon.com/dp/B06XT9XM6W</t>
  </si>
  <si>
    <t>116,27</t>
  </si>
  <si>
    <t>B07Q56GDST</t>
  </si>
  <si>
    <t>Kaimeng Office Chair Desk Leather Gaming Chair High Back Ergonomic Adjustable Racing Chair Executive Computer Chair</t>
  </si>
  <si>
    <t>https://www.amazon.com/dp/B07Q56GDST</t>
  </si>
  <si>
    <t>66,99</t>
  </si>
  <si>
    <t>B07QX2BYDH</t>
  </si>
  <si>
    <t>AmazonBasics Gaming Computer Desk with Storage for Controller, Headphone &amp; Speaker - Black</t>
  </si>
  <si>
    <t>https://www.amazon.com/dp/B07QX2BYDH</t>
  </si>
  <si>
    <t>96,81</t>
  </si>
  <si>
    <t>B07BBPPS4L</t>
  </si>
  <si>
    <t>ITIDY Garment-Bags, Clothing Storage Bags for Storage &amp; Travel,Lightweight Clothing Dust Cover with Practical Clear Window</t>
  </si>
  <si>
    <t>https://www.amazon.com/dp/B07BBPPS4L</t>
  </si>
  <si>
    <t>12,69</t>
  </si>
  <si>
    <t>B018I1XTFU</t>
  </si>
  <si>
    <t>Fitueyes Universal TV Stand Base Swivel Tabletop TV Stand with Mount for 32 to 65 inch Flat Screen TV 80 Degree Swivel, 3 Level Height Adjustable,Tempered Glass Base,Holds up to110 lbs Screens</t>
  </si>
  <si>
    <t>https://www.amazon.com/dp/B018I1XTFU</t>
  </si>
  <si>
    <t>48,99</t>
  </si>
  <si>
    <t>B00HCZ0XBM</t>
  </si>
  <si>
    <t>Best Price Mattress 6-Inch Memory Foam Mattress, Twin</t>
  </si>
  <si>
    <t>https://www.amazon.com/dp/B00HCZ0XBM</t>
  </si>
  <si>
    <t>B07YXTMPS4</t>
  </si>
  <si>
    <t>Recliner Chair for Living Room Massage Recliner Sofa Reading Chair Winback Single Sofa Home Theater Seating Modern Reclining Chair Easy Lounge with PU Leather Padded Seat Backrest</t>
  </si>
  <si>
    <t>https://www.amazon.com/dp/B07YXTMPS4</t>
  </si>
  <si>
    <t>119,99</t>
  </si>
  <si>
    <t>B07F1TKRYQ</t>
  </si>
  <si>
    <t>Inspired Living Folding Step Stool Heavy Duty</t>
  </si>
  <si>
    <t>https://www.amazon.com/dp/B07F1TKRYQ</t>
  </si>
  <si>
    <t>14,97</t>
  </si>
  <si>
    <t>B081VB4QMY</t>
  </si>
  <si>
    <t>Flying Mini RC Infraed Induction Helicopter Aircraft Flashing Light Toys for Kid USB Charged Airplanes Birthday Present Xmas Gift</t>
  </si>
  <si>
    <t>https://www.amazon.com/dp/B081VB4QMY</t>
  </si>
  <si>
    <t>33,52</t>
  </si>
  <si>
    <t>B013WW9I82</t>
  </si>
  <si>
    <t>Flash Furniture 10 Pk. HERCULES Series 800 lb. Capacity Premium Beige Plastic Folding Chair</t>
  </si>
  <si>
    <t>https://www.amazon.com/dp/B013WW9I82</t>
  </si>
  <si>
    <t>B07L6KM74G</t>
  </si>
  <si>
    <t>AmazonBasics Classic Solid Wood Saddle-Seat Kitchen Counter Stool with Foot Plate 24 Inch, Black, Set of 2</t>
  </si>
  <si>
    <t>https://www.amazon.com/dp/B07L6KM74G</t>
  </si>
  <si>
    <t>B0012H2L3E</t>
  </si>
  <si>
    <t>Office Star Resin Multipurpose Square Table</t>
  </si>
  <si>
    <t>https://www.amazon.com/dp/B0012H2L3E</t>
  </si>
  <si>
    <t>B07C4972WR</t>
  </si>
  <si>
    <t>AmazonBasics Memory Foam Mattress - 10-Inch, Twin Size - Soft Bed, Plush Feel, CertiPUR-US Certified, Breathable, Easy Set-Up</t>
  </si>
  <si>
    <t>https://www.amazon.com/dp/B07C4972WR</t>
  </si>
  <si>
    <t>B06Y3C1KHY</t>
  </si>
  <si>
    <t>Crown Mark Upholstered Panel Bed in Black, Twin</t>
  </si>
  <si>
    <t>https://www.amazon.com/dp/B06Y3C1KHY</t>
  </si>
  <si>
    <t>84,81</t>
  </si>
  <si>
    <t>B075FDZ37C</t>
  </si>
  <si>
    <t>Zinus Suzanne Metal and Wood Platform Bed with Headboard / Box Spring Optional / Wood Slat Support, Twin</t>
  </si>
  <si>
    <t>https://www.amazon.com/dp/B075FDZ37C</t>
  </si>
  <si>
    <t>169,99</t>
  </si>
  <si>
    <t>B07TF5ZZKW</t>
  </si>
  <si>
    <t>Youngeyee Stuffed Animal Storage Kids Bean Bag Chair Cover 24"x24" Velvet Toy Organization and Storage Zipper Bags for Plush Toys, Pillows, Blankets, Towels, Clothes, Filler NOT Included</t>
  </si>
  <si>
    <t>https://www.amazon.com/dp/B07TF5ZZKW</t>
  </si>
  <si>
    <t>28,97</t>
  </si>
  <si>
    <t>B012H0K7T4</t>
  </si>
  <si>
    <t>Zinus – Cloud Memory Foam 10 Inch Mattress / Pressure Relieving Design / Mattress-in-a-Box / OEKO-TEX and CertiPUR-US Certified, Twin</t>
  </si>
  <si>
    <t>https://www.amazon.com/dp/B012H0K7T4</t>
  </si>
  <si>
    <t>224,13</t>
  </si>
  <si>
    <t>B01N2VJBNT</t>
  </si>
  <si>
    <t>Homall Gaming Chair Office Chair High Back Computer Chair PU Leather Desk Chair PC Racing Executive Ergonomic Adjustable Swivel Task Chair with Headrest and Lumbar Support (Red)</t>
  </si>
  <si>
    <t>https://www.amazon.com/dp/B01N2VJBNT</t>
  </si>
  <si>
    <t>112,99</t>
  </si>
  <si>
    <t>B0821SHCXW</t>
  </si>
  <si>
    <t>Flash Furniture Black Folding Card Table - JB-2-GG</t>
  </si>
  <si>
    <t>https://www.amazon.com/dp/B0821SHCXW</t>
  </si>
  <si>
    <t>136,5</t>
  </si>
  <si>
    <t>B07X5FN4P1</t>
  </si>
  <si>
    <t>Modway Ultimate Quilted Pillow Top 10” Jenna Innerspring Mattress - Individually Encased Pocket Coils - 10-Year Warranty</t>
  </si>
  <si>
    <t>https://www.amazon.com/dp/B07X5FN4P1</t>
  </si>
  <si>
    <t>155,25</t>
  </si>
  <si>
    <t>B07GJ67GNP</t>
  </si>
  <si>
    <t>LAMINET Deluxe Extra Thick Sagging Furniture Cushion Support Insert| Seat Saver| New and Improved| Extend The Life of Your Loveseat | 60% Thicker</t>
  </si>
  <si>
    <t>https://www.amazon.com/dp/B07GJ67GNP</t>
  </si>
  <si>
    <t>3,2</t>
  </si>
  <si>
    <t>B07CVQXC66</t>
  </si>
  <si>
    <t>Best Price Mattress Twin Bed Frame - 14 Inch Metal Platform Beds w/ Heavy Duty Steel Slat Mattress Foundation (No Box Spring Needed), Black</t>
  </si>
  <si>
    <t>https://www.amazon.com/dp/B07CVQXC66</t>
  </si>
  <si>
    <t>60,04</t>
  </si>
  <si>
    <t>B07DKTN85G</t>
  </si>
  <si>
    <t>Ashley Furniture Signature Design - Bolanburg Chairside End Table</t>
  </si>
  <si>
    <t>https://www.amazon.com/dp/B07DKTN85G</t>
  </si>
  <si>
    <t>B074R69K91</t>
  </si>
  <si>
    <t>Zinus Modern Studio 6 Inch Platforma Low Profile Bed Frame / Mattress Foundation / Boxspring Optional / Wood slat support, Twin</t>
  </si>
  <si>
    <t>https://www.amazon.com/dp/B074R69K91</t>
  </si>
  <si>
    <t>96,47</t>
  </si>
  <si>
    <t>B07DGMN612</t>
  </si>
  <si>
    <t>Zinus Annemarie Solid Wood Bed Support Slats / Fabric-Covered / Bunkie Board, Twin</t>
  </si>
  <si>
    <t>https://www.amazon.com/dp/B07DGMN612</t>
  </si>
  <si>
    <t>40,17</t>
  </si>
  <si>
    <t>B01KIHQOZ4</t>
  </si>
  <si>
    <t>Free-Standing Coat Rack Metal Stand - Hall Tree Entry-Way Furniture Best for Hanging Up Jacket, Purse, Hand-Bag, Cloth, Hat, Winter Scarf Holder - Home or Office Floor Hanger 12-Hooks Organizer, Black</t>
  </si>
  <si>
    <t>https://www.amazon.com/dp/B01KIHQOZ4</t>
  </si>
  <si>
    <t>16,95</t>
  </si>
  <si>
    <t>B00E8SZ4MY</t>
  </si>
  <si>
    <t>https://www.amazon.com/dp/B00E8SZ4MY</t>
  </si>
  <si>
    <t>38,59</t>
  </si>
  <si>
    <t>B003DYZQKY</t>
  </si>
  <si>
    <t>Lifetime 80160 Commercial Height Adjustable Folding Utility Table, 4 Feet, White Granite</t>
  </si>
  <si>
    <t>https://www.amazon.com/dp/B003DYZQKY</t>
  </si>
  <si>
    <t>55,98</t>
  </si>
  <si>
    <t>B00E8SZ3H0</t>
  </si>
  <si>
    <t>Flash Furniture 5 Piece Black Folding Card Table and Chair Set, JB-1-GG</t>
  </si>
  <si>
    <t>https://www.amazon.com/dp/B00E8SZ3H0</t>
  </si>
  <si>
    <t>B07CFMPV7V</t>
  </si>
  <si>
    <t>Cosco Diamond Series Banquet Folding Table</t>
  </si>
  <si>
    <t>https://www.amazon.com/dp/B07CFMPV7V</t>
  </si>
  <si>
    <t>B075JMMFGQ</t>
  </si>
  <si>
    <t>Seville Classics</t>
  </si>
  <si>
    <t>https://www.amazon.com/dp/B075JMMFGQ</t>
  </si>
  <si>
    <t>233,48</t>
  </si>
  <si>
    <t>B0742B6F1H</t>
  </si>
  <si>
    <t>Olee Sleep Tri-Folding Memory Foam Topper, 4'' H, Blue</t>
  </si>
  <si>
    <t>https://www.amazon.com/dp/B0742B6F1H</t>
  </si>
  <si>
    <t>69,99</t>
  </si>
  <si>
    <t>B07T2BF3T2</t>
  </si>
  <si>
    <t>Homall Single Recliner Chair Padded Seat PU Leather Living Room Sofa Recliner Modern Recliner Seat Club Chair Home Theater Seating</t>
  </si>
  <si>
    <t>https://www.amazon.com/dp/B07T2BF3T2</t>
  </si>
  <si>
    <t>B00631YUEM</t>
  </si>
  <si>
    <t>FURINNO Just 3-Tier End Table, 1-Pack, White/White</t>
  </si>
  <si>
    <t>https://www.amazon.com/dp/B00631YUEM</t>
  </si>
  <si>
    <t>12,84</t>
  </si>
  <si>
    <t>B081S4LW49</t>
  </si>
  <si>
    <t>Flash Furniture Black Folding Card Table</t>
  </si>
  <si>
    <t>https://www.amazon.com/dp/B081S4LW49</t>
  </si>
  <si>
    <t>132,18</t>
  </si>
  <si>
    <t>B076FGKC3H</t>
  </si>
  <si>
    <t>Pure Brands Mattress Topper &amp; Mattress Pad Protector in One - Quality Plush Luxury Down Alternative Pillow Top - Make Your Bed Luxurious - 18" Deep Pockets - Twin Size</t>
  </si>
  <si>
    <t>https://www.amazon.com/dp/B076FGKC3H</t>
  </si>
  <si>
    <t>35,99</t>
  </si>
  <si>
    <t>B07GJ6RDFR</t>
  </si>
  <si>
    <t>LAMINET Deluxe Adjustable Furniture Fix Sagging Cushion Seat Savers</t>
  </si>
  <si>
    <t>https://www.amazon.com/dp/B07GJ6RDFR</t>
  </si>
  <si>
    <t>B00IIFW2L4</t>
  </si>
  <si>
    <t>AmazonBasics Mid-Back Desk Office Chair with Armrests - Mesh Back, Swivels - Black, BIFMA Certified</t>
  </si>
  <si>
    <t>https://www.amazon.com/dp/B00IIFW2L4</t>
  </si>
  <si>
    <t>47,97</t>
  </si>
  <si>
    <t>B07ZKBP4DS</t>
  </si>
  <si>
    <t>Winsome Wood Natural Beechwood End/Accent Table</t>
  </si>
  <si>
    <t>https://www.amazon.com/dp/B07ZKBP4DS</t>
  </si>
  <si>
    <t>3,6</t>
  </si>
  <si>
    <t>70,36</t>
  </si>
  <si>
    <t>B074PY2ZGS</t>
  </si>
  <si>
    <t>Delta Children Deluxe 9-Bin Toy Storage Organizer, Grey/Blue</t>
  </si>
  <si>
    <t>https://www.amazon.com/dp/B074PY2ZGS</t>
  </si>
  <si>
    <t>B0792DKHTN</t>
  </si>
  <si>
    <t>Lucid 2 Inch Bamboo Charcoal Memory Foam Mattress Topper - Twin</t>
  </si>
  <si>
    <t>https://www.amazon.com/dp/B0792DKHTN</t>
  </si>
  <si>
    <t>48,49</t>
  </si>
  <si>
    <t>B07FWJQXBD</t>
  </si>
  <si>
    <t>Marshmallow Furniture, Children's 2-in-1 Flip Open Foam Sofa, Paw Patrol, by Spin Master</t>
  </si>
  <si>
    <t>https://www.amazon.com/dp/B07FWJQXBD</t>
  </si>
  <si>
    <t>85,99</t>
  </si>
  <si>
    <t>B07FZ5FZPZ</t>
  </si>
  <si>
    <t>Furinno 14035CWN Simplistic Study Table, Columbia Walnut</t>
  </si>
  <si>
    <t>https://www.amazon.com/dp/B07FZ5FZPZ</t>
  </si>
  <si>
    <t>31,28</t>
  </si>
  <si>
    <t>B01M2D8ALO</t>
  </si>
  <si>
    <t>Olee Sleep 18 Inch Tall Heavy Duty Steel Slat/ Anti-slip Support/ Easy Assembly/ Mattress Foundation/ Maximum Storage/ Noise Free/ No Box Spring Needed, Black</t>
  </si>
  <si>
    <t>https://www.amazon.com/dp/B01M2D8ALO</t>
  </si>
  <si>
    <t>63,71</t>
  </si>
  <si>
    <t>B07L6C51SC</t>
  </si>
  <si>
    <t>AmazonBasics Classic Solid Wood Saddle-Seat Kitchen Counter Stool with Foot Plate 29 Inch, Black, Set of 2</t>
  </si>
  <si>
    <t>https://www.amazon.com/dp/B07L6C51SC</t>
  </si>
  <si>
    <t>B012JJ2EEY</t>
  </si>
  <si>
    <t>Flash Furniture Flash Furniture Mesh Task Office Chairs</t>
  </si>
  <si>
    <t>https://www.amazon.com/dp/B012JJ2EEY</t>
  </si>
  <si>
    <t>127,99</t>
  </si>
  <si>
    <t>B081TT4CDX</t>
  </si>
  <si>
    <t>Seville Classics Airlift Height Adjustable Standing Desk Converter with Keyboard Tray, Phone/Tablet Holder Ergonomic Table</t>
  </si>
  <si>
    <t>https://www.amazon.com/dp/B081TT4CDX</t>
  </si>
  <si>
    <t>B081V21XS4</t>
  </si>
  <si>
    <t>WE Furniture Minimal Farmhouse Wood Stand for TV's up to 78" Living Room Storage, Driftwood</t>
  </si>
  <si>
    <t>https://www.amazon.com/dp/B081V21XS4</t>
  </si>
  <si>
    <t>B081R8TB7M</t>
  </si>
  <si>
    <t>Lifetime 80251 Adjustable Folding Laptop Table TV Tray</t>
  </si>
  <si>
    <t>https://www.amazon.com/dp/B081R8TB7M</t>
  </si>
  <si>
    <t>B0030UUBMO</t>
  </si>
  <si>
    <t>Dream On Me 3 Mini/Portable Crib Mattress, White</t>
  </si>
  <si>
    <t>https://www.amazon.com/dp/B0030UUBMO</t>
  </si>
  <si>
    <t>B07MNMH21D</t>
  </si>
  <si>
    <t>SOPAT Extra Thick Mattress Topper (TwinXL),Cooling Mattress Pad Cover,Pillow Top Construction (8-21Inch Deep Pocket),Double Border,Down Alternative Fill,Breathable</t>
  </si>
  <si>
    <t>https://www.amazon.com/dp/B07MNMH21D</t>
  </si>
  <si>
    <t>74,9</t>
  </si>
  <si>
    <t>B07Z8VTP8R</t>
  </si>
  <si>
    <t>Cosco Fabric Folding Chair</t>
  </si>
  <si>
    <t>https://www.amazon.com/dp/B07Z8VTP8R</t>
  </si>
  <si>
    <t>B00MUYNLS2</t>
  </si>
  <si>
    <t>Flash Furniture 3-Foot Square Granite White Plastic Folding Table</t>
  </si>
  <si>
    <t>https://www.amazon.com/dp/B00MUYNLS2</t>
  </si>
  <si>
    <t>51,11</t>
  </si>
  <si>
    <t>B00W610EZC</t>
  </si>
  <si>
    <t>KidKraft Bookcase with Reading Nook Toy, White</t>
  </si>
  <si>
    <t>https://www.amazon.com/dp/B00W610EZC</t>
  </si>
  <si>
    <t>B01LZPMFW9</t>
  </si>
  <si>
    <t>Table Mate II Folding TV Tray Table and Cup Holder with 6 Height and 3 Angle Adjustments The Original TV Tray</t>
  </si>
  <si>
    <t>https://www.amazon.com/dp/B01LZPMFW9</t>
  </si>
  <si>
    <t>39,95</t>
  </si>
  <si>
    <t>B07VPX4WH1</t>
  </si>
  <si>
    <t>https://www.amazon.com/dp/B07VPX4WH1</t>
  </si>
  <si>
    <t>B081KGR5TK</t>
  </si>
  <si>
    <t>Seville Classics Airlift Compact Gas-Spring Height Adjustable Standing Desk Converter with Keyboard Tray</t>
  </si>
  <si>
    <t>https://www.amazon.com/dp/B081KGR5TK</t>
  </si>
  <si>
    <t>B01MR51N1S</t>
  </si>
  <si>
    <t>Zinus Memory Foam 6 Inch Green Tea Mattress, Twin</t>
  </si>
  <si>
    <t>https://www.amazon.com/dp/B01MR51N1S</t>
  </si>
  <si>
    <t>B010EA5ZH8</t>
  </si>
  <si>
    <t>WE Furniture Minimal Farmhouse Wood Universal Stand with Mount for TV's up to 64" Flat Screen Living Room Storage Shelves Entertainment Center, 58 Inch, Black</t>
  </si>
  <si>
    <t>https://www.amazon.com/dp/B010EA5ZH8</t>
  </si>
  <si>
    <t>137,36</t>
  </si>
  <si>
    <t>B071D9F919</t>
  </si>
  <si>
    <t>LUCID 3 Inch Bamboo Charcoal Memory Foam Mattress Topper - Twin</t>
  </si>
  <si>
    <t>https://www.amazon.com/dp/B071D9F919</t>
  </si>
  <si>
    <t>B01MY2Q8QI</t>
  </si>
  <si>
    <t>Mind Reader Standing Metal Coat Rack Hat Hanger</t>
  </si>
  <si>
    <t>https://www.amazon.com/dp/B01MY2Q8QI</t>
  </si>
  <si>
    <t>18,97</t>
  </si>
  <si>
    <t>B0074HYWFG</t>
  </si>
  <si>
    <t>LIFETIME 80251 Adjustable Folding Laptop Table TV Tray, 26 Inch, White Granite</t>
  </si>
  <si>
    <t>https://www.amazon.com/dp/B0074HYWFG</t>
  </si>
  <si>
    <t>26,98</t>
  </si>
  <si>
    <t>B07QJ2MR39</t>
  </si>
  <si>
    <t>Lucid 2 Inch Gel Infused Memory Foam Mattress</t>
  </si>
  <si>
    <t>https://www.amazon.com/dp/B07QJ2MR39</t>
  </si>
  <si>
    <t>B01ICHJIM8</t>
  </si>
  <si>
    <t>BestOffice PC Gaming Chair Ergonomic Office Chair Cheap Desk Chair with Lumbar Support Flip Up Arms Headrest PU Leather Executive High Back Computer Chair for Adults Women Men, Black and White</t>
  </si>
  <si>
    <t>https://www.amazon.com/dp/B01ICHJIM8</t>
  </si>
  <si>
    <t>B07JFXCNHZ</t>
  </si>
  <si>
    <t>Furmax Office Chair Leather Desk Gaming Chair, High Back Ergonomic Adjustable Racing Chair,Task Swivel Executive Computer Chair Headrest and Lumbar Support (Red)</t>
  </si>
  <si>
    <t>https://www.amazon.com/dp/B07JFXCNHZ</t>
  </si>
  <si>
    <t>75,99</t>
  </si>
  <si>
    <t>B0727PL2CK</t>
  </si>
  <si>
    <t>Melissa &amp; Doug Solid Wood Table &amp; Chairs (Sturdy Wooden Construction, 100-Pound Capacity, Easy to Assemble, 3-Piece Set, 20” W x 23.5” H x 20.5” L)</t>
  </si>
  <si>
    <t>https://www.amazon.com/dp/B0727PL2CK</t>
  </si>
  <si>
    <t>B08151FNY1</t>
  </si>
  <si>
    <t>https://www.amazon.com/dp/B08151FNY1</t>
  </si>
  <si>
    <t>147,98</t>
  </si>
  <si>
    <t>B01H2OCWC0</t>
  </si>
  <si>
    <t>Lucid 3 Inch Gel Infused Memory Foam Mattress, Full</t>
  </si>
  <si>
    <t>https://www.amazon.com/dp/B01H2OCWC0</t>
  </si>
  <si>
    <t>76,13</t>
  </si>
  <si>
    <t>B07MZQT2Z3</t>
  </si>
  <si>
    <t>RECCI 2-Inch Memory Foam Mattress Topper Twin, Pressure-Relieving Bed Topper, Memory Foam Mattress Pad with Bamboo Viscose Cover - Removable&amp;Washable,CertiPUR-US(Twin Size)</t>
  </si>
  <si>
    <t>https://www.amazon.com/dp/B07MZQT2Z3</t>
  </si>
  <si>
    <t>B010GIED3A</t>
  </si>
  <si>
    <t>Olee Sleep 10 inch Omega Hybrid Gel Infused Memory Foam and Pocket Spring Mattress (Twin)</t>
  </si>
  <si>
    <t>https://www.amazon.com/dp/B010GIED3A</t>
  </si>
  <si>
    <t>143,19</t>
  </si>
  <si>
    <t>B07YTRF1FY</t>
  </si>
  <si>
    <t>Space Heater, 950W Auto Oscillating Portable Ceramic Electric Heater, Heater for Home/Office/Bedroom and Bathroom, Personal Desk Heater</t>
  </si>
  <si>
    <t>https://www.amazon.com/dp/B07YTRF1FY</t>
  </si>
  <si>
    <t>35,59</t>
  </si>
  <si>
    <t>B01NCK6BEO</t>
  </si>
  <si>
    <t>Christopher Knight Home Living Sterling Dark Teal Fabric Storage Ottoman, 19.25”D x 50.75”W x 16.25”H</t>
  </si>
  <si>
    <t>https://www.amazon.com/dp/B01NCK6BEO</t>
  </si>
  <si>
    <t>154,04</t>
  </si>
  <si>
    <t>B07FFW2YH9</t>
  </si>
  <si>
    <t>AmazonBasics Kids' Toy Storage Organizer</t>
  </si>
  <si>
    <t>https://www.amazon.com/dp/B07FFW2YH9</t>
  </si>
  <si>
    <t>44,63</t>
  </si>
  <si>
    <t>B0098XUEIS</t>
  </si>
  <si>
    <t>Flash Furniture 8-Foot Bi-Fold Granite White Plastic Banquet and Event Folding Table with Carrying Handle</t>
  </si>
  <si>
    <t>https://www.amazon.com/dp/B0098XUEIS</t>
  </si>
  <si>
    <t>3,1</t>
  </si>
  <si>
    <t>78,99</t>
  </si>
  <si>
    <t>B07QK4YXQL</t>
  </si>
  <si>
    <t>One Cottage Floating Bamboo Coatrack with 6 Adjustable arms for Lots of Flexibility in Small Spaces</t>
  </si>
  <si>
    <t>https://www.amazon.com/dp/B07QK4YXQL</t>
  </si>
  <si>
    <t>B07MDBP752</t>
  </si>
  <si>
    <t>Marine Moon Mattress Topper, Plush Pillow Top Mattress Pad/Bed Topper, Hotel Quality Down Alternative (Twin 38" x 74.4" x 3")</t>
  </si>
  <si>
    <t>https://www.amazon.com/dp/B07MDBP752</t>
  </si>
  <si>
    <t>B00464AJ7U</t>
  </si>
  <si>
    <t>Intex Inflatable Ultra Lounge with Ottoman</t>
  </si>
  <si>
    <t>https://www.amazon.com/dp/B00464AJ7U</t>
  </si>
  <si>
    <t>16,7</t>
  </si>
  <si>
    <t>B00IT928AO</t>
  </si>
  <si>
    <t>Winsome Elise Bed Tray, Dark Espresso</t>
  </si>
  <si>
    <t>https://www.amazon.com/dp/B00IT928AO</t>
  </si>
  <si>
    <t>18,99</t>
  </si>
  <si>
    <t>B07MG4R82Q</t>
  </si>
  <si>
    <t>Twin Mattress, Molblly 10 inch Gel Memory Foam Mattress with CertiPUR-US Certified Foam Bed Mattress in a Box for Sleep Cooler &amp; Pressure Relief, Twin Size</t>
  </si>
  <si>
    <t>https://www.amazon.com/dp/B07MG4R82Q</t>
  </si>
  <si>
    <t>B07F2CXY7Q</t>
  </si>
  <si>
    <t>Cozzine Coat Rack Coat Tree Hat Hanger Holder 11 Hooks for Jacket Umbrella Tree Stand with Base Metal</t>
  </si>
  <si>
    <t>https://www.amazon.com/dp/B07F2CXY7Q</t>
  </si>
  <si>
    <t>37,98</t>
  </si>
  <si>
    <t>B000IHJF60</t>
  </si>
  <si>
    <t>Tot Tutors Kids Book Rack Storage Bookshelf, Natural/Primary (Primary Collection)</t>
  </si>
  <si>
    <t>https://www.amazon.com/dp/B000IHJF60</t>
  </si>
  <si>
    <t>22,63</t>
  </si>
  <si>
    <t>B07QRH2RCX</t>
  </si>
  <si>
    <t>Computer Desk Mordern Simple Style Desk for Home Office, Sturdy Writing Desk, Coleshome</t>
  </si>
  <si>
    <t>https://www.amazon.com/dp/B07QRH2RCX</t>
  </si>
  <si>
    <t>B0196WNE3W</t>
  </si>
  <si>
    <t>Keter Space Winner 5 ft. Tall Indoor Garage Cabinet</t>
  </si>
  <si>
    <t>https://www.amazon.com/dp/B0196WNE3W</t>
  </si>
  <si>
    <t>109,99</t>
  </si>
  <si>
    <t>B073XRNN53</t>
  </si>
  <si>
    <t>5pcs Brown Bonded Leather Reclining Sofa Set Includes a Push-back Chaise</t>
  </si>
  <si>
    <t>https://www.amazon.com/dp/B073XRNN53</t>
  </si>
  <si>
    <t>1,1</t>
  </si>
  <si>
    <t>B01L1UQJVG</t>
  </si>
  <si>
    <t>Ameriwood Home Carson TV Stand for TVs up to 50", Black</t>
  </si>
  <si>
    <t>https://www.amazon.com/dp/B01L1UQJVG</t>
  </si>
  <si>
    <t>79,19</t>
  </si>
  <si>
    <t>B0815SRH3D</t>
  </si>
  <si>
    <t>HAPPIShare Merry Christmas T-Shirt Women's Leopard Print Tops Raglan Long Sleeve Pocket Casual Basic Shirts Soft Tunics Top</t>
  </si>
  <si>
    <t>https://www.amazon.com/dp/B0815SRH3D</t>
  </si>
  <si>
    <t>4,99</t>
  </si>
  <si>
    <t>B07W1TXT1S</t>
  </si>
  <si>
    <t>Vibe 12-Inch Gel Memory Foam Mattress</t>
  </si>
  <si>
    <t>https://www.amazon.com/dp/B07W1TXT1S</t>
  </si>
  <si>
    <t>177,18</t>
  </si>
  <si>
    <t>B07B9TP6XL</t>
  </si>
  <si>
    <t>KOOLORBS Makeup 21 Led Vanity Mirror with Lights, 1x 2x 3x Magnification, Touch Screen Switch, 180 Degree Rotation, Dual Power Supply, Portable Trifold Makeup Mirror</t>
  </si>
  <si>
    <t>https://www.amazon.com/dp/B07B9TP6XL</t>
  </si>
  <si>
    <t>B079PLSDVK</t>
  </si>
  <si>
    <t>Zinus Trina Upholstered Modern Classic Tufted Headboard in Taupe, Full</t>
  </si>
  <si>
    <t>https://www.amazon.com/dp/B079PLSDVK</t>
  </si>
  <si>
    <t>69,76</t>
  </si>
  <si>
    <t>B07728RXLV</t>
  </si>
  <si>
    <t>Harper &amp; Bright Designs Sectional Sofa Couch with L Chaise Lounger and Storage Ottoman for Living Room Home Furniture Set grey</t>
  </si>
  <si>
    <t>https://www.amazon.com/dp/B07728RXLV</t>
  </si>
  <si>
    <t>509,99</t>
  </si>
  <si>
    <t>B07M7T7SZP</t>
  </si>
  <si>
    <t>Twin Mattress, Molblly 8 inch Gel Memory Foam Mattress with CertiPUR-US Certified Foam Bed Mattress in a Box for Sleep Cooler &amp; Pressure Relief, Twin Size</t>
  </si>
  <si>
    <t>https://www.amazon.com/dp/B07M7T7SZP</t>
  </si>
  <si>
    <t>B000TDMUDS</t>
  </si>
  <si>
    <t>Winsome Eugene Accent Table, 18.9 inches, Espresso</t>
  </si>
  <si>
    <t>https://www.amazon.com/dp/B000TDMUDS</t>
  </si>
  <si>
    <t>B07V6PX3V5</t>
  </si>
  <si>
    <t>https://www.amazon.com/dp/B07V6PX3V5</t>
  </si>
  <si>
    <t>B079KZQBYG</t>
  </si>
  <si>
    <t>Acko Folding Step Stool 16 inch Plastic Foldable Step Stool for Adults Non Slip Stepping Stool,Kitchen Step Stool,Garden Folding Stool</t>
  </si>
  <si>
    <t>https://www.amazon.com/dp/B079KZQBYG</t>
  </si>
  <si>
    <t>B0771W128M</t>
  </si>
  <si>
    <t>Simple Houseware 14-Inch Full Size Mattress Foundation Platform Bed Frame, Full</t>
  </si>
  <si>
    <t>https://www.amazon.com/dp/B0771W128M</t>
  </si>
  <si>
    <t>66,87</t>
  </si>
  <si>
    <t>B074NH61RT</t>
  </si>
  <si>
    <t>Furinno 5-Cube Open Shelf, White</t>
  </si>
  <si>
    <t>https://www.amazon.com/dp/B074NH61RT</t>
  </si>
  <si>
    <t>29,3</t>
  </si>
  <si>
    <t>B07CHCLN4B</t>
  </si>
  <si>
    <t>TomCare Cube Storage 6-Cube Closet Organizer Storage Shelves Cubes Organizer DIY Plastic Closet Cabinet Modular Book Shelf Organizing Storage Shelving for Bedroom Living Room Office, Black</t>
  </si>
  <si>
    <t>https://www.amazon.com/dp/B07CHCLN4B</t>
  </si>
  <si>
    <t>27,99</t>
  </si>
  <si>
    <t>B00M169YVC</t>
  </si>
  <si>
    <t>Zinus Cynthia MyEuro SmartBase Box Spring Replacement</t>
  </si>
  <si>
    <t>https://www.amazon.com/dp/B00M169YVC</t>
  </si>
  <si>
    <t>72,33</t>
  </si>
  <si>
    <t>B07J232RV4</t>
  </si>
  <si>
    <t>Mika Micky Bedside Sleeper Easy Folding Portable Crib,Grey</t>
  </si>
  <si>
    <t>https://www.amazon.com/dp/B07J232RV4</t>
  </si>
  <si>
    <t>149,99</t>
  </si>
  <si>
    <t>B01H8DLHKS</t>
  </si>
  <si>
    <t>Ashley U7260187 Palladum 92" Reclining Power Sofa with Split Back Cushion Piped Stitching Metal Frame and Leather Upholstery in Metal</t>
  </si>
  <si>
    <t>https://www.amazon.com/dp/B01H8DLHKS</t>
  </si>
  <si>
    <t>B07HGHS4PG</t>
  </si>
  <si>
    <t>Simple Houseware 14-Inch Twin Size Mattress Foundation Platform Bed Frame, Twin</t>
  </si>
  <si>
    <t>https://www.amazon.com/dp/B07HGHS4PG</t>
  </si>
  <si>
    <t>54,87</t>
  </si>
  <si>
    <t>B01N3NDHOB</t>
  </si>
  <si>
    <t>ViscoSoft 3 Inch Memory Foam Mattress Topper Twin | Select High Density Ventilated Mattress Pad</t>
  </si>
  <si>
    <t>https://www.amazon.com/dp/B01N3NDHOB</t>
  </si>
  <si>
    <t>B00EYN1NEG</t>
  </si>
  <si>
    <t>Zinus Michelle Compack 9-Leg Support Bed Frame, for Box Spring and Mattress Set, Queen</t>
  </si>
  <si>
    <t>https://www.amazon.com/dp/B00EYN1NEG</t>
  </si>
  <si>
    <t>53,98</t>
  </si>
  <si>
    <t>B0055DXQS0</t>
  </si>
  <si>
    <t>Big Joe Comfort Research Megahh (UltimaX) Bean Bags Refill, 100 L, White -</t>
  </si>
  <si>
    <t>https://www.amazon.com/dp/B0055DXQS0</t>
  </si>
  <si>
    <t>19,88</t>
  </si>
  <si>
    <t>B07NPWBD27</t>
  </si>
  <si>
    <t>Wooden Ottoman Serving Tray 16" X 12" Rustic Wood | Sturdy Carrying Handles | Rustic Decorative Tray | Home Decor |</t>
  </si>
  <si>
    <t>https://www.amazon.com/dp/B07NPWBD27</t>
  </si>
  <si>
    <t>B07NWZXKXB</t>
  </si>
  <si>
    <t>5 STARS UNITED Stuffed Animal Storage Bean Bag - Large Beanbag Chairs for Kids - 90+ Plush Toys Holder and Organizer for Boys and Girls - 100% Cotton Canvas Cover - Multicolor</t>
  </si>
  <si>
    <t>https://www.amazon.com/dp/B07NWZXKXB</t>
  </si>
  <si>
    <t>20,99</t>
  </si>
  <si>
    <t>B01H35N3MQ</t>
  </si>
  <si>
    <t>LANGRIA Standing Entryway Coat Rack Coat Tree Hat Hanger Holder 11 Hooks Jacket Umbrella Tree Stand Base Metal (Black)</t>
  </si>
  <si>
    <t>https://www.amazon.com/dp/B01H35N3MQ</t>
  </si>
  <si>
    <t>Latest BSR Date</t>
  </si>
  <si>
    <t>Most recent BSR</t>
  </si>
  <si>
    <t>Change % (from first day to last day)</t>
  </si>
  <si>
    <t>First Entered the top 100 (date)</t>
  </si>
  <si>
    <t>Days spent in top 100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</si>
</sst>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b/>
      <sz val="12.0"/>
      <color rgb="FF000000"/>
      <name val="Calibri"/>
    </font>
    <font>
      <sz val="12.0"/>
      <color rgb="FF000000"/>
      <name val="Calibri"/>
    </font>
    <font>
      <u/>
      <sz val="12.0"/>
      <color rgb="FF000000"/>
      <name val="Calibri"/>
    </font>
    <font>
      <color theme="1"/>
      <name val="Arial"/>
      <scheme val="minor"/>
    </font>
    <font>
      <b/>
      <color theme="0"/>
      <name val="Arial"/>
      <scheme val="minor"/>
    </font>
    <font>
      <b/>
      <color rgb="FFFFFFFF"/>
      <name val="Arial"/>
      <scheme val="minor"/>
    </font>
    <font>
      <b/>
      <color theme="1"/>
      <name val="Arial"/>
      <scheme val="minor"/>
    </font>
  </fonts>
  <fills count="3">
    <fill>
      <patternFill patternType="none"/>
    </fill>
    <fill>
      <patternFill patternType="lightGray"/>
    </fill>
    <fill>
      <patternFill patternType="solid">
        <fgColor rgb="FF073763"/>
        <bgColor rgb="FF073763"/>
      </patternFill>
    </fill>
  </fills>
  <borders count="2">
    <border/>
    <border>
      <left style="dotted">
        <color rgb="FF000000"/>
      </left>
      <right style="dotted">
        <color rgb="FF000000"/>
      </right>
      <top style="dotted">
        <color rgb="FF000000"/>
      </top>
      <bottom style="dotted">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164" xfId="0" applyAlignment="1" applyFont="1" applyNumberFormat="1">
      <alignment readingOrder="0" shrinkToFit="0" vertical="bottom" wrapText="0"/>
    </xf>
    <xf borderId="0" fillId="0" fontId="1" numFmtId="0" xfId="0" applyAlignment="1" applyFont="1">
      <alignment readingOrder="0" shrinkToFit="0" vertical="bottom" wrapText="0"/>
    </xf>
    <xf borderId="0" fillId="0" fontId="2" numFmtId="164" xfId="0" applyAlignment="1" applyFont="1" applyNumberFormat="1">
      <alignment horizontal="righ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4" numFmtId="164" xfId="0" applyAlignment="1" applyFont="1" applyNumberFormat="1">
      <alignment horizontal="center"/>
    </xf>
    <xf borderId="0" fillId="0" fontId="2" numFmtId="0" xfId="0" applyAlignment="1" applyFont="1">
      <alignment shrinkToFit="0" vertical="bottom" wrapText="0"/>
    </xf>
    <xf borderId="1" fillId="2" fontId="5" numFmtId="0" xfId="0" applyAlignment="1" applyBorder="1" applyFill="1" applyFont="1">
      <alignment shrinkToFit="0" wrapText="1"/>
    </xf>
    <xf borderId="1" fillId="2" fontId="6" numFmtId="0" xfId="0" applyAlignment="1" applyBorder="1" applyFont="1">
      <alignment horizontal="center" readingOrder="0" shrinkToFit="0" wrapText="1"/>
    </xf>
    <xf borderId="1" fillId="2" fontId="5" numFmtId="49" xfId="0" applyAlignment="1" applyBorder="1" applyFont="1" applyNumberFormat="1">
      <alignment horizontal="center" readingOrder="0" shrinkToFit="0" wrapText="1"/>
    </xf>
    <xf borderId="1" fillId="2" fontId="5" numFmtId="10" xfId="0" applyAlignment="1" applyBorder="1" applyFont="1" applyNumberFormat="1">
      <alignment horizontal="center" readingOrder="0" shrinkToFit="0" wrapText="1"/>
    </xf>
    <xf borderId="1" fillId="2" fontId="5" numFmtId="0" xfId="0" applyAlignment="1" applyBorder="1" applyFont="1">
      <alignment horizontal="center" readingOrder="0" shrinkToFit="0" wrapText="1"/>
    </xf>
    <xf borderId="0" fillId="0" fontId="7" numFmtId="0" xfId="0" applyAlignment="1" applyFont="1">
      <alignment shrinkToFit="0" wrapText="1"/>
    </xf>
    <xf borderId="1" fillId="0" fontId="4" numFmtId="0" xfId="0" applyBorder="1" applyFont="1"/>
    <xf borderId="1" fillId="0" fontId="4" numFmtId="164" xfId="0" applyAlignment="1" applyBorder="1" applyFont="1" applyNumberFormat="1">
      <alignment horizontal="center"/>
    </xf>
    <xf borderId="1" fillId="0" fontId="4" numFmtId="0" xfId="0" applyAlignment="1" applyBorder="1" applyFont="1">
      <alignment horizontal="center"/>
    </xf>
    <xf borderId="1" fillId="0" fontId="4" numFmtId="10" xfId="0" applyAlignment="1" applyBorder="1" applyFont="1" applyNumberFormat="1">
      <alignment horizontal="center"/>
    </xf>
    <xf borderId="1" fillId="0" fontId="4" numFmtId="49"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amazon.com/dp/B07MH7L6G8" TargetMode="External"/><Relationship Id="rId391" Type="http://schemas.openxmlformats.org/officeDocument/2006/relationships/hyperlink" Target="https://www.amazon.com/dp/B07TW4L69W" TargetMode="External"/><Relationship Id="rId390" Type="http://schemas.openxmlformats.org/officeDocument/2006/relationships/hyperlink" Target="https://www.amazon.com/dp/B07MDJX7LZ" TargetMode="External"/><Relationship Id="rId1" Type="http://schemas.openxmlformats.org/officeDocument/2006/relationships/hyperlink" Target="https://www.amazon.com/dp/B01N9J7MLI" TargetMode="External"/><Relationship Id="rId2" Type="http://schemas.openxmlformats.org/officeDocument/2006/relationships/hyperlink" Target="https://www.amazon.com/dp/B074QXGBG6" TargetMode="External"/><Relationship Id="rId3" Type="http://schemas.openxmlformats.org/officeDocument/2006/relationships/hyperlink" Target="https://www.amazon.com/dp/B07HNT8KG2" TargetMode="External"/><Relationship Id="rId4" Type="http://schemas.openxmlformats.org/officeDocument/2006/relationships/hyperlink" Target="https://www.amazon.com/dp/B01N41IPPI" TargetMode="External"/><Relationship Id="rId2180" Type="http://schemas.openxmlformats.org/officeDocument/2006/relationships/hyperlink" Target="https://www.amazon.com/dp/B07FZ5FZPZ" TargetMode="External"/><Relationship Id="rId2181" Type="http://schemas.openxmlformats.org/officeDocument/2006/relationships/hyperlink" Target="https://www.amazon.com/dp/B07JJ72P81" TargetMode="External"/><Relationship Id="rId2182" Type="http://schemas.openxmlformats.org/officeDocument/2006/relationships/hyperlink" Target="https://www.amazon.com/dp/B07X5FN4P1" TargetMode="External"/><Relationship Id="rId2183" Type="http://schemas.openxmlformats.org/officeDocument/2006/relationships/hyperlink" Target="https://www.amazon.com/dp/B07DGMN612" TargetMode="External"/><Relationship Id="rId9" Type="http://schemas.openxmlformats.org/officeDocument/2006/relationships/hyperlink" Target="https://www.amazon.com/dp/B00NPVCNS8" TargetMode="External"/><Relationship Id="rId385" Type="http://schemas.openxmlformats.org/officeDocument/2006/relationships/hyperlink" Target="https://www.amazon.com/dp/B07G4MCW3T" TargetMode="External"/><Relationship Id="rId2184" Type="http://schemas.openxmlformats.org/officeDocument/2006/relationships/hyperlink" Target="https://www.amazon.com/dp/B00QBZ26D2" TargetMode="External"/><Relationship Id="rId384" Type="http://schemas.openxmlformats.org/officeDocument/2006/relationships/hyperlink" Target="https://www.amazon.com/dp/B06XJ939V4" TargetMode="External"/><Relationship Id="rId2185" Type="http://schemas.openxmlformats.org/officeDocument/2006/relationships/hyperlink" Target="https://www.amazon.com/dp/B07KCPN1Q5" TargetMode="External"/><Relationship Id="rId383" Type="http://schemas.openxmlformats.org/officeDocument/2006/relationships/hyperlink" Target="https://www.amazon.com/dp/B001T4XU1C" TargetMode="External"/><Relationship Id="rId2186" Type="http://schemas.openxmlformats.org/officeDocument/2006/relationships/hyperlink" Target="https://www.amazon.com/dp/B0030UUBMO" TargetMode="External"/><Relationship Id="rId382" Type="http://schemas.openxmlformats.org/officeDocument/2006/relationships/hyperlink" Target="https://www.amazon.com/dp/B01B8GQ7RO" TargetMode="External"/><Relationship Id="rId2187" Type="http://schemas.openxmlformats.org/officeDocument/2006/relationships/hyperlink" Target="https://www.amazon.com/dp/B004JU0H6O" TargetMode="External"/><Relationship Id="rId5" Type="http://schemas.openxmlformats.org/officeDocument/2006/relationships/hyperlink" Target="https://www.amazon.com/dp/B07JFMCMX3" TargetMode="External"/><Relationship Id="rId389" Type="http://schemas.openxmlformats.org/officeDocument/2006/relationships/hyperlink" Target="https://www.amazon.com/dp/B081VVXPD4" TargetMode="External"/><Relationship Id="rId2188" Type="http://schemas.openxmlformats.org/officeDocument/2006/relationships/hyperlink" Target="https://www.amazon.com/dp/B003DYZQKY" TargetMode="External"/><Relationship Id="rId6" Type="http://schemas.openxmlformats.org/officeDocument/2006/relationships/hyperlink" Target="https://www.amazon.com/dp/B009JCVZ90" TargetMode="External"/><Relationship Id="rId388" Type="http://schemas.openxmlformats.org/officeDocument/2006/relationships/hyperlink" Target="https://www.amazon.com/dp/B07JJ72P81" TargetMode="External"/><Relationship Id="rId2189" Type="http://schemas.openxmlformats.org/officeDocument/2006/relationships/hyperlink" Target="https://www.amazon.com/dp/B07MDJX7LZ" TargetMode="External"/><Relationship Id="rId7" Type="http://schemas.openxmlformats.org/officeDocument/2006/relationships/hyperlink" Target="https://www.amazon.com/dp/B011397784" TargetMode="External"/><Relationship Id="rId387" Type="http://schemas.openxmlformats.org/officeDocument/2006/relationships/hyperlink" Target="https://www.amazon.com/dp/B06XZV3F8F" TargetMode="External"/><Relationship Id="rId8" Type="http://schemas.openxmlformats.org/officeDocument/2006/relationships/hyperlink" Target="https://www.amazon.com/dp/B07B7K7N3P" TargetMode="External"/><Relationship Id="rId386" Type="http://schemas.openxmlformats.org/officeDocument/2006/relationships/hyperlink" Target="https://www.amazon.com/dp/B002S7H920" TargetMode="External"/><Relationship Id="rId381" Type="http://schemas.openxmlformats.org/officeDocument/2006/relationships/hyperlink" Target="https://www.amazon.com/dp/B07KCPN1Q5" TargetMode="External"/><Relationship Id="rId380" Type="http://schemas.openxmlformats.org/officeDocument/2006/relationships/hyperlink" Target="https://www.amazon.com/dp/B06ZXYFYND" TargetMode="External"/><Relationship Id="rId379" Type="http://schemas.openxmlformats.org/officeDocument/2006/relationships/hyperlink" Target="https://www.amazon.com/dp/B01N2YPDQX" TargetMode="External"/><Relationship Id="rId2170" Type="http://schemas.openxmlformats.org/officeDocument/2006/relationships/hyperlink" Target="https://www.amazon.com/dp/B0098XUEIS" TargetMode="External"/><Relationship Id="rId2171" Type="http://schemas.openxmlformats.org/officeDocument/2006/relationships/hyperlink" Target="https://www.amazon.com/dp/B07RGWD9HF" TargetMode="External"/><Relationship Id="rId2172" Type="http://schemas.openxmlformats.org/officeDocument/2006/relationships/hyperlink" Target="https://www.amazon.com/dp/B01N125MU5" TargetMode="External"/><Relationship Id="rId374" Type="http://schemas.openxmlformats.org/officeDocument/2006/relationships/hyperlink" Target="https://www.amazon.com/dp/B00NGJ47HO" TargetMode="External"/><Relationship Id="rId2173" Type="http://schemas.openxmlformats.org/officeDocument/2006/relationships/hyperlink" Target="https://www.amazon.com/dp/B00DQT7ALE" TargetMode="External"/><Relationship Id="rId373" Type="http://schemas.openxmlformats.org/officeDocument/2006/relationships/hyperlink" Target="https://www.amazon.com/dp/B07RZKFF39" TargetMode="External"/><Relationship Id="rId2174" Type="http://schemas.openxmlformats.org/officeDocument/2006/relationships/hyperlink" Target="https://www.amazon.com/dp/B00GTCL4C6" TargetMode="External"/><Relationship Id="rId372" Type="http://schemas.openxmlformats.org/officeDocument/2006/relationships/hyperlink" Target="https://www.amazon.com/dp/B07RPQPYDM" TargetMode="External"/><Relationship Id="rId2175" Type="http://schemas.openxmlformats.org/officeDocument/2006/relationships/hyperlink" Target="https://www.amazon.com/dp/B00631YUEM" TargetMode="External"/><Relationship Id="rId371" Type="http://schemas.openxmlformats.org/officeDocument/2006/relationships/hyperlink" Target="https://www.amazon.com/dp/B00CE69IGA" TargetMode="External"/><Relationship Id="rId2176" Type="http://schemas.openxmlformats.org/officeDocument/2006/relationships/hyperlink" Target="https://www.amazon.com/dp/B079M1HM2K" TargetMode="External"/><Relationship Id="rId378" Type="http://schemas.openxmlformats.org/officeDocument/2006/relationships/hyperlink" Target="https://www.amazon.com/dp/B019K8JF3K" TargetMode="External"/><Relationship Id="rId2177" Type="http://schemas.openxmlformats.org/officeDocument/2006/relationships/hyperlink" Target="https://www.amazon.com/dp/B00NX8GH4E" TargetMode="External"/><Relationship Id="rId377" Type="http://schemas.openxmlformats.org/officeDocument/2006/relationships/hyperlink" Target="https://www.amazon.com/dp/B07KRXH1Z1" TargetMode="External"/><Relationship Id="rId2178" Type="http://schemas.openxmlformats.org/officeDocument/2006/relationships/hyperlink" Target="https://www.amazon.com/dp/B01N2RJ0HI" TargetMode="External"/><Relationship Id="rId376" Type="http://schemas.openxmlformats.org/officeDocument/2006/relationships/hyperlink" Target="https://www.amazon.com/dp/B00DPO1AN4" TargetMode="External"/><Relationship Id="rId2179" Type="http://schemas.openxmlformats.org/officeDocument/2006/relationships/hyperlink" Target="https://www.amazon.com/dp/B000IHJF60" TargetMode="External"/><Relationship Id="rId375" Type="http://schemas.openxmlformats.org/officeDocument/2006/relationships/hyperlink" Target="https://www.amazon.com/dp/B01K7AOSQE" TargetMode="External"/><Relationship Id="rId2190" Type="http://schemas.openxmlformats.org/officeDocument/2006/relationships/hyperlink" Target="https://www.amazon.com/dp/B07MNMH21D" TargetMode="External"/><Relationship Id="rId2191" Type="http://schemas.openxmlformats.org/officeDocument/2006/relationships/hyperlink" Target="https://www.amazon.com/dp/B06XJ939V4" TargetMode="External"/><Relationship Id="rId2192" Type="http://schemas.openxmlformats.org/officeDocument/2006/relationships/hyperlink" Target="https://www.amazon.com/dp/B07NC5K8SK" TargetMode="External"/><Relationship Id="rId2193" Type="http://schemas.openxmlformats.org/officeDocument/2006/relationships/hyperlink" Target="https://www.amazon.com/dp/B0087XPDTU" TargetMode="External"/><Relationship Id="rId2194" Type="http://schemas.openxmlformats.org/officeDocument/2006/relationships/hyperlink" Target="https://www.amazon.com/dp/B07QRH2RCX" TargetMode="External"/><Relationship Id="rId396" Type="http://schemas.openxmlformats.org/officeDocument/2006/relationships/hyperlink" Target="https://www.amazon.com/dp/B07DDF8STK" TargetMode="External"/><Relationship Id="rId2195" Type="http://schemas.openxmlformats.org/officeDocument/2006/relationships/hyperlink" Target="https://www.amazon.com/dp/B0074HYWFG" TargetMode="External"/><Relationship Id="rId395" Type="http://schemas.openxmlformats.org/officeDocument/2006/relationships/hyperlink" Target="https://www.amazon.com/dp/B01N9OEV4I" TargetMode="External"/><Relationship Id="rId2196" Type="http://schemas.openxmlformats.org/officeDocument/2006/relationships/hyperlink" Target="https://www.amazon.com/dp/B0742B6F1H" TargetMode="External"/><Relationship Id="rId394" Type="http://schemas.openxmlformats.org/officeDocument/2006/relationships/hyperlink" Target="https://www.amazon.com/dp/B00NANU55O" TargetMode="External"/><Relationship Id="rId2197" Type="http://schemas.openxmlformats.org/officeDocument/2006/relationships/hyperlink" Target="https://www.amazon.com/dp/B076FGKC3H" TargetMode="External"/><Relationship Id="rId393" Type="http://schemas.openxmlformats.org/officeDocument/2006/relationships/hyperlink" Target="https://www.amazon.com/dp/B07HH7QW7S" TargetMode="External"/><Relationship Id="rId2198" Type="http://schemas.openxmlformats.org/officeDocument/2006/relationships/hyperlink" Target="https://www.amazon.com/dp/B0196WNE3W" TargetMode="External"/><Relationship Id="rId2199" Type="http://schemas.openxmlformats.org/officeDocument/2006/relationships/hyperlink" Target="https://www.amazon.com/dp/B074QXGBG6" TargetMode="External"/><Relationship Id="rId399" Type="http://schemas.openxmlformats.org/officeDocument/2006/relationships/hyperlink" Target="https://www.amazon.com/dp/B00LNMYT6U" TargetMode="External"/><Relationship Id="rId398" Type="http://schemas.openxmlformats.org/officeDocument/2006/relationships/hyperlink" Target="https://www.amazon.com/dp/B01MQGKX41" TargetMode="External"/><Relationship Id="rId397" Type="http://schemas.openxmlformats.org/officeDocument/2006/relationships/hyperlink" Target="https://www.amazon.com/dp/B07HH19LWH" TargetMode="External"/><Relationship Id="rId1730" Type="http://schemas.openxmlformats.org/officeDocument/2006/relationships/hyperlink" Target="https://www.amazon.com/dp/B013WW9I82" TargetMode="External"/><Relationship Id="rId1731" Type="http://schemas.openxmlformats.org/officeDocument/2006/relationships/hyperlink" Target="https://www.amazon.com/dp/B00DOZTM3O" TargetMode="External"/><Relationship Id="rId1732" Type="http://schemas.openxmlformats.org/officeDocument/2006/relationships/hyperlink" Target="https://www.amazon.com/dp/B0147WIC7E" TargetMode="External"/><Relationship Id="rId1733" Type="http://schemas.openxmlformats.org/officeDocument/2006/relationships/hyperlink" Target="https://www.amazon.com/dp/B01K8JEEGS" TargetMode="External"/><Relationship Id="rId1734" Type="http://schemas.openxmlformats.org/officeDocument/2006/relationships/hyperlink" Target="https://www.amazon.com/dp/B0085WHBHU" TargetMode="External"/><Relationship Id="rId1735" Type="http://schemas.openxmlformats.org/officeDocument/2006/relationships/hyperlink" Target="https://www.amazon.com/dp/B072Q5J7TZ" TargetMode="External"/><Relationship Id="rId1736" Type="http://schemas.openxmlformats.org/officeDocument/2006/relationships/hyperlink" Target="https://www.amazon.com/dp/B00NGJ47HO" TargetMode="External"/><Relationship Id="rId1737" Type="http://schemas.openxmlformats.org/officeDocument/2006/relationships/hyperlink" Target="https://www.amazon.com/dp/B07QL9YSZY" TargetMode="External"/><Relationship Id="rId1738" Type="http://schemas.openxmlformats.org/officeDocument/2006/relationships/hyperlink" Target="https://www.amazon.com/dp/B07D4BD5D3" TargetMode="External"/><Relationship Id="rId1739" Type="http://schemas.openxmlformats.org/officeDocument/2006/relationships/hyperlink" Target="https://www.amazon.com/dp/B01ICHJIM8" TargetMode="External"/><Relationship Id="rId1720" Type="http://schemas.openxmlformats.org/officeDocument/2006/relationships/hyperlink" Target="https://www.amazon.com/dp/B074QTGLL2" TargetMode="External"/><Relationship Id="rId1721" Type="http://schemas.openxmlformats.org/officeDocument/2006/relationships/hyperlink" Target="https://www.amazon.com/dp/B01HEJWCZ0" TargetMode="External"/><Relationship Id="rId1722" Type="http://schemas.openxmlformats.org/officeDocument/2006/relationships/hyperlink" Target="https://www.amazon.com/dp/B07C93H4Z1" TargetMode="External"/><Relationship Id="rId1723" Type="http://schemas.openxmlformats.org/officeDocument/2006/relationships/hyperlink" Target="https://www.amazon.com/dp/B01AS4WA14" TargetMode="External"/><Relationship Id="rId1724" Type="http://schemas.openxmlformats.org/officeDocument/2006/relationships/hyperlink" Target="https://www.amazon.com/dp/B074ND67LQ" TargetMode="External"/><Relationship Id="rId1725" Type="http://schemas.openxmlformats.org/officeDocument/2006/relationships/hyperlink" Target="https://www.amazon.com/dp/B06ZXYFYND" TargetMode="External"/><Relationship Id="rId1726" Type="http://schemas.openxmlformats.org/officeDocument/2006/relationships/hyperlink" Target="https://www.amazon.com/dp/B006Z2BZBU" TargetMode="External"/><Relationship Id="rId1727" Type="http://schemas.openxmlformats.org/officeDocument/2006/relationships/hyperlink" Target="https://www.amazon.com/dp/B07WT2XYKQ" TargetMode="External"/><Relationship Id="rId1728" Type="http://schemas.openxmlformats.org/officeDocument/2006/relationships/hyperlink" Target="https://www.amazon.com/dp/B074QWK5C4" TargetMode="External"/><Relationship Id="rId1729" Type="http://schemas.openxmlformats.org/officeDocument/2006/relationships/hyperlink" Target="https://www.amazon.com/dp/B01N9CODER" TargetMode="External"/><Relationship Id="rId1752" Type="http://schemas.openxmlformats.org/officeDocument/2006/relationships/hyperlink" Target="https://www.amazon.com/dp/B00CEMGNTE" TargetMode="External"/><Relationship Id="rId1753" Type="http://schemas.openxmlformats.org/officeDocument/2006/relationships/hyperlink" Target="https://www.amazon.com/dp/B0727PL2CK" TargetMode="External"/><Relationship Id="rId2600" Type="http://schemas.openxmlformats.org/officeDocument/2006/relationships/hyperlink" Target="https://www.amazon.com/dp/B07HNT8KG2" TargetMode="External"/><Relationship Id="rId1754" Type="http://schemas.openxmlformats.org/officeDocument/2006/relationships/hyperlink" Target="https://www.amazon.com/dp/B07RGWD9HF" TargetMode="External"/><Relationship Id="rId2601" Type="http://schemas.openxmlformats.org/officeDocument/2006/relationships/hyperlink" Target="https://www.amazon.com/dp/B01N41IPPI" TargetMode="External"/><Relationship Id="rId1755" Type="http://schemas.openxmlformats.org/officeDocument/2006/relationships/hyperlink" Target="https://www.amazon.com/dp/B076MMY8T8" TargetMode="External"/><Relationship Id="rId2602" Type="http://schemas.openxmlformats.org/officeDocument/2006/relationships/hyperlink" Target="https://www.amazon.com/dp/B074QTSBS2" TargetMode="External"/><Relationship Id="rId1756" Type="http://schemas.openxmlformats.org/officeDocument/2006/relationships/hyperlink" Target="https://www.amazon.com/dp/B01B8GQ7RO" TargetMode="External"/><Relationship Id="rId2603" Type="http://schemas.openxmlformats.org/officeDocument/2006/relationships/hyperlink" Target="https://www.amazon.com/dp/B011397784" TargetMode="External"/><Relationship Id="rId1757" Type="http://schemas.openxmlformats.org/officeDocument/2006/relationships/hyperlink" Target="https://www.amazon.com/dp/B07C4972WR" TargetMode="External"/><Relationship Id="rId2604" Type="http://schemas.openxmlformats.org/officeDocument/2006/relationships/hyperlink" Target="https://www.amazon.com/dp/B00NPVCNS8" TargetMode="External"/><Relationship Id="rId1758" Type="http://schemas.openxmlformats.org/officeDocument/2006/relationships/hyperlink" Target="https://www.amazon.com/dp/B00OD3W1BQ" TargetMode="External"/><Relationship Id="rId2605" Type="http://schemas.openxmlformats.org/officeDocument/2006/relationships/hyperlink" Target="https://www.amazon.com/dp/B073XRNN53" TargetMode="External"/><Relationship Id="rId1759" Type="http://schemas.openxmlformats.org/officeDocument/2006/relationships/hyperlink" Target="https://www.amazon.com/dp/B01KKHRNM0" TargetMode="External"/><Relationship Id="rId2606" Type="http://schemas.openxmlformats.org/officeDocument/2006/relationships/hyperlink" Target="https://www.amazon.com/dp/B073WR319C" TargetMode="External"/><Relationship Id="rId808" Type="http://schemas.openxmlformats.org/officeDocument/2006/relationships/hyperlink" Target="https://www.amazon.com/dp/B014WOXB6O" TargetMode="External"/><Relationship Id="rId2607" Type="http://schemas.openxmlformats.org/officeDocument/2006/relationships/hyperlink" Target="https://www.amazon.com/dp/B014WOXB6O" TargetMode="External"/><Relationship Id="rId807" Type="http://schemas.openxmlformats.org/officeDocument/2006/relationships/hyperlink" Target="https://www.amazon.com/dp/B073WR319C" TargetMode="External"/><Relationship Id="rId2608" Type="http://schemas.openxmlformats.org/officeDocument/2006/relationships/hyperlink" Target="https://www.amazon.com/dp/B077MJZ6ZG" TargetMode="External"/><Relationship Id="rId806" Type="http://schemas.openxmlformats.org/officeDocument/2006/relationships/hyperlink" Target="https://www.amazon.com/dp/B074QTSBS2" TargetMode="External"/><Relationship Id="rId2609" Type="http://schemas.openxmlformats.org/officeDocument/2006/relationships/hyperlink" Target="https://www.amazon.com/dp/B010S7VZI0" TargetMode="External"/><Relationship Id="rId805" Type="http://schemas.openxmlformats.org/officeDocument/2006/relationships/hyperlink" Target="https://www.amazon.com/dp/B07HNT8KG2" TargetMode="External"/><Relationship Id="rId809" Type="http://schemas.openxmlformats.org/officeDocument/2006/relationships/hyperlink" Target="https://www.amazon.com/dp/B07JFMCMX3" TargetMode="External"/><Relationship Id="rId800" Type="http://schemas.openxmlformats.org/officeDocument/2006/relationships/hyperlink" Target="https://www.amazon.com/dp/B01N9J7MLI" TargetMode="External"/><Relationship Id="rId804" Type="http://schemas.openxmlformats.org/officeDocument/2006/relationships/hyperlink" Target="https://www.amazon.com/dp/B077MJZ6ZG" TargetMode="External"/><Relationship Id="rId803" Type="http://schemas.openxmlformats.org/officeDocument/2006/relationships/hyperlink" Target="https://www.amazon.com/dp/B00NPVCNS8" TargetMode="External"/><Relationship Id="rId802" Type="http://schemas.openxmlformats.org/officeDocument/2006/relationships/hyperlink" Target="https://www.amazon.com/dp/B01N41IPPI" TargetMode="External"/><Relationship Id="rId801" Type="http://schemas.openxmlformats.org/officeDocument/2006/relationships/hyperlink" Target="https://www.amazon.com/dp/B011397784" TargetMode="External"/><Relationship Id="rId1750" Type="http://schemas.openxmlformats.org/officeDocument/2006/relationships/hyperlink" Target="https://www.amazon.com/dp/B07KCPN1Q5" TargetMode="External"/><Relationship Id="rId1751" Type="http://schemas.openxmlformats.org/officeDocument/2006/relationships/hyperlink" Target="https://www.amazon.com/dp/B00GTCL4C6" TargetMode="External"/><Relationship Id="rId1741" Type="http://schemas.openxmlformats.org/officeDocument/2006/relationships/hyperlink" Target="https://www.amazon.com/dp/B07X5FN4P1" TargetMode="External"/><Relationship Id="rId1742" Type="http://schemas.openxmlformats.org/officeDocument/2006/relationships/hyperlink" Target="https://www.amazon.com/dp/B07HH7QW7S" TargetMode="External"/><Relationship Id="rId1743" Type="http://schemas.openxmlformats.org/officeDocument/2006/relationships/hyperlink" Target="https://www.amazon.com/dp/B072Q4PX1R" TargetMode="External"/><Relationship Id="rId1744" Type="http://schemas.openxmlformats.org/officeDocument/2006/relationships/hyperlink" Target="https://www.amazon.com/dp/B07JFXCNHZ" TargetMode="External"/><Relationship Id="rId1745" Type="http://schemas.openxmlformats.org/officeDocument/2006/relationships/hyperlink" Target="https://www.amazon.com/dp/B07GP3YPCC" TargetMode="External"/><Relationship Id="rId1746" Type="http://schemas.openxmlformats.org/officeDocument/2006/relationships/hyperlink" Target="https://www.amazon.com/dp/B075FDZ37C" TargetMode="External"/><Relationship Id="rId1747" Type="http://schemas.openxmlformats.org/officeDocument/2006/relationships/hyperlink" Target="https://www.amazon.com/dp/B074NHRZQX" TargetMode="External"/><Relationship Id="rId1748" Type="http://schemas.openxmlformats.org/officeDocument/2006/relationships/hyperlink" Target="https://www.amazon.com/dp/B07SZT4PPY" TargetMode="External"/><Relationship Id="rId1749" Type="http://schemas.openxmlformats.org/officeDocument/2006/relationships/hyperlink" Target="https://www.amazon.com/dp/B071JGCB18" TargetMode="External"/><Relationship Id="rId1740" Type="http://schemas.openxmlformats.org/officeDocument/2006/relationships/hyperlink" Target="https://www.amazon.com/dp/B00WGGEEEY" TargetMode="External"/><Relationship Id="rId1710" Type="http://schemas.openxmlformats.org/officeDocument/2006/relationships/hyperlink" Target="https://www.amazon.com/dp/B07WW2GY1R" TargetMode="External"/><Relationship Id="rId1711" Type="http://schemas.openxmlformats.org/officeDocument/2006/relationships/hyperlink" Target="https://www.amazon.com/dp/B01N2VJBNT" TargetMode="External"/><Relationship Id="rId1712" Type="http://schemas.openxmlformats.org/officeDocument/2006/relationships/hyperlink" Target="https://www.amazon.com/dp/B07KRXH1Z1" TargetMode="External"/><Relationship Id="rId1713" Type="http://schemas.openxmlformats.org/officeDocument/2006/relationships/hyperlink" Target="https://www.amazon.com/dp/B009JCVZ90" TargetMode="External"/><Relationship Id="rId1714" Type="http://schemas.openxmlformats.org/officeDocument/2006/relationships/hyperlink" Target="https://www.amazon.com/dp/B010S7VZI0" TargetMode="External"/><Relationship Id="rId1715" Type="http://schemas.openxmlformats.org/officeDocument/2006/relationships/hyperlink" Target="https://www.amazon.com/dp/B01N125MU5" TargetMode="External"/><Relationship Id="rId1716" Type="http://schemas.openxmlformats.org/officeDocument/2006/relationships/hyperlink" Target="https://www.amazon.com/dp/B00EYN1NK0" TargetMode="External"/><Relationship Id="rId1717" Type="http://schemas.openxmlformats.org/officeDocument/2006/relationships/hyperlink" Target="https://www.amazon.com/dp/B07JFMCMX3" TargetMode="External"/><Relationship Id="rId1718" Type="http://schemas.openxmlformats.org/officeDocument/2006/relationships/hyperlink" Target="https://www.amazon.com/dp/B01HE1IVNA" TargetMode="External"/><Relationship Id="rId1719" Type="http://schemas.openxmlformats.org/officeDocument/2006/relationships/hyperlink" Target="https://www.amazon.com/dp/B07BNPSFVZ" TargetMode="External"/><Relationship Id="rId1700" Type="http://schemas.openxmlformats.org/officeDocument/2006/relationships/hyperlink" Target="https://www.amazon.com/dp/B073WR319C" TargetMode="External"/><Relationship Id="rId1701" Type="http://schemas.openxmlformats.org/officeDocument/2006/relationships/hyperlink" Target="https://www.amazon.com/dp/B074QXGBG6" TargetMode="External"/><Relationship Id="rId1702" Type="http://schemas.openxmlformats.org/officeDocument/2006/relationships/hyperlink" Target="https://www.amazon.com/dp/B01N41IPPI" TargetMode="External"/><Relationship Id="rId1703" Type="http://schemas.openxmlformats.org/officeDocument/2006/relationships/hyperlink" Target="https://www.amazon.com/dp/B00NPVCNS8" TargetMode="External"/><Relationship Id="rId1704" Type="http://schemas.openxmlformats.org/officeDocument/2006/relationships/hyperlink" Target="https://www.amazon.com/dp/B011397784" TargetMode="External"/><Relationship Id="rId1705" Type="http://schemas.openxmlformats.org/officeDocument/2006/relationships/hyperlink" Target="https://www.amazon.com/dp/B014WOXB6O" TargetMode="External"/><Relationship Id="rId1706" Type="http://schemas.openxmlformats.org/officeDocument/2006/relationships/hyperlink" Target="https://www.amazon.com/dp/B01NBOWH4W" TargetMode="External"/><Relationship Id="rId1707" Type="http://schemas.openxmlformats.org/officeDocument/2006/relationships/hyperlink" Target="https://www.amazon.com/dp/B07B7K7N3P" TargetMode="External"/><Relationship Id="rId1708" Type="http://schemas.openxmlformats.org/officeDocument/2006/relationships/hyperlink" Target="https://www.amazon.com/dp/B077MJZ6ZG" TargetMode="External"/><Relationship Id="rId1709" Type="http://schemas.openxmlformats.org/officeDocument/2006/relationships/hyperlink" Target="https://www.amazon.com/dp/B00W610EZC" TargetMode="External"/><Relationship Id="rId40" Type="http://schemas.openxmlformats.org/officeDocument/2006/relationships/hyperlink" Target="https://www.amazon.com/dp/B00DPO1AN4" TargetMode="External"/><Relationship Id="rId1334" Type="http://schemas.openxmlformats.org/officeDocument/2006/relationships/hyperlink" Target="https://www.amazon.com/dp/B074ND67LQ" TargetMode="External"/><Relationship Id="rId2665" Type="http://schemas.openxmlformats.org/officeDocument/2006/relationships/hyperlink" Target="https://www.amazon.com/dp/B0085WHBHU" TargetMode="External"/><Relationship Id="rId1335" Type="http://schemas.openxmlformats.org/officeDocument/2006/relationships/hyperlink" Target="https://www.amazon.com/dp/B01LXXM5EK" TargetMode="External"/><Relationship Id="rId2666" Type="http://schemas.openxmlformats.org/officeDocument/2006/relationships/hyperlink" Target="https://www.amazon.com/dp/B074NH61RT" TargetMode="External"/><Relationship Id="rId42" Type="http://schemas.openxmlformats.org/officeDocument/2006/relationships/hyperlink" Target="https://www.amazon.com/dp/B01NBOWH4W" TargetMode="External"/><Relationship Id="rId1336" Type="http://schemas.openxmlformats.org/officeDocument/2006/relationships/hyperlink" Target="https://www.amazon.com/dp/B0147WIC7E" TargetMode="External"/><Relationship Id="rId2667" Type="http://schemas.openxmlformats.org/officeDocument/2006/relationships/hyperlink" Target="https://www.amazon.com/dp/B07MGVWV24" TargetMode="External"/><Relationship Id="rId41" Type="http://schemas.openxmlformats.org/officeDocument/2006/relationships/hyperlink" Target="https://www.amazon.com/dp/B019OGSQLK" TargetMode="External"/><Relationship Id="rId1337" Type="http://schemas.openxmlformats.org/officeDocument/2006/relationships/hyperlink" Target="https://www.amazon.com/dp/B07GP3YPCC" TargetMode="External"/><Relationship Id="rId2668" Type="http://schemas.openxmlformats.org/officeDocument/2006/relationships/hyperlink" Target="https://www.amazon.com/dp/B01N125MU5" TargetMode="External"/><Relationship Id="rId44" Type="http://schemas.openxmlformats.org/officeDocument/2006/relationships/hyperlink" Target="https://www.amazon.com/dp/B07WT2XYKQ" TargetMode="External"/><Relationship Id="rId1338" Type="http://schemas.openxmlformats.org/officeDocument/2006/relationships/hyperlink" Target="https://www.amazon.com/dp/B00WGGEEEY" TargetMode="External"/><Relationship Id="rId2669" Type="http://schemas.openxmlformats.org/officeDocument/2006/relationships/hyperlink" Target="https://www.amazon.com/dp/B071JGCB18" TargetMode="External"/><Relationship Id="rId43" Type="http://schemas.openxmlformats.org/officeDocument/2006/relationships/hyperlink" Target="https://www.amazon.com/dp/B00IFHPVEU" TargetMode="External"/><Relationship Id="rId1339" Type="http://schemas.openxmlformats.org/officeDocument/2006/relationships/hyperlink" Target="https://www.amazon.com/dp/B00NGJ47HO" TargetMode="External"/><Relationship Id="rId46" Type="http://schemas.openxmlformats.org/officeDocument/2006/relationships/hyperlink" Target="https://www.amazon.com/dp/B07GPGYZQP" TargetMode="External"/><Relationship Id="rId45" Type="http://schemas.openxmlformats.org/officeDocument/2006/relationships/hyperlink" Target="https://www.amazon.com/dp/B019K8JF3K" TargetMode="External"/><Relationship Id="rId745" Type="http://schemas.openxmlformats.org/officeDocument/2006/relationships/hyperlink" Target="https://www.amazon.com/dp/B00EYN1NK0" TargetMode="External"/><Relationship Id="rId744" Type="http://schemas.openxmlformats.org/officeDocument/2006/relationships/hyperlink" Target="https://www.amazon.com/dp/B07KRXH1Z1" TargetMode="External"/><Relationship Id="rId743" Type="http://schemas.openxmlformats.org/officeDocument/2006/relationships/hyperlink" Target="https://www.amazon.com/dp/B07HH19LWH" TargetMode="External"/><Relationship Id="rId742" Type="http://schemas.openxmlformats.org/officeDocument/2006/relationships/hyperlink" Target="https://www.amazon.com/dp/B07MDJX7LZ" TargetMode="External"/><Relationship Id="rId749" Type="http://schemas.openxmlformats.org/officeDocument/2006/relationships/hyperlink" Target="https://www.amazon.com/dp/B06ZXYFYND" TargetMode="External"/><Relationship Id="rId748" Type="http://schemas.openxmlformats.org/officeDocument/2006/relationships/hyperlink" Target="https://www.amazon.com/dp/B07KXQLMLL" TargetMode="External"/><Relationship Id="rId747" Type="http://schemas.openxmlformats.org/officeDocument/2006/relationships/hyperlink" Target="https://www.amazon.com/dp/B072BC5NH4" TargetMode="External"/><Relationship Id="rId746" Type="http://schemas.openxmlformats.org/officeDocument/2006/relationships/hyperlink" Target="https://www.amazon.com/dp/B00HRYBYRU" TargetMode="External"/><Relationship Id="rId48" Type="http://schemas.openxmlformats.org/officeDocument/2006/relationships/hyperlink" Target="https://www.amazon.com/dp/B07VTTZ2N1" TargetMode="External"/><Relationship Id="rId47" Type="http://schemas.openxmlformats.org/officeDocument/2006/relationships/hyperlink" Target="https://www.amazon.com/dp/B01C41K93A" TargetMode="External"/><Relationship Id="rId49" Type="http://schemas.openxmlformats.org/officeDocument/2006/relationships/hyperlink" Target="https://www.amazon.com/dp/B07KCPN1Q5" TargetMode="External"/><Relationship Id="rId2660" Type="http://schemas.openxmlformats.org/officeDocument/2006/relationships/hyperlink" Target="https://www.amazon.com/dp/B07KCPN1Q5" TargetMode="External"/><Relationship Id="rId741" Type="http://schemas.openxmlformats.org/officeDocument/2006/relationships/hyperlink" Target="https://www.amazon.com/dp/B07GP3YPCC" TargetMode="External"/><Relationship Id="rId1330" Type="http://schemas.openxmlformats.org/officeDocument/2006/relationships/hyperlink" Target="https://www.amazon.com/dp/B01N9OEV4I" TargetMode="External"/><Relationship Id="rId2661" Type="http://schemas.openxmlformats.org/officeDocument/2006/relationships/hyperlink" Target="https://www.amazon.com/dp/B00OD3W1BQ" TargetMode="External"/><Relationship Id="rId740" Type="http://schemas.openxmlformats.org/officeDocument/2006/relationships/hyperlink" Target="https://www.amazon.com/dp/B07C93H4Z1" TargetMode="External"/><Relationship Id="rId1331" Type="http://schemas.openxmlformats.org/officeDocument/2006/relationships/hyperlink" Target="https://www.amazon.com/dp/B01N125MU5" TargetMode="External"/><Relationship Id="rId2662" Type="http://schemas.openxmlformats.org/officeDocument/2006/relationships/hyperlink" Target="https://www.amazon.com/dp/B07HGHS4PG" TargetMode="External"/><Relationship Id="rId1332" Type="http://schemas.openxmlformats.org/officeDocument/2006/relationships/hyperlink" Target="https://www.amazon.com/dp/B072Q4PX1R" TargetMode="External"/><Relationship Id="rId2663" Type="http://schemas.openxmlformats.org/officeDocument/2006/relationships/hyperlink" Target="https://www.amazon.com/dp/B0196WNE3W" TargetMode="External"/><Relationship Id="rId1333" Type="http://schemas.openxmlformats.org/officeDocument/2006/relationships/hyperlink" Target="https://www.amazon.com/dp/B07HH7QW7S" TargetMode="External"/><Relationship Id="rId2664" Type="http://schemas.openxmlformats.org/officeDocument/2006/relationships/hyperlink" Target="https://www.amazon.com/dp/B06Y3C1KHY" TargetMode="External"/><Relationship Id="rId1323" Type="http://schemas.openxmlformats.org/officeDocument/2006/relationships/hyperlink" Target="https://www.amazon.com/dp/B074QWK5C4" TargetMode="External"/><Relationship Id="rId2654" Type="http://schemas.openxmlformats.org/officeDocument/2006/relationships/hyperlink" Target="https://www.amazon.com/dp/B07F2CXY7Q" TargetMode="External"/><Relationship Id="rId1324" Type="http://schemas.openxmlformats.org/officeDocument/2006/relationships/hyperlink" Target="https://www.amazon.com/dp/B01KKHRNM0" TargetMode="External"/><Relationship Id="rId2655" Type="http://schemas.openxmlformats.org/officeDocument/2006/relationships/hyperlink" Target="https://www.amazon.com/dp/B07R8Z5P41" TargetMode="External"/><Relationship Id="rId31" Type="http://schemas.openxmlformats.org/officeDocument/2006/relationships/hyperlink" Target="https://www.amazon.com/dp/B07HG5Q8TP" TargetMode="External"/><Relationship Id="rId1325" Type="http://schemas.openxmlformats.org/officeDocument/2006/relationships/hyperlink" Target="https://www.amazon.com/dp/B07WT2XYKQ" TargetMode="External"/><Relationship Id="rId2656" Type="http://schemas.openxmlformats.org/officeDocument/2006/relationships/hyperlink" Target="https://www.amazon.com/dp/B01B8GQ7RO" TargetMode="External"/><Relationship Id="rId30" Type="http://schemas.openxmlformats.org/officeDocument/2006/relationships/hyperlink" Target="https://www.amazon.com/dp/B07GGP9X78" TargetMode="External"/><Relationship Id="rId1326" Type="http://schemas.openxmlformats.org/officeDocument/2006/relationships/hyperlink" Target="https://www.amazon.com/dp/B06ZXYFYND" TargetMode="External"/><Relationship Id="rId2657" Type="http://schemas.openxmlformats.org/officeDocument/2006/relationships/hyperlink" Target="https://www.amazon.com/dp/B07CHCLN4B" TargetMode="External"/><Relationship Id="rId33" Type="http://schemas.openxmlformats.org/officeDocument/2006/relationships/hyperlink" Target="https://www.amazon.com/dp/B01N9CODER" TargetMode="External"/><Relationship Id="rId1327" Type="http://schemas.openxmlformats.org/officeDocument/2006/relationships/hyperlink" Target="https://www.amazon.com/dp/B01AS4WA14" TargetMode="External"/><Relationship Id="rId2658" Type="http://schemas.openxmlformats.org/officeDocument/2006/relationships/hyperlink" Target="https://www.amazon.com/dp/B00CEMGNTE" TargetMode="External"/><Relationship Id="rId32" Type="http://schemas.openxmlformats.org/officeDocument/2006/relationships/hyperlink" Target="https://www.amazon.com/dp/B00EYN1NK0" TargetMode="External"/><Relationship Id="rId1328" Type="http://schemas.openxmlformats.org/officeDocument/2006/relationships/hyperlink" Target="https://www.amazon.com/dp/B07KCPN1Q5" TargetMode="External"/><Relationship Id="rId2659" Type="http://schemas.openxmlformats.org/officeDocument/2006/relationships/hyperlink" Target="https://www.amazon.com/dp/B01N2YPDQX" TargetMode="External"/><Relationship Id="rId35" Type="http://schemas.openxmlformats.org/officeDocument/2006/relationships/hyperlink" Target="https://www.amazon.com/dp/B0087XPDTU" TargetMode="External"/><Relationship Id="rId1329" Type="http://schemas.openxmlformats.org/officeDocument/2006/relationships/hyperlink" Target="https://www.amazon.com/dp/B006Z2BZBU" TargetMode="External"/><Relationship Id="rId34" Type="http://schemas.openxmlformats.org/officeDocument/2006/relationships/hyperlink" Target="https://www.amazon.com/dp/B01KKHRNRK" TargetMode="External"/><Relationship Id="rId739" Type="http://schemas.openxmlformats.org/officeDocument/2006/relationships/hyperlink" Target="https://www.amazon.com/dp/B074ND67LQ" TargetMode="External"/><Relationship Id="rId734" Type="http://schemas.openxmlformats.org/officeDocument/2006/relationships/hyperlink" Target="https://www.amazon.com/dp/B0147WIC7E" TargetMode="External"/><Relationship Id="rId733" Type="http://schemas.openxmlformats.org/officeDocument/2006/relationships/hyperlink" Target="https://www.amazon.com/dp/B00DQT7ALE" TargetMode="External"/><Relationship Id="rId732" Type="http://schemas.openxmlformats.org/officeDocument/2006/relationships/hyperlink" Target="https://www.amazon.com/dp/B07TW4L69W" TargetMode="External"/><Relationship Id="rId731" Type="http://schemas.openxmlformats.org/officeDocument/2006/relationships/hyperlink" Target="https://www.amazon.com/dp/B072Q5J7TZ" TargetMode="External"/><Relationship Id="rId738" Type="http://schemas.openxmlformats.org/officeDocument/2006/relationships/hyperlink" Target="https://www.amazon.com/dp/B00OD3W1BQ" TargetMode="External"/><Relationship Id="rId737" Type="http://schemas.openxmlformats.org/officeDocument/2006/relationships/hyperlink" Target="https://www.amazon.com/dp/B009JCVZ90" TargetMode="External"/><Relationship Id="rId736" Type="http://schemas.openxmlformats.org/officeDocument/2006/relationships/hyperlink" Target="https://www.amazon.com/dp/B00IFHPVEU" TargetMode="External"/><Relationship Id="rId735" Type="http://schemas.openxmlformats.org/officeDocument/2006/relationships/hyperlink" Target="https://www.amazon.com/dp/B01HEJWCZ0" TargetMode="External"/><Relationship Id="rId37" Type="http://schemas.openxmlformats.org/officeDocument/2006/relationships/hyperlink" Target="https://www.amazon.com/dp/B00CEMGNTE" TargetMode="External"/><Relationship Id="rId36" Type="http://schemas.openxmlformats.org/officeDocument/2006/relationships/hyperlink" Target="https://www.amazon.com/dp/B07WW2GY1R" TargetMode="External"/><Relationship Id="rId39" Type="http://schemas.openxmlformats.org/officeDocument/2006/relationships/hyperlink" Target="https://www.amazon.com/dp/B07N64XFKQ" TargetMode="External"/><Relationship Id="rId38" Type="http://schemas.openxmlformats.org/officeDocument/2006/relationships/hyperlink" Target="https://www.amazon.com/dp/B003R50PKA" TargetMode="External"/><Relationship Id="rId730" Type="http://schemas.openxmlformats.org/officeDocument/2006/relationships/hyperlink" Target="https://www.amazon.com/dp/B074QTGLL2" TargetMode="External"/><Relationship Id="rId2650" Type="http://schemas.openxmlformats.org/officeDocument/2006/relationships/hyperlink" Target="https://www.amazon.com/dp/B074R69K91" TargetMode="External"/><Relationship Id="rId1320" Type="http://schemas.openxmlformats.org/officeDocument/2006/relationships/hyperlink" Target="https://www.amazon.com/dp/B01HE1IVNA" TargetMode="External"/><Relationship Id="rId2651" Type="http://schemas.openxmlformats.org/officeDocument/2006/relationships/hyperlink" Target="https://www.amazon.com/dp/B01N9CODER" TargetMode="External"/><Relationship Id="rId1321" Type="http://schemas.openxmlformats.org/officeDocument/2006/relationships/hyperlink" Target="https://www.amazon.com/dp/B01HEJWCZ0" TargetMode="External"/><Relationship Id="rId2652" Type="http://schemas.openxmlformats.org/officeDocument/2006/relationships/hyperlink" Target="https://www.amazon.com/dp/B00NGJ47HO" TargetMode="External"/><Relationship Id="rId1322" Type="http://schemas.openxmlformats.org/officeDocument/2006/relationships/hyperlink" Target="https://www.amazon.com/dp/B013WW9I82" TargetMode="External"/><Relationship Id="rId2653" Type="http://schemas.openxmlformats.org/officeDocument/2006/relationships/hyperlink" Target="https://www.amazon.com/dp/B013WW9I82" TargetMode="External"/><Relationship Id="rId1356" Type="http://schemas.openxmlformats.org/officeDocument/2006/relationships/hyperlink" Target="https://www.amazon.com/dp/B074NHRZQX" TargetMode="External"/><Relationship Id="rId2203" Type="http://schemas.openxmlformats.org/officeDocument/2006/relationships/hyperlink" Target="https://www.amazon.com/dp/B073WR319C" TargetMode="External"/><Relationship Id="rId2687" Type="http://schemas.openxmlformats.org/officeDocument/2006/relationships/hyperlink" Target="https://www.amazon.com/dp/B07GJ6RDFR" TargetMode="External"/><Relationship Id="rId1357" Type="http://schemas.openxmlformats.org/officeDocument/2006/relationships/hyperlink" Target="https://www.amazon.com/dp/B075FFTLFV" TargetMode="External"/><Relationship Id="rId2204" Type="http://schemas.openxmlformats.org/officeDocument/2006/relationships/hyperlink" Target="https://www.amazon.com/dp/B00NPVCNS8" TargetMode="External"/><Relationship Id="rId2688" Type="http://schemas.openxmlformats.org/officeDocument/2006/relationships/hyperlink" Target="https://www.amazon.com/dp/B003XVM9XY" TargetMode="External"/><Relationship Id="rId20" Type="http://schemas.openxmlformats.org/officeDocument/2006/relationships/hyperlink" Target="https://www.amazon.com/dp/B01HE1IVNA" TargetMode="External"/><Relationship Id="rId1358" Type="http://schemas.openxmlformats.org/officeDocument/2006/relationships/hyperlink" Target="https://www.amazon.com/dp/B06Y3C1KHY" TargetMode="External"/><Relationship Id="rId2205" Type="http://schemas.openxmlformats.org/officeDocument/2006/relationships/hyperlink" Target="https://www.amazon.com/dp/B014WOXB6O" TargetMode="External"/><Relationship Id="rId2689" Type="http://schemas.openxmlformats.org/officeDocument/2006/relationships/hyperlink" Target="https://www.amazon.com/dp/B01KKHRNM0" TargetMode="External"/><Relationship Id="rId1359" Type="http://schemas.openxmlformats.org/officeDocument/2006/relationships/hyperlink" Target="https://www.amazon.com/dp/B07FWJQXBD" TargetMode="External"/><Relationship Id="rId2206" Type="http://schemas.openxmlformats.org/officeDocument/2006/relationships/hyperlink" Target="https://www.amazon.com/dp/B074QTSBS2" TargetMode="External"/><Relationship Id="rId22" Type="http://schemas.openxmlformats.org/officeDocument/2006/relationships/hyperlink" Target="https://www.amazon.com/dp/B01BWZWDZG" TargetMode="External"/><Relationship Id="rId2207" Type="http://schemas.openxmlformats.org/officeDocument/2006/relationships/hyperlink" Target="https://www.amazon.com/dp/B01NBOWH4W" TargetMode="External"/><Relationship Id="rId21" Type="http://schemas.openxmlformats.org/officeDocument/2006/relationships/hyperlink" Target="https://www.amazon.com/dp/B00OD3W1BQ" TargetMode="External"/><Relationship Id="rId2208" Type="http://schemas.openxmlformats.org/officeDocument/2006/relationships/hyperlink" Target="https://www.amazon.com/dp/B010S7VZI0" TargetMode="External"/><Relationship Id="rId24" Type="http://schemas.openxmlformats.org/officeDocument/2006/relationships/hyperlink" Target="https://www.amazon.com/dp/B074QTGLL2" TargetMode="External"/><Relationship Id="rId2209" Type="http://schemas.openxmlformats.org/officeDocument/2006/relationships/hyperlink" Target="https://www.amazon.com/dp/B06ZXYFYND" TargetMode="External"/><Relationship Id="rId23" Type="http://schemas.openxmlformats.org/officeDocument/2006/relationships/hyperlink" Target="https://www.amazon.com/dp/B074NHRZQX" TargetMode="External"/><Relationship Id="rId767" Type="http://schemas.openxmlformats.org/officeDocument/2006/relationships/hyperlink" Target="https://www.amazon.com/dp/B07KCPN1Q5" TargetMode="External"/><Relationship Id="rId766" Type="http://schemas.openxmlformats.org/officeDocument/2006/relationships/hyperlink" Target="https://www.amazon.com/dp/B07WT2XYKQ" TargetMode="External"/><Relationship Id="rId765" Type="http://schemas.openxmlformats.org/officeDocument/2006/relationships/hyperlink" Target="https://www.amazon.com/dp/B00MNQPRK2" TargetMode="External"/><Relationship Id="rId764" Type="http://schemas.openxmlformats.org/officeDocument/2006/relationships/hyperlink" Target="https://www.amazon.com/dp/B074NHRZQX" TargetMode="External"/><Relationship Id="rId769" Type="http://schemas.openxmlformats.org/officeDocument/2006/relationships/hyperlink" Target="https://www.amazon.com/dp/B01B8GQ7RO" TargetMode="External"/><Relationship Id="rId768" Type="http://schemas.openxmlformats.org/officeDocument/2006/relationships/hyperlink" Target="https://www.amazon.com/dp/B076MMY8T8" TargetMode="External"/><Relationship Id="rId26" Type="http://schemas.openxmlformats.org/officeDocument/2006/relationships/hyperlink" Target="https://www.amazon.com/dp/B074QWK5C4" TargetMode="External"/><Relationship Id="rId25" Type="http://schemas.openxmlformats.org/officeDocument/2006/relationships/hyperlink" Target="https://www.amazon.com/dp/B01HEJWCZ0" TargetMode="External"/><Relationship Id="rId2680" Type="http://schemas.openxmlformats.org/officeDocument/2006/relationships/hyperlink" Target="https://www.amazon.com/dp/B01K7AOSQE" TargetMode="External"/><Relationship Id="rId28" Type="http://schemas.openxmlformats.org/officeDocument/2006/relationships/hyperlink" Target="https://www.amazon.com/dp/B01AS4WA14" TargetMode="External"/><Relationship Id="rId1350" Type="http://schemas.openxmlformats.org/officeDocument/2006/relationships/hyperlink" Target="https://www.amazon.com/dp/B00OD3W1BQ" TargetMode="External"/><Relationship Id="rId2681" Type="http://schemas.openxmlformats.org/officeDocument/2006/relationships/hyperlink" Target="https://www.amazon.com/dp/B07C4972WR" TargetMode="External"/><Relationship Id="rId27" Type="http://schemas.openxmlformats.org/officeDocument/2006/relationships/hyperlink" Target="https://www.amazon.com/dp/B07C93H4Z1" TargetMode="External"/><Relationship Id="rId1351" Type="http://schemas.openxmlformats.org/officeDocument/2006/relationships/hyperlink" Target="https://www.amazon.com/dp/B01K8JEEGS" TargetMode="External"/><Relationship Id="rId2682" Type="http://schemas.openxmlformats.org/officeDocument/2006/relationships/hyperlink" Target="https://www.amazon.com/dp/B01N2RJ0HI" TargetMode="External"/><Relationship Id="rId763" Type="http://schemas.openxmlformats.org/officeDocument/2006/relationships/hyperlink" Target="https://www.amazon.com/dp/B01K8JEEGS" TargetMode="External"/><Relationship Id="rId1352" Type="http://schemas.openxmlformats.org/officeDocument/2006/relationships/hyperlink" Target="https://www.amazon.com/dp/B07BBPPS4L" TargetMode="External"/><Relationship Id="rId2683" Type="http://schemas.openxmlformats.org/officeDocument/2006/relationships/hyperlink" Target="https://www.amazon.com/dp/B07HH19LWH" TargetMode="External"/><Relationship Id="rId29" Type="http://schemas.openxmlformats.org/officeDocument/2006/relationships/hyperlink" Target="https://www.amazon.com/dp/B00NX8GH4E" TargetMode="External"/><Relationship Id="rId762" Type="http://schemas.openxmlformats.org/officeDocument/2006/relationships/hyperlink" Target="https://www.amazon.com/dp/B07HG5Q8TP" TargetMode="External"/><Relationship Id="rId1353" Type="http://schemas.openxmlformats.org/officeDocument/2006/relationships/hyperlink" Target="https://www.amazon.com/dp/B07CFMPV7V" TargetMode="External"/><Relationship Id="rId2200" Type="http://schemas.openxmlformats.org/officeDocument/2006/relationships/hyperlink" Target="https://www.amazon.com/dp/B07HNT8KG2" TargetMode="External"/><Relationship Id="rId2684" Type="http://schemas.openxmlformats.org/officeDocument/2006/relationships/hyperlink" Target="https://www.amazon.com/dp/B00631YUEM" TargetMode="External"/><Relationship Id="rId761" Type="http://schemas.openxmlformats.org/officeDocument/2006/relationships/hyperlink" Target="https://www.amazon.com/dp/B01K7AOSQE" TargetMode="External"/><Relationship Id="rId1354" Type="http://schemas.openxmlformats.org/officeDocument/2006/relationships/hyperlink" Target="https://www.amazon.com/dp/B0012H2L3E" TargetMode="External"/><Relationship Id="rId2201" Type="http://schemas.openxmlformats.org/officeDocument/2006/relationships/hyperlink" Target="https://www.amazon.com/dp/B01N41IPPI" TargetMode="External"/><Relationship Id="rId2685" Type="http://schemas.openxmlformats.org/officeDocument/2006/relationships/hyperlink" Target="https://www.amazon.com/dp/B07N64XFKQ" TargetMode="External"/><Relationship Id="rId760" Type="http://schemas.openxmlformats.org/officeDocument/2006/relationships/hyperlink" Target="https://www.amazon.com/dp/B008S5B17A" TargetMode="External"/><Relationship Id="rId1355" Type="http://schemas.openxmlformats.org/officeDocument/2006/relationships/hyperlink" Target="https://www.amazon.com/dp/B081S4LW49" TargetMode="External"/><Relationship Id="rId2202" Type="http://schemas.openxmlformats.org/officeDocument/2006/relationships/hyperlink" Target="https://www.amazon.com/dp/B011397784" TargetMode="External"/><Relationship Id="rId2686" Type="http://schemas.openxmlformats.org/officeDocument/2006/relationships/hyperlink" Target="https://www.amazon.com/dp/B01LZPMFW9" TargetMode="External"/><Relationship Id="rId1345" Type="http://schemas.openxmlformats.org/officeDocument/2006/relationships/hyperlink" Target="https://www.amazon.com/dp/B000GLNO3S" TargetMode="External"/><Relationship Id="rId2676" Type="http://schemas.openxmlformats.org/officeDocument/2006/relationships/hyperlink" Target="https://www.amazon.com/dp/B00XBC3BF0" TargetMode="External"/><Relationship Id="rId1346" Type="http://schemas.openxmlformats.org/officeDocument/2006/relationships/hyperlink" Target="https://www.amazon.com/dp/B00DOZTM3O" TargetMode="External"/><Relationship Id="rId2677" Type="http://schemas.openxmlformats.org/officeDocument/2006/relationships/hyperlink" Target="https://www.amazon.com/dp/B07J232RV4" TargetMode="External"/><Relationship Id="rId1347" Type="http://schemas.openxmlformats.org/officeDocument/2006/relationships/hyperlink" Target="https://www.amazon.com/dp/B00CEMGNTE" TargetMode="External"/><Relationship Id="rId2678" Type="http://schemas.openxmlformats.org/officeDocument/2006/relationships/hyperlink" Target="https://www.amazon.com/dp/B07JJ72P81" TargetMode="External"/><Relationship Id="rId1348" Type="http://schemas.openxmlformats.org/officeDocument/2006/relationships/hyperlink" Target="https://www.amazon.com/dp/B071JGCB18" TargetMode="External"/><Relationship Id="rId2679" Type="http://schemas.openxmlformats.org/officeDocument/2006/relationships/hyperlink" Target="https://www.amazon.com/dp/B00GTCL4C6" TargetMode="External"/><Relationship Id="rId11" Type="http://schemas.openxmlformats.org/officeDocument/2006/relationships/hyperlink" Target="https://www.amazon.com/dp/B07BNPSFVZ" TargetMode="External"/><Relationship Id="rId1349" Type="http://schemas.openxmlformats.org/officeDocument/2006/relationships/hyperlink" Target="https://www.amazon.com/dp/B00DQT7ALE" TargetMode="External"/><Relationship Id="rId10" Type="http://schemas.openxmlformats.org/officeDocument/2006/relationships/hyperlink" Target="https://www.amazon.com/dp/B07QL9YSZY" TargetMode="External"/><Relationship Id="rId13" Type="http://schemas.openxmlformats.org/officeDocument/2006/relationships/hyperlink" Target="https://www.amazon.com/dp/B01LXXM5EK" TargetMode="External"/><Relationship Id="rId12" Type="http://schemas.openxmlformats.org/officeDocument/2006/relationships/hyperlink" Target="https://www.amazon.com/dp/B014WOXB6O" TargetMode="External"/><Relationship Id="rId756" Type="http://schemas.openxmlformats.org/officeDocument/2006/relationships/hyperlink" Target="https://www.amazon.com/dp/B01N125MU5" TargetMode="External"/><Relationship Id="rId755" Type="http://schemas.openxmlformats.org/officeDocument/2006/relationships/hyperlink" Target="https://www.amazon.com/dp/B07JB9WK6J" TargetMode="External"/><Relationship Id="rId754" Type="http://schemas.openxmlformats.org/officeDocument/2006/relationships/hyperlink" Target="https://www.amazon.com/dp/B01KKHRNM0" TargetMode="External"/><Relationship Id="rId753" Type="http://schemas.openxmlformats.org/officeDocument/2006/relationships/hyperlink" Target="https://www.amazon.com/dp/B01GDR3HHG" TargetMode="External"/><Relationship Id="rId759" Type="http://schemas.openxmlformats.org/officeDocument/2006/relationships/hyperlink" Target="https://www.amazon.com/dp/B0734CDD58" TargetMode="External"/><Relationship Id="rId758" Type="http://schemas.openxmlformats.org/officeDocument/2006/relationships/hyperlink" Target="https://www.amazon.com/dp/B075V63NQX" TargetMode="External"/><Relationship Id="rId757" Type="http://schemas.openxmlformats.org/officeDocument/2006/relationships/hyperlink" Target="https://www.amazon.com/dp/B07VTTZ2N1" TargetMode="External"/><Relationship Id="rId15" Type="http://schemas.openxmlformats.org/officeDocument/2006/relationships/hyperlink" Target="https://www.amazon.com/dp/B077MJZ6ZG" TargetMode="External"/><Relationship Id="rId14" Type="http://schemas.openxmlformats.org/officeDocument/2006/relationships/hyperlink" Target="https://www.amazon.com/dp/B073WR319C" TargetMode="External"/><Relationship Id="rId17" Type="http://schemas.openxmlformats.org/officeDocument/2006/relationships/hyperlink" Target="https://www.amazon.com/dp/B01N2RJ0HI" TargetMode="External"/><Relationship Id="rId2670" Type="http://schemas.openxmlformats.org/officeDocument/2006/relationships/hyperlink" Target="https://www.amazon.com/dp/B07RGWD9HF" TargetMode="External"/><Relationship Id="rId16" Type="http://schemas.openxmlformats.org/officeDocument/2006/relationships/hyperlink" Target="https://www.amazon.com/dp/B010S7VZI0" TargetMode="External"/><Relationship Id="rId1340" Type="http://schemas.openxmlformats.org/officeDocument/2006/relationships/hyperlink" Target="https://www.amazon.com/dp/B07QL9YSZY" TargetMode="External"/><Relationship Id="rId2671" Type="http://schemas.openxmlformats.org/officeDocument/2006/relationships/hyperlink" Target="https://www.amazon.com/dp/B00M169YVC" TargetMode="External"/><Relationship Id="rId19" Type="http://schemas.openxmlformats.org/officeDocument/2006/relationships/hyperlink" Target="https://www.amazon.com/dp/B06ZXYFYND" TargetMode="External"/><Relationship Id="rId752" Type="http://schemas.openxmlformats.org/officeDocument/2006/relationships/hyperlink" Target="https://www.amazon.com/dp/B07WW2GY1R" TargetMode="External"/><Relationship Id="rId1341" Type="http://schemas.openxmlformats.org/officeDocument/2006/relationships/hyperlink" Target="https://www.amazon.com/dp/B01N9CODER" TargetMode="External"/><Relationship Id="rId2672" Type="http://schemas.openxmlformats.org/officeDocument/2006/relationships/hyperlink" Target="https://www.amazon.com/dp/B07DGMN612" TargetMode="External"/><Relationship Id="rId18" Type="http://schemas.openxmlformats.org/officeDocument/2006/relationships/hyperlink" Target="https://www.amazon.com/dp/B00DQT7ALE" TargetMode="External"/><Relationship Id="rId751" Type="http://schemas.openxmlformats.org/officeDocument/2006/relationships/hyperlink" Target="https://www.amazon.com/dp/B00V7B78Z6" TargetMode="External"/><Relationship Id="rId1342" Type="http://schemas.openxmlformats.org/officeDocument/2006/relationships/hyperlink" Target="https://www.amazon.com/dp/B07D4BD5D3" TargetMode="External"/><Relationship Id="rId2673" Type="http://schemas.openxmlformats.org/officeDocument/2006/relationships/hyperlink" Target="https://www.amazon.com/dp/B07RZKFF39" TargetMode="External"/><Relationship Id="rId750" Type="http://schemas.openxmlformats.org/officeDocument/2006/relationships/hyperlink" Target="https://www.amazon.com/dp/B01AS4WA14" TargetMode="External"/><Relationship Id="rId1343" Type="http://schemas.openxmlformats.org/officeDocument/2006/relationships/hyperlink" Target="https://www.amazon.com/dp/B07TW4L69W" TargetMode="External"/><Relationship Id="rId2674" Type="http://schemas.openxmlformats.org/officeDocument/2006/relationships/hyperlink" Target="https://www.amazon.com/dp/B010EA5ZH8" TargetMode="External"/><Relationship Id="rId1344" Type="http://schemas.openxmlformats.org/officeDocument/2006/relationships/hyperlink" Target="https://www.amazon.com/dp/B072Q5J7TZ" TargetMode="External"/><Relationship Id="rId2675" Type="http://schemas.openxmlformats.org/officeDocument/2006/relationships/hyperlink" Target="https://www.amazon.com/dp/B07MDJX7LZ" TargetMode="External"/><Relationship Id="rId84" Type="http://schemas.openxmlformats.org/officeDocument/2006/relationships/hyperlink" Target="https://www.amazon.com/dp/B005A2IIFW" TargetMode="External"/><Relationship Id="rId1774" Type="http://schemas.openxmlformats.org/officeDocument/2006/relationships/hyperlink" Target="https://www.amazon.com/dp/B01H2OCWC0" TargetMode="External"/><Relationship Id="rId2621" Type="http://schemas.openxmlformats.org/officeDocument/2006/relationships/hyperlink" Target="https://www.amazon.com/dp/B01ICHJIM8" TargetMode="External"/><Relationship Id="rId83" Type="http://schemas.openxmlformats.org/officeDocument/2006/relationships/hyperlink" Target="https://www.amazon.com/dp/B075FFTLFV" TargetMode="External"/><Relationship Id="rId1775" Type="http://schemas.openxmlformats.org/officeDocument/2006/relationships/hyperlink" Target="https://www.amazon.com/dp/B01MR51N1S" TargetMode="External"/><Relationship Id="rId2622" Type="http://schemas.openxmlformats.org/officeDocument/2006/relationships/hyperlink" Target="https://www.amazon.com/dp/B00EYN1NK0" TargetMode="External"/><Relationship Id="rId86" Type="http://schemas.openxmlformats.org/officeDocument/2006/relationships/hyperlink" Target="https://www.amazon.com/dp/B07R8Z5P41" TargetMode="External"/><Relationship Id="rId1776" Type="http://schemas.openxmlformats.org/officeDocument/2006/relationships/hyperlink" Target="https://www.amazon.com/dp/B06Y3C1KHY" TargetMode="External"/><Relationship Id="rId2623" Type="http://schemas.openxmlformats.org/officeDocument/2006/relationships/hyperlink" Target="https://www.amazon.com/dp/B01AS4WA14" TargetMode="External"/><Relationship Id="rId85" Type="http://schemas.openxmlformats.org/officeDocument/2006/relationships/hyperlink" Target="https://www.amazon.com/dp/B07JB9WK6J" TargetMode="External"/><Relationship Id="rId1777" Type="http://schemas.openxmlformats.org/officeDocument/2006/relationships/hyperlink" Target="https://www.amazon.com/dp/B01M2D8ALO" TargetMode="External"/><Relationship Id="rId2624" Type="http://schemas.openxmlformats.org/officeDocument/2006/relationships/hyperlink" Target="https://www.amazon.com/dp/B0147WIC7E" TargetMode="External"/><Relationship Id="rId88" Type="http://schemas.openxmlformats.org/officeDocument/2006/relationships/hyperlink" Target="https://www.amazon.com/dp/B015WKNNS8" TargetMode="External"/><Relationship Id="rId1778" Type="http://schemas.openxmlformats.org/officeDocument/2006/relationships/hyperlink" Target="https://www.amazon.com/dp/B003XVM9XY" TargetMode="External"/><Relationship Id="rId2625" Type="http://schemas.openxmlformats.org/officeDocument/2006/relationships/hyperlink" Target="https://www.amazon.com/dp/B01NBOWH4W" TargetMode="External"/><Relationship Id="rId87" Type="http://schemas.openxmlformats.org/officeDocument/2006/relationships/hyperlink" Target="https://www.amazon.com/dp/B00V7B78Z6" TargetMode="External"/><Relationship Id="rId1779" Type="http://schemas.openxmlformats.org/officeDocument/2006/relationships/hyperlink" Target="https://www.amazon.com/dp/B07DGMN612" TargetMode="External"/><Relationship Id="rId2626" Type="http://schemas.openxmlformats.org/officeDocument/2006/relationships/hyperlink" Target="https://www.amazon.com/dp/B07HH7QW7S" TargetMode="External"/><Relationship Id="rId2627" Type="http://schemas.openxmlformats.org/officeDocument/2006/relationships/hyperlink" Target="https://www.amazon.com/dp/B01HEJWCZ0" TargetMode="External"/><Relationship Id="rId89" Type="http://schemas.openxmlformats.org/officeDocument/2006/relationships/hyperlink" Target="https://www.amazon.com/dp/B07D4BD5D3" TargetMode="External"/><Relationship Id="rId2628" Type="http://schemas.openxmlformats.org/officeDocument/2006/relationships/hyperlink" Target="https://www.amazon.com/dp/B07BNPSFVZ" TargetMode="External"/><Relationship Id="rId709" Type="http://schemas.openxmlformats.org/officeDocument/2006/relationships/hyperlink" Target="https://www.amazon.com/dp/B07JFMCMX3" TargetMode="External"/><Relationship Id="rId2629" Type="http://schemas.openxmlformats.org/officeDocument/2006/relationships/hyperlink" Target="https://www.amazon.com/dp/B07WT2XYKQ" TargetMode="External"/><Relationship Id="rId708" Type="http://schemas.openxmlformats.org/officeDocument/2006/relationships/hyperlink" Target="https://www.amazon.com/dp/B07HNT8KG2" TargetMode="External"/><Relationship Id="rId707" Type="http://schemas.openxmlformats.org/officeDocument/2006/relationships/hyperlink" Target="https://www.amazon.com/dp/B073WR319C" TargetMode="External"/><Relationship Id="rId706" Type="http://schemas.openxmlformats.org/officeDocument/2006/relationships/hyperlink" Target="https://www.amazon.com/dp/B00NPVCNS8" TargetMode="External"/><Relationship Id="rId80" Type="http://schemas.openxmlformats.org/officeDocument/2006/relationships/hyperlink" Target="https://www.amazon.com/dp/B00ZSAHYUG" TargetMode="External"/><Relationship Id="rId82" Type="http://schemas.openxmlformats.org/officeDocument/2006/relationships/hyperlink" Target="https://www.amazon.com/dp/B00342UIFI" TargetMode="External"/><Relationship Id="rId81" Type="http://schemas.openxmlformats.org/officeDocument/2006/relationships/hyperlink" Target="https://www.amazon.com/dp/B07MDJX7LZ" TargetMode="External"/><Relationship Id="rId701" Type="http://schemas.openxmlformats.org/officeDocument/2006/relationships/hyperlink" Target="https://www.amazon.com/dp/B01N9J7MLI" TargetMode="External"/><Relationship Id="rId700" Type="http://schemas.openxmlformats.org/officeDocument/2006/relationships/hyperlink" Target="https://www.amazon.com/dp/B074QXGBG6" TargetMode="External"/><Relationship Id="rId705" Type="http://schemas.openxmlformats.org/officeDocument/2006/relationships/hyperlink" Target="https://www.amazon.com/dp/B01N41IPPI" TargetMode="External"/><Relationship Id="rId704" Type="http://schemas.openxmlformats.org/officeDocument/2006/relationships/hyperlink" Target="https://www.amazon.com/dp/B077MJZ6ZG" TargetMode="External"/><Relationship Id="rId703" Type="http://schemas.openxmlformats.org/officeDocument/2006/relationships/hyperlink" Target="https://www.amazon.com/dp/B011397784" TargetMode="External"/><Relationship Id="rId702" Type="http://schemas.openxmlformats.org/officeDocument/2006/relationships/hyperlink" Target="https://www.amazon.com/dp/B074QTSBS2" TargetMode="External"/><Relationship Id="rId1770" Type="http://schemas.openxmlformats.org/officeDocument/2006/relationships/hyperlink" Target="https://www.amazon.com/dp/B08151FNY1" TargetMode="External"/><Relationship Id="rId1771" Type="http://schemas.openxmlformats.org/officeDocument/2006/relationships/hyperlink" Target="https://www.amazon.com/dp/B074R69K91" TargetMode="External"/><Relationship Id="rId1772" Type="http://schemas.openxmlformats.org/officeDocument/2006/relationships/hyperlink" Target="https://www.amazon.com/dp/B01N2RJ0HI" TargetMode="External"/><Relationship Id="rId1773" Type="http://schemas.openxmlformats.org/officeDocument/2006/relationships/hyperlink" Target="https://www.amazon.com/dp/B07CFMPV7V" TargetMode="External"/><Relationship Id="rId2620" Type="http://schemas.openxmlformats.org/officeDocument/2006/relationships/hyperlink" Target="https://www.amazon.com/dp/B07KRXH1Z1" TargetMode="External"/><Relationship Id="rId73" Type="http://schemas.openxmlformats.org/officeDocument/2006/relationships/hyperlink" Target="https://www.amazon.com/dp/B01I0YR8LG" TargetMode="External"/><Relationship Id="rId1763" Type="http://schemas.openxmlformats.org/officeDocument/2006/relationships/hyperlink" Target="https://www.amazon.com/dp/B01KIHQOZ4" TargetMode="External"/><Relationship Id="rId2610" Type="http://schemas.openxmlformats.org/officeDocument/2006/relationships/hyperlink" Target="https://www.amazon.com/dp/B009JCVZ90" TargetMode="External"/><Relationship Id="rId72" Type="http://schemas.openxmlformats.org/officeDocument/2006/relationships/hyperlink" Target="https://www.amazon.com/dp/B00NANU55O" TargetMode="External"/><Relationship Id="rId1764" Type="http://schemas.openxmlformats.org/officeDocument/2006/relationships/hyperlink" Target="https://www.amazon.com/dp/B071D9F919" TargetMode="External"/><Relationship Id="rId2611" Type="http://schemas.openxmlformats.org/officeDocument/2006/relationships/hyperlink" Target="https://www.amazon.com/dp/B01N9J7MLI" TargetMode="External"/><Relationship Id="rId75" Type="http://schemas.openxmlformats.org/officeDocument/2006/relationships/hyperlink" Target="https://www.amazon.com/dp/B002HZHUCW" TargetMode="External"/><Relationship Id="rId1765" Type="http://schemas.openxmlformats.org/officeDocument/2006/relationships/hyperlink" Target="https://www.amazon.com/dp/B00IFHPVEU" TargetMode="External"/><Relationship Id="rId2612" Type="http://schemas.openxmlformats.org/officeDocument/2006/relationships/hyperlink" Target="https://www.amazon.com/dp/B07728RXLV" TargetMode="External"/><Relationship Id="rId74" Type="http://schemas.openxmlformats.org/officeDocument/2006/relationships/hyperlink" Target="https://www.amazon.com/dp/B07PHT5JLM" TargetMode="External"/><Relationship Id="rId1766" Type="http://schemas.openxmlformats.org/officeDocument/2006/relationships/hyperlink" Target="https://www.amazon.com/dp/B00XBC3BF0" TargetMode="External"/><Relationship Id="rId2613" Type="http://schemas.openxmlformats.org/officeDocument/2006/relationships/hyperlink" Target="https://www.amazon.com/dp/B07C93H4Z1" TargetMode="External"/><Relationship Id="rId77" Type="http://schemas.openxmlformats.org/officeDocument/2006/relationships/hyperlink" Target="https://www.amazon.com/dp/B004JU0H6O" TargetMode="External"/><Relationship Id="rId1767" Type="http://schemas.openxmlformats.org/officeDocument/2006/relationships/hyperlink" Target="https://www.amazon.com/dp/B06XZV3F8F" TargetMode="External"/><Relationship Id="rId2614" Type="http://schemas.openxmlformats.org/officeDocument/2006/relationships/hyperlink" Target="https://www.amazon.com/dp/B07B7K7N3P" TargetMode="External"/><Relationship Id="rId76" Type="http://schemas.openxmlformats.org/officeDocument/2006/relationships/hyperlink" Target="https://www.amazon.com/dp/B003JFBXMM" TargetMode="External"/><Relationship Id="rId1768" Type="http://schemas.openxmlformats.org/officeDocument/2006/relationships/hyperlink" Target="https://www.amazon.com/dp/B07R8Z5P41" TargetMode="External"/><Relationship Id="rId2615" Type="http://schemas.openxmlformats.org/officeDocument/2006/relationships/hyperlink" Target="https://www.amazon.com/dp/B000IHJF60" TargetMode="External"/><Relationship Id="rId79" Type="http://schemas.openxmlformats.org/officeDocument/2006/relationships/hyperlink" Target="https://www.amazon.com/dp/B00WGGEEEY" TargetMode="External"/><Relationship Id="rId1769" Type="http://schemas.openxmlformats.org/officeDocument/2006/relationships/hyperlink" Target="https://www.amazon.com/dp/B010EA5ZH8" TargetMode="External"/><Relationship Id="rId2616" Type="http://schemas.openxmlformats.org/officeDocument/2006/relationships/hyperlink" Target="https://www.amazon.com/dp/B07JFMCMX3" TargetMode="External"/><Relationship Id="rId78" Type="http://schemas.openxmlformats.org/officeDocument/2006/relationships/hyperlink" Target="https://www.amazon.com/dp/B072Q4PX1R" TargetMode="External"/><Relationship Id="rId2617" Type="http://schemas.openxmlformats.org/officeDocument/2006/relationships/hyperlink" Target="https://www.amazon.com/dp/B06ZXYFYND" TargetMode="External"/><Relationship Id="rId2618" Type="http://schemas.openxmlformats.org/officeDocument/2006/relationships/hyperlink" Target="https://www.amazon.com/dp/B01HE1IVNA" TargetMode="External"/><Relationship Id="rId2619" Type="http://schemas.openxmlformats.org/officeDocument/2006/relationships/hyperlink" Target="https://www.amazon.com/dp/B074QTGLL2" TargetMode="External"/><Relationship Id="rId71" Type="http://schemas.openxmlformats.org/officeDocument/2006/relationships/hyperlink" Target="https://www.amazon.com/dp/B001T4XU1C" TargetMode="External"/><Relationship Id="rId70" Type="http://schemas.openxmlformats.org/officeDocument/2006/relationships/hyperlink" Target="https://www.amazon.com/dp/B0087XPDSQ" TargetMode="External"/><Relationship Id="rId1760" Type="http://schemas.openxmlformats.org/officeDocument/2006/relationships/hyperlink" Target="https://www.amazon.com/dp/B00ZSAHYUG" TargetMode="External"/><Relationship Id="rId1761" Type="http://schemas.openxmlformats.org/officeDocument/2006/relationships/hyperlink" Target="https://www.amazon.com/dp/B01D7P5BFS" TargetMode="External"/><Relationship Id="rId1762" Type="http://schemas.openxmlformats.org/officeDocument/2006/relationships/hyperlink" Target="https://www.amazon.com/dp/B075JMMFGQ" TargetMode="External"/><Relationship Id="rId62" Type="http://schemas.openxmlformats.org/officeDocument/2006/relationships/hyperlink" Target="https://www.amazon.com/dp/B000GLNO3S" TargetMode="External"/><Relationship Id="rId1312" Type="http://schemas.openxmlformats.org/officeDocument/2006/relationships/hyperlink" Target="https://www.amazon.com/dp/B07B7K7N3P" TargetMode="External"/><Relationship Id="rId1796" Type="http://schemas.openxmlformats.org/officeDocument/2006/relationships/hyperlink" Target="https://www.amazon.com/dp/B00EVQJ4AQ" TargetMode="External"/><Relationship Id="rId2643" Type="http://schemas.openxmlformats.org/officeDocument/2006/relationships/hyperlink" Target="https://www.amazon.com/dp/B07QL9YSZY" TargetMode="External"/><Relationship Id="rId61" Type="http://schemas.openxmlformats.org/officeDocument/2006/relationships/hyperlink" Target="https://www.amazon.com/dp/B06XZV3F8F" TargetMode="External"/><Relationship Id="rId1313" Type="http://schemas.openxmlformats.org/officeDocument/2006/relationships/hyperlink" Target="https://www.amazon.com/dp/B010S7VZI0" TargetMode="External"/><Relationship Id="rId1797" Type="http://schemas.openxmlformats.org/officeDocument/2006/relationships/hyperlink" Target="https://www.amazon.com/dp/B00MUYNLS2" TargetMode="External"/><Relationship Id="rId2644" Type="http://schemas.openxmlformats.org/officeDocument/2006/relationships/hyperlink" Target="https://www.amazon.com/dp/B01LXXM5EK" TargetMode="External"/><Relationship Id="rId64" Type="http://schemas.openxmlformats.org/officeDocument/2006/relationships/hyperlink" Target="https://www.amazon.com/dp/B075V63NQX" TargetMode="External"/><Relationship Id="rId1314" Type="http://schemas.openxmlformats.org/officeDocument/2006/relationships/hyperlink" Target="https://www.amazon.com/dp/B07BNPSFVZ" TargetMode="External"/><Relationship Id="rId1798" Type="http://schemas.openxmlformats.org/officeDocument/2006/relationships/hyperlink" Target="https://www.amazon.com/dp/B07RZKFF39" TargetMode="External"/><Relationship Id="rId2645" Type="http://schemas.openxmlformats.org/officeDocument/2006/relationships/hyperlink" Target="https://www.amazon.com/dp/B00ZSAHYUG" TargetMode="External"/><Relationship Id="rId63" Type="http://schemas.openxmlformats.org/officeDocument/2006/relationships/hyperlink" Target="https://www.amazon.com/dp/B01K7AOSQE" TargetMode="External"/><Relationship Id="rId1315" Type="http://schemas.openxmlformats.org/officeDocument/2006/relationships/hyperlink" Target="https://www.amazon.com/dp/B00EYN1NK0" TargetMode="External"/><Relationship Id="rId1799" Type="http://schemas.openxmlformats.org/officeDocument/2006/relationships/hyperlink" Target="https://www.amazon.com/dp/B01N125MU5" TargetMode="External"/><Relationship Id="rId2646" Type="http://schemas.openxmlformats.org/officeDocument/2006/relationships/hyperlink" Target="https://www.amazon.com/dp/B06XZV3F8F" TargetMode="External"/><Relationship Id="rId66" Type="http://schemas.openxmlformats.org/officeDocument/2006/relationships/hyperlink" Target="https://www.amazon.com/dp/B01N9OEV4I" TargetMode="External"/><Relationship Id="rId1316" Type="http://schemas.openxmlformats.org/officeDocument/2006/relationships/hyperlink" Target="https://www.amazon.com/dp/B009JCVZ90" TargetMode="External"/><Relationship Id="rId2647" Type="http://schemas.openxmlformats.org/officeDocument/2006/relationships/hyperlink" Target="https://www.amazon.com/dp/B07WW2GY1R" TargetMode="External"/><Relationship Id="rId65" Type="http://schemas.openxmlformats.org/officeDocument/2006/relationships/hyperlink" Target="https://www.amazon.com/dp/B00QBZ26D2" TargetMode="External"/><Relationship Id="rId1317" Type="http://schemas.openxmlformats.org/officeDocument/2006/relationships/hyperlink" Target="https://www.amazon.com/dp/B07C93H4Z1" TargetMode="External"/><Relationship Id="rId2648" Type="http://schemas.openxmlformats.org/officeDocument/2006/relationships/hyperlink" Target="https://www.amazon.com/dp/B01H8DLHKS" TargetMode="External"/><Relationship Id="rId68" Type="http://schemas.openxmlformats.org/officeDocument/2006/relationships/hyperlink" Target="https://www.amazon.com/dp/B07JJ72P81" TargetMode="External"/><Relationship Id="rId1318" Type="http://schemas.openxmlformats.org/officeDocument/2006/relationships/hyperlink" Target="https://www.amazon.com/dp/B07JFMCMX3" TargetMode="External"/><Relationship Id="rId2649" Type="http://schemas.openxmlformats.org/officeDocument/2006/relationships/hyperlink" Target="https://www.amazon.com/dp/B00DOZTM3O" TargetMode="External"/><Relationship Id="rId67" Type="http://schemas.openxmlformats.org/officeDocument/2006/relationships/hyperlink" Target="https://www.amazon.com/dp/B07KN8WBM6" TargetMode="External"/><Relationship Id="rId1319" Type="http://schemas.openxmlformats.org/officeDocument/2006/relationships/hyperlink" Target="https://www.amazon.com/dp/B074QTGLL2" TargetMode="External"/><Relationship Id="rId729" Type="http://schemas.openxmlformats.org/officeDocument/2006/relationships/hyperlink" Target="https://www.amazon.com/dp/B00CEMGNTE" TargetMode="External"/><Relationship Id="rId728" Type="http://schemas.openxmlformats.org/officeDocument/2006/relationships/hyperlink" Target="https://www.amazon.com/dp/B07V4CX86V" TargetMode="External"/><Relationship Id="rId60" Type="http://schemas.openxmlformats.org/officeDocument/2006/relationships/hyperlink" Target="https://www.amazon.com/dp/B00HRYBYRU" TargetMode="External"/><Relationship Id="rId723" Type="http://schemas.openxmlformats.org/officeDocument/2006/relationships/hyperlink" Target="https://www.amazon.com/dp/B081RDPC6W" TargetMode="External"/><Relationship Id="rId722" Type="http://schemas.openxmlformats.org/officeDocument/2006/relationships/hyperlink" Target="https://www.amazon.com/dp/B075FFTLFV" TargetMode="External"/><Relationship Id="rId721" Type="http://schemas.openxmlformats.org/officeDocument/2006/relationships/hyperlink" Target="https://www.amazon.com/dp/B01LXXM5EK" TargetMode="External"/><Relationship Id="rId720" Type="http://schemas.openxmlformats.org/officeDocument/2006/relationships/hyperlink" Target="https://www.amazon.com/dp/B01NBOWH4W" TargetMode="External"/><Relationship Id="rId727" Type="http://schemas.openxmlformats.org/officeDocument/2006/relationships/hyperlink" Target="https://www.amazon.com/dp/B07NC5K8SK" TargetMode="External"/><Relationship Id="rId726" Type="http://schemas.openxmlformats.org/officeDocument/2006/relationships/hyperlink" Target="https://www.amazon.com/dp/B01N9CODER" TargetMode="External"/><Relationship Id="rId725" Type="http://schemas.openxmlformats.org/officeDocument/2006/relationships/hyperlink" Target="https://www.amazon.com/dp/B07N64XFKQ" TargetMode="External"/><Relationship Id="rId724" Type="http://schemas.openxmlformats.org/officeDocument/2006/relationships/hyperlink" Target="https://www.amazon.com/dp/B07QL9YSZY" TargetMode="External"/><Relationship Id="rId69" Type="http://schemas.openxmlformats.org/officeDocument/2006/relationships/hyperlink" Target="https://www.amazon.com/dp/B072BC5NH4" TargetMode="External"/><Relationship Id="rId1790" Type="http://schemas.openxmlformats.org/officeDocument/2006/relationships/hyperlink" Target="https://www.amazon.com/dp/B07NC5K8SK" TargetMode="External"/><Relationship Id="rId1791" Type="http://schemas.openxmlformats.org/officeDocument/2006/relationships/hyperlink" Target="https://www.amazon.com/dp/B008S5B17A" TargetMode="External"/><Relationship Id="rId1792" Type="http://schemas.openxmlformats.org/officeDocument/2006/relationships/hyperlink" Target="https://www.amazon.com/dp/B01K7AOSQE" TargetMode="External"/><Relationship Id="rId1793" Type="http://schemas.openxmlformats.org/officeDocument/2006/relationships/hyperlink" Target="https://www.amazon.com/dp/B00631YUEM" TargetMode="External"/><Relationship Id="rId2640" Type="http://schemas.openxmlformats.org/officeDocument/2006/relationships/hyperlink" Target="https://www.amazon.com/dp/B07D4BD5D3" TargetMode="External"/><Relationship Id="rId1310" Type="http://schemas.openxmlformats.org/officeDocument/2006/relationships/hyperlink" Target="https://www.amazon.com/dp/B01NBOWH4W" TargetMode="External"/><Relationship Id="rId1794" Type="http://schemas.openxmlformats.org/officeDocument/2006/relationships/hyperlink" Target="https://www.amazon.com/dp/B07HH19LWH" TargetMode="External"/><Relationship Id="rId2641" Type="http://schemas.openxmlformats.org/officeDocument/2006/relationships/hyperlink" Target="https://www.amazon.com/dp/B01M2D8ALO" TargetMode="External"/><Relationship Id="rId1311" Type="http://schemas.openxmlformats.org/officeDocument/2006/relationships/hyperlink" Target="https://www.amazon.com/dp/B07KRXH1Z1" TargetMode="External"/><Relationship Id="rId1795" Type="http://schemas.openxmlformats.org/officeDocument/2006/relationships/hyperlink" Target="https://www.amazon.com/dp/B07MZQT2Z3" TargetMode="External"/><Relationship Id="rId2642" Type="http://schemas.openxmlformats.org/officeDocument/2006/relationships/hyperlink" Target="https://www.amazon.com/dp/B074ND67LQ" TargetMode="External"/><Relationship Id="rId51" Type="http://schemas.openxmlformats.org/officeDocument/2006/relationships/hyperlink" Target="https://www.amazon.com/dp/B00NGJ47HO" TargetMode="External"/><Relationship Id="rId1301" Type="http://schemas.openxmlformats.org/officeDocument/2006/relationships/hyperlink" Target="https://www.amazon.com/dp/B01N41IPPI" TargetMode="External"/><Relationship Id="rId1785" Type="http://schemas.openxmlformats.org/officeDocument/2006/relationships/hyperlink" Target="https://www.amazon.com/dp/B07CVQXC66" TargetMode="External"/><Relationship Id="rId2632" Type="http://schemas.openxmlformats.org/officeDocument/2006/relationships/hyperlink" Target="https://www.amazon.com/dp/B076MMY8T8" TargetMode="External"/><Relationship Id="rId50" Type="http://schemas.openxmlformats.org/officeDocument/2006/relationships/hyperlink" Target="https://www.amazon.com/dp/B07KRXH1Z1" TargetMode="External"/><Relationship Id="rId1302" Type="http://schemas.openxmlformats.org/officeDocument/2006/relationships/hyperlink" Target="https://www.amazon.com/dp/B073WR319C" TargetMode="External"/><Relationship Id="rId1786" Type="http://schemas.openxmlformats.org/officeDocument/2006/relationships/hyperlink" Target="https://www.amazon.com/dp/B07KKZ8K5C" TargetMode="External"/><Relationship Id="rId2633" Type="http://schemas.openxmlformats.org/officeDocument/2006/relationships/hyperlink" Target="https://www.amazon.com/dp/B074QWK5C4" TargetMode="External"/><Relationship Id="rId53" Type="http://schemas.openxmlformats.org/officeDocument/2006/relationships/hyperlink" Target="https://www.amazon.com/dp/B06XJ939V4" TargetMode="External"/><Relationship Id="rId1303" Type="http://schemas.openxmlformats.org/officeDocument/2006/relationships/hyperlink" Target="https://www.amazon.com/dp/B011397784" TargetMode="External"/><Relationship Id="rId1787" Type="http://schemas.openxmlformats.org/officeDocument/2006/relationships/hyperlink" Target="https://www.amazon.com/dp/B00QBZ26D2" TargetMode="External"/><Relationship Id="rId2634" Type="http://schemas.openxmlformats.org/officeDocument/2006/relationships/hyperlink" Target="https://www.amazon.com/dp/B072Q4PX1R" TargetMode="External"/><Relationship Id="rId52" Type="http://schemas.openxmlformats.org/officeDocument/2006/relationships/hyperlink" Target="https://www.amazon.com/dp/B00GTCL4C6" TargetMode="External"/><Relationship Id="rId1304" Type="http://schemas.openxmlformats.org/officeDocument/2006/relationships/hyperlink" Target="https://www.amazon.com/dp/B00NPVCNS8" TargetMode="External"/><Relationship Id="rId1788" Type="http://schemas.openxmlformats.org/officeDocument/2006/relationships/hyperlink" Target="https://www.amazon.com/dp/B0742B6F1H" TargetMode="External"/><Relationship Id="rId2635" Type="http://schemas.openxmlformats.org/officeDocument/2006/relationships/hyperlink" Target="https://www.amazon.com/dp/B079M1HM2K" TargetMode="External"/><Relationship Id="rId55" Type="http://schemas.openxmlformats.org/officeDocument/2006/relationships/hyperlink" Target="https://www.amazon.com/dp/B07HH19LWH" TargetMode="External"/><Relationship Id="rId1305" Type="http://schemas.openxmlformats.org/officeDocument/2006/relationships/hyperlink" Target="https://www.amazon.com/dp/B074QTSBS2" TargetMode="External"/><Relationship Id="rId1789" Type="http://schemas.openxmlformats.org/officeDocument/2006/relationships/hyperlink" Target="https://www.amazon.com/dp/B01MY2Q8QI" TargetMode="External"/><Relationship Id="rId2636" Type="http://schemas.openxmlformats.org/officeDocument/2006/relationships/hyperlink" Target="https://www.amazon.com/dp/B075FDZ37C" TargetMode="External"/><Relationship Id="rId54" Type="http://schemas.openxmlformats.org/officeDocument/2006/relationships/hyperlink" Target="https://www.amazon.com/dp/B07RZKFF39" TargetMode="External"/><Relationship Id="rId1306" Type="http://schemas.openxmlformats.org/officeDocument/2006/relationships/hyperlink" Target="https://www.amazon.com/dp/B07WW2GY1R" TargetMode="External"/><Relationship Id="rId2637" Type="http://schemas.openxmlformats.org/officeDocument/2006/relationships/hyperlink" Target="https://www.amazon.com/dp/B07GP3YPCC" TargetMode="External"/><Relationship Id="rId57" Type="http://schemas.openxmlformats.org/officeDocument/2006/relationships/hyperlink" Target="https://www.amazon.com/dp/B00UVAJU9G" TargetMode="External"/><Relationship Id="rId1307" Type="http://schemas.openxmlformats.org/officeDocument/2006/relationships/hyperlink" Target="https://www.amazon.com/dp/B077MJZ6ZG" TargetMode="External"/><Relationship Id="rId2638" Type="http://schemas.openxmlformats.org/officeDocument/2006/relationships/hyperlink" Target="https://www.amazon.com/dp/B073JTYRP5" TargetMode="External"/><Relationship Id="rId56" Type="http://schemas.openxmlformats.org/officeDocument/2006/relationships/hyperlink" Target="https://www.amazon.com/dp/B003XVM9XY" TargetMode="External"/><Relationship Id="rId1308" Type="http://schemas.openxmlformats.org/officeDocument/2006/relationships/hyperlink" Target="https://www.amazon.com/dp/B014WOXB6O" TargetMode="External"/><Relationship Id="rId2639" Type="http://schemas.openxmlformats.org/officeDocument/2006/relationships/hyperlink" Target="https://www.amazon.com/dp/B00WGGEEEY" TargetMode="External"/><Relationship Id="rId1309" Type="http://schemas.openxmlformats.org/officeDocument/2006/relationships/hyperlink" Target="https://www.amazon.com/dp/B01N2VJBNT" TargetMode="External"/><Relationship Id="rId719" Type="http://schemas.openxmlformats.org/officeDocument/2006/relationships/hyperlink" Target="https://www.amazon.com/dp/B07T9KVJ8D" TargetMode="External"/><Relationship Id="rId718" Type="http://schemas.openxmlformats.org/officeDocument/2006/relationships/hyperlink" Target="https://www.amazon.com/dp/B07BNPSFVZ" TargetMode="External"/><Relationship Id="rId717" Type="http://schemas.openxmlformats.org/officeDocument/2006/relationships/hyperlink" Target="https://www.amazon.com/dp/B01HE1IVNA" TargetMode="External"/><Relationship Id="rId712" Type="http://schemas.openxmlformats.org/officeDocument/2006/relationships/hyperlink" Target="https://www.amazon.com/dp/B01N2RJ0HI" TargetMode="External"/><Relationship Id="rId711" Type="http://schemas.openxmlformats.org/officeDocument/2006/relationships/hyperlink" Target="https://www.amazon.com/dp/B00UVAJU9G" TargetMode="External"/><Relationship Id="rId710" Type="http://schemas.openxmlformats.org/officeDocument/2006/relationships/hyperlink" Target="https://www.amazon.com/dp/B00QBZ26D2" TargetMode="External"/><Relationship Id="rId716" Type="http://schemas.openxmlformats.org/officeDocument/2006/relationships/hyperlink" Target="https://www.amazon.com/dp/B07B7K7N3P" TargetMode="External"/><Relationship Id="rId715" Type="http://schemas.openxmlformats.org/officeDocument/2006/relationships/hyperlink" Target="https://www.amazon.com/dp/B014WOXB6O" TargetMode="External"/><Relationship Id="rId714" Type="http://schemas.openxmlformats.org/officeDocument/2006/relationships/hyperlink" Target="https://www.amazon.com/dp/B010S7VZI0" TargetMode="External"/><Relationship Id="rId713" Type="http://schemas.openxmlformats.org/officeDocument/2006/relationships/hyperlink" Target="https://www.amazon.com/dp/B074QWK5C4" TargetMode="External"/><Relationship Id="rId59" Type="http://schemas.openxmlformats.org/officeDocument/2006/relationships/hyperlink" Target="https://www.amazon.com/dp/B072Q5J7TZ" TargetMode="External"/><Relationship Id="rId58" Type="http://schemas.openxmlformats.org/officeDocument/2006/relationships/hyperlink" Target="https://www.amazon.com/dp/B01G959WSU" TargetMode="External"/><Relationship Id="rId1780" Type="http://schemas.openxmlformats.org/officeDocument/2006/relationships/hyperlink" Target="https://www.amazon.com/dp/B07JJ72P81" TargetMode="External"/><Relationship Id="rId1781" Type="http://schemas.openxmlformats.org/officeDocument/2006/relationships/hyperlink" Target="https://www.amazon.com/dp/B00DQT7ALE" TargetMode="External"/><Relationship Id="rId1782" Type="http://schemas.openxmlformats.org/officeDocument/2006/relationships/hyperlink" Target="https://www.amazon.com/dp/B01BWZWDZG" TargetMode="External"/><Relationship Id="rId1783" Type="http://schemas.openxmlformats.org/officeDocument/2006/relationships/hyperlink" Target="https://www.amazon.com/dp/B07FWJQXBD" TargetMode="External"/><Relationship Id="rId2630" Type="http://schemas.openxmlformats.org/officeDocument/2006/relationships/hyperlink" Target="https://www.amazon.com/dp/B072Q5J7TZ" TargetMode="External"/><Relationship Id="rId1300" Type="http://schemas.openxmlformats.org/officeDocument/2006/relationships/hyperlink" Target="https://www.amazon.com/dp/B07HNT8KG2" TargetMode="External"/><Relationship Id="rId1784" Type="http://schemas.openxmlformats.org/officeDocument/2006/relationships/hyperlink" Target="https://www.amazon.com/dp/B01LZPMFW9" TargetMode="External"/><Relationship Id="rId2631" Type="http://schemas.openxmlformats.org/officeDocument/2006/relationships/hyperlink" Target="https://www.amazon.com/dp/B006Z2BZBU" TargetMode="External"/><Relationship Id="rId2269" Type="http://schemas.openxmlformats.org/officeDocument/2006/relationships/hyperlink" Target="https://www.amazon.com/dp/B01BWZWDZG" TargetMode="External"/><Relationship Id="rId349" Type="http://schemas.openxmlformats.org/officeDocument/2006/relationships/hyperlink" Target="https://www.amazon.com/dp/B07HG5Q8TP" TargetMode="External"/><Relationship Id="rId348" Type="http://schemas.openxmlformats.org/officeDocument/2006/relationships/hyperlink" Target="https://www.amazon.com/dp/B01NBOWH4W" TargetMode="External"/><Relationship Id="rId347" Type="http://schemas.openxmlformats.org/officeDocument/2006/relationships/hyperlink" Target="https://www.amazon.com/dp/B07K6H8K68" TargetMode="External"/><Relationship Id="rId346" Type="http://schemas.openxmlformats.org/officeDocument/2006/relationships/hyperlink" Target="https://www.amazon.com/dp/B003XVM9XY" TargetMode="External"/><Relationship Id="rId2260" Type="http://schemas.openxmlformats.org/officeDocument/2006/relationships/hyperlink" Target="https://www.amazon.com/dp/B073XRNN53" TargetMode="External"/><Relationship Id="rId341" Type="http://schemas.openxmlformats.org/officeDocument/2006/relationships/hyperlink" Target="https://www.amazon.com/dp/B00IFHPVEU" TargetMode="External"/><Relationship Id="rId2261" Type="http://schemas.openxmlformats.org/officeDocument/2006/relationships/hyperlink" Target="https://www.amazon.com/dp/B01L1UQJVG" TargetMode="External"/><Relationship Id="rId340" Type="http://schemas.openxmlformats.org/officeDocument/2006/relationships/hyperlink" Target="https://www.amazon.com/dp/B019OGSQLK" TargetMode="External"/><Relationship Id="rId2262" Type="http://schemas.openxmlformats.org/officeDocument/2006/relationships/hyperlink" Target="https://www.amazon.com/dp/B07RGWD9HF" TargetMode="External"/><Relationship Id="rId2263" Type="http://schemas.openxmlformats.org/officeDocument/2006/relationships/hyperlink" Target="https://www.amazon.com/dp/B01N125MU5" TargetMode="External"/><Relationship Id="rId2264" Type="http://schemas.openxmlformats.org/officeDocument/2006/relationships/hyperlink" Target="https://www.amazon.com/dp/B010EA5ZH8" TargetMode="External"/><Relationship Id="rId345" Type="http://schemas.openxmlformats.org/officeDocument/2006/relationships/hyperlink" Target="https://www.amazon.com/dp/B01AS4WA14" TargetMode="External"/><Relationship Id="rId2265" Type="http://schemas.openxmlformats.org/officeDocument/2006/relationships/hyperlink" Target="https://www.amazon.com/dp/B075JMMFGQ" TargetMode="External"/><Relationship Id="rId344" Type="http://schemas.openxmlformats.org/officeDocument/2006/relationships/hyperlink" Target="https://www.amazon.com/dp/B07T9KVJ8D" TargetMode="External"/><Relationship Id="rId2266" Type="http://schemas.openxmlformats.org/officeDocument/2006/relationships/hyperlink" Target="https://www.amazon.com/dp/B000IHJF60" TargetMode="External"/><Relationship Id="rId343" Type="http://schemas.openxmlformats.org/officeDocument/2006/relationships/hyperlink" Target="https://www.amazon.com/dp/B00XBC3BF0" TargetMode="External"/><Relationship Id="rId2267" Type="http://schemas.openxmlformats.org/officeDocument/2006/relationships/hyperlink" Target="https://www.amazon.com/dp/B00GTCL4C6" TargetMode="External"/><Relationship Id="rId342" Type="http://schemas.openxmlformats.org/officeDocument/2006/relationships/hyperlink" Target="https://www.amazon.com/dp/B0094G369S" TargetMode="External"/><Relationship Id="rId2268" Type="http://schemas.openxmlformats.org/officeDocument/2006/relationships/hyperlink" Target="https://www.amazon.com/dp/B0085WHBHU" TargetMode="External"/><Relationship Id="rId2258" Type="http://schemas.openxmlformats.org/officeDocument/2006/relationships/hyperlink" Target="https://www.amazon.com/dp/B00IFHPVEU" TargetMode="External"/><Relationship Id="rId2259" Type="http://schemas.openxmlformats.org/officeDocument/2006/relationships/hyperlink" Target="https://www.amazon.com/dp/B074R69K91" TargetMode="External"/><Relationship Id="rId338" Type="http://schemas.openxmlformats.org/officeDocument/2006/relationships/hyperlink" Target="https://www.amazon.com/dp/B01HE1IVNA" TargetMode="External"/><Relationship Id="rId337" Type="http://schemas.openxmlformats.org/officeDocument/2006/relationships/hyperlink" Target="https://www.amazon.com/dp/B07VTTZ2N1" TargetMode="External"/><Relationship Id="rId336" Type="http://schemas.openxmlformats.org/officeDocument/2006/relationships/hyperlink" Target="https://www.amazon.com/dp/B074QTGLL2" TargetMode="External"/><Relationship Id="rId335" Type="http://schemas.openxmlformats.org/officeDocument/2006/relationships/hyperlink" Target="https://www.amazon.com/dp/B00OD3W1BQ" TargetMode="External"/><Relationship Id="rId339" Type="http://schemas.openxmlformats.org/officeDocument/2006/relationships/hyperlink" Target="https://www.amazon.com/dp/B074NHRZQX" TargetMode="External"/><Relationship Id="rId330" Type="http://schemas.openxmlformats.org/officeDocument/2006/relationships/hyperlink" Target="https://www.amazon.com/dp/B01C41K93A" TargetMode="External"/><Relationship Id="rId2250" Type="http://schemas.openxmlformats.org/officeDocument/2006/relationships/hyperlink" Target="https://www.amazon.com/dp/B06XZV3F8F" TargetMode="External"/><Relationship Id="rId2251" Type="http://schemas.openxmlformats.org/officeDocument/2006/relationships/hyperlink" Target="https://www.amazon.com/dp/B07R8Z5P41" TargetMode="External"/><Relationship Id="rId2252" Type="http://schemas.openxmlformats.org/officeDocument/2006/relationships/hyperlink" Target="https://www.amazon.com/dp/B00CEMGNTE" TargetMode="External"/><Relationship Id="rId2253" Type="http://schemas.openxmlformats.org/officeDocument/2006/relationships/hyperlink" Target="https://www.amazon.com/dp/B01B8GQ7RO" TargetMode="External"/><Relationship Id="rId334" Type="http://schemas.openxmlformats.org/officeDocument/2006/relationships/hyperlink" Target="https://www.amazon.com/dp/B01N9CODER" TargetMode="External"/><Relationship Id="rId2254" Type="http://schemas.openxmlformats.org/officeDocument/2006/relationships/hyperlink" Target="https://www.amazon.com/dp/B079M1HM2K" TargetMode="External"/><Relationship Id="rId333" Type="http://schemas.openxmlformats.org/officeDocument/2006/relationships/hyperlink" Target="https://www.amazon.com/dp/B01HEJWCZ0" TargetMode="External"/><Relationship Id="rId2255" Type="http://schemas.openxmlformats.org/officeDocument/2006/relationships/hyperlink" Target="https://www.amazon.com/dp/B07HH19LWH" TargetMode="External"/><Relationship Id="rId332" Type="http://schemas.openxmlformats.org/officeDocument/2006/relationships/hyperlink" Target="https://www.amazon.com/dp/B072BC5NH4" TargetMode="External"/><Relationship Id="rId2256" Type="http://schemas.openxmlformats.org/officeDocument/2006/relationships/hyperlink" Target="https://www.amazon.com/dp/B00ZSAHYUG" TargetMode="External"/><Relationship Id="rId331" Type="http://schemas.openxmlformats.org/officeDocument/2006/relationships/hyperlink" Target="https://www.amazon.com/dp/B076MMY8T8" TargetMode="External"/><Relationship Id="rId2257" Type="http://schemas.openxmlformats.org/officeDocument/2006/relationships/hyperlink" Target="https://www.amazon.com/dp/B071JGCB18" TargetMode="External"/><Relationship Id="rId370" Type="http://schemas.openxmlformats.org/officeDocument/2006/relationships/hyperlink" Target="https://www.amazon.com/dp/B00EYN1NK0" TargetMode="External"/><Relationship Id="rId369" Type="http://schemas.openxmlformats.org/officeDocument/2006/relationships/hyperlink" Target="https://www.amazon.com/dp/B0087XPDTU" TargetMode="External"/><Relationship Id="rId368" Type="http://schemas.openxmlformats.org/officeDocument/2006/relationships/hyperlink" Target="https://www.amazon.com/dp/B07WW2GY1R" TargetMode="External"/><Relationship Id="rId2280" Type="http://schemas.openxmlformats.org/officeDocument/2006/relationships/hyperlink" Target="https://www.amazon.com/dp/B01N2YPDQX" TargetMode="External"/><Relationship Id="rId2281" Type="http://schemas.openxmlformats.org/officeDocument/2006/relationships/hyperlink" Target="https://www.amazon.com/dp/B012JJ2EEY" TargetMode="External"/><Relationship Id="rId2282" Type="http://schemas.openxmlformats.org/officeDocument/2006/relationships/hyperlink" Target="https://www.amazon.com/dp/B00DQT7ALE" TargetMode="External"/><Relationship Id="rId363" Type="http://schemas.openxmlformats.org/officeDocument/2006/relationships/hyperlink" Target="https://www.amazon.com/dp/B07N64XFKQ" TargetMode="External"/><Relationship Id="rId2283" Type="http://schemas.openxmlformats.org/officeDocument/2006/relationships/hyperlink" Target="https://www.amazon.com/dp/B07MGVWV24" TargetMode="External"/><Relationship Id="rId362" Type="http://schemas.openxmlformats.org/officeDocument/2006/relationships/hyperlink" Target="https://www.amazon.com/dp/B00V7B78Z6" TargetMode="External"/><Relationship Id="rId2284" Type="http://schemas.openxmlformats.org/officeDocument/2006/relationships/hyperlink" Target="https://www.amazon.com/dp/B01D7P5BFS" TargetMode="External"/><Relationship Id="rId361" Type="http://schemas.openxmlformats.org/officeDocument/2006/relationships/hyperlink" Target="https://www.amazon.com/dp/B07R8Z5P41" TargetMode="External"/><Relationship Id="rId2285" Type="http://schemas.openxmlformats.org/officeDocument/2006/relationships/hyperlink" Target="https://www.amazon.com/dp/B00631YUEM" TargetMode="External"/><Relationship Id="rId360" Type="http://schemas.openxmlformats.org/officeDocument/2006/relationships/hyperlink" Target="https://www.amazon.com/dp/B07G75GDD7" TargetMode="External"/><Relationship Id="rId2286" Type="http://schemas.openxmlformats.org/officeDocument/2006/relationships/hyperlink" Target="https://www.amazon.com/dp/B0742B6F1H" TargetMode="External"/><Relationship Id="rId367" Type="http://schemas.openxmlformats.org/officeDocument/2006/relationships/hyperlink" Target="https://www.amazon.com/dp/B07RTLYXFC" TargetMode="External"/><Relationship Id="rId2287" Type="http://schemas.openxmlformats.org/officeDocument/2006/relationships/hyperlink" Target="https://www.amazon.com/dp/B06XJ939V4" TargetMode="External"/><Relationship Id="rId366" Type="http://schemas.openxmlformats.org/officeDocument/2006/relationships/hyperlink" Target="https://www.amazon.com/dp/B00HRYBYRU" TargetMode="External"/><Relationship Id="rId2288" Type="http://schemas.openxmlformats.org/officeDocument/2006/relationships/hyperlink" Target="https://www.amazon.com/dp/B07DGMN612" TargetMode="External"/><Relationship Id="rId365" Type="http://schemas.openxmlformats.org/officeDocument/2006/relationships/hyperlink" Target="https://www.amazon.com/dp/B072Q4PX1R" TargetMode="External"/><Relationship Id="rId2289" Type="http://schemas.openxmlformats.org/officeDocument/2006/relationships/hyperlink" Target="https://www.amazon.com/dp/B08151FNY1" TargetMode="External"/><Relationship Id="rId364" Type="http://schemas.openxmlformats.org/officeDocument/2006/relationships/hyperlink" Target="https://www.amazon.com/dp/B075V63NQX" TargetMode="External"/><Relationship Id="rId95" Type="http://schemas.openxmlformats.org/officeDocument/2006/relationships/hyperlink" Target="https://www.amazon.com/dp/B079M1HM2K" TargetMode="External"/><Relationship Id="rId94" Type="http://schemas.openxmlformats.org/officeDocument/2006/relationships/hyperlink" Target="https://www.amazon.com/dp/B01D7P5BFS" TargetMode="External"/><Relationship Id="rId97" Type="http://schemas.openxmlformats.org/officeDocument/2006/relationships/hyperlink" Target="https://www.amazon.com/dp/B07HGCM2ZN" TargetMode="External"/><Relationship Id="rId96" Type="http://schemas.openxmlformats.org/officeDocument/2006/relationships/hyperlink" Target="https://www.amazon.com/dp/B006Z2BZBU" TargetMode="External"/><Relationship Id="rId99" Type="http://schemas.openxmlformats.org/officeDocument/2006/relationships/hyperlink" Target="https://www.amazon.com/dp/B07SZT4PPY" TargetMode="External"/><Relationship Id="rId98" Type="http://schemas.openxmlformats.org/officeDocument/2006/relationships/hyperlink" Target="https://www.amazon.com/dp/B07GDRN7YM" TargetMode="External"/><Relationship Id="rId91" Type="http://schemas.openxmlformats.org/officeDocument/2006/relationships/hyperlink" Target="https://www.amazon.com/dp/B07HH7QW7S" TargetMode="External"/><Relationship Id="rId90" Type="http://schemas.openxmlformats.org/officeDocument/2006/relationships/hyperlink" Target="https://www.amazon.com/dp/B07T9KVJ8D" TargetMode="External"/><Relationship Id="rId93" Type="http://schemas.openxmlformats.org/officeDocument/2006/relationships/hyperlink" Target="https://www.amazon.com/dp/B07KKZ8K5C" TargetMode="External"/><Relationship Id="rId92" Type="http://schemas.openxmlformats.org/officeDocument/2006/relationships/hyperlink" Target="https://www.amazon.com/dp/B00LXCNNQC" TargetMode="External"/><Relationship Id="rId359" Type="http://schemas.openxmlformats.org/officeDocument/2006/relationships/hyperlink" Target="https://www.amazon.com/dp/B07GP3YPCC" TargetMode="External"/><Relationship Id="rId358" Type="http://schemas.openxmlformats.org/officeDocument/2006/relationships/hyperlink" Target="https://www.amazon.com/dp/B07T8LXPSS" TargetMode="External"/><Relationship Id="rId357" Type="http://schemas.openxmlformats.org/officeDocument/2006/relationships/hyperlink" Target="https://www.amazon.com/dp/B07WT2XYKQ" TargetMode="External"/><Relationship Id="rId2270" Type="http://schemas.openxmlformats.org/officeDocument/2006/relationships/hyperlink" Target="https://www.amazon.com/dp/B07X5FN4P1" TargetMode="External"/><Relationship Id="rId2271" Type="http://schemas.openxmlformats.org/officeDocument/2006/relationships/hyperlink" Target="https://www.amazon.com/dp/B06Y3C1KHY" TargetMode="External"/><Relationship Id="rId352" Type="http://schemas.openxmlformats.org/officeDocument/2006/relationships/hyperlink" Target="https://www.amazon.com/dp/B07JBZWHVZ" TargetMode="External"/><Relationship Id="rId2272" Type="http://schemas.openxmlformats.org/officeDocument/2006/relationships/hyperlink" Target="https://www.amazon.com/dp/B074NHRZQX" TargetMode="External"/><Relationship Id="rId351" Type="http://schemas.openxmlformats.org/officeDocument/2006/relationships/hyperlink" Target="https://www.amazon.com/dp/B075FFTLFV" TargetMode="External"/><Relationship Id="rId2273" Type="http://schemas.openxmlformats.org/officeDocument/2006/relationships/hyperlink" Target="https://www.amazon.com/dp/B003XVM9XY" TargetMode="External"/><Relationship Id="rId350" Type="http://schemas.openxmlformats.org/officeDocument/2006/relationships/hyperlink" Target="https://www.amazon.com/dp/B072Q5J7TZ" TargetMode="External"/><Relationship Id="rId2274" Type="http://schemas.openxmlformats.org/officeDocument/2006/relationships/hyperlink" Target="https://www.amazon.com/dp/B00OD3W1BQ" TargetMode="External"/><Relationship Id="rId2275" Type="http://schemas.openxmlformats.org/officeDocument/2006/relationships/hyperlink" Target="https://www.amazon.com/dp/B07JJ72P81" TargetMode="External"/><Relationship Id="rId356" Type="http://schemas.openxmlformats.org/officeDocument/2006/relationships/hyperlink" Target="https://www.amazon.com/dp/B07RGWD9HF" TargetMode="External"/><Relationship Id="rId2276" Type="http://schemas.openxmlformats.org/officeDocument/2006/relationships/hyperlink" Target="https://www.amazon.com/dp/B01N2RJ0HI" TargetMode="External"/><Relationship Id="rId355" Type="http://schemas.openxmlformats.org/officeDocument/2006/relationships/hyperlink" Target="https://www.amazon.com/dp/B0734CDD58" TargetMode="External"/><Relationship Id="rId2277" Type="http://schemas.openxmlformats.org/officeDocument/2006/relationships/hyperlink" Target="https://www.amazon.com/dp/B07C4972WR" TargetMode="External"/><Relationship Id="rId354" Type="http://schemas.openxmlformats.org/officeDocument/2006/relationships/hyperlink" Target="https://www.amazon.com/dp/B01BWZWDZG" TargetMode="External"/><Relationship Id="rId2278" Type="http://schemas.openxmlformats.org/officeDocument/2006/relationships/hyperlink" Target="https://www.amazon.com/dp/B0030UUBMO" TargetMode="External"/><Relationship Id="rId353" Type="http://schemas.openxmlformats.org/officeDocument/2006/relationships/hyperlink" Target="https://www.amazon.com/dp/B003R50PKA" TargetMode="External"/><Relationship Id="rId2279" Type="http://schemas.openxmlformats.org/officeDocument/2006/relationships/hyperlink" Target="https://www.amazon.com/dp/B07KCPN1Q5" TargetMode="External"/><Relationship Id="rId1378" Type="http://schemas.openxmlformats.org/officeDocument/2006/relationships/hyperlink" Target="https://www.amazon.com/dp/B01D7P5BFS" TargetMode="External"/><Relationship Id="rId2225" Type="http://schemas.openxmlformats.org/officeDocument/2006/relationships/hyperlink" Target="https://www.amazon.com/dp/B074ND67LQ" TargetMode="External"/><Relationship Id="rId1379" Type="http://schemas.openxmlformats.org/officeDocument/2006/relationships/hyperlink" Target="https://www.amazon.com/dp/B07C4972WR" TargetMode="External"/><Relationship Id="rId2226" Type="http://schemas.openxmlformats.org/officeDocument/2006/relationships/hyperlink" Target="https://www.amazon.com/dp/B07WW2GY1R" TargetMode="External"/><Relationship Id="rId2227" Type="http://schemas.openxmlformats.org/officeDocument/2006/relationships/hyperlink" Target="https://www.amazon.com/dp/B07WT2XYKQ" TargetMode="External"/><Relationship Id="rId2228" Type="http://schemas.openxmlformats.org/officeDocument/2006/relationships/hyperlink" Target="https://www.amazon.com/dp/B07HH7QW7S" TargetMode="External"/><Relationship Id="rId2229" Type="http://schemas.openxmlformats.org/officeDocument/2006/relationships/hyperlink" Target="https://www.amazon.com/dp/B006Z2BZBU" TargetMode="External"/><Relationship Id="rId305" Type="http://schemas.openxmlformats.org/officeDocument/2006/relationships/hyperlink" Target="https://www.amazon.com/dp/B00342UIFI" TargetMode="External"/><Relationship Id="rId789" Type="http://schemas.openxmlformats.org/officeDocument/2006/relationships/hyperlink" Target="https://www.amazon.com/dp/B013ZFNO2C" TargetMode="External"/><Relationship Id="rId304" Type="http://schemas.openxmlformats.org/officeDocument/2006/relationships/hyperlink" Target="https://www.amazon.com/dp/B07GGP9X78" TargetMode="External"/><Relationship Id="rId788" Type="http://schemas.openxmlformats.org/officeDocument/2006/relationships/hyperlink" Target="https://www.amazon.com/dp/B00NX8GH4E" TargetMode="External"/><Relationship Id="rId303" Type="http://schemas.openxmlformats.org/officeDocument/2006/relationships/hyperlink" Target="https://www.amazon.com/dp/B01N41IPPI" TargetMode="External"/><Relationship Id="rId787" Type="http://schemas.openxmlformats.org/officeDocument/2006/relationships/hyperlink" Target="https://www.amazon.com/dp/B07JJ72P81" TargetMode="External"/><Relationship Id="rId302" Type="http://schemas.openxmlformats.org/officeDocument/2006/relationships/hyperlink" Target="https://www.amazon.com/dp/B074QXGBG6" TargetMode="External"/><Relationship Id="rId786" Type="http://schemas.openxmlformats.org/officeDocument/2006/relationships/hyperlink" Target="https://www.amazon.com/dp/B06XZV3F8F" TargetMode="External"/><Relationship Id="rId309" Type="http://schemas.openxmlformats.org/officeDocument/2006/relationships/hyperlink" Target="https://www.amazon.com/dp/B011397784" TargetMode="External"/><Relationship Id="rId308" Type="http://schemas.openxmlformats.org/officeDocument/2006/relationships/hyperlink" Target="https://www.amazon.com/dp/B07JFMCMX3" TargetMode="External"/><Relationship Id="rId307" Type="http://schemas.openxmlformats.org/officeDocument/2006/relationships/hyperlink" Target="https://www.amazon.com/dp/B00UVAJU9G" TargetMode="External"/><Relationship Id="rId306" Type="http://schemas.openxmlformats.org/officeDocument/2006/relationships/hyperlink" Target="https://www.amazon.com/dp/B00GTCL4C6" TargetMode="External"/><Relationship Id="rId781" Type="http://schemas.openxmlformats.org/officeDocument/2006/relationships/hyperlink" Target="https://www.amazon.com/dp/B00ZSAHYUG" TargetMode="External"/><Relationship Id="rId1370" Type="http://schemas.openxmlformats.org/officeDocument/2006/relationships/hyperlink" Target="https://www.amazon.com/dp/B07NC5K8SK" TargetMode="External"/><Relationship Id="rId780" Type="http://schemas.openxmlformats.org/officeDocument/2006/relationships/hyperlink" Target="https://www.amazon.com/dp/B019K8JF3K" TargetMode="External"/><Relationship Id="rId1371" Type="http://schemas.openxmlformats.org/officeDocument/2006/relationships/hyperlink" Target="https://www.amazon.com/dp/B00XBC3BF0" TargetMode="External"/><Relationship Id="rId1372" Type="http://schemas.openxmlformats.org/officeDocument/2006/relationships/hyperlink" Target="https://www.amazon.com/dp/B075JMMFGQ" TargetMode="External"/><Relationship Id="rId1373" Type="http://schemas.openxmlformats.org/officeDocument/2006/relationships/hyperlink" Target="https://www.amazon.com/dp/B00GTCL4C6" TargetMode="External"/><Relationship Id="rId2220" Type="http://schemas.openxmlformats.org/officeDocument/2006/relationships/hyperlink" Target="https://www.amazon.com/dp/B07C93H4Z1" TargetMode="External"/><Relationship Id="rId301" Type="http://schemas.openxmlformats.org/officeDocument/2006/relationships/hyperlink" Target="https://www.amazon.com/dp/B01N9J7MLI" TargetMode="External"/><Relationship Id="rId785" Type="http://schemas.openxmlformats.org/officeDocument/2006/relationships/hyperlink" Target="https://www.amazon.com/dp/B07HH7QW7S" TargetMode="External"/><Relationship Id="rId1374" Type="http://schemas.openxmlformats.org/officeDocument/2006/relationships/hyperlink" Target="https://www.amazon.com/dp/B07RGWD9HF" TargetMode="External"/><Relationship Id="rId2221" Type="http://schemas.openxmlformats.org/officeDocument/2006/relationships/hyperlink" Target="https://www.amazon.com/dp/B01AS4WA14" TargetMode="External"/><Relationship Id="rId300" Type="http://schemas.openxmlformats.org/officeDocument/2006/relationships/hyperlink" Target="https://www.amazon.com/dp/B07HNT8KG2" TargetMode="External"/><Relationship Id="rId784" Type="http://schemas.openxmlformats.org/officeDocument/2006/relationships/hyperlink" Target="https://www.amazon.com/dp/B07Q56GDST" TargetMode="External"/><Relationship Id="rId1375" Type="http://schemas.openxmlformats.org/officeDocument/2006/relationships/hyperlink" Target="https://www.amazon.com/dp/B00IIFW2L4" TargetMode="External"/><Relationship Id="rId2222" Type="http://schemas.openxmlformats.org/officeDocument/2006/relationships/hyperlink" Target="https://www.amazon.com/dp/B00EYN1NK0" TargetMode="External"/><Relationship Id="rId783" Type="http://schemas.openxmlformats.org/officeDocument/2006/relationships/hyperlink" Target="https://www.amazon.com/dp/B00XBC3BF0" TargetMode="External"/><Relationship Id="rId1376" Type="http://schemas.openxmlformats.org/officeDocument/2006/relationships/hyperlink" Target="https://www.amazon.com/dp/B07X5FN4P1" TargetMode="External"/><Relationship Id="rId2223" Type="http://schemas.openxmlformats.org/officeDocument/2006/relationships/hyperlink" Target="https://www.amazon.com/dp/B074QTGLL2" TargetMode="External"/><Relationship Id="rId782" Type="http://schemas.openxmlformats.org/officeDocument/2006/relationships/hyperlink" Target="https://www.amazon.com/dp/B06XT9XM6W" TargetMode="External"/><Relationship Id="rId1377" Type="http://schemas.openxmlformats.org/officeDocument/2006/relationships/hyperlink" Target="https://www.amazon.com/dp/B072BC5NH4" TargetMode="External"/><Relationship Id="rId2224" Type="http://schemas.openxmlformats.org/officeDocument/2006/relationships/hyperlink" Target="https://www.amazon.com/dp/B01HEJWCZ0" TargetMode="External"/><Relationship Id="rId1367" Type="http://schemas.openxmlformats.org/officeDocument/2006/relationships/hyperlink" Target="https://www.amazon.com/dp/B075FDZ37C" TargetMode="External"/><Relationship Id="rId2214" Type="http://schemas.openxmlformats.org/officeDocument/2006/relationships/hyperlink" Target="https://www.amazon.com/dp/B01N2VJBNT" TargetMode="External"/><Relationship Id="rId2698" Type="http://schemas.openxmlformats.org/officeDocument/2006/relationships/hyperlink" Target="https://www.amazon.com/dp/B07FZ5FZPZ" TargetMode="External"/><Relationship Id="rId1368" Type="http://schemas.openxmlformats.org/officeDocument/2006/relationships/hyperlink" Target="https://www.amazon.com/dp/B0087XPDTU" TargetMode="External"/><Relationship Id="rId2215" Type="http://schemas.openxmlformats.org/officeDocument/2006/relationships/hyperlink" Target="https://www.amazon.com/dp/B07JFMCMX3" TargetMode="External"/><Relationship Id="rId2699" Type="http://schemas.openxmlformats.org/officeDocument/2006/relationships/hyperlink" Target="https://www.amazon.com/dp/B074QXGBG6" TargetMode="External"/><Relationship Id="rId1369" Type="http://schemas.openxmlformats.org/officeDocument/2006/relationships/hyperlink" Target="https://www.amazon.com/dp/B01K7AOSQE" TargetMode="External"/><Relationship Id="rId2216" Type="http://schemas.openxmlformats.org/officeDocument/2006/relationships/hyperlink" Target="https://www.amazon.com/dp/B07BNPSFVZ" TargetMode="External"/><Relationship Id="rId2217" Type="http://schemas.openxmlformats.org/officeDocument/2006/relationships/hyperlink" Target="https://www.amazon.com/dp/B01HE1IVNA" TargetMode="External"/><Relationship Id="rId2218" Type="http://schemas.openxmlformats.org/officeDocument/2006/relationships/hyperlink" Target="https://www.amazon.com/dp/B07KRXH1Z1" TargetMode="External"/><Relationship Id="rId2219" Type="http://schemas.openxmlformats.org/officeDocument/2006/relationships/hyperlink" Target="https://www.amazon.com/dp/B01ICHJIM8" TargetMode="External"/><Relationship Id="rId778" Type="http://schemas.openxmlformats.org/officeDocument/2006/relationships/hyperlink" Target="https://www.amazon.com/dp/B07RZKFF39" TargetMode="External"/><Relationship Id="rId777" Type="http://schemas.openxmlformats.org/officeDocument/2006/relationships/hyperlink" Target="https://www.amazon.com/dp/B072Q4PX1R" TargetMode="External"/><Relationship Id="rId776" Type="http://schemas.openxmlformats.org/officeDocument/2006/relationships/hyperlink" Target="https://www.amazon.com/dp/B076HTJRMZ" TargetMode="External"/><Relationship Id="rId775" Type="http://schemas.openxmlformats.org/officeDocument/2006/relationships/hyperlink" Target="https://www.amazon.com/dp/B00DPO1AN4" TargetMode="External"/><Relationship Id="rId779" Type="http://schemas.openxmlformats.org/officeDocument/2006/relationships/hyperlink" Target="https://www.amazon.com/dp/B0087XPDTU" TargetMode="External"/><Relationship Id="rId770" Type="http://schemas.openxmlformats.org/officeDocument/2006/relationships/hyperlink" Target="https://www.amazon.com/dp/B07FYN5FS9" TargetMode="External"/><Relationship Id="rId2690" Type="http://schemas.openxmlformats.org/officeDocument/2006/relationships/hyperlink" Target="https://www.amazon.com/dp/B00IFHPVEU" TargetMode="External"/><Relationship Id="rId1360" Type="http://schemas.openxmlformats.org/officeDocument/2006/relationships/hyperlink" Target="https://www.amazon.com/dp/B01N2YPDQX" TargetMode="External"/><Relationship Id="rId2691" Type="http://schemas.openxmlformats.org/officeDocument/2006/relationships/hyperlink" Target="https://www.amazon.com/dp/B079PLSDVK" TargetMode="External"/><Relationship Id="rId1361" Type="http://schemas.openxmlformats.org/officeDocument/2006/relationships/hyperlink" Target="https://www.amazon.com/dp/B076MMY8T8" TargetMode="External"/><Relationship Id="rId2692" Type="http://schemas.openxmlformats.org/officeDocument/2006/relationships/hyperlink" Target="https://www.amazon.com/dp/B07NC5K8SK" TargetMode="External"/><Relationship Id="rId1362" Type="http://schemas.openxmlformats.org/officeDocument/2006/relationships/hyperlink" Target="https://www.amazon.com/dp/B01N2RJ0HI" TargetMode="External"/><Relationship Id="rId2693" Type="http://schemas.openxmlformats.org/officeDocument/2006/relationships/hyperlink" Target="https://www.amazon.com/dp/B06XJ939V4" TargetMode="External"/><Relationship Id="rId774" Type="http://schemas.openxmlformats.org/officeDocument/2006/relationships/hyperlink" Target="https://www.amazon.com/dp/B00NGJ47HO" TargetMode="External"/><Relationship Id="rId1363" Type="http://schemas.openxmlformats.org/officeDocument/2006/relationships/hyperlink" Target="https://www.amazon.com/dp/B0085WHBHU" TargetMode="External"/><Relationship Id="rId2210" Type="http://schemas.openxmlformats.org/officeDocument/2006/relationships/hyperlink" Target="https://www.amazon.com/dp/B077MJZ6ZG" TargetMode="External"/><Relationship Id="rId2694" Type="http://schemas.openxmlformats.org/officeDocument/2006/relationships/hyperlink" Target="https://www.amazon.com/dp/B07M7T7SZP" TargetMode="External"/><Relationship Id="rId773" Type="http://schemas.openxmlformats.org/officeDocument/2006/relationships/hyperlink" Target="https://www.amazon.com/dp/B01B8GSUXI" TargetMode="External"/><Relationship Id="rId1364" Type="http://schemas.openxmlformats.org/officeDocument/2006/relationships/hyperlink" Target="https://www.amazon.com/dp/B00ZSAHYUG" TargetMode="External"/><Relationship Id="rId2211" Type="http://schemas.openxmlformats.org/officeDocument/2006/relationships/hyperlink" Target="https://www.amazon.com/dp/B07B7K7N3P" TargetMode="External"/><Relationship Id="rId2695" Type="http://schemas.openxmlformats.org/officeDocument/2006/relationships/hyperlink" Target="https://www.amazon.com/dp/B0030UUBMO" TargetMode="External"/><Relationship Id="rId772" Type="http://schemas.openxmlformats.org/officeDocument/2006/relationships/hyperlink" Target="https://www.amazon.com/dp/B002HZHUCW" TargetMode="External"/><Relationship Id="rId1365" Type="http://schemas.openxmlformats.org/officeDocument/2006/relationships/hyperlink" Target="https://www.amazon.com/dp/B07CVQXC66" TargetMode="External"/><Relationship Id="rId2212" Type="http://schemas.openxmlformats.org/officeDocument/2006/relationships/hyperlink" Target="https://www.amazon.com/dp/B0147WIC7E" TargetMode="External"/><Relationship Id="rId2696" Type="http://schemas.openxmlformats.org/officeDocument/2006/relationships/hyperlink" Target="https://www.amazon.com/dp/B010GIED3A" TargetMode="External"/><Relationship Id="rId771" Type="http://schemas.openxmlformats.org/officeDocument/2006/relationships/hyperlink" Target="https://www.amazon.com/dp/B01N2YPDQX" TargetMode="External"/><Relationship Id="rId1366" Type="http://schemas.openxmlformats.org/officeDocument/2006/relationships/hyperlink" Target="https://www.amazon.com/dp/B01B8GQ7RO" TargetMode="External"/><Relationship Id="rId2213" Type="http://schemas.openxmlformats.org/officeDocument/2006/relationships/hyperlink" Target="https://www.amazon.com/dp/B009JCVZ90" TargetMode="External"/><Relationship Id="rId2697" Type="http://schemas.openxmlformats.org/officeDocument/2006/relationships/hyperlink" Target="https://www.amazon.com/dp/B000TDMUDS" TargetMode="External"/><Relationship Id="rId2247" Type="http://schemas.openxmlformats.org/officeDocument/2006/relationships/hyperlink" Target="https://www.amazon.com/dp/B072Q4PX1R" TargetMode="External"/><Relationship Id="rId2248" Type="http://schemas.openxmlformats.org/officeDocument/2006/relationships/hyperlink" Target="https://www.amazon.com/dp/B07F2CXY7Q" TargetMode="External"/><Relationship Id="rId2249" Type="http://schemas.openxmlformats.org/officeDocument/2006/relationships/hyperlink" Target="https://www.amazon.com/dp/B00XBC3BF0" TargetMode="External"/><Relationship Id="rId327" Type="http://schemas.openxmlformats.org/officeDocument/2006/relationships/hyperlink" Target="https://www.amazon.com/dp/B074QWK5C4" TargetMode="External"/><Relationship Id="rId326" Type="http://schemas.openxmlformats.org/officeDocument/2006/relationships/hyperlink" Target="https://www.amazon.com/dp/B07R1DQL6H" TargetMode="External"/><Relationship Id="rId325" Type="http://schemas.openxmlformats.org/officeDocument/2006/relationships/hyperlink" Target="https://www.amazon.com/dp/B00NPVCNS8" TargetMode="External"/><Relationship Id="rId324" Type="http://schemas.openxmlformats.org/officeDocument/2006/relationships/hyperlink" Target="https://www.amazon.com/dp/B07QL9YSZY" TargetMode="External"/><Relationship Id="rId329" Type="http://schemas.openxmlformats.org/officeDocument/2006/relationships/hyperlink" Target="https://www.amazon.com/dp/B00DQT7ALE" TargetMode="External"/><Relationship Id="rId1390" Type="http://schemas.openxmlformats.org/officeDocument/2006/relationships/hyperlink" Target="https://www.amazon.com/dp/B07FZ5FZPZ" TargetMode="External"/><Relationship Id="rId328" Type="http://schemas.openxmlformats.org/officeDocument/2006/relationships/hyperlink" Target="https://www.amazon.com/dp/B014WOXB6O" TargetMode="External"/><Relationship Id="rId1391" Type="http://schemas.openxmlformats.org/officeDocument/2006/relationships/hyperlink" Target="https://www.amazon.com/dp/B07JJ72P81" TargetMode="External"/><Relationship Id="rId1392" Type="http://schemas.openxmlformats.org/officeDocument/2006/relationships/hyperlink" Target="https://www.amazon.com/dp/B01M2D8ALO" TargetMode="External"/><Relationship Id="rId1393" Type="http://schemas.openxmlformats.org/officeDocument/2006/relationships/hyperlink" Target="https://www.amazon.com/dp/B07L6C51SC" TargetMode="External"/><Relationship Id="rId2240" Type="http://schemas.openxmlformats.org/officeDocument/2006/relationships/hyperlink" Target="https://www.amazon.com/dp/B00WGGEEEY" TargetMode="External"/><Relationship Id="rId1394" Type="http://schemas.openxmlformats.org/officeDocument/2006/relationships/hyperlink" Target="https://www.amazon.com/dp/B00631YUEM" TargetMode="External"/><Relationship Id="rId2241" Type="http://schemas.openxmlformats.org/officeDocument/2006/relationships/hyperlink" Target="https://www.amazon.com/dp/B075FDZ37C" TargetMode="External"/><Relationship Id="rId1395" Type="http://schemas.openxmlformats.org/officeDocument/2006/relationships/hyperlink" Target="https://www.amazon.com/dp/B07VTTZ2N1" TargetMode="External"/><Relationship Id="rId2242" Type="http://schemas.openxmlformats.org/officeDocument/2006/relationships/hyperlink" Target="https://www.amazon.com/dp/B07GP3YPCC" TargetMode="External"/><Relationship Id="rId323" Type="http://schemas.openxmlformats.org/officeDocument/2006/relationships/hyperlink" Target="https://www.amazon.com/dp/B077MJZ6ZG" TargetMode="External"/><Relationship Id="rId1396" Type="http://schemas.openxmlformats.org/officeDocument/2006/relationships/hyperlink" Target="https://www.amazon.com/dp/B01BWZWDZG" TargetMode="External"/><Relationship Id="rId2243" Type="http://schemas.openxmlformats.org/officeDocument/2006/relationships/hyperlink" Target="https://www.amazon.com/dp/B013WW9I82" TargetMode="External"/><Relationship Id="rId322" Type="http://schemas.openxmlformats.org/officeDocument/2006/relationships/hyperlink" Target="https://www.amazon.com/dp/B00QBZ26D2" TargetMode="External"/><Relationship Id="rId1397" Type="http://schemas.openxmlformats.org/officeDocument/2006/relationships/hyperlink" Target="https://www.amazon.com/dp/B012JJ2EEY" TargetMode="External"/><Relationship Id="rId2244" Type="http://schemas.openxmlformats.org/officeDocument/2006/relationships/hyperlink" Target="https://www.amazon.com/dp/B01N9CODER" TargetMode="External"/><Relationship Id="rId321" Type="http://schemas.openxmlformats.org/officeDocument/2006/relationships/hyperlink" Target="https://www.amazon.com/dp/B073WR319C" TargetMode="External"/><Relationship Id="rId1398" Type="http://schemas.openxmlformats.org/officeDocument/2006/relationships/hyperlink" Target="https://www.amazon.com/dp/B07ZKBP4DS" TargetMode="External"/><Relationship Id="rId2245" Type="http://schemas.openxmlformats.org/officeDocument/2006/relationships/hyperlink" Target="https://www.amazon.com/dp/B01M2D8ALO" TargetMode="External"/><Relationship Id="rId320" Type="http://schemas.openxmlformats.org/officeDocument/2006/relationships/hyperlink" Target="https://www.amazon.com/dp/B00CEMGNTE" TargetMode="External"/><Relationship Id="rId1399" Type="http://schemas.openxmlformats.org/officeDocument/2006/relationships/hyperlink" Target="https://www.amazon.com/dp/B074QXGBG6" TargetMode="External"/><Relationship Id="rId2246" Type="http://schemas.openxmlformats.org/officeDocument/2006/relationships/hyperlink" Target="https://www.amazon.com/dp/B01LXXM5EK" TargetMode="External"/><Relationship Id="rId1389" Type="http://schemas.openxmlformats.org/officeDocument/2006/relationships/hyperlink" Target="https://www.amazon.com/dp/B01KIHQOZ4" TargetMode="External"/><Relationship Id="rId2236" Type="http://schemas.openxmlformats.org/officeDocument/2006/relationships/hyperlink" Target="https://www.amazon.com/dp/B07D4BD5D3" TargetMode="External"/><Relationship Id="rId2237" Type="http://schemas.openxmlformats.org/officeDocument/2006/relationships/hyperlink" Target="https://www.amazon.com/dp/B01KIHQOZ4" TargetMode="External"/><Relationship Id="rId2238" Type="http://schemas.openxmlformats.org/officeDocument/2006/relationships/hyperlink" Target="https://www.amazon.com/dp/B07QL9YSZY" TargetMode="External"/><Relationship Id="rId2239" Type="http://schemas.openxmlformats.org/officeDocument/2006/relationships/hyperlink" Target="https://www.amazon.com/dp/B074QWK5C4" TargetMode="External"/><Relationship Id="rId316" Type="http://schemas.openxmlformats.org/officeDocument/2006/relationships/hyperlink" Target="https://www.amazon.com/dp/B01LXXM5EK" TargetMode="External"/><Relationship Id="rId315" Type="http://schemas.openxmlformats.org/officeDocument/2006/relationships/hyperlink" Target="https://www.amazon.com/dp/B074QTSBS2" TargetMode="External"/><Relationship Id="rId799" Type="http://schemas.openxmlformats.org/officeDocument/2006/relationships/hyperlink" Target="https://www.amazon.com/dp/B074QXGBG6" TargetMode="External"/><Relationship Id="rId314" Type="http://schemas.openxmlformats.org/officeDocument/2006/relationships/hyperlink" Target="https://www.amazon.com/dp/B01N2RJ0HI" TargetMode="External"/><Relationship Id="rId798" Type="http://schemas.openxmlformats.org/officeDocument/2006/relationships/hyperlink" Target="https://www.amazon.com/dp/B07YXTMPS4" TargetMode="External"/><Relationship Id="rId313" Type="http://schemas.openxmlformats.org/officeDocument/2006/relationships/hyperlink" Target="https://www.amazon.com/dp/B07B7K7N3P" TargetMode="External"/><Relationship Id="rId797" Type="http://schemas.openxmlformats.org/officeDocument/2006/relationships/hyperlink" Target="https://www.amazon.com/dp/B071JGCB18" TargetMode="External"/><Relationship Id="rId319" Type="http://schemas.openxmlformats.org/officeDocument/2006/relationships/hyperlink" Target="https://www.amazon.com/dp/B07BNPSFVZ" TargetMode="External"/><Relationship Id="rId318" Type="http://schemas.openxmlformats.org/officeDocument/2006/relationships/hyperlink" Target="https://www.amazon.com/dp/B010S7VZI0" TargetMode="External"/><Relationship Id="rId317" Type="http://schemas.openxmlformats.org/officeDocument/2006/relationships/hyperlink" Target="https://www.amazon.com/dp/B07C93H4Z1" TargetMode="External"/><Relationship Id="rId1380" Type="http://schemas.openxmlformats.org/officeDocument/2006/relationships/hyperlink" Target="https://www.amazon.com/dp/B06XZV3F8F" TargetMode="External"/><Relationship Id="rId792" Type="http://schemas.openxmlformats.org/officeDocument/2006/relationships/hyperlink" Target="https://www.amazon.com/dp/B00EVQJ4AQ" TargetMode="External"/><Relationship Id="rId1381" Type="http://schemas.openxmlformats.org/officeDocument/2006/relationships/hyperlink" Target="https://www.amazon.com/dp/B074R69K91" TargetMode="External"/><Relationship Id="rId791" Type="http://schemas.openxmlformats.org/officeDocument/2006/relationships/hyperlink" Target="https://www.amazon.com/dp/B07BBPPS4L" TargetMode="External"/><Relationship Id="rId1382" Type="http://schemas.openxmlformats.org/officeDocument/2006/relationships/hyperlink" Target="https://www.amazon.com/dp/B008S5B17A" TargetMode="External"/><Relationship Id="rId790" Type="http://schemas.openxmlformats.org/officeDocument/2006/relationships/hyperlink" Target="https://www.amazon.com/dp/B07QX2BYDH" TargetMode="External"/><Relationship Id="rId1383" Type="http://schemas.openxmlformats.org/officeDocument/2006/relationships/hyperlink" Target="https://www.amazon.com/dp/B0742B6F1H" TargetMode="External"/><Relationship Id="rId2230" Type="http://schemas.openxmlformats.org/officeDocument/2006/relationships/hyperlink" Target="https://www.amazon.com/dp/B00NGJ47HO" TargetMode="External"/><Relationship Id="rId1384" Type="http://schemas.openxmlformats.org/officeDocument/2006/relationships/hyperlink" Target="https://www.amazon.com/dp/B07R8Z5P41" TargetMode="External"/><Relationship Id="rId2231" Type="http://schemas.openxmlformats.org/officeDocument/2006/relationships/hyperlink" Target="https://www.amazon.com/dp/B00DOZTM3O" TargetMode="External"/><Relationship Id="rId312" Type="http://schemas.openxmlformats.org/officeDocument/2006/relationships/hyperlink" Target="https://www.amazon.com/dp/B07JB9WK6J" TargetMode="External"/><Relationship Id="rId796" Type="http://schemas.openxmlformats.org/officeDocument/2006/relationships/hyperlink" Target="https://www.amazon.com/dp/B00HCZ0XBM" TargetMode="External"/><Relationship Id="rId1385" Type="http://schemas.openxmlformats.org/officeDocument/2006/relationships/hyperlink" Target="https://www.amazon.com/dp/B002HZHUCW" TargetMode="External"/><Relationship Id="rId2232" Type="http://schemas.openxmlformats.org/officeDocument/2006/relationships/hyperlink" Target="https://www.amazon.com/dp/B072Q5J7TZ" TargetMode="External"/><Relationship Id="rId311" Type="http://schemas.openxmlformats.org/officeDocument/2006/relationships/hyperlink" Target="https://www.amazon.com/dp/B009JCVZ90" TargetMode="External"/><Relationship Id="rId795" Type="http://schemas.openxmlformats.org/officeDocument/2006/relationships/hyperlink" Target="https://www.amazon.com/dp/B07D4BD5D3" TargetMode="External"/><Relationship Id="rId1386" Type="http://schemas.openxmlformats.org/officeDocument/2006/relationships/hyperlink" Target="https://www.amazon.com/dp/B073JTYRP5" TargetMode="External"/><Relationship Id="rId2233" Type="http://schemas.openxmlformats.org/officeDocument/2006/relationships/hyperlink" Target="https://www.amazon.com/dp/B076MMY8T8" TargetMode="External"/><Relationship Id="rId310" Type="http://schemas.openxmlformats.org/officeDocument/2006/relationships/hyperlink" Target="https://www.amazon.com/dp/B01KKHRNM0" TargetMode="External"/><Relationship Id="rId794" Type="http://schemas.openxmlformats.org/officeDocument/2006/relationships/hyperlink" Target="https://www.amazon.com/dp/B018I1XTFU" TargetMode="External"/><Relationship Id="rId1387" Type="http://schemas.openxmlformats.org/officeDocument/2006/relationships/hyperlink" Target="https://www.amazon.com/dp/B076FGKC3H" TargetMode="External"/><Relationship Id="rId2234" Type="http://schemas.openxmlformats.org/officeDocument/2006/relationships/hyperlink" Target="https://www.amazon.com/dp/B073JTYRP5" TargetMode="External"/><Relationship Id="rId793" Type="http://schemas.openxmlformats.org/officeDocument/2006/relationships/hyperlink" Target="https://www.amazon.com/dp/B00WGGEEEY" TargetMode="External"/><Relationship Id="rId1388" Type="http://schemas.openxmlformats.org/officeDocument/2006/relationships/hyperlink" Target="https://www.amazon.com/dp/B003DYZQKY" TargetMode="External"/><Relationship Id="rId2235" Type="http://schemas.openxmlformats.org/officeDocument/2006/relationships/hyperlink" Target="https://www.amazon.com/dp/B07YTRF1FY" TargetMode="External"/><Relationship Id="rId297" Type="http://schemas.openxmlformats.org/officeDocument/2006/relationships/hyperlink" Target="https://www.amazon.com/dp/B013ZFNO2C" TargetMode="External"/><Relationship Id="rId296" Type="http://schemas.openxmlformats.org/officeDocument/2006/relationships/hyperlink" Target="https://www.amazon.com/dp/B00NANU55O" TargetMode="External"/><Relationship Id="rId295" Type="http://schemas.openxmlformats.org/officeDocument/2006/relationships/hyperlink" Target="https://www.amazon.com/dp/B07MDJX7LZ" TargetMode="External"/><Relationship Id="rId294" Type="http://schemas.openxmlformats.org/officeDocument/2006/relationships/hyperlink" Target="https://www.amazon.com/dp/B000GLNO3S" TargetMode="External"/><Relationship Id="rId299" Type="http://schemas.openxmlformats.org/officeDocument/2006/relationships/hyperlink" Target="https://www.amazon.com/dp/B004JU0H6O" TargetMode="External"/><Relationship Id="rId298" Type="http://schemas.openxmlformats.org/officeDocument/2006/relationships/hyperlink" Target="https://www.amazon.com/dp/B01N125MU5" TargetMode="External"/><Relationship Id="rId271" Type="http://schemas.openxmlformats.org/officeDocument/2006/relationships/hyperlink" Target="https://www.amazon.com/dp/B06XJ939V4" TargetMode="External"/><Relationship Id="rId270" Type="http://schemas.openxmlformats.org/officeDocument/2006/relationships/hyperlink" Target="https://www.amazon.com/dp/B07T9KVJ8D" TargetMode="External"/><Relationship Id="rId269" Type="http://schemas.openxmlformats.org/officeDocument/2006/relationships/hyperlink" Target="https://www.amazon.com/dp/B0734CDD58" TargetMode="External"/><Relationship Id="rId264" Type="http://schemas.openxmlformats.org/officeDocument/2006/relationships/hyperlink" Target="https://www.amazon.com/dp/B075V63NQX" TargetMode="External"/><Relationship Id="rId263" Type="http://schemas.openxmlformats.org/officeDocument/2006/relationships/hyperlink" Target="https://www.amazon.com/dp/B07N64XFKQ" TargetMode="External"/><Relationship Id="rId262" Type="http://schemas.openxmlformats.org/officeDocument/2006/relationships/hyperlink" Target="https://www.amazon.com/dp/B072Q4PX1R" TargetMode="External"/><Relationship Id="rId261" Type="http://schemas.openxmlformats.org/officeDocument/2006/relationships/hyperlink" Target="https://www.amazon.com/dp/B07RZKFF39" TargetMode="External"/><Relationship Id="rId268" Type="http://schemas.openxmlformats.org/officeDocument/2006/relationships/hyperlink" Target="https://www.amazon.com/dp/B07R1DQL6H" TargetMode="External"/><Relationship Id="rId267" Type="http://schemas.openxmlformats.org/officeDocument/2006/relationships/hyperlink" Target="https://www.amazon.com/dp/B0094G369S" TargetMode="External"/><Relationship Id="rId266" Type="http://schemas.openxmlformats.org/officeDocument/2006/relationships/hyperlink" Target="https://www.amazon.com/dp/B07KCPN1Q5" TargetMode="External"/><Relationship Id="rId265" Type="http://schemas.openxmlformats.org/officeDocument/2006/relationships/hyperlink" Target="https://www.amazon.com/dp/B07R8Z5P41" TargetMode="External"/><Relationship Id="rId260" Type="http://schemas.openxmlformats.org/officeDocument/2006/relationships/hyperlink" Target="https://www.amazon.com/dp/B076MMY8T8" TargetMode="External"/><Relationship Id="rId259" Type="http://schemas.openxmlformats.org/officeDocument/2006/relationships/hyperlink" Target="https://www.amazon.com/dp/B019K8JF3K" TargetMode="External"/><Relationship Id="rId258" Type="http://schemas.openxmlformats.org/officeDocument/2006/relationships/hyperlink" Target="https://www.amazon.com/dp/B0087XPDTU" TargetMode="External"/><Relationship Id="rId2290" Type="http://schemas.openxmlformats.org/officeDocument/2006/relationships/hyperlink" Target="https://www.amazon.com/dp/B01LZPMFW9" TargetMode="External"/><Relationship Id="rId2291" Type="http://schemas.openxmlformats.org/officeDocument/2006/relationships/hyperlink" Target="https://www.amazon.com/dp/B01KKHRNM0" TargetMode="External"/><Relationship Id="rId2292" Type="http://schemas.openxmlformats.org/officeDocument/2006/relationships/hyperlink" Target="https://www.amazon.com/dp/B0098XUEIS" TargetMode="External"/><Relationship Id="rId2293" Type="http://schemas.openxmlformats.org/officeDocument/2006/relationships/hyperlink" Target="https://www.amazon.com/dp/B00NX8GH4E" TargetMode="External"/><Relationship Id="rId253" Type="http://schemas.openxmlformats.org/officeDocument/2006/relationships/hyperlink" Target="https://www.amazon.com/dp/B07GPGYZQP" TargetMode="External"/><Relationship Id="rId2294" Type="http://schemas.openxmlformats.org/officeDocument/2006/relationships/hyperlink" Target="https://www.amazon.com/dp/B003DYZQKY" TargetMode="External"/><Relationship Id="rId252" Type="http://schemas.openxmlformats.org/officeDocument/2006/relationships/hyperlink" Target="https://www.amazon.com/dp/B072Q5J7TZ" TargetMode="External"/><Relationship Id="rId2295" Type="http://schemas.openxmlformats.org/officeDocument/2006/relationships/hyperlink" Target="https://www.amazon.com/dp/B01K7AOSQE" TargetMode="External"/><Relationship Id="rId251" Type="http://schemas.openxmlformats.org/officeDocument/2006/relationships/hyperlink" Target="https://www.amazon.com/dp/B07WT2XYKQ" TargetMode="External"/><Relationship Id="rId2296" Type="http://schemas.openxmlformats.org/officeDocument/2006/relationships/hyperlink" Target="https://www.amazon.com/dp/B07MDJX7LZ" TargetMode="External"/><Relationship Id="rId250" Type="http://schemas.openxmlformats.org/officeDocument/2006/relationships/hyperlink" Target="https://www.amazon.com/dp/B072BC5NH4" TargetMode="External"/><Relationship Id="rId2297" Type="http://schemas.openxmlformats.org/officeDocument/2006/relationships/hyperlink" Target="https://www.amazon.com/dp/B0815SRH3D" TargetMode="External"/><Relationship Id="rId257" Type="http://schemas.openxmlformats.org/officeDocument/2006/relationships/hyperlink" Target="https://www.amazon.com/dp/B00DPO1AN4" TargetMode="External"/><Relationship Id="rId2298" Type="http://schemas.openxmlformats.org/officeDocument/2006/relationships/hyperlink" Target="https://www.amazon.com/dp/B07FZ5FZPZ" TargetMode="External"/><Relationship Id="rId256" Type="http://schemas.openxmlformats.org/officeDocument/2006/relationships/hyperlink" Target="https://www.amazon.com/dp/B00NGJ47HO" TargetMode="External"/><Relationship Id="rId2299" Type="http://schemas.openxmlformats.org/officeDocument/2006/relationships/hyperlink" Target="https://www.amazon.com/dp/B074QXGBG6" TargetMode="External"/><Relationship Id="rId255" Type="http://schemas.openxmlformats.org/officeDocument/2006/relationships/hyperlink" Target="https://www.amazon.com/dp/B019OGSQLK" TargetMode="External"/><Relationship Id="rId254" Type="http://schemas.openxmlformats.org/officeDocument/2006/relationships/hyperlink" Target="https://www.amazon.com/dp/B00NX8GH4E" TargetMode="External"/><Relationship Id="rId293" Type="http://schemas.openxmlformats.org/officeDocument/2006/relationships/hyperlink" Target="https://www.amazon.com/dp/B071JGCB18" TargetMode="External"/><Relationship Id="rId292" Type="http://schemas.openxmlformats.org/officeDocument/2006/relationships/hyperlink" Target="https://www.amazon.com/dp/B003JFBXMM" TargetMode="External"/><Relationship Id="rId291" Type="http://schemas.openxmlformats.org/officeDocument/2006/relationships/hyperlink" Target="https://www.amazon.com/dp/B001T4XU1C" TargetMode="External"/><Relationship Id="rId290" Type="http://schemas.openxmlformats.org/officeDocument/2006/relationships/hyperlink" Target="https://www.amazon.com/dp/B00CE69IGA" TargetMode="External"/><Relationship Id="rId286" Type="http://schemas.openxmlformats.org/officeDocument/2006/relationships/hyperlink" Target="https://www.amazon.com/dp/B07RKVP7KY" TargetMode="External"/><Relationship Id="rId285" Type="http://schemas.openxmlformats.org/officeDocument/2006/relationships/hyperlink" Target="https://www.amazon.com/dp/B01B8GQ7RO" TargetMode="External"/><Relationship Id="rId284" Type="http://schemas.openxmlformats.org/officeDocument/2006/relationships/hyperlink" Target="https://www.amazon.com/dp/B00DOZTM3O" TargetMode="External"/><Relationship Id="rId283" Type="http://schemas.openxmlformats.org/officeDocument/2006/relationships/hyperlink" Target="https://www.amazon.com/dp/B07BJCJ7JH" TargetMode="External"/><Relationship Id="rId289" Type="http://schemas.openxmlformats.org/officeDocument/2006/relationships/hyperlink" Target="https://www.amazon.com/dp/B01G959WSU" TargetMode="External"/><Relationship Id="rId288" Type="http://schemas.openxmlformats.org/officeDocument/2006/relationships/hyperlink" Target="https://www.amazon.com/dp/B00ZSAHYUG" TargetMode="External"/><Relationship Id="rId287" Type="http://schemas.openxmlformats.org/officeDocument/2006/relationships/hyperlink" Target="https://www.amazon.com/dp/B002HZHUCW" TargetMode="External"/><Relationship Id="rId282" Type="http://schemas.openxmlformats.org/officeDocument/2006/relationships/hyperlink" Target="https://www.amazon.com/dp/B07HH7QW7S" TargetMode="External"/><Relationship Id="rId281" Type="http://schemas.openxmlformats.org/officeDocument/2006/relationships/hyperlink" Target="https://www.amazon.com/dp/B07JJ72P81" TargetMode="External"/><Relationship Id="rId280" Type="http://schemas.openxmlformats.org/officeDocument/2006/relationships/hyperlink" Target="https://www.amazon.com/dp/B01N9OEV4I" TargetMode="External"/><Relationship Id="rId275" Type="http://schemas.openxmlformats.org/officeDocument/2006/relationships/hyperlink" Target="https://www.amazon.com/dp/B07RGWD9HF" TargetMode="External"/><Relationship Id="rId274" Type="http://schemas.openxmlformats.org/officeDocument/2006/relationships/hyperlink" Target="https://www.amazon.com/dp/B07HH19LWH" TargetMode="External"/><Relationship Id="rId273" Type="http://schemas.openxmlformats.org/officeDocument/2006/relationships/hyperlink" Target="https://www.amazon.com/dp/B00HRYBYRU" TargetMode="External"/><Relationship Id="rId272" Type="http://schemas.openxmlformats.org/officeDocument/2006/relationships/hyperlink" Target="https://www.amazon.com/dp/B01N2YPDQX" TargetMode="External"/><Relationship Id="rId279" Type="http://schemas.openxmlformats.org/officeDocument/2006/relationships/hyperlink" Target="https://www.amazon.com/dp/B00V7B78Z6" TargetMode="External"/><Relationship Id="rId278" Type="http://schemas.openxmlformats.org/officeDocument/2006/relationships/hyperlink" Target="https://www.amazon.com/dp/B00WGGEEEY" TargetMode="External"/><Relationship Id="rId277" Type="http://schemas.openxmlformats.org/officeDocument/2006/relationships/hyperlink" Target="https://www.amazon.com/dp/B06XZV3F8F" TargetMode="External"/><Relationship Id="rId276" Type="http://schemas.openxmlformats.org/officeDocument/2006/relationships/hyperlink" Target="https://www.amazon.com/dp/B01K7AOSQE" TargetMode="External"/><Relationship Id="rId1851" Type="http://schemas.openxmlformats.org/officeDocument/2006/relationships/hyperlink" Target="https://www.amazon.com/dp/B00OD3W1BQ" TargetMode="External"/><Relationship Id="rId1852" Type="http://schemas.openxmlformats.org/officeDocument/2006/relationships/hyperlink" Target="https://www.amazon.com/dp/B0085WHBHU" TargetMode="External"/><Relationship Id="rId1853" Type="http://schemas.openxmlformats.org/officeDocument/2006/relationships/hyperlink" Target="https://www.amazon.com/dp/B07X5FN4P1" TargetMode="External"/><Relationship Id="rId2700" Type="http://schemas.openxmlformats.org/officeDocument/2006/relationships/hyperlink" Target="https://www.amazon.com/dp/B07HNT8KG2" TargetMode="External"/><Relationship Id="rId1854" Type="http://schemas.openxmlformats.org/officeDocument/2006/relationships/hyperlink" Target="https://www.amazon.com/dp/B01B8GQ7RO" TargetMode="External"/><Relationship Id="rId2701" Type="http://schemas.openxmlformats.org/officeDocument/2006/relationships/hyperlink" Target="https://www.amazon.com/dp/B01N41IPPI" TargetMode="External"/><Relationship Id="rId1855" Type="http://schemas.openxmlformats.org/officeDocument/2006/relationships/hyperlink" Target="https://www.amazon.com/dp/B00ZSAHYUG" TargetMode="External"/><Relationship Id="rId2702" Type="http://schemas.openxmlformats.org/officeDocument/2006/relationships/hyperlink" Target="https://www.amazon.com/dp/B011397784" TargetMode="External"/><Relationship Id="rId1856" Type="http://schemas.openxmlformats.org/officeDocument/2006/relationships/hyperlink" Target="https://www.amazon.com/dp/B010EA5ZH8" TargetMode="External"/><Relationship Id="rId2703" Type="http://schemas.openxmlformats.org/officeDocument/2006/relationships/hyperlink" Target="https://www.amazon.com/dp/B074QTSBS2" TargetMode="External"/><Relationship Id="rId1857" Type="http://schemas.openxmlformats.org/officeDocument/2006/relationships/hyperlink" Target="https://www.amazon.com/dp/B01M2D8ALO" TargetMode="External"/><Relationship Id="rId2704" Type="http://schemas.openxmlformats.org/officeDocument/2006/relationships/hyperlink" Target="https://www.amazon.com/dp/B073WR319C" TargetMode="External"/><Relationship Id="rId1858" Type="http://schemas.openxmlformats.org/officeDocument/2006/relationships/hyperlink" Target="https://www.amazon.com/dp/B07R8Z5P41" TargetMode="External"/><Relationship Id="rId2705" Type="http://schemas.openxmlformats.org/officeDocument/2006/relationships/hyperlink" Target="https://www.amazon.com/dp/B00NPVCNS8" TargetMode="External"/><Relationship Id="rId1859" Type="http://schemas.openxmlformats.org/officeDocument/2006/relationships/hyperlink" Target="https://www.amazon.com/dp/B07RGWD9HF" TargetMode="External"/><Relationship Id="rId2706" Type="http://schemas.openxmlformats.org/officeDocument/2006/relationships/hyperlink" Target="https://www.amazon.com/dp/B010S7VZI0" TargetMode="External"/><Relationship Id="rId2707" Type="http://schemas.openxmlformats.org/officeDocument/2006/relationships/hyperlink" Target="https://www.amazon.com/dp/B014WOXB6O" TargetMode="External"/><Relationship Id="rId2708" Type="http://schemas.openxmlformats.org/officeDocument/2006/relationships/hyperlink" Target="https://www.amazon.com/dp/B077MJZ6ZG" TargetMode="External"/><Relationship Id="rId2709" Type="http://schemas.openxmlformats.org/officeDocument/2006/relationships/hyperlink" Target="https://www.amazon.com/dp/B07B7K7N3P" TargetMode="External"/><Relationship Id="rId1850" Type="http://schemas.openxmlformats.org/officeDocument/2006/relationships/hyperlink" Target="https://www.amazon.com/dp/B01N9CODER" TargetMode="External"/><Relationship Id="rId1840" Type="http://schemas.openxmlformats.org/officeDocument/2006/relationships/hyperlink" Target="https://www.amazon.com/dp/B00DOZTM3O" TargetMode="External"/><Relationship Id="rId1841" Type="http://schemas.openxmlformats.org/officeDocument/2006/relationships/hyperlink" Target="https://www.amazon.com/dp/B075FDZ37C" TargetMode="External"/><Relationship Id="rId1842" Type="http://schemas.openxmlformats.org/officeDocument/2006/relationships/hyperlink" Target="https://www.amazon.com/dp/B07D4BD5D3" TargetMode="External"/><Relationship Id="rId1843" Type="http://schemas.openxmlformats.org/officeDocument/2006/relationships/hyperlink" Target="https://www.amazon.com/dp/B07RZKFF39" TargetMode="External"/><Relationship Id="rId1844" Type="http://schemas.openxmlformats.org/officeDocument/2006/relationships/hyperlink" Target="https://www.amazon.com/dp/B074NHRZQX" TargetMode="External"/><Relationship Id="rId1845" Type="http://schemas.openxmlformats.org/officeDocument/2006/relationships/hyperlink" Target="https://www.amazon.com/dp/B07GP3YPCC" TargetMode="External"/><Relationship Id="rId1846" Type="http://schemas.openxmlformats.org/officeDocument/2006/relationships/hyperlink" Target="https://www.amazon.com/dp/B071JGCB18" TargetMode="External"/><Relationship Id="rId1847" Type="http://schemas.openxmlformats.org/officeDocument/2006/relationships/hyperlink" Target="https://www.amazon.com/dp/B01KIHQOZ4" TargetMode="External"/><Relationship Id="rId1848" Type="http://schemas.openxmlformats.org/officeDocument/2006/relationships/hyperlink" Target="https://www.amazon.com/dp/B076MMY8T8" TargetMode="External"/><Relationship Id="rId1849" Type="http://schemas.openxmlformats.org/officeDocument/2006/relationships/hyperlink" Target="https://www.amazon.com/dp/B01ICHJIM8" TargetMode="External"/><Relationship Id="rId1873" Type="http://schemas.openxmlformats.org/officeDocument/2006/relationships/hyperlink" Target="https://www.amazon.com/dp/B00DQT7ALE" TargetMode="External"/><Relationship Id="rId2720" Type="http://schemas.openxmlformats.org/officeDocument/2006/relationships/hyperlink" Target="https://www.amazon.com/dp/B01HE1IVNA" TargetMode="External"/><Relationship Id="rId1874" Type="http://schemas.openxmlformats.org/officeDocument/2006/relationships/hyperlink" Target="https://www.amazon.com/dp/B076FGKC3H" TargetMode="External"/><Relationship Id="rId2721" Type="http://schemas.openxmlformats.org/officeDocument/2006/relationships/hyperlink" Target="https://www.amazon.com/dp/B00EYN1NK0" TargetMode="External"/><Relationship Id="rId1875" Type="http://schemas.openxmlformats.org/officeDocument/2006/relationships/hyperlink" Target="https://www.amazon.com/dp/B00E8SZ4MY" TargetMode="External"/><Relationship Id="rId2722" Type="http://schemas.openxmlformats.org/officeDocument/2006/relationships/hyperlink" Target="https://www.amazon.com/dp/B07BNPSFVZ" TargetMode="External"/><Relationship Id="rId1876" Type="http://schemas.openxmlformats.org/officeDocument/2006/relationships/hyperlink" Target="https://www.amazon.com/dp/B01K7AOSQE" TargetMode="External"/><Relationship Id="rId2723" Type="http://schemas.openxmlformats.org/officeDocument/2006/relationships/hyperlink" Target="https://www.amazon.com/dp/B01AS4WA14" TargetMode="External"/><Relationship Id="rId1877" Type="http://schemas.openxmlformats.org/officeDocument/2006/relationships/hyperlink" Target="https://www.amazon.com/dp/B01BWZWDZG" TargetMode="External"/><Relationship Id="rId2724" Type="http://schemas.openxmlformats.org/officeDocument/2006/relationships/hyperlink" Target="https://www.amazon.com/dp/B07HH7QW7S" TargetMode="External"/><Relationship Id="rId1878" Type="http://schemas.openxmlformats.org/officeDocument/2006/relationships/hyperlink" Target="https://www.amazon.com/dp/B07HH19LWH" TargetMode="External"/><Relationship Id="rId2725" Type="http://schemas.openxmlformats.org/officeDocument/2006/relationships/hyperlink" Target="https://www.amazon.com/dp/B01HEJWCZ0" TargetMode="External"/><Relationship Id="rId1879" Type="http://schemas.openxmlformats.org/officeDocument/2006/relationships/hyperlink" Target="https://www.amazon.com/dp/B003XVM9XY" TargetMode="External"/><Relationship Id="rId2726" Type="http://schemas.openxmlformats.org/officeDocument/2006/relationships/hyperlink" Target="https://www.amazon.com/dp/B07WT2XYKQ" TargetMode="External"/><Relationship Id="rId2727" Type="http://schemas.openxmlformats.org/officeDocument/2006/relationships/hyperlink" Target="https://www.amazon.com/dp/B006Z2BZBU" TargetMode="External"/><Relationship Id="rId2728" Type="http://schemas.openxmlformats.org/officeDocument/2006/relationships/hyperlink" Target="https://www.amazon.com/dp/B072Q5J7TZ" TargetMode="External"/><Relationship Id="rId2729" Type="http://schemas.openxmlformats.org/officeDocument/2006/relationships/hyperlink" Target="https://www.amazon.com/dp/B074QWK5C4" TargetMode="External"/><Relationship Id="rId1870" Type="http://schemas.openxmlformats.org/officeDocument/2006/relationships/hyperlink" Target="https://www.amazon.com/dp/B07FWJQXBD" TargetMode="External"/><Relationship Id="rId1871" Type="http://schemas.openxmlformats.org/officeDocument/2006/relationships/hyperlink" Target="https://www.amazon.com/dp/B07JJ72P81" TargetMode="External"/><Relationship Id="rId1872" Type="http://schemas.openxmlformats.org/officeDocument/2006/relationships/hyperlink" Target="https://www.amazon.com/dp/B075JMMFGQ" TargetMode="External"/><Relationship Id="rId1862" Type="http://schemas.openxmlformats.org/officeDocument/2006/relationships/hyperlink" Target="https://www.amazon.com/dp/B01D7P5BFS" TargetMode="External"/><Relationship Id="rId1863" Type="http://schemas.openxmlformats.org/officeDocument/2006/relationships/hyperlink" Target="https://www.amazon.com/dp/B01KKHRNM0" TargetMode="External"/><Relationship Id="rId2710" Type="http://schemas.openxmlformats.org/officeDocument/2006/relationships/hyperlink" Target="https://www.amazon.com/dp/B01N9J7MLI" TargetMode="External"/><Relationship Id="rId1864" Type="http://schemas.openxmlformats.org/officeDocument/2006/relationships/hyperlink" Target="https://www.amazon.com/dp/B01MR51N1S" TargetMode="External"/><Relationship Id="rId2711" Type="http://schemas.openxmlformats.org/officeDocument/2006/relationships/hyperlink" Target="https://www.amazon.com/dp/B07C93H4Z1" TargetMode="External"/><Relationship Id="rId1865" Type="http://schemas.openxmlformats.org/officeDocument/2006/relationships/hyperlink" Target="https://www.amazon.com/dp/B07C4972WR" TargetMode="External"/><Relationship Id="rId2712" Type="http://schemas.openxmlformats.org/officeDocument/2006/relationships/hyperlink" Target="https://www.amazon.com/dp/B009JCVZ90" TargetMode="External"/><Relationship Id="rId1866" Type="http://schemas.openxmlformats.org/officeDocument/2006/relationships/hyperlink" Target="https://www.amazon.com/dp/B06XZV3F8F" TargetMode="External"/><Relationship Id="rId2713" Type="http://schemas.openxmlformats.org/officeDocument/2006/relationships/hyperlink" Target="https://www.amazon.com/dp/B07JFMCMX3" TargetMode="External"/><Relationship Id="rId1867" Type="http://schemas.openxmlformats.org/officeDocument/2006/relationships/hyperlink" Target="https://www.amazon.com/dp/B01LZPMFW9" TargetMode="External"/><Relationship Id="rId2714" Type="http://schemas.openxmlformats.org/officeDocument/2006/relationships/hyperlink" Target="https://www.amazon.com/dp/B06ZXYFYND" TargetMode="External"/><Relationship Id="rId1868" Type="http://schemas.openxmlformats.org/officeDocument/2006/relationships/hyperlink" Target="https://www.amazon.com/dp/B00631YUEM" TargetMode="External"/><Relationship Id="rId2715" Type="http://schemas.openxmlformats.org/officeDocument/2006/relationships/hyperlink" Target="https://www.amazon.com/dp/B074QTGLL2" TargetMode="External"/><Relationship Id="rId1869" Type="http://schemas.openxmlformats.org/officeDocument/2006/relationships/hyperlink" Target="https://www.amazon.com/dp/B074R69K91" TargetMode="External"/><Relationship Id="rId2716" Type="http://schemas.openxmlformats.org/officeDocument/2006/relationships/hyperlink" Target="https://www.amazon.com/dp/B07KRXH1Z1" TargetMode="External"/><Relationship Id="rId2717" Type="http://schemas.openxmlformats.org/officeDocument/2006/relationships/hyperlink" Target="https://www.amazon.com/dp/B01ICHJIM8" TargetMode="External"/><Relationship Id="rId2718" Type="http://schemas.openxmlformats.org/officeDocument/2006/relationships/hyperlink" Target="https://www.amazon.com/dp/B01NBOWH4W" TargetMode="External"/><Relationship Id="rId2719" Type="http://schemas.openxmlformats.org/officeDocument/2006/relationships/hyperlink" Target="https://www.amazon.com/dp/B0147WIC7E" TargetMode="External"/><Relationship Id="rId1860" Type="http://schemas.openxmlformats.org/officeDocument/2006/relationships/hyperlink" Target="https://www.amazon.com/dp/B00CEMGNTE" TargetMode="External"/><Relationship Id="rId1861" Type="http://schemas.openxmlformats.org/officeDocument/2006/relationships/hyperlink" Target="https://www.amazon.com/dp/B00GTCL4C6" TargetMode="External"/><Relationship Id="rId1810" Type="http://schemas.openxmlformats.org/officeDocument/2006/relationships/hyperlink" Target="https://www.amazon.com/dp/B07B7K7N3P" TargetMode="External"/><Relationship Id="rId1811" Type="http://schemas.openxmlformats.org/officeDocument/2006/relationships/hyperlink" Target="https://www.amazon.com/dp/B07KRXH1Z1" TargetMode="External"/><Relationship Id="rId1812" Type="http://schemas.openxmlformats.org/officeDocument/2006/relationships/hyperlink" Target="https://www.amazon.com/dp/B009JCVZ90" TargetMode="External"/><Relationship Id="rId1813" Type="http://schemas.openxmlformats.org/officeDocument/2006/relationships/hyperlink" Target="https://www.amazon.com/dp/B010S7VZI0" TargetMode="External"/><Relationship Id="rId1814" Type="http://schemas.openxmlformats.org/officeDocument/2006/relationships/hyperlink" Target="https://www.amazon.com/dp/B01HE1IVNA" TargetMode="External"/><Relationship Id="rId1815" Type="http://schemas.openxmlformats.org/officeDocument/2006/relationships/hyperlink" Target="https://www.amazon.com/dp/B07WW2GY1R" TargetMode="External"/><Relationship Id="rId1816" Type="http://schemas.openxmlformats.org/officeDocument/2006/relationships/hyperlink" Target="https://www.amazon.com/dp/B00EYN1NK0" TargetMode="External"/><Relationship Id="rId1817" Type="http://schemas.openxmlformats.org/officeDocument/2006/relationships/hyperlink" Target="https://www.amazon.com/dp/B07BNPSFVZ" TargetMode="External"/><Relationship Id="rId1818" Type="http://schemas.openxmlformats.org/officeDocument/2006/relationships/hyperlink" Target="https://www.amazon.com/dp/B07JFMCMX3" TargetMode="External"/><Relationship Id="rId1819" Type="http://schemas.openxmlformats.org/officeDocument/2006/relationships/hyperlink" Target="https://www.amazon.com/dp/B01AS4WA14" TargetMode="External"/><Relationship Id="rId1800" Type="http://schemas.openxmlformats.org/officeDocument/2006/relationships/hyperlink" Target="https://www.amazon.com/dp/B07HNT8KG2" TargetMode="External"/><Relationship Id="rId1801" Type="http://schemas.openxmlformats.org/officeDocument/2006/relationships/hyperlink" Target="https://www.amazon.com/dp/B073WR319C" TargetMode="External"/><Relationship Id="rId1802" Type="http://schemas.openxmlformats.org/officeDocument/2006/relationships/hyperlink" Target="https://www.amazon.com/dp/B074QXGBG6" TargetMode="External"/><Relationship Id="rId1803" Type="http://schemas.openxmlformats.org/officeDocument/2006/relationships/hyperlink" Target="https://www.amazon.com/dp/B01N41IPPI" TargetMode="External"/><Relationship Id="rId1804" Type="http://schemas.openxmlformats.org/officeDocument/2006/relationships/hyperlink" Target="https://www.amazon.com/dp/B00NPVCNS8" TargetMode="External"/><Relationship Id="rId1805" Type="http://schemas.openxmlformats.org/officeDocument/2006/relationships/hyperlink" Target="https://www.amazon.com/dp/B011397784" TargetMode="External"/><Relationship Id="rId1806" Type="http://schemas.openxmlformats.org/officeDocument/2006/relationships/hyperlink" Target="https://www.amazon.com/dp/B01NBOWH4W" TargetMode="External"/><Relationship Id="rId1807" Type="http://schemas.openxmlformats.org/officeDocument/2006/relationships/hyperlink" Target="https://www.amazon.com/dp/B014WOXB6O" TargetMode="External"/><Relationship Id="rId1808" Type="http://schemas.openxmlformats.org/officeDocument/2006/relationships/hyperlink" Target="https://www.amazon.com/dp/B077MJZ6ZG" TargetMode="External"/><Relationship Id="rId1809" Type="http://schemas.openxmlformats.org/officeDocument/2006/relationships/hyperlink" Target="https://www.amazon.com/dp/B01N2VJBNT" TargetMode="External"/><Relationship Id="rId1830" Type="http://schemas.openxmlformats.org/officeDocument/2006/relationships/hyperlink" Target="https://www.amazon.com/dp/B0147WIC7E" TargetMode="External"/><Relationship Id="rId1831" Type="http://schemas.openxmlformats.org/officeDocument/2006/relationships/hyperlink" Target="https://www.amazon.com/dp/B006Z2BZBU" TargetMode="External"/><Relationship Id="rId1832" Type="http://schemas.openxmlformats.org/officeDocument/2006/relationships/hyperlink" Target="https://www.amazon.com/dp/B00WGGEEEY" TargetMode="External"/><Relationship Id="rId1833" Type="http://schemas.openxmlformats.org/officeDocument/2006/relationships/hyperlink" Target="https://www.amazon.com/dp/B07QL9YSZY" TargetMode="External"/><Relationship Id="rId1834" Type="http://schemas.openxmlformats.org/officeDocument/2006/relationships/hyperlink" Target="https://www.amazon.com/dp/B01K8JEEGS" TargetMode="External"/><Relationship Id="rId1835" Type="http://schemas.openxmlformats.org/officeDocument/2006/relationships/hyperlink" Target="https://www.amazon.com/dp/B072Q5J7TZ" TargetMode="External"/><Relationship Id="rId1836" Type="http://schemas.openxmlformats.org/officeDocument/2006/relationships/hyperlink" Target="https://www.amazon.com/dp/B07HH7QW7S" TargetMode="External"/><Relationship Id="rId1837" Type="http://schemas.openxmlformats.org/officeDocument/2006/relationships/hyperlink" Target="https://www.amazon.com/dp/B072Q4PX1R" TargetMode="External"/><Relationship Id="rId1838" Type="http://schemas.openxmlformats.org/officeDocument/2006/relationships/hyperlink" Target="https://www.amazon.com/dp/B01LXXM5EK" TargetMode="External"/><Relationship Id="rId1839" Type="http://schemas.openxmlformats.org/officeDocument/2006/relationships/hyperlink" Target="https://www.amazon.com/dp/B013WW9I82" TargetMode="External"/><Relationship Id="rId1820" Type="http://schemas.openxmlformats.org/officeDocument/2006/relationships/hyperlink" Target="https://www.amazon.com/dp/B074QTGLL2" TargetMode="External"/><Relationship Id="rId1821" Type="http://schemas.openxmlformats.org/officeDocument/2006/relationships/hyperlink" Target="https://www.amazon.com/dp/B074ND67LQ" TargetMode="External"/><Relationship Id="rId1822" Type="http://schemas.openxmlformats.org/officeDocument/2006/relationships/hyperlink" Target="https://www.amazon.com/dp/B00W610EZC" TargetMode="External"/><Relationship Id="rId1823" Type="http://schemas.openxmlformats.org/officeDocument/2006/relationships/hyperlink" Target="https://www.amazon.com/dp/B01HEJWCZ0" TargetMode="External"/><Relationship Id="rId1824" Type="http://schemas.openxmlformats.org/officeDocument/2006/relationships/hyperlink" Target="https://www.amazon.com/dp/B07C93H4Z1" TargetMode="External"/><Relationship Id="rId1825" Type="http://schemas.openxmlformats.org/officeDocument/2006/relationships/hyperlink" Target="https://www.amazon.com/dp/B06ZXYFYND" TargetMode="External"/><Relationship Id="rId1826" Type="http://schemas.openxmlformats.org/officeDocument/2006/relationships/hyperlink" Target="https://www.amazon.com/dp/B07WT2XYKQ" TargetMode="External"/><Relationship Id="rId1827" Type="http://schemas.openxmlformats.org/officeDocument/2006/relationships/hyperlink" Target="https://www.amazon.com/dp/B07KCPN1Q5" TargetMode="External"/><Relationship Id="rId1828" Type="http://schemas.openxmlformats.org/officeDocument/2006/relationships/hyperlink" Target="https://www.amazon.com/dp/B00NGJ47HO" TargetMode="External"/><Relationship Id="rId1829" Type="http://schemas.openxmlformats.org/officeDocument/2006/relationships/hyperlink" Target="https://www.amazon.com/dp/B074QWK5C4" TargetMode="External"/><Relationship Id="rId1455" Type="http://schemas.openxmlformats.org/officeDocument/2006/relationships/hyperlink" Target="https://www.amazon.com/dp/B000GLNO3S" TargetMode="External"/><Relationship Id="rId2302" Type="http://schemas.openxmlformats.org/officeDocument/2006/relationships/hyperlink" Target="https://www.amazon.com/dp/B00NPVCNS8" TargetMode="External"/><Relationship Id="rId2786" Type="http://schemas.openxmlformats.org/officeDocument/2006/relationships/hyperlink" Target="https://www.amazon.com/dp/B07MDJX7LZ" TargetMode="External"/><Relationship Id="rId1456" Type="http://schemas.openxmlformats.org/officeDocument/2006/relationships/hyperlink" Target="https://www.amazon.com/dp/B00CEMGNTE" TargetMode="External"/><Relationship Id="rId2303" Type="http://schemas.openxmlformats.org/officeDocument/2006/relationships/hyperlink" Target="https://www.amazon.com/dp/B011397784" TargetMode="External"/><Relationship Id="rId2787" Type="http://schemas.openxmlformats.org/officeDocument/2006/relationships/hyperlink" Target="https://www.amazon.com/dp/B07GJ6RDFR" TargetMode="External"/><Relationship Id="rId1457" Type="http://schemas.openxmlformats.org/officeDocument/2006/relationships/hyperlink" Target="https://www.amazon.com/dp/B00XBC3BF0" TargetMode="External"/><Relationship Id="rId2304" Type="http://schemas.openxmlformats.org/officeDocument/2006/relationships/hyperlink" Target="https://www.amazon.com/dp/B074QTSBS2" TargetMode="External"/><Relationship Id="rId2788" Type="http://schemas.openxmlformats.org/officeDocument/2006/relationships/hyperlink" Target="https://www.amazon.com/dp/B00IIFW2L4" TargetMode="External"/><Relationship Id="rId1458" Type="http://schemas.openxmlformats.org/officeDocument/2006/relationships/hyperlink" Target="https://www.amazon.com/dp/B00DQT7ALE" TargetMode="External"/><Relationship Id="rId2305" Type="http://schemas.openxmlformats.org/officeDocument/2006/relationships/hyperlink" Target="https://www.amazon.com/dp/B014WOXB6O" TargetMode="External"/><Relationship Id="rId2789" Type="http://schemas.openxmlformats.org/officeDocument/2006/relationships/hyperlink" Target="https://www.amazon.com/dp/B079PLSDVK" TargetMode="External"/><Relationship Id="rId1459" Type="http://schemas.openxmlformats.org/officeDocument/2006/relationships/hyperlink" Target="https://www.amazon.com/dp/B00ZSAHYUG" TargetMode="External"/><Relationship Id="rId2306" Type="http://schemas.openxmlformats.org/officeDocument/2006/relationships/hyperlink" Target="https://www.amazon.com/dp/B073WR319C" TargetMode="External"/><Relationship Id="rId2307" Type="http://schemas.openxmlformats.org/officeDocument/2006/relationships/hyperlink" Target="https://www.amazon.com/dp/B010S7VZI0" TargetMode="External"/><Relationship Id="rId2308" Type="http://schemas.openxmlformats.org/officeDocument/2006/relationships/hyperlink" Target="https://www.amazon.com/dp/B077MJZ6ZG" TargetMode="External"/><Relationship Id="rId2309" Type="http://schemas.openxmlformats.org/officeDocument/2006/relationships/hyperlink" Target="https://www.amazon.com/dp/B07B7K7N3P" TargetMode="External"/><Relationship Id="rId629" Type="http://schemas.openxmlformats.org/officeDocument/2006/relationships/hyperlink" Target="https://www.amazon.com/dp/B01NBOWH4W" TargetMode="External"/><Relationship Id="rId624" Type="http://schemas.openxmlformats.org/officeDocument/2006/relationships/hyperlink" Target="https://www.amazon.com/dp/B07JB9WK6J" TargetMode="External"/><Relationship Id="rId623" Type="http://schemas.openxmlformats.org/officeDocument/2006/relationships/hyperlink" Target="https://www.amazon.com/dp/B07QL9YSZY" TargetMode="External"/><Relationship Id="rId622" Type="http://schemas.openxmlformats.org/officeDocument/2006/relationships/hyperlink" Target="https://www.amazon.com/dp/B074QWK5C4" TargetMode="External"/><Relationship Id="rId621" Type="http://schemas.openxmlformats.org/officeDocument/2006/relationships/hyperlink" Target="https://www.amazon.com/dp/B00CEMGNTE" TargetMode="External"/><Relationship Id="rId628" Type="http://schemas.openxmlformats.org/officeDocument/2006/relationships/hyperlink" Target="https://www.amazon.com/dp/B014WOXB6O" TargetMode="External"/><Relationship Id="rId627" Type="http://schemas.openxmlformats.org/officeDocument/2006/relationships/hyperlink" Target="https://www.amazon.com/dp/B00IFHPVEU" TargetMode="External"/><Relationship Id="rId626" Type="http://schemas.openxmlformats.org/officeDocument/2006/relationships/hyperlink" Target="https://www.amazon.com/dp/B072Q5J7TZ" TargetMode="External"/><Relationship Id="rId625" Type="http://schemas.openxmlformats.org/officeDocument/2006/relationships/hyperlink" Target="https://www.amazon.com/dp/B01HE1IVNA" TargetMode="External"/><Relationship Id="rId2780" Type="http://schemas.openxmlformats.org/officeDocument/2006/relationships/hyperlink" Target="https://www.amazon.com/dp/B00NGJ47HO" TargetMode="External"/><Relationship Id="rId1450" Type="http://schemas.openxmlformats.org/officeDocument/2006/relationships/hyperlink" Target="https://www.amazon.com/dp/B01N2YPDQX" TargetMode="External"/><Relationship Id="rId2781" Type="http://schemas.openxmlformats.org/officeDocument/2006/relationships/hyperlink" Target="https://www.amazon.com/dp/B010EA5ZH8" TargetMode="External"/><Relationship Id="rId620" Type="http://schemas.openxmlformats.org/officeDocument/2006/relationships/hyperlink" Target="https://www.amazon.com/dp/B01LXXM5EK" TargetMode="External"/><Relationship Id="rId1451" Type="http://schemas.openxmlformats.org/officeDocument/2006/relationships/hyperlink" Target="https://www.amazon.com/dp/B075FDZ37C" TargetMode="External"/><Relationship Id="rId2782" Type="http://schemas.openxmlformats.org/officeDocument/2006/relationships/hyperlink" Target="https://www.amazon.com/dp/B07MGVWV24" TargetMode="External"/><Relationship Id="rId1452" Type="http://schemas.openxmlformats.org/officeDocument/2006/relationships/hyperlink" Target="https://www.amazon.com/dp/B074NHRZQX" TargetMode="External"/><Relationship Id="rId2783" Type="http://schemas.openxmlformats.org/officeDocument/2006/relationships/hyperlink" Target="https://www.amazon.com/dp/B01D7P5BFS" TargetMode="External"/><Relationship Id="rId1453" Type="http://schemas.openxmlformats.org/officeDocument/2006/relationships/hyperlink" Target="https://www.amazon.com/dp/B00IIFW2L4" TargetMode="External"/><Relationship Id="rId2300" Type="http://schemas.openxmlformats.org/officeDocument/2006/relationships/hyperlink" Target="https://www.amazon.com/dp/B07HNT8KG2" TargetMode="External"/><Relationship Id="rId2784" Type="http://schemas.openxmlformats.org/officeDocument/2006/relationships/hyperlink" Target="https://www.amazon.com/dp/B00M169YVC" TargetMode="External"/><Relationship Id="rId1454" Type="http://schemas.openxmlformats.org/officeDocument/2006/relationships/hyperlink" Target="https://www.amazon.com/dp/B081S4LW49" TargetMode="External"/><Relationship Id="rId2301" Type="http://schemas.openxmlformats.org/officeDocument/2006/relationships/hyperlink" Target="https://www.amazon.com/dp/B01N41IPPI" TargetMode="External"/><Relationship Id="rId2785" Type="http://schemas.openxmlformats.org/officeDocument/2006/relationships/hyperlink" Target="https://www.amazon.com/dp/B07HH19LWH" TargetMode="External"/><Relationship Id="rId1444" Type="http://schemas.openxmlformats.org/officeDocument/2006/relationships/hyperlink" Target="https://www.amazon.com/dp/B01N9CODER" TargetMode="External"/><Relationship Id="rId2775" Type="http://schemas.openxmlformats.org/officeDocument/2006/relationships/hyperlink" Target="https://www.amazon.com/dp/B00IFHPVEU" TargetMode="External"/><Relationship Id="rId1445" Type="http://schemas.openxmlformats.org/officeDocument/2006/relationships/hyperlink" Target="https://www.amazon.com/dp/B071JGCB18" TargetMode="External"/><Relationship Id="rId2776" Type="http://schemas.openxmlformats.org/officeDocument/2006/relationships/hyperlink" Target="https://www.amazon.com/dp/B01K7AOSQE" TargetMode="External"/><Relationship Id="rId1446" Type="http://schemas.openxmlformats.org/officeDocument/2006/relationships/hyperlink" Target="https://www.amazon.com/dp/B07GP3YPCC" TargetMode="External"/><Relationship Id="rId2777" Type="http://schemas.openxmlformats.org/officeDocument/2006/relationships/hyperlink" Target="https://www.amazon.com/dp/B074NH61RT" TargetMode="External"/><Relationship Id="rId1447" Type="http://schemas.openxmlformats.org/officeDocument/2006/relationships/hyperlink" Target="https://www.amazon.com/dp/B0085WHBHU" TargetMode="External"/><Relationship Id="rId2778" Type="http://schemas.openxmlformats.org/officeDocument/2006/relationships/hyperlink" Target="https://www.amazon.com/dp/B01KKHRNM0" TargetMode="External"/><Relationship Id="rId1448" Type="http://schemas.openxmlformats.org/officeDocument/2006/relationships/hyperlink" Target="https://www.amazon.com/dp/B076MMY8T8" TargetMode="External"/><Relationship Id="rId2779" Type="http://schemas.openxmlformats.org/officeDocument/2006/relationships/hyperlink" Target="https://www.amazon.com/dp/B07DGMN612" TargetMode="External"/><Relationship Id="rId1449" Type="http://schemas.openxmlformats.org/officeDocument/2006/relationships/hyperlink" Target="https://www.amazon.com/dp/B00OD3W1BQ" TargetMode="External"/><Relationship Id="rId619" Type="http://schemas.openxmlformats.org/officeDocument/2006/relationships/hyperlink" Target="https://www.amazon.com/dp/B010S7VZI0" TargetMode="External"/><Relationship Id="rId618" Type="http://schemas.openxmlformats.org/officeDocument/2006/relationships/hyperlink" Target="https://www.amazon.com/dp/B07KCPN1Q5" TargetMode="External"/><Relationship Id="rId613" Type="http://schemas.openxmlformats.org/officeDocument/2006/relationships/hyperlink" Target="https://www.amazon.com/dp/B07HNT8KG2" TargetMode="External"/><Relationship Id="rId612" Type="http://schemas.openxmlformats.org/officeDocument/2006/relationships/hyperlink" Target="https://www.amazon.com/dp/B00UVAJU9G" TargetMode="External"/><Relationship Id="rId611" Type="http://schemas.openxmlformats.org/officeDocument/2006/relationships/hyperlink" Target="https://www.amazon.com/dp/B07JFMCMX3" TargetMode="External"/><Relationship Id="rId610" Type="http://schemas.openxmlformats.org/officeDocument/2006/relationships/hyperlink" Target="https://www.amazon.com/dp/B074QTSBS2" TargetMode="External"/><Relationship Id="rId617" Type="http://schemas.openxmlformats.org/officeDocument/2006/relationships/hyperlink" Target="https://www.amazon.com/dp/B07B7K7N3P" TargetMode="External"/><Relationship Id="rId616" Type="http://schemas.openxmlformats.org/officeDocument/2006/relationships/hyperlink" Target="https://www.amazon.com/dp/B01N9OEV4I" TargetMode="External"/><Relationship Id="rId615" Type="http://schemas.openxmlformats.org/officeDocument/2006/relationships/hyperlink" Target="https://www.amazon.com/dp/B07RZKFF39" TargetMode="External"/><Relationship Id="rId614" Type="http://schemas.openxmlformats.org/officeDocument/2006/relationships/hyperlink" Target="https://www.amazon.com/dp/B01N2RJ0HI" TargetMode="External"/><Relationship Id="rId2770" Type="http://schemas.openxmlformats.org/officeDocument/2006/relationships/hyperlink" Target="https://www.amazon.com/dp/B0085WHBHU" TargetMode="External"/><Relationship Id="rId1440" Type="http://schemas.openxmlformats.org/officeDocument/2006/relationships/hyperlink" Target="https://www.amazon.com/dp/B00NGJ47HO" TargetMode="External"/><Relationship Id="rId2771" Type="http://schemas.openxmlformats.org/officeDocument/2006/relationships/hyperlink" Target="https://www.amazon.com/dp/B07FZ5FZPZ" TargetMode="External"/><Relationship Id="rId1441" Type="http://schemas.openxmlformats.org/officeDocument/2006/relationships/hyperlink" Target="https://www.amazon.com/dp/B07D4BD5D3" TargetMode="External"/><Relationship Id="rId2772" Type="http://schemas.openxmlformats.org/officeDocument/2006/relationships/hyperlink" Target="https://www.amazon.com/dp/B00GTCL4C6" TargetMode="External"/><Relationship Id="rId1442" Type="http://schemas.openxmlformats.org/officeDocument/2006/relationships/hyperlink" Target="https://www.amazon.com/dp/B01LXXM5EK" TargetMode="External"/><Relationship Id="rId2773" Type="http://schemas.openxmlformats.org/officeDocument/2006/relationships/hyperlink" Target="https://www.amazon.com/dp/B06XJ939V4" TargetMode="External"/><Relationship Id="rId1443" Type="http://schemas.openxmlformats.org/officeDocument/2006/relationships/hyperlink" Target="https://www.amazon.com/dp/B07QL9YSZY" TargetMode="External"/><Relationship Id="rId2774" Type="http://schemas.openxmlformats.org/officeDocument/2006/relationships/hyperlink" Target="https://www.amazon.com/dp/B01N125MU5" TargetMode="External"/><Relationship Id="rId1477" Type="http://schemas.openxmlformats.org/officeDocument/2006/relationships/hyperlink" Target="https://www.amazon.com/dp/B07NC5K8SK" TargetMode="External"/><Relationship Id="rId2324" Type="http://schemas.openxmlformats.org/officeDocument/2006/relationships/hyperlink" Target="https://www.amazon.com/dp/B01ICHJIM8" TargetMode="External"/><Relationship Id="rId1478" Type="http://schemas.openxmlformats.org/officeDocument/2006/relationships/hyperlink" Target="https://www.amazon.com/dp/B081V21XS4" TargetMode="External"/><Relationship Id="rId2325" Type="http://schemas.openxmlformats.org/officeDocument/2006/relationships/hyperlink" Target="https://www.amazon.com/dp/B01HEJWCZ0" TargetMode="External"/><Relationship Id="rId1479" Type="http://schemas.openxmlformats.org/officeDocument/2006/relationships/hyperlink" Target="https://www.amazon.com/dp/B06XZV3F8F" TargetMode="External"/><Relationship Id="rId2326" Type="http://schemas.openxmlformats.org/officeDocument/2006/relationships/hyperlink" Target="https://www.amazon.com/dp/B073XRNN53" TargetMode="External"/><Relationship Id="rId2327" Type="http://schemas.openxmlformats.org/officeDocument/2006/relationships/hyperlink" Target="https://www.amazon.com/dp/B00NGJ47HO" TargetMode="External"/><Relationship Id="rId2328" Type="http://schemas.openxmlformats.org/officeDocument/2006/relationships/hyperlink" Target="https://www.amazon.com/dp/B07HH7QW7S" TargetMode="External"/><Relationship Id="rId2329" Type="http://schemas.openxmlformats.org/officeDocument/2006/relationships/hyperlink" Target="https://www.amazon.com/dp/B000IHJF60" TargetMode="External"/><Relationship Id="rId646" Type="http://schemas.openxmlformats.org/officeDocument/2006/relationships/hyperlink" Target="https://www.amazon.com/dp/B07GP3YPCC" TargetMode="External"/><Relationship Id="rId645" Type="http://schemas.openxmlformats.org/officeDocument/2006/relationships/hyperlink" Target="https://www.amazon.com/dp/B01HEJWCZ0" TargetMode="External"/><Relationship Id="rId644" Type="http://schemas.openxmlformats.org/officeDocument/2006/relationships/hyperlink" Target="https://www.amazon.com/dp/B07MDJX7LZ" TargetMode="External"/><Relationship Id="rId643" Type="http://schemas.openxmlformats.org/officeDocument/2006/relationships/hyperlink" Target="https://www.amazon.com/dp/B00V7B78Z6" TargetMode="External"/><Relationship Id="rId649" Type="http://schemas.openxmlformats.org/officeDocument/2006/relationships/hyperlink" Target="https://www.amazon.com/dp/B06ZXYFYND" TargetMode="External"/><Relationship Id="rId648" Type="http://schemas.openxmlformats.org/officeDocument/2006/relationships/hyperlink" Target="https://www.amazon.com/dp/B0734CDD58" TargetMode="External"/><Relationship Id="rId647" Type="http://schemas.openxmlformats.org/officeDocument/2006/relationships/hyperlink" Target="https://www.amazon.com/dp/B07R8Z5P41" TargetMode="External"/><Relationship Id="rId1470" Type="http://schemas.openxmlformats.org/officeDocument/2006/relationships/hyperlink" Target="https://www.amazon.com/dp/B01N2RJ0HI" TargetMode="External"/><Relationship Id="rId1471" Type="http://schemas.openxmlformats.org/officeDocument/2006/relationships/hyperlink" Target="https://www.amazon.com/dp/B07L6KM74G" TargetMode="External"/><Relationship Id="rId1472" Type="http://schemas.openxmlformats.org/officeDocument/2006/relationships/hyperlink" Target="https://www.amazon.com/dp/B008S5B17A" TargetMode="External"/><Relationship Id="rId642" Type="http://schemas.openxmlformats.org/officeDocument/2006/relationships/hyperlink" Target="https://www.amazon.com/dp/B07RFKWGSF" TargetMode="External"/><Relationship Id="rId1473" Type="http://schemas.openxmlformats.org/officeDocument/2006/relationships/hyperlink" Target="https://www.amazon.com/dp/B0742B6F1H" TargetMode="External"/><Relationship Id="rId2320" Type="http://schemas.openxmlformats.org/officeDocument/2006/relationships/hyperlink" Target="https://www.amazon.com/dp/B07KRXH1Z1" TargetMode="External"/><Relationship Id="rId641" Type="http://schemas.openxmlformats.org/officeDocument/2006/relationships/hyperlink" Target="https://www.amazon.com/dp/B01AS4WA14" TargetMode="External"/><Relationship Id="rId1474" Type="http://schemas.openxmlformats.org/officeDocument/2006/relationships/hyperlink" Target="https://www.amazon.com/dp/B07CVQXC66" TargetMode="External"/><Relationship Id="rId2321" Type="http://schemas.openxmlformats.org/officeDocument/2006/relationships/hyperlink" Target="https://www.amazon.com/dp/B01HE1IVNA" TargetMode="External"/><Relationship Id="rId640" Type="http://schemas.openxmlformats.org/officeDocument/2006/relationships/hyperlink" Target="https://www.amazon.com/dp/B07T9KVJ8D" TargetMode="External"/><Relationship Id="rId1475" Type="http://schemas.openxmlformats.org/officeDocument/2006/relationships/hyperlink" Target="https://www.amazon.com/dp/B074R69K91" TargetMode="External"/><Relationship Id="rId2322" Type="http://schemas.openxmlformats.org/officeDocument/2006/relationships/hyperlink" Target="https://www.amazon.com/dp/B074QTGLL2" TargetMode="External"/><Relationship Id="rId1476" Type="http://schemas.openxmlformats.org/officeDocument/2006/relationships/hyperlink" Target="https://www.amazon.com/dp/B07R8Z5P41" TargetMode="External"/><Relationship Id="rId2323" Type="http://schemas.openxmlformats.org/officeDocument/2006/relationships/hyperlink" Target="https://www.amazon.com/dp/B07BNPSFVZ" TargetMode="External"/><Relationship Id="rId1466" Type="http://schemas.openxmlformats.org/officeDocument/2006/relationships/hyperlink" Target="https://www.amazon.com/dp/B07RGWD9HF" TargetMode="External"/><Relationship Id="rId2313" Type="http://schemas.openxmlformats.org/officeDocument/2006/relationships/hyperlink" Target="https://www.amazon.com/dp/B009JCVZ90" TargetMode="External"/><Relationship Id="rId2797" Type="http://schemas.openxmlformats.org/officeDocument/2006/relationships/hyperlink" Target="https://www.amazon.com/dp/B012JJ2EEY" TargetMode="External"/><Relationship Id="rId1467" Type="http://schemas.openxmlformats.org/officeDocument/2006/relationships/hyperlink" Target="https://www.amazon.com/dp/B07X5FN4P1" TargetMode="External"/><Relationship Id="rId2314" Type="http://schemas.openxmlformats.org/officeDocument/2006/relationships/hyperlink" Target="https://www.amazon.com/dp/B0147WIC7E" TargetMode="External"/><Relationship Id="rId2798" Type="http://schemas.openxmlformats.org/officeDocument/2006/relationships/hyperlink" Target="https://www.amazon.com/dp/B00631YUEM" TargetMode="External"/><Relationship Id="rId1468" Type="http://schemas.openxmlformats.org/officeDocument/2006/relationships/hyperlink" Target="https://www.amazon.com/dp/B00GTCL4C6" TargetMode="External"/><Relationship Id="rId2315" Type="http://schemas.openxmlformats.org/officeDocument/2006/relationships/hyperlink" Target="https://www.amazon.com/dp/B07JFMCMX3" TargetMode="External"/><Relationship Id="rId2799" Type="http://schemas.openxmlformats.org/officeDocument/2006/relationships/hyperlink" Target="https://www.amazon.com/dp/B07HNT8KG2" TargetMode="External"/><Relationship Id="rId1469" Type="http://schemas.openxmlformats.org/officeDocument/2006/relationships/hyperlink" Target="https://www.amazon.com/dp/B07GGP9X78" TargetMode="External"/><Relationship Id="rId2316" Type="http://schemas.openxmlformats.org/officeDocument/2006/relationships/hyperlink" Target="https://www.amazon.com/dp/B00EYN1NK0" TargetMode="External"/><Relationship Id="rId2317" Type="http://schemas.openxmlformats.org/officeDocument/2006/relationships/hyperlink" Target="https://www.amazon.com/dp/B07C93H4Z1" TargetMode="External"/><Relationship Id="rId2318" Type="http://schemas.openxmlformats.org/officeDocument/2006/relationships/hyperlink" Target="https://www.amazon.com/dp/B01AS4WA14" TargetMode="External"/><Relationship Id="rId2319" Type="http://schemas.openxmlformats.org/officeDocument/2006/relationships/hyperlink" Target="https://www.amazon.com/dp/B07R8Z5P41" TargetMode="External"/><Relationship Id="rId635" Type="http://schemas.openxmlformats.org/officeDocument/2006/relationships/hyperlink" Target="https://www.amazon.com/dp/B074QTGLL2" TargetMode="External"/><Relationship Id="rId634" Type="http://schemas.openxmlformats.org/officeDocument/2006/relationships/hyperlink" Target="https://www.amazon.com/dp/B01K8JEEGS" TargetMode="External"/><Relationship Id="rId633" Type="http://schemas.openxmlformats.org/officeDocument/2006/relationships/hyperlink" Target="https://www.amazon.com/dp/B009JCVZ90" TargetMode="External"/><Relationship Id="rId632" Type="http://schemas.openxmlformats.org/officeDocument/2006/relationships/hyperlink" Target="https://www.amazon.com/dp/B07DD89MM4" TargetMode="External"/><Relationship Id="rId639" Type="http://schemas.openxmlformats.org/officeDocument/2006/relationships/hyperlink" Target="https://www.amazon.com/dp/B00OD3W1BQ" TargetMode="External"/><Relationship Id="rId638" Type="http://schemas.openxmlformats.org/officeDocument/2006/relationships/hyperlink" Target="https://www.amazon.com/dp/B07CQ25KB1" TargetMode="External"/><Relationship Id="rId637" Type="http://schemas.openxmlformats.org/officeDocument/2006/relationships/hyperlink" Target="https://www.amazon.com/dp/B00DQT7ALE" TargetMode="External"/><Relationship Id="rId636" Type="http://schemas.openxmlformats.org/officeDocument/2006/relationships/hyperlink" Target="https://www.amazon.com/dp/B075FFTLFV" TargetMode="External"/><Relationship Id="rId2790" Type="http://schemas.openxmlformats.org/officeDocument/2006/relationships/hyperlink" Target="https://www.amazon.com/dp/B004JU0H6O" TargetMode="External"/><Relationship Id="rId1460" Type="http://schemas.openxmlformats.org/officeDocument/2006/relationships/hyperlink" Target="https://www.amazon.com/dp/B07CFMPV7V" TargetMode="External"/><Relationship Id="rId2791" Type="http://schemas.openxmlformats.org/officeDocument/2006/relationships/hyperlink" Target="https://www.amazon.com/dp/B07C4972WR" TargetMode="External"/><Relationship Id="rId1461" Type="http://schemas.openxmlformats.org/officeDocument/2006/relationships/hyperlink" Target="https://www.amazon.com/dp/B081TT4CDX" TargetMode="External"/><Relationship Id="rId2792" Type="http://schemas.openxmlformats.org/officeDocument/2006/relationships/hyperlink" Target="https://www.amazon.com/dp/B00DQT7ALE" TargetMode="External"/><Relationship Id="rId631" Type="http://schemas.openxmlformats.org/officeDocument/2006/relationships/hyperlink" Target="https://www.amazon.com/dp/B01GDR3HHG" TargetMode="External"/><Relationship Id="rId1462" Type="http://schemas.openxmlformats.org/officeDocument/2006/relationships/hyperlink" Target="https://www.amazon.com/dp/B06Y3C1KHY" TargetMode="External"/><Relationship Id="rId2793" Type="http://schemas.openxmlformats.org/officeDocument/2006/relationships/hyperlink" Target="https://www.amazon.com/dp/B01LZPMFW9" TargetMode="External"/><Relationship Id="rId630" Type="http://schemas.openxmlformats.org/officeDocument/2006/relationships/hyperlink" Target="https://www.amazon.com/dp/B01N9CODER" TargetMode="External"/><Relationship Id="rId1463" Type="http://schemas.openxmlformats.org/officeDocument/2006/relationships/hyperlink" Target="https://www.amazon.com/dp/B01D7P5BFS" TargetMode="External"/><Relationship Id="rId2310" Type="http://schemas.openxmlformats.org/officeDocument/2006/relationships/hyperlink" Target="https://www.amazon.com/dp/B06ZXYFYND" TargetMode="External"/><Relationship Id="rId2794" Type="http://schemas.openxmlformats.org/officeDocument/2006/relationships/hyperlink" Target="https://www.amazon.com/dp/B000IHJF60" TargetMode="External"/><Relationship Id="rId1464" Type="http://schemas.openxmlformats.org/officeDocument/2006/relationships/hyperlink" Target="https://www.amazon.com/dp/B07KCPN1Q5" TargetMode="External"/><Relationship Id="rId2311" Type="http://schemas.openxmlformats.org/officeDocument/2006/relationships/hyperlink" Target="https://www.amazon.com/dp/B01NBOWH4W" TargetMode="External"/><Relationship Id="rId2795" Type="http://schemas.openxmlformats.org/officeDocument/2006/relationships/hyperlink" Target="https://www.amazon.com/dp/B07JJ72P81" TargetMode="External"/><Relationship Id="rId1465" Type="http://schemas.openxmlformats.org/officeDocument/2006/relationships/hyperlink" Target="https://www.amazon.com/dp/B01B8GQ7RO" TargetMode="External"/><Relationship Id="rId2312" Type="http://schemas.openxmlformats.org/officeDocument/2006/relationships/hyperlink" Target="https://www.amazon.com/dp/B01N2VJBNT" TargetMode="External"/><Relationship Id="rId2796" Type="http://schemas.openxmlformats.org/officeDocument/2006/relationships/hyperlink" Target="https://www.amazon.com/dp/B07T9KVJ8D" TargetMode="External"/><Relationship Id="rId1411" Type="http://schemas.openxmlformats.org/officeDocument/2006/relationships/hyperlink" Target="https://www.amazon.com/dp/B07B7K7N3P" TargetMode="External"/><Relationship Id="rId1895" Type="http://schemas.openxmlformats.org/officeDocument/2006/relationships/hyperlink" Target="https://www.amazon.com/dp/B07CFMPV7V" TargetMode="External"/><Relationship Id="rId2742" Type="http://schemas.openxmlformats.org/officeDocument/2006/relationships/hyperlink" Target="https://www.amazon.com/dp/B06XZV3F8F" TargetMode="External"/><Relationship Id="rId1412" Type="http://schemas.openxmlformats.org/officeDocument/2006/relationships/hyperlink" Target="https://www.amazon.com/dp/B07KRXH1Z1" TargetMode="External"/><Relationship Id="rId1896" Type="http://schemas.openxmlformats.org/officeDocument/2006/relationships/hyperlink" Target="https://www.amazon.com/dp/B00IFHPVEU" TargetMode="External"/><Relationship Id="rId2743" Type="http://schemas.openxmlformats.org/officeDocument/2006/relationships/hyperlink" Target="https://www.amazon.com/dp/B00WGGEEEY" TargetMode="External"/><Relationship Id="rId1413" Type="http://schemas.openxmlformats.org/officeDocument/2006/relationships/hyperlink" Target="https://www.amazon.com/dp/B01N2VJBNT" TargetMode="External"/><Relationship Id="rId1897" Type="http://schemas.openxmlformats.org/officeDocument/2006/relationships/hyperlink" Target="https://www.amazon.com/dp/B008S5B17A" TargetMode="External"/><Relationship Id="rId2744" Type="http://schemas.openxmlformats.org/officeDocument/2006/relationships/hyperlink" Target="https://www.amazon.com/dp/B01N9CODER" TargetMode="External"/><Relationship Id="rId1414" Type="http://schemas.openxmlformats.org/officeDocument/2006/relationships/hyperlink" Target="https://www.amazon.com/dp/B009JCVZ90" TargetMode="External"/><Relationship Id="rId1898" Type="http://schemas.openxmlformats.org/officeDocument/2006/relationships/hyperlink" Target="https://www.amazon.com/dp/B07L6KM74G" TargetMode="External"/><Relationship Id="rId2745" Type="http://schemas.openxmlformats.org/officeDocument/2006/relationships/hyperlink" Target="https://www.amazon.com/dp/B00ZSAHYUG" TargetMode="External"/><Relationship Id="rId1415" Type="http://schemas.openxmlformats.org/officeDocument/2006/relationships/hyperlink" Target="https://www.amazon.com/dp/B010S7VZI0" TargetMode="External"/><Relationship Id="rId1899" Type="http://schemas.openxmlformats.org/officeDocument/2006/relationships/hyperlink" Target="https://www.amazon.com/dp/B07HNT8KG2" TargetMode="External"/><Relationship Id="rId2746" Type="http://schemas.openxmlformats.org/officeDocument/2006/relationships/hyperlink" Target="https://www.amazon.com/dp/B07WW2GY1R" TargetMode="External"/><Relationship Id="rId1416" Type="http://schemas.openxmlformats.org/officeDocument/2006/relationships/hyperlink" Target="https://www.amazon.com/dp/B00EYN1NK0" TargetMode="External"/><Relationship Id="rId2747" Type="http://schemas.openxmlformats.org/officeDocument/2006/relationships/hyperlink" Target="https://www.amazon.com/dp/B07R8Z5P41" TargetMode="External"/><Relationship Id="rId1417" Type="http://schemas.openxmlformats.org/officeDocument/2006/relationships/hyperlink" Target="https://www.amazon.com/dp/B07BNPSFVZ" TargetMode="External"/><Relationship Id="rId2748" Type="http://schemas.openxmlformats.org/officeDocument/2006/relationships/hyperlink" Target="https://www.amazon.com/dp/B01B8GQ7RO" TargetMode="External"/><Relationship Id="rId1418" Type="http://schemas.openxmlformats.org/officeDocument/2006/relationships/hyperlink" Target="https://www.amazon.com/dp/B013WW9I82" TargetMode="External"/><Relationship Id="rId2749" Type="http://schemas.openxmlformats.org/officeDocument/2006/relationships/hyperlink" Target="https://www.amazon.com/dp/B00XBC3BF0" TargetMode="External"/><Relationship Id="rId1419" Type="http://schemas.openxmlformats.org/officeDocument/2006/relationships/hyperlink" Target="https://www.amazon.com/dp/B07C93H4Z1" TargetMode="External"/><Relationship Id="rId1890" Type="http://schemas.openxmlformats.org/officeDocument/2006/relationships/hyperlink" Target="https://www.amazon.com/dp/B07NC5K8SK" TargetMode="External"/><Relationship Id="rId1891" Type="http://schemas.openxmlformats.org/officeDocument/2006/relationships/hyperlink" Target="https://www.amazon.com/dp/B010GIED3A" TargetMode="External"/><Relationship Id="rId1892" Type="http://schemas.openxmlformats.org/officeDocument/2006/relationships/hyperlink" Target="https://www.amazon.com/dp/B07KKZ8K5C" TargetMode="External"/><Relationship Id="rId1893" Type="http://schemas.openxmlformats.org/officeDocument/2006/relationships/hyperlink" Target="https://www.amazon.com/dp/B01N2RJ0HI" TargetMode="External"/><Relationship Id="rId2740" Type="http://schemas.openxmlformats.org/officeDocument/2006/relationships/hyperlink" Target="https://www.amazon.com/dp/B074R69K91" TargetMode="External"/><Relationship Id="rId1410" Type="http://schemas.openxmlformats.org/officeDocument/2006/relationships/hyperlink" Target="https://www.amazon.com/dp/B07JFMCMX3" TargetMode="External"/><Relationship Id="rId1894" Type="http://schemas.openxmlformats.org/officeDocument/2006/relationships/hyperlink" Target="https://www.amazon.com/dp/B0074HYWFG" TargetMode="External"/><Relationship Id="rId2741" Type="http://schemas.openxmlformats.org/officeDocument/2006/relationships/hyperlink" Target="https://www.amazon.com/dp/B01M2D8ALO" TargetMode="External"/><Relationship Id="rId1400" Type="http://schemas.openxmlformats.org/officeDocument/2006/relationships/hyperlink" Target="https://www.amazon.com/dp/B07HNT8KG2" TargetMode="External"/><Relationship Id="rId1884" Type="http://schemas.openxmlformats.org/officeDocument/2006/relationships/hyperlink" Target="https://www.amazon.com/dp/B07MNMH21D" TargetMode="External"/><Relationship Id="rId2731" Type="http://schemas.openxmlformats.org/officeDocument/2006/relationships/hyperlink" Target="https://www.amazon.com/dp/B073JTYRP5" TargetMode="External"/><Relationship Id="rId1401" Type="http://schemas.openxmlformats.org/officeDocument/2006/relationships/hyperlink" Target="https://www.amazon.com/dp/B073WR319C" TargetMode="External"/><Relationship Id="rId1885" Type="http://schemas.openxmlformats.org/officeDocument/2006/relationships/hyperlink" Target="https://www.amazon.com/dp/B07DGMN612" TargetMode="External"/><Relationship Id="rId2732" Type="http://schemas.openxmlformats.org/officeDocument/2006/relationships/hyperlink" Target="https://www.amazon.com/dp/B01LXXM5EK" TargetMode="External"/><Relationship Id="rId1402" Type="http://schemas.openxmlformats.org/officeDocument/2006/relationships/hyperlink" Target="https://www.amazon.com/dp/B01N41IPPI" TargetMode="External"/><Relationship Id="rId1886" Type="http://schemas.openxmlformats.org/officeDocument/2006/relationships/hyperlink" Target="https://www.amazon.com/dp/B07FZ5FZPZ" TargetMode="External"/><Relationship Id="rId2733" Type="http://schemas.openxmlformats.org/officeDocument/2006/relationships/hyperlink" Target="https://www.amazon.com/dp/B07QL9YSZY" TargetMode="External"/><Relationship Id="rId1403" Type="http://schemas.openxmlformats.org/officeDocument/2006/relationships/hyperlink" Target="https://www.amazon.com/dp/B00NPVCNS8" TargetMode="External"/><Relationship Id="rId1887" Type="http://schemas.openxmlformats.org/officeDocument/2006/relationships/hyperlink" Target="https://www.amazon.com/dp/B00XBC3BF0" TargetMode="External"/><Relationship Id="rId2734" Type="http://schemas.openxmlformats.org/officeDocument/2006/relationships/hyperlink" Target="https://www.amazon.com/dp/B079M1HM2K" TargetMode="External"/><Relationship Id="rId1404" Type="http://schemas.openxmlformats.org/officeDocument/2006/relationships/hyperlink" Target="https://www.amazon.com/dp/B011397784" TargetMode="External"/><Relationship Id="rId1888" Type="http://schemas.openxmlformats.org/officeDocument/2006/relationships/hyperlink" Target="https://www.amazon.com/dp/B07CVQXC66" TargetMode="External"/><Relationship Id="rId2735" Type="http://schemas.openxmlformats.org/officeDocument/2006/relationships/hyperlink" Target="https://www.amazon.com/dp/B07GP3YPCC" TargetMode="External"/><Relationship Id="rId1405" Type="http://schemas.openxmlformats.org/officeDocument/2006/relationships/hyperlink" Target="https://www.amazon.com/dp/B074QTSBS2" TargetMode="External"/><Relationship Id="rId1889" Type="http://schemas.openxmlformats.org/officeDocument/2006/relationships/hyperlink" Target="https://www.amazon.com/dp/B07T9KVJ8D" TargetMode="External"/><Relationship Id="rId2736" Type="http://schemas.openxmlformats.org/officeDocument/2006/relationships/hyperlink" Target="https://www.amazon.com/dp/B074ND67LQ" TargetMode="External"/><Relationship Id="rId1406" Type="http://schemas.openxmlformats.org/officeDocument/2006/relationships/hyperlink" Target="https://www.amazon.com/dp/B07WW2GY1R" TargetMode="External"/><Relationship Id="rId2737" Type="http://schemas.openxmlformats.org/officeDocument/2006/relationships/hyperlink" Target="https://www.amazon.com/dp/B076MMY8T8" TargetMode="External"/><Relationship Id="rId1407" Type="http://schemas.openxmlformats.org/officeDocument/2006/relationships/hyperlink" Target="https://www.amazon.com/dp/B01NBOWH4W" TargetMode="External"/><Relationship Id="rId2738" Type="http://schemas.openxmlformats.org/officeDocument/2006/relationships/hyperlink" Target="https://www.amazon.com/dp/B07D4BD5D3" TargetMode="External"/><Relationship Id="rId1408" Type="http://schemas.openxmlformats.org/officeDocument/2006/relationships/hyperlink" Target="https://www.amazon.com/dp/B077MJZ6ZG" TargetMode="External"/><Relationship Id="rId2739" Type="http://schemas.openxmlformats.org/officeDocument/2006/relationships/hyperlink" Target="https://www.amazon.com/dp/B075FDZ37C" TargetMode="External"/><Relationship Id="rId1409" Type="http://schemas.openxmlformats.org/officeDocument/2006/relationships/hyperlink" Target="https://www.amazon.com/dp/B014WOXB6O" TargetMode="External"/><Relationship Id="rId1880" Type="http://schemas.openxmlformats.org/officeDocument/2006/relationships/hyperlink" Target="https://www.amazon.com/dp/B0742B6F1H" TargetMode="External"/><Relationship Id="rId1881" Type="http://schemas.openxmlformats.org/officeDocument/2006/relationships/hyperlink" Target="https://www.amazon.com/dp/B07ZKBP4DS" TargetMode="External"/><Relationship Id="rId1882" Type="http://schemas.openxmlformats.org/officeDocument/2006/relationships/hyperlink" Target="https://www.amazon.com/dp/B000GLNO3S" TargetMode="External"/><Relationship Id="rId1883" Type="http://schemas.openxmlformats.org/officeDocument/2006/relationships/hyperlink" Target="https://www.amazon.com/dp/B06Y3C1KHY" TargetMode="External"/><Relationship Id="rId2730" Type="http://schemas.openxmlformats.org/officeDocument/2006/relationships/hyperlink" Target="https://www.amazon.com/dp/B072Q4PX1R" TargetMode="External"/><Relationship Id="rId1433" Type="http://schemas.openxmlformats.org/officeDocument/2006/relationships/hyperlink" Target="https://www.amazon.com/dp/B00WGGEEEY" TargetMode="External"/><Relationship Id="rId2764" Type="http://schemas.openxmlformats.org/officeDocument/2006/relationships/hyperlink" Target="https://www.amazon.com/dp/B07M7T7SZP" TargetMode="External"/><Relationship Id="rId1434" Type="http://schemas.openxmlformats.org/officeDocument/2006/relationships/hyperlink" Target="https://www.amazon.com/dp/B075FFTLFV" TargetMode="External"/><Relationship Id="rId2765" Type="http://schemas.openxmlformats.org/officeDocument/2006/relationships/hyperlink" Target="https://www.amazon.com/dp/B0196WNE3W" TargetMode="External"/><Relationship Id="rId1435" Type="http://schemas.openxmlformats.org/officeDocument/2006/relationships/hyperlink" Target="https://www.amazon.com/dp/B07HH7QW7S" TargetMode="External"/><Relationship Id="rId2766" Type="http://schemas.openxmlformats.org/officeDocument/2006/relationships/hyperlink" Target="https://www.amazon.com/dp/B01N2RJ0HI" TargetMode="External"/><Relationship Id="rId1436" Type="http://schemas.openxmlformats.org/officeDocument/2006/relationships/hyperlink" Target="https://www.amazon.com/dp/B072Q5J7TZ" TargetMode="External"/><Relationship Id="rId2767" Type="http://schemas.openxmlformats.org/officeDocument/2006/relationships/hyperlink" Target="https://www.amazon.com/dp/B0030UUBMO" TargetMode="External"/><Relationship Id="rId1437" Type="http://schemas.openxmlformats.org/officeDocument/2006/relationships/hyperlink" Target="https://www.amazon.com/dp/B072Q4PX1R" TargetMode="External"/><Relationship Id="rId2768" Type="http://schemas.openxmlformats.org/officeDocument/2006/relationships/hyperlink" Target="https://www.amazon.com/dp/B003XVM9XY" TargetMode="External"/><Relationship Id="rId1438" Type="http://schemas.openxmlformats.org/officeDocument/2006/relationships/hyperlink" Target="https://www.amazon.com/dp/B00DOZTM3O" TargetMode="External"/><Relationship Id="rId2769" Type="http://schemas.openxmlformats.org/officeDocument/2006/relationships/hyperlink" Target="https://www.amazon.com/dp/B07N64XFKQ" TargetMode="External"/><Relationship Id="rId1439" Type="http://schemas.openxmlformats.org/officeDocument/2006/relationships/hyperlink" Target="https://www.amazon.com/dp/B0012H2L3E" TargetMode="External"/><Relationship Id="rId609" Type="http://schemas.openxmlformats.org/officeDocument/2006/relationships/hyperlink" Target="https://www.amazon.com/dp/B00QBZ26D2" TargetMode="External"/><Relationship Id="rId608" Type="http://schemas.openxmlformats.org/officeDocument/2006/relationships/hyperlink" Target="https://www.amazon.com/dp/B003XVM9XY" TargetMode="External"/><Relationship Id="rId607" Type="http://schemas.openxmlformats.org/officeDocument/2006/relationships/hyperlink" Target="https://www.amazon.com/dp/B077MJZ6ZG" TargetMode="External"/><Relationship Id="rId602" Type="http://schemas.openxmlformats.org/officeDocument/2006/relationships/hyperlink" Target="https://www.amazon.com/dp/B01N9J7MLI" TargetMode="External"/><Relationship Id="rId601" Type="http://schemas.openxmlformats.org/officeDocument/2006/relationships/hyperlink" Target="https://www.amazon.com/dp/B07C93H4Z1" TargetMode="External"/><Relationship Id="rId600" Type="http://schemas.openxmlformats.org/officeDocument/2006/relationships/hyperlink" Target="https://www.amazon.com/dp/B074QXGBG6" TargetMode="External"/><Relationship Id="rId606" Type="http://schemas.openxmlformats.org/officeDocument/2006/relationships/hyperlink" Target="https://www.amazon.com/dp/B073WR319C" TargetMode="External"/><Relationship Id="rId605" Type="http://schemas.openxmlformats.org/officeDocument/2006/relationships/hyperlink" Target="https://www.amazon.com/dp/B00NPVCNS8" TargetMode="External"/><Relationship Id="rId604" Type="http://schemas.openxmlformats.org/officeDocument/2006/relationships/hyperlink" Target="https://www.amazon.com/dp/B01N41IPPI" TargetMode="External"/><Relationship Id="rId603" Type="http://schemas.openxmlformats.org/officeDocument/2006/relationships/hyperlink" Target="https://www.amazon.com/dp/B011397784" TargetMode="External"/><Relationship Id="rId2760" Type="http://schemas.openxmlformats.org/officeDocument/2006/relationships/hyperlink" Target="https://www.amazon.com/dp/B07J232RV4" TargetMode="External"/><Relationship Id="rId1430" Type="http://schemas.openxmlformats.org/officeDocument/2006/relationships/hyperlink" Target="https://www.amazon.com/dp/B01N125MU5" TargetMode="External"/><Relationship Id="rId2761" Type="http://schemas.openxmlformats.org/officeDocument/2006/relationships/hyperlink" Target="https://www.amazon.com/dp/B07RGWD9HF" TargetMode="External"/><Relationship Id="rId1431" Type="http://schemas.openxmlformats.org/officeDocument/2006/relationships/hyperlink" Target="https://www.amazon.com/dp/B074ND67LQ" TargetMode="External"/><Relationship Id="rId2762" Type="http://schemas.openxmlformats.org/officeDocument/2006/relationships/hyperlink" Target="https://www.amazon.com/dp/B00OD3W1BQ" TargetMode="External"/><Relationship Id="rId1432" Type="http://schemas.openxmlformats.org/officeDocument/2006/relationships/hyperlink" Target="https://www.amazon.com/dp/B0147WIC7E" TargetMode="External"/><Relationship Id="rId2763" Type="http://schemas.openxmlformats.org/officeDocument/2006/relationships/hyperlink" Target="https://www.amazon.com/dp/B07RZKFF39" TargetMode="External"/><Relationship Id="rId1422" Type="http://schemas.openxmlformats.org/officeDocument/2006/relationships/hyperlink" Target="https://www.amazon.com/dp/B074QWK5C4" TargetMode="External"/><Relationship Id="rId2753" Type="http://schemas.openxmlformats.org/officeDocument/2006/relationships/hyperlink" Target="https://www.amazon.com/dp/B06Y3C1KHY" TargetMode="External"/><Relationship Id="rId1423" Type="http://schemas.openxmlformats.org/officeDocument/2006/relationships/hyperlink" Target="https://www.amazon.com/dp/B01AS4WA14" TargetMode="External"/><Relationship Id="rId2754" Type="http://schemas.openxmlformats.org/officeDocument/2006/relationships/hyperlink" Target="https://www.amazon.com/dp/B013WW9I82" TargetMode="External"/><Relationship Id="rId1424" Type="http://schemas.openxmlformats.org/officeDocument/2006/relationships/hyperlink" Target="https://www.amazon.com/dp/B01HEJWCZ0" TargetMode="External"/><Relationship Id="rId2755" Type="http://schemas.openxmlformats.org/officeDocument/2006/relationships/hyperlink" Target="https://www.amazon.com/dp/B01N2YPDQX" TargetMode="External"/><Relationship Id="rId1425" Type="http://schemas.openxmlformats.org/officeDocument/2006/relationships/hyperlink" Target="https://www.amazon.com/dp/B06ZXYFYND" TargetMode="External"/><Relationship Id="rId2756" Type="http://schemas.openxmlformats.org/officeDocument/2006/relationships/hyperlink" Target="https://www.amazon.com/dp/B07HGHS4PG" TargetMode="External"/><Relationship Id="rId1426" Type="http://schemas.openxmlformats.org/officeDocument/2006/relationships/hyperlink" Target="https://www.amazon.com/dp/B006Z2BZBU" TargetMode="External"/><Relationship Id="rId2757" Type="http://schemas.openxmlformats.org/officeDocument/2006/relationships/hyperlink" Target="https://www.amazon.com/dp/B07KCPN1Q5" TargetMode="External"/><Relationship Id="rId1427" Type="http://schemas.openxmlformats.org/officeDocument/2006/relationships/hyperlink" Target="https://www.amazon.com/dp/B07WT2XYKQ" TargetMode="External"/><Relationship Id="rId2758" Type="http://schemas.openxmlformats.org/officeDocument/2006/relationships/hyperlink" Target="https://www.amazon.com/dp/B00CEMGNTE" TargetMode="External"/><Relationship Id="rId1428" Type="http://schemas.openxmlformats.org/officeDocument/2006/relationships/hyperlink" Target="https://www.amazon.com/dp/B01KKHRNM0" TargetMode="External"/><Relationship Id="rId2759" Type="http://schemas.openxmlformats.org/officeDocument/2006/relationships/hyperlink" Target="https://www.amazon.com/dp/B071JGCB18" TargetMode="External"/><Relationship Id="rId1429" Type="http://schemas.openxmlformats.org/officeDocument/2006/relationships/hyperlink" Target="https://www.amazon.com/dp/B01K8JEEGS" TargetMode="External"/><Relationship Id="rId2750" Type="http://schemas.openxmlformats.org/officeDocument/2006/relationships/hyperlink" Target="https://www.amazon.com/dp/B00DOZTM3O" TargetMode="External"/><Relationship Id="rId1420" Type="http://schemas.openxmlformats.org/officeDocument/2006/relationships/hyperlink" Target="https://www.amazon.com/dp/B01HE1IVNA" TargetMode="External"/><Relationship Id="rId2751" Type="http://schemas.openxmlformats.org/officeDocument/2006/relationships/hyperlink" Target="https://www.amazon.com/dp/B07F2CXY7Q" TargetMode="External"/><Relationship Id="rId1421" Type="http://schemas.openxmlformats.org/officeDocument/2006/relationships/hyperlink" Target="https://www.amazon.com/dp/B074QTGLL2" TargetMode="External"/><Relationship Id="rId2752" Type="http://schemas.openxmlformats.org/officeDocument/2006/relationships/hyperlink" Target="https://www.amazon.com/dp/B07CHCLN4B" TargetMode="External"/><Relationship Id="rId1059" Type="http://schemas.openxmlformats.org/officeDocument/2006/relationships/hyperlink" Target="https://www.amazon.com/dp/B07MDJX7LZ" TargetMode="External"/><Relationship Id="rId228" Type="http://schemas.openxmlformats.org/officeDocument/2006/relationships/hyperlink" Target="https://www.amazon.com/dp/B074QWK5C4" TargetMode="External"/><Relationship Id="rId227" Type="http://schemas.openxmlformats.org/officeDocument/2006/relationships/hyperlink" Target="https://www.amazon.com/dp/B06ZXYFYND" TargetMode="External"/><Relationship Id="rId226" Type="http://schemas.openxmlformats.org/officeDocument/2006/relationships/hyperlink" Target="https://www.amazon.com/dp/B01HE1IVNA" TargetMode="External"/><Relationship Id="rId225" Type="http://schemas.openxmlformats.org/officeDocument/2006/relationships/hyperlink" Target="https://www.amazon.com/dp/B00DQT7ALE" TargetMode="External"/><Relationship Id="rId2380" Type="http://schemas.openxmlformats.org/officeDocument/2006/relationships/hyperlink" Target="https://www.amazon.com/dp/B01N2RJ0HI" TargetMode="External"/><Relationship Id="rId229" Type="http://schemas.openxmlformats.org/officeDocument/2006/relationships/hyperlink" Target="https://www.amazon.com/dp/B00CEMGNTE" TargetMode="External"/><Relationship Id="rId1050" Type="http://schemas.openxmlformats.org/officeDocument/2006/relationships/hyperlink" Target="https://www.amazon.com/dp/B00DOZTM3O" TargetMode="External"/><Relationship Id="rId2381" Type="http://schemas.openxmlformats.org/officeDocument/2006/relationships/hyperlink" Target="https://www.amazon.com/dp/B07X5FN4P1" TargetMode="External"/><Relationship Id="rId220" Type="http://schemas.openxmlformats.org/officeDocument/2006/relationships/hyperlink" Target="https://www.amazon.com/dp/B01LXXM5EK" TargetMode="External"/><Relationship Id="rId1051" Type="http://schemas.openxmlformats.org/officeDocument/2006/relationships/hyperlink" Target="https://www.amazon.com/dp/B074ND67LQ" TargetMode="External"/><Relationship Id="rId2382" Type="http://schemas.openxmlformats.org/officeDocument/2006/relationships/hyperlink" Target="https://www.amazon.com/dp/B0098XUEIS" TargetMode="External"/><Relationship Id="rId1052" Type="http://schemas.openxmlformats.org/officeDocument/2006/relationships/hyperlink" Target="https://www.amazon.com/dp/B07GP3YPCC" TargetMode="External"/><Relationship Id="rId2383" Type="http://schemas.openxmlformats.org/officeDocument/2006/relationships/hyperlink" Target="https://www.amazon.com/dp/B003XVM9XY" TargetMode="External"/><Relationship Id="rId1053" Type="http://schemas.openxmlformats.org/officeDocument/2006/relationships/hyperlink" Target="https://www.amazon.com/dp/B07D4BD5D3" TargetMode="External"/><Relationship Id="rId2384" Type="http://schemas.openxmlformats.org/officeDocument/2006/relationships/hyperlink" Target="https://www.amazon.com/dp/B01KKHRNM0" TargetMode="External"/><Relationship Id="rId1054" Type="http://schemas.openxmlformats.org/officeDocument/2006/relationships/hyperlink" Target="https://www.amazon.com/dp/B00ZSAHYUG" TargetMode="External"/><Relationship Id="rId2385" Type="http://schemas.openxmlformats.org/officeDocument/2006/relationships/hyperlink" Target="https://www.amazon.com/dp/B06XJ939V4" TargetMode="External"/><Relationship Id="rId224" Type="http://schemas.openxmlformats.org/officeDocument/2006/relationships/hyperlink" Target="https://www.amazon.com/dp/B00GTCL4C6" TargetMode="External"/><Relationship Id="rId1055" Type="http://schemas.openxmlformats.org/officeDocument/2006/relationships/hyperlink" Target="https://www.amazon.com/dp/B00NGJ47HO" TargetMode="External"/><Relationship Id="rId2386" Type="http://schemas.openxmlformats.org/officeDocument/2006/relationships/hyperlink" Target="https://www.amazon.com/dp/B07GGP9X78" TargetMode="External"/><Relationship Id="rId223" Type="http://schemas.openxmlformats.org/officeDocument/2006/relationships/hyperlink" Target="https://www.amazon.com/dp/B00UVAJU9G" TargetMode="External"/><Relationship Id="rId1056" Type="http://schemas.openxmlformats.org/officeDocument/2006/relationships/hyperlink" Target="https://www.amazon.com/dp/B00DQT7ALE" TargetMode="External"/><Relationship Id="rId2387" Type="http://schemas.openxmlformats.org/officeDocument/2006/relationships/hyperlink" Target="https://www.amazon.com/dp/B010GIED3A" TargetMode="External"/><Relationship Id="rId222" Type="http://schemas.openxmlformats.org/officeDocument/2006/relationships/hyperlink" Target="https://www.amazon.com/dp/B07C93H4Z1" TargetMode="External"/><Relationship Id="rId1057" Type="http://schemas.openxmlformats.org/officeDocument/2006/relationships/hyperlink" Target="https://www.amazon.com/dp/B072Q4PX1R" TargetMode="External"/><Relationship Id="rId2388" Type="http://schemas.openxmlformats.org/officeDocument/2006/relationships/hyperlink" Target="https://www.amazon.com/dp/B00GTCL4C6" TargetMode="External"/><Relationship Id="rId221" Type="http://schemas.openxmlformats.org/officeDocument/2006/relationships/hyperlink" Target="https://www.amazon.com/dp/B01KKHRNM0" TargetMode="External"/><Relationship Id="rId1058" Type="http://schemas.openxmlformats.org/officeDocument/2006/relationships/hyperlink" Target="https://www.amazon.com/dp/B01N2YPDQX" TargetMode="External"/><Relationship Id="rId2389" Type="http://schemas.openxmlformats.org/officeDocument/2006/relationships/hyperlink" Target="https://www.amazon.com/dp/B01K7AOSQE" TargetMode="External"/><Relationship Id="rId1048" Type="http://schemas.openxmlformats.org/officeDocument/2006/relationships/hyperlink" Target="https://www.amazon.com/dp/B0147WIC7E" TargetMode="External"/><Relationship Id="rId2379" Type="http://schemas.openxmlformats.org/officeDocument/2006/relationships/hyperlink" Target="https://www.amazon.com/dp/B0196WNE3W" TargetMode="External"/><Relationship Id="rId1049" Type="http://schemas.openxmlformats.org/officeDocument/2006/relationships/hyperlink" Target="https://www.amazon.com/dp/B00OD3W1BQ" TargetMode="External"/><Relationship Id="rId217" Type="http://schemas.openxmlformats.org/officeDocument/2006/relationships/hyperlink" Target="https://www.amazon.com/dp/B00342UIFI" TargetMode="External"/><Relationship Id="rId216" Type="http://schemas.openxmlformats.org/officeDocument/2006/relationships/hyperlink" Target="https://www.amazon.com/dp/B07QL9YSZY" TargetMode="External"/><Relationship Id="rId215" Type="http://schemas.openxmlformats.org/officeDocument/2006/relationships/hyperlink" Target="https://www.amazon.com/dp/B014WOXB6O" TargetMode="External"/><Relationship Id="rId699" Type="http://schemas.openxmlformats.org/officeDocument/2006/relationships/hyperlink" Target="https://www.amazon.com/dp/B003XVM9XY" TargetMode="External"/><Relationship Id="rId214" Type="http://schemas.openxmlformats.org/officeDocument/2006/relationships/hyperlink" Target="https://www.amazon.com/dp/B07Z8S81GB" TargetMode="External"/><Relationship Id="rId698" Type="http://schemas.openxmlformats.org/officeDocument/2006/relationships/hyperlink" Target="https://www.amazon.com/dp/B0087XPDTU" TargetMode="External"/><Relationship Id="rId219" Type="http://schemas.openxmlformats.org/officeDocument/2006/relationships/hyperlink" Target="https://www.amazon.com/dp/B01N2RJ0HI" TargetMode="External"/><Relationship Id="rId218" Type="http://schemas.openxmlformats.org/officeDocument/2006/relationships/hyperlink" Target="https://www.amazon.com/dp/B010S7VZI0" TargetMode="External"/><Relationship Id="rId2370" Type="http://schemas.openxmlformats.org/officeDocument/2006/relationships/hyperlink" Target="https://www.amazon.com/dp/B074NHRZQX" TargetMode="External"/><Relationship Id="rId693" Type="http://schemas.openxmlformats.org/officeDocument/2006/relationships/hyperlink" Target="https://www.amazon.com/dp/B07RGWD9HF" TargetMode="External"/><Relationship Id="rId1040" Type="http://schemas.openxmlformats.org/officeDocument/2006/relationships/hyperlink" Target="https://www.amazon.com/dp/B072BC5NH4" TargetMode="External"/><Relationship Id="rId2371" Type="http://schemas.openxmlformats.org/officeDocument/2006/relationships/hyperlink" Target="https://www.amazon.com/dp/B01N2YPDQX" TargetMode="External"/><Relationship Id="rId692" Type="http://schemas.openxmlformats.org/officeDocument/2006/relationships/hyperlink" Target="https://www.amazon.com/dp/B001T4XU1C" TargetMode="External"/><Relationship Id="rId1041" Type="http://schemas.openxmlformats.org/officeDocument/2006/relationships/hyperlink" Target="https://www.amazon.com/dp/B075FFTLFV" TargetMode="External"/><Relationship Id="rId2372" Type="http://schemas.openxmlformats.org/officeDocument/2006/relationships/hyperlink" Target="https://www.amazon.com/dp/B00631YUEM" TargetMode="External"/><Relationship Id="rId691" Type="http://schemas.openxmlformats.org/officeDocument/2006/relationships/hyperlink" Target="https://www.amazon.com/dp/B00EVQJ4AQ" TargetMode="External"/><Relationship Id="rId1042" Type="http://schemas.openxmlformats.org/officeDocument/2006/relationships/hyperlink" Target="https://www.amazon.com/dp/B071JGCB18" TargetMode="External"/><Relationship Id="rId2373" Type="http://schemas.openxmlformats.org/officeDocument/2006/relationships/hyperlink" Target="https://www.amazon.com/dp/B07DGMN612" TargetMode="External"/><Relationship Id="rId690" Type="http://schemas.openxmlformats.org/officeDocument/2006/relationships/hyperlink" Target="https://www.amazon.com/dp/B00ZSAHYUG" TargetMode="External"/><Relationship Id="rId1043" Type="http://schemas.openxmlformats.org/officeDocument/2006/relationships/hyperlink" Target="https://www.amazon.com/dp/B01N2RJ0HI" TargetMode="External"/><Relationship Id="rId2374" Type="http://schemas.openxmlformats.org/officeDocument/2006/relationships/hyperlink" Target="https://www.amazon.com/dp/B010EA5ZH8" TargetMode="External"/><Relationship Id="rId213" Type="http://schemas.openxmlformats.org/officeDocument/2006/relationships/hyperlink" Target="https://www.amazon.com/dp/B073WR319C" TargetMode="External"/><Relationship Id="rId697" Type="http://schemas.openxmlformats.org/officeDocument/2006/relationships/hyperlink" Target="https://www.amazon.com/dp/B07HH7QW7S" TargetMode="External"/><Relationship Id="rId1044" Type="http://schemas.openxmlformats.org/officeDocument/2006/relationships/hyperlink" Target="https://www.amazon.com/dp/B074NHRZQX" TargetMode="External"/><Relationship Id="rId2375" Type="http://schemas.openxmlformats.org/officeDocument/2006/relationships/hyperlink" Target="https://www.amazon.com/dp/B01BWZWDZG" TargetMode="External"/><Relationship Id="rId212" Type="http://schemas.openxmlformats.org/officeDocument/2006/relationships/hyperlink" Target="https://www.amazon.com/dp/B077MJZ6ZG" TargetMode="External"/><Relationship Id="rId696" Type="http://schemas.openxmlformats.org/officeDocument/2006/relationships/hyperlink" Target="https://www.amazon.com/dp/B01I0YR8LG" TargetMode="External"/><Relationship Id="rId1045" Type="http://schemas.openxmlformats.org/officeDocument/2006/relationships/hyperlink" Target="https://www.amazon.com/dp/B072Q5J7TZ" TargetMode="External"/><Relationship Id="rId2376" Type="http://schemas.openxmlformats.org/officeDocument/2006/relationships/hyperlink" Target="https://www.amazon.com/dp/B07MDJX7LZ" TargetMode="External"/><Relationship Id="rId211" Type="http://schemas.openxmlformats.org/officeDocument/2006/relationships/hyperlink" Target="https://www.amazon.com/dp/B00NPVCNS8" TargetMode="External"/><Relationship Id="rId695" Type="http://schemas.openxmlformats.org/officeDocument/2006/relationships/hyperlink" Target="https://www.amazon.com/dp/B0825CMYZK" TargetMode="External"/><Relationship Id="rId1046" Type="http://schemas.openxmlformats.org/officeDocument/2006/relationships/hyperlink" Target="https://www.amazon.com/dp/B07R8Z5P41" TargetMode="External"/><Relationship Id="rId2377" Type="http://schemas.openxmlformats.org/officeDocument/2006/relationships/hyperlink" Target="https://www.amazon.com/dp/B07MGVWV24" TargetMode="External"/><Relationship Id="rId210" Type="http://schemas.openxmlformats.org/officeDocument/2006/relationships/hyperlink" Target="https://www.amazon.com/dp/B07B7K7N3P" TargetMode="External"/><Relationship Id="rId694" Type="http://schemas.openxmlformats.org/officeDocument/2006/relationships/hyperlink" Target="https://www.amazon.com/dp/B00WGGEEEY" TargetMode="External"/><Relationship Id="rId1047" Type="http://schemas.openxmlformats.org/officeDocument/2006/relationships/hyperlink" Target="https://www.amazon.com/dp/B00WGGEEEY" TargetMode="External"/><Relationship Id="rId2378" Type="http://schemas.openxmlformats.org/officeDocument/2006/relationships/hyperlink" Target="https://www.amazon.com/dp/B00DQT7ALE" TargetMode="External"/><Relationship Id="rId249" Type="http://schemas.openxmlformats.org/officeDocument/2006/relationships/hyperlink" Target="https://www.amazon.com/dp/B07KRXH1Z1" TargetMode="External"/><Relationship Id="rId248" Type="http://schemas.openxmlformats.org/officeDocument/2006/relationships/hyperlink" Target="https://www.amazon.com/dp/B07VTTZ2N1" TargetMode="External"/><Relationship Id="rId247" Type="http://schemas.openxmlformats.org/officeDocument/2006/relationships/hyperlink" Target="https://www.amazon.com/dp/B00XBC3BF0" TargetMode="External"/><Relationship Id="rId1070" Type="http://schemas.openxmlformats.org/officeDocument/2006/relationships/hyperlink" Target="https://www.amazon.com/dp/B07X5FN4P1" TargetMode="External"/><Relationship Id="rId1071" Type="http://schemas.openxmlformats.org/officeDocument/2006/relationships/hyperlink" Target="https://www.amazon.com/dp/B003DYZQKY" TargetMode="External"/><Relationship Id="rId1072" Type="http://schemas.openxmlformats.org/officeDocument/2006/relationships/hyperlink" Target="https://www.amazon.com/dp/B0085WHBHU" TargetMode="External"/><Relationship Id="rId242" Type="http://schemas.openxmlformats.org/officeDocument/2006/relationships/hyperlink" Target="https://www.amazon.com/dp/B003XVM9XY" TargetMode="External"/><Relationship Id="rId1073" Type="http://schemas.openxmlformats.org/officeDocument/2006/relationships/hyperlink" Target="https://www.amazon.com/dp/B07C4972WR" TargetMode="External"/><Relationship Id="rId241" Type="http://schemas.openxmlformats.org/officeDocument/2006/relationships/hyperlink" Target="https://www.amazon.com/dp/B07HG5Q8TP" TargetMode="External"/><Relationship Id="rId1074" Type="http://schemas.openxmlformats.org/officeDocument/2006/relationships/hyperlink" Target="https://www.amazon.com/dp/B00E8SZ3H0" TargetMode="External"/><Relationship Id="rId240" Type="http://schemas.openxmlformats.org/officeDocument/2006/relationships/hyperlink" Target="https://www.amazon.com/dp/B01C41K93A" TargetMode="External"/><Relationship Id="rId1075" Type="http://schemas.openxmlformats.org/officeDocument/2006/relationships/hyperlink" Target="https://www.amazon.com/dp/B07RZKFF39" TargetMode="External"/><Relationship Id="rId1076" Type="http://schemas.openxmlformats.org/officeDocument/2006/relationships/hyperlink" Target="https://www.amazon.com/dp/B07CFMPV7V" TargetMode="External"/><Relationship Id="rId246" Type="http://schemas.openxmlformats.org/officeDocument/2006/relationships/hyperlink" Target="https://www.amazon.com/dp/B07WW2GY1R" TargetMode="External"/><Relationship Id="rId1077" Type="http://schemas.openxmlformats.org/officeDocument/2006/relationships/hyperlink" Target="https://www.amazon.com/dp/B07NC5K8SK" TargetMode="External"/><Relationship Id="rId245" Type="http://schemas.openxmlformats.org/officeDocument/2006/relationships/hyperlink" Target="https://www.amazon.com/dp/B01NBOWH4W" TargetMode="External"/><Relationship Id="rId1078" Type="http://schemas.openxmlformats.org/officeDocument/2006/relationships/hyperlink" Target="https://www.amazon.com/dp/B06Y3C1KHY" TargetMode="External"/><Relationship Id="rId244" Type="http://schemas.openxmlformats.org/officeDocument/2006/relationships/hyperlink" Target="https://www.amazon.com/dp/B075FFTLFV" TargetMode="External"/><Relationship Id="rId1079" Type="http://schemas.openxmlformats.org/officeDocument/2006/relationships/hyperlink" Target="https://www.amazon.com/dp/B075JMMFGQ" TargetMode="External"/><Relationship Id="rId243" Type="http://schemas.openxmlformats.org/officeDocument/2006/relationships/hyperlink" Target="https://www.amazon.com/dp/B00EYN1NK0" TargetMode="External"/><Relationship Id="rId239" Type="http://schemas.openxmlformats.org/officeDocument/2006/relationships/hyperlink" Target="https://www.amazon.com/dp/B00IFHPVEU" TargetMode="External"/><Relationship Id="rId238" Type="http://schemas.openxmlformats.org/officeDocument/2006/relationships/hyperlink" Target="https://www.amazon.com/dp/B01AS4WA14" TargetMode="External"/><Relationship Id="rId237" Type="http://schemas.openxmlformats.org/officeDocument/2006/relationships/hyperlink" Target="https://www.amazon.com/dp/B07JB9WK6J" TargetMode="External"/><Relationship Id="rId236" Type="http://schemas.openxmlformats.org/officeDocument/2006/relationships/hyperlink" Target="https://www.amazon.com/dp/B00QBZ26D2" TargetMode="External"/><Relationship Id="rId2390" Type="http://schemas.openxmlformats.org/officeDocument/2006/relationships/hyperlink" Target="https://www.amazon.com/dp/B07JJ72P81" TargetMode="External"/><Relationship Id="rId1060" Type="http://schemas.openxmlformats.org/officeDocument/2006/relationships/hyperlink" Target="https://www.amazon.com/dp/B00GTCL4C6" TargetMode="External"/><Relationship Id="rId2391" Type="http://schemas.openxmlformats.org/officeDocument/2006/relationships/hyperlink" Target="https://www.amazon.com/dp/B07B9TP6XL" TargetMode="External"/><Relationship Id="rId1061" Type="http://schemas.openxmlformats.org/officeDocument/2006/relationships/hyperlink" Target="https://www.amazon.com/dp/B07TW4L69W" TargetMode="External"/><Relationship Id="rId2392" Type="http://schemas.openxmlformats.org/officeDocument/2006/relationships/hyperlink" Target="https://www.amazon.com/dp/B079PLSDVK" TargetMode="External"/><Relationship Id="rId231" Type="http://schemas.openxmlformats.org/officeDocument/2006/relationships/hyperlink" Target="https://www.amazon.com/dp/B074QTGLL2" TargetMode="External"/><Relationship Id="rId1062" Type="http://schemas.openxmlformats.org/officeDocument/2006/relationships/hyperlink" Target="https://www.amazon.com/dp/B073JTYRP5" TargetMode="External"/><Relationship Id="rId2393" Type="http://schemas.openxmlformats.org/officeDocument/2006/relationships/hyperlink" Target="https://www.amazon.com/dp/B01LZPMFW9" TargetMode="External"/><Relationship Id="rId230" Type="http://schemas.openxmlformats.org/officeDocument/2006/relationships/hyperlink" Target="https://www.amazon.com/dp/B01BWZWDZG" TargetMode="External"/><Relationship Id="rId1063" Type="http://schemas.openxmlformats.org/officeDocument/2006/relationships/hyperlink" Target="https://www.amazon.com/dp/B076MMY8T8" TargetMode="External"/><Relationship Id="rId2394" Type="http://schemas.openxmlformats.org/officeDocument/2006/relationships/hyperlink" Target="https://www.amazon.com/dp/B01D7P5BFS" TargetMode="External"/><Relationship Id="rId1064" Type="http://schemas.openxmlformats.org/officeDocument/2006/relationships/hyperlink" Target="https://www.amazon.com/dp/B002HZHUCW" TargetMode="External"/><Relationship Id="rId2395" Type="http://schemas.openxmlformats.org/officeDocument/2006/relationships/hyperlink" Target="https://www.amazon.com/dp/B07NC5K8SK" TargetMode="External"/><Relationship Id="rId1065" Type="http://schemas.openxmlformats.org/officeDocument/2006/relationships/hyperlink" Target="https://www.amazon.com/dp/B06XZV3F8F" TargetMode="External"/><Relationship Id="rId2396" Type="http://schemas.openxmlformats.org/officeDocument/2006/relationships/hyperlink" Target="https://www.amazon.com/dp/B08151FNY1" TargetMode="External"/><Relationship Id="rId235" Type="http://schemas.openxmlformats.org/officeDocument/2006/relationships/hyperlink" Target="https://www.amazon.com/dp/B074NHRZQX" TargetMode="External"/><Relationship Id="rId1066" Type="http://schemas.openxmlformats.org/officeDocument/2006/relationships/hyperlink" Target="https://www.amazon.com/dp/B01B8GQ7RO" TargetMode="External"/><Relationship Id="rId2397" Type="http://schemas.openxmlformats.org/officeDocument/2006/relationships/hyperlink" Target="https://www.amazon.com/dp/B0030UUBMO" TargetMode="External"/><Relationship Id="rId234" Type="http://schemas.openxmlformats.org/officeDocument/2006/relationships/hyperlink" Target="https://www.amazon.com/dp/B01HEJWCZ0" TargetMode="External"/><Relationship Id="rId1067" Type="http://schemas.openxmlformats.org/officeDocument/2006/relationships/hyperlink" Target="https://www.amazon.com/dp/B00NX8GH4E" TargetMode="External"/><Relationship Id="rId2398" Type="http://schemas.openxmlformats.org/officeDocument/2006/relationships/hyperlink" Target="https://www.amazon.com/dp/B07FZ5FZPZ" TargetMode="External"/><Relationship Id="rId233" Type="http://schemas.openxmlformats.org/officeDocument/2006/relationships/hyperlink" Target="https://www.amazon.com/dp/B01N9CODER" TargetMode="External"/><Relationship Id="rId1068" Type="http://schemas.openxmlformats.org/officeDocument/2006/relationships/hyperlink" Target="https://www.amazon.com/dp/B07L6KM74G" TargetMode="External"/><Relationship Id="rId2399" Type="http://schemas.openxmlformats.org/officeDocument/2006/relationships/hyperlink" Target="https://www.amazon.com/dp/B074QXGBG6" TargetMode="External"/><Relationship Id="rId232" Type="http://schemas.openxmlformats.org/officeDocument/2006/relationships/hyperlink" Target="https://www.amazon.com/dp/B00OD3W1BQ" TargetMode="External"/><Relationship Id="rId1069" Type="http://schemas.openxmlformats.org/officeDocument/2006/relationships/hyperlink" Target="https://www.amazon.com/dp/B008S5B17A" TargetMode="External"/><Relationship Id="rId1015" Type="http://schemas.openxmlformats.org/officeDocument/2006/relationships/hyperlink" Target="https://www.amazon.com/dp/B009JCVZ90" TargetMode="External"/><Relationship Id="rId1499" Type="http://schemas.openxmlformats.org/officeDocument/2006/relationships/hyperlink" Target="https://www.amazon.com/dp/B07HNT8KG2" TargetMode="External"/><Relationship Id="rId2346" Type="http://schemas.openxmlformats.org/officeDocument/2006/relationships/hyperlink" Target="https://www.amazon.com/dp/B01M2D8ALO" TargetMode="External"/><Relationship Id="rId1016" Type="http://schemas.openxmlformats.org/officeDocument/2006/relationships/hyperlink" Target="https://www.amazon.com/dp/B010S7VZI0" TargetMode="External"/><Relationship Id="rId2347" Type="http://schemas.openxmlformats.org/officeDocument/2006/relationships/hyperlink" Target="https://www.amazon.com/dp/B00WGGEEEY" TargetMode="External"/><Relationship Id="rId1017" Type="http://schemas.openxmlformats.org/officeDocument/2006/relationships/hyperlink" Target="https://www.amazon.com/dp/B07BNPSFVZ" TargetMode="External"/><Relationship Id="rId2348" Type="http://schemas.openxmlformats.org/officeDocument/2006/relationships/hyperlink" Target="https://www.amazon.com/dp/B01KIHQOZ4" TargetMode="External"/><Relationship Id="rId1018" Type="http://schemas.openxmlformats.org/officeDocument/2006/relationships/hyperlink" Target="https://www.amazon.com/dp/B074QWK5C4" TargetMode="External"/><Relationship Id="rId2349" Type="http://schemas.openxmlformats.org/officeDocument/2006/relationships/hyperlink" Target="https://www.amazon.com/dp/B06XZV3F8F" TargetMode="External"/><Relationship Id="rId1019" Type="http://schemas.openxmlformats.org/officeDocument/2006/relationships/hyperlink" Target="https://www.amazon.com/dp/B074QTGLL2" TargetMode="External"/><Relationship Id="rId668" Type="http://schemas.openxmlformats.org/officeDocument/2006/relationships/hyperlink" Target="https://www.amazon.com/dp/B07N64XFKQ" TargetMode="External"/><Relationship Id="rId667" Type="http://schemas.openxmlformats.org/officeDocument/2006/relationships/hyperlink" Target="https://www.amazon.com/dp/B00MNQPRK2" TargetMode="External"/><Relationship Id="rId666" Type="http://schemas.openxmlformats.org/officeDocument/2006/relationships/hyperlink" Target="https://www.amazon.com/dp/B01KKHRNM0" TargetMode="External"/><Relationship Id="rId665" Type="http://schemas.openxmlformats.org/officeDocument/2006/relationships/hyperlink" Target="https://www.amazon.com/dp/B01K7AOSQE" TargetMode="External"/><Relationship Id="rId669" Type="http://schemas.openxmlformats.org/officeDocument/2006/relationships/hyperlink" Target="https://www.amazon.com/dp/B076MMY8T8" TargetMode="External"/><Relationship Id="rId1490" Type="http://schemas.openxmlformats.org/officeDocument/2006/relationships/hyperlink" Target="https://www.amazon.com/dp/B002HZHUCW" TargetMode="External"/><Relationship Id="rId660" Type="http://schemas.openxmlformats.org/officeDocument/2006/relationships/hyperlink" Target="https://www.amazon.com/dp/B01B8GSUXI" TargetMode="External"/><Relationship Id="rId1491" Type="http://schemas.openxmlformats.org/officeDocument/2006/relationships/hyperlink" Target="https://www.amazon.com/dp/B07FZ5FZPZ" TargetMode="External"/><Relationship Id="rId1492" Type="http://schemas.openxmlformats.org/officeDocument/2006/relationships/hyperlink" Target="https://www.amazon.com/dp/B07DGMN612" TargetMode="External"/><Relationship Id="rId1493" Type="http://schemas.openxmlformats.org/officeDocument/2006/relationships/hyperlink" Target="https://www.amazon.com/dp/B07MNMH21D" TargetMode="External"/><Relationship Id="rId2340" Type="http://schemas.openxmlformats.org/officeDocument/2006/relationships/hyperlink" Target="https://www.amazon.com/dp/B079M1HM2K" TargetMode="External"/><Relationship Id="rId1010" Type="http://schemas.openxmlformats.org/officeDocument/2006/relationships/hyperlink" Target="https://www.amazon.com/dp/B07KRXH1Z1" TargetMode="External"/><Relationship Id="rId1494" Type="http://schemas.openxmlformats.org/officeDocument/2006/relationships/hyperlink" Target="https://www.amazon.com/dp/B01K7AOSQE" TargetMode="External"/><Relationship Id="rId2341" Type="http://schemas.openxmlformats.org/officeDocument/2006/relationships/hyperlink" Target="https://www.amazon.com/dp/B07GP3YPCC" TargetMode="External"/><Relationship Id="rId664" Type="http://schemas.openxmlformats.org/officeDocument/2006/relationships/hyperlink" Target="https://www.amazon.com/dp/B00DPO1AN4" TargetMode="External"/><Relationship Id="rId1011" Type="http://schemas.openxmlformats.org/officeDocument/2006/relationships/hyperlink" Target="https://www.amazon.com/dp/B07JFMCMX3" TargetMode="External"/><Relationship Id="rId1495" Type="http://schemas.openxmlformats.org/officeDocument/2006/relationships/hyperlink" Target="https://www.amazon.com/dp/B07JJ72P81" TargetMode="External"/><Relationship Id="rId2342" Type="http://schemas.openxmlformats.org/officeDocument/2006/relationships/hyperlink" Target="https://www.amazon.com/dp/B07W1TXT1S" TargetMode="External"/><Relationship Id="rId663" Type="http://schemas.openxmlformats.org/officeDocument/2006/relationships/hyperlink" Target="https://www.amazon.com/dp/B074ND67LQ" TargetMode="External"/><Relationship Id="rId1012" Type="http://schemas.openxmlformats.org/officeDocument/2006/relationships/hyperlink" Target="https://www.amazon.com/dp/B01NBOWH4W" TargetMode="External"/><Relationship Id="rId1496" Type="http://schemas.openxmlformats.org/officeDocument/2006/relationships/hyperlink" Target="https://www.amazon.com/dp/B01KIHQOZ4" TargetMode="External"/><Relationship Id="rId2343" Type="http://schemas.openxmlformats.org/officeDocument/2006/relationships/hyperlink" Target="https://www.amazon.com/dp/B07D4BD5D3" TargetMode="External"/><Relationship Id="rId662" Type="http://schemas.openxmlformats.org/officeDocument/2006/relationships/hyperlink" Target="https://www.amazon.com/dp/B07HG5Q8TP" TargetMode="External"/><Relationship Id="rId1013" Type="http://schemas.openxmlformats.org/officeDocument/2006/relationships/hyperlink" Target="https://www.amazon.com/dp/B07B7K7N3P" TargetMode="External"/><Relationship Id="rId1497" Type="http://schemas.openxmlformats.org/officeDocument/2006/relationships/hyperlink" Target="https://www.amazon.com/dp/B003XVM9XY" TargetMode="External"/><Relationship Id="rId2344" Type="http://schemas.openxmlformats.org/officeDocument/2006/relationships/hyperlink" Target="https://www.amazon.com/dp/B075FDZ37C" TargetMode="External"/><Relationship Id="rId661" Type="http://schemas.openxmlformats.org/officeDocument/2006/relationships/hyperlink" Target="https://www.amazon.com/dp/B07TW4L69W" TargetMode="External"/><Relationship Id="rId1014" Type="http://schemas.openxmlformats.org/officeDocument/2006/relationships/hyperlink" Target="https://www.amazon.com/dp/B01HE1IVNA" TargetMode="External"/><Relationship Id="rId1498" Type="http://schemas.openxmlformats.org/officeDocument/2006/relationships/hyperlink" Target="https://www.amazon.com/dp/B07MDJX7LZ" TargetMode="External"/><Relationship Id="rId2345" Type="http://schemas.openxmlformats.org/officeDocument/2006/relationships/hyperlink" Target="https://www.amazon.com/dp/B013WW9I82" TargetMode="External"/><Relationship Id="rId1004" Type="http://schemas.openxmlformats.org/officeDocument/2006/relationships/hyperlink" Target="https://www.amazon.com/dp/B077MJZ6ZG" TargetMode="External"/><Relationship Id="rId1488" Type="http://schemas.openxmlformats.org/officeDocument/2006/relationships/hyperlink" Target="https://www.amazon.com/dp/B076FGKC3H" TargetMode="External"/><Relationship Id="rId2335" Type="http://schemas.openxmlformats.org/officeDocument/2006/relationships/hyperlink" Target="https://www.amazon.com/dp/B072Q5J7TZ" TargetMode="External"/><Relationship Id="rId1005" Type="http://schemas.openxmlformats.org/officeDocument/2006/relationships/hyperlink" Target="https://www.amazon.com/dp/B07HNT8KG2" TargetMode="External"/><Relationship Id="rId1489" Type="http://schemas.openxmlformats.org/officeDocument/2006/relationships/hyperlink" Target="https://www.amazon.com/dp/B0030UUBMO" TargetMode="External"/><Relationship Id="rId2336" Type="http://schemas.openxmlformats.org/officeDocument/2006/relationships/hyperlink" Target="https://www.amazon.com/dp/B076MMY8T8" TargetMode="External"/><Relationship Id="rId1006" Type="http://schemas.openxmlformats.org/officeDocument/2006/relationships/hyperlink" Target="https://www.amazon.com/dp/B073WR319C" TargetMode="External"/><Relationship Id="rId2337" Type="http://schemas.openxmlformats.org/officeDocument/2006/relationships/hyperlink" Target="https://www.amazon.com/dp/B074QWK5C4" TargetMode="External"/><Relationship Id="rId1007" Type="http://schemas.openxmlformats.org/officeDocument/2006/relationships/hyperlink" Target="https://www.amazon.com/dp/B074QTSBS2" TargetMode="External"/><Relationship Id="rId2338" Type="http://schemas.openxmlformats.org/officeDocument/2006/relationships/hyperlink" Target="https://www.amazon.com/dp/B072Q4PX1R" TargetMode="External"/><Relationship Id="rId1008" Type="http://schemas.openxmlformats.org/officeDocument/2006/relationships/hyperlink" Target="https://www.amazon.com/dp/B014WOXB6O" TargetMode="External"/><Relationship Id="rId2339" Type="http://schemas.openxmlformats.org/officeDocument/2006/relationships/hyperlink" Target="https://www.amazon.com/dp/B01LXXM5EK" TargetMode="External"/><Relationship Id="rId1009" Type="http://schemas.openxmlformats.org/officeDocument/2006/relationships/hyperlink" Target="https://www.amazon.com/dp/B01N2VJBNT" TargetMode="External"/><Relationship Id="rId657" Type="http://schemas.openxmlformats.org/officeDocument/2006/relationships/hyperlink" Target="https://www.amazon.com/dp/B01N2YPDQX" TargetMode="External"/><Relationship Id="rId656" Type="http://schemas.openxmlformats.org/officeDocument/2006/relationships/hyperlink" Target="https://www.amazon.com/dp/B074NHRZQX" TargetMode="External"/><Relationship Id="rId655" Type="http://schemas.openxmlformats.org/officeDocument/2006/relationships/hyperlink" Target="https://www.amazon.com/dp/B07HH19LWH" TargetMode="External"/><Relationship Id="rId654" Type="http://schemas.openxmlformats.org/officeDocument/2006/relationships/hyperlink" Target="https://www.amazon.com/dp/B00EYN1NK0" TargetMode="External"/><Relationship Id="rId659" Type="http://schemas.openxmlformats.org/officeDocument/2006/relationships/hyperlink" Target="https://www.amazon.com/dp/B07H9NDPG7" TargetMode="External"/><Relationship Id="rId658" Type="http://schemas.openxmlformats.org/officeDocument/2006/relationships/hyperlink" Target="https://www.amazon.com/dp/B01N125MU5" TargetMode="External"/><Relationship Id="rId1480" Type="http://schemas.openxmlformats.org/officeDocument/2006/relationships/hyperlink" Target="https://www.amazon.com/dp/B07FWJQXBD" TargetMode="External"/><Relationship Id="rId1481" Type="http://schemas.openxmlformats.org/officeDocument/2006/relationships/hyperlink" Target="https://www.amazon.com/dp/B073JTYRP5" TargetMode="External"/><Relationship Id="rId1482" Type="http://schemas.openxmlformats.org/officeDocument/2006/relationships/hyperlink" Target="https://www.amazon.com/dp/B012JJ2EEY" TargetMode="External"/><Relationship Id="rId1483" Type="http://schemas.openxmlformats.org/officeDocument/2006/relationships/hyperlink" Target="https://www.amazon.com/dp/B081R8TB7M" TargetMode="External"/><Relationship Id="rId2330" Type="http://schemas.openxmlformats.org/officeDocument/2006/relationships/hyperlink" Target="https://www.amazon.com/dp/B07WT2XYKQ" TargetMode="External"/><Relationship Id="rId653" Type="http://schemas.openxmlformats.org/officeDocument/2006/relationships/hyperlink" Target="https://www.amazon.com/dp/B07VTTZ2N1" TargetMode="External"/><Relationship Id="rId1000" Type="http://schemas.openxmlformats.org/officeDocument/2006/relationships/hyperlink" Target="https://www.amazon.com/dp/B07WW2GY1R" TargetMode="External"/><Relationship Id="rId1484" Type="http://schemas.openxmlformats.org/officeDocument/2006/relationships/hyperlink" Target="https://www.amazon.com/dp/B07C4972WR" TargetMode="External"/><Relationship Id="rId2331" Type="http://schemas.openxmlformats.org/officeDocument/2006/relationships/hyperlink" Target="https://www.amazon.com/dp/B006Z2BZBU" TargetMode="External"/><Relationship Id="rId652" Type="http://schemas.openxmlformats.org/officeDocument/2006/relationships/hyperlink" Target="https://www.amazon.com/dp/B07KRXH1Z1" TargetMode="External"/><Relationship Id="rId1001" Type="http://schemas.openxmlformats.org/officeDocument/2006/relationships/hyperlink" Target="https://www.amazon.com/dp/B01N41IPPI" TargetMode="External"/><Relationship Id="rId1485" Type="http://schemas.openxmlformats.org/officeDocument/2006/relationships/hyperlink" Target="https://www.amazon.com/dp/B0087XPDTU" TargetMode="External"/><Relationship Id="rId2332" Type="http://schemas.openxmlformats.org/officeDocument/2006/relationships/hyperlink" Target="https://www.amazon.com/dp/B07WW2GY1R" TargetMode="External"/><Relationship Id="rId651" Type="http://schemas.openxmlformats.org/officeDocument/2006/relationships/hyperlink" Target="https://www.amazon.com/dp/B00HRYBYRU" TargetMode="External"/><Relationship Id="rId1002" Type="http://schemas.openxmlformats.org/officeDocument/2006/relationships/hyperlink" Target="https://www.amazon.com/dp/B011397784" TargetMode="External"/><Relationship Id="rId1486" Type="http://schemas.openxmlformats.org/officeDocument/2006/relationships/hyperlink" Target="https://www.amazon.com/dp/B00631YUEM" TargetMode="External"/><Relationship Id="rId2333" Type="http://schemas.openxmlformats.org/officeDocument/2006/relationships/hyperlink" Target="https://www.amazon.com/dp/B00DOZTM3O" TargetMode="External"/><Relationship Id="rId650" Type="http://schemas.openxmlformats.org/officeDocument/2006/relationships/hyperlink" Target="https://www.amazon.com/dp/B072BC5NH4" TargetMode="External"/><Relationship Id="rId1003" Type="http://schemas.openxmlformats.org/officeDocument/2006/relationships/hyperlink" Target="https://www.amazon.com/dp/B00NPVCNS8" TargetMode="External"/><Relationship Id="rId1487" Type="http://schemas.openxmlformats.org/officeDocument/2006/relationships/hyperlink" Target="https://www.amazon.com/dp/B01BWZWDZG" TargetMode="External"/><Relationship Id="rId2334" Type="http://schemas.openxmlformats.org/officeDocument/2006/relationships/hyperlink" Target="https://www.amazon.com/dp/B073JTYRP5" TargetMode="External"/><Relationship Id="rId1037" Type="http://schemas.openxmlformats.org/officeDocument/2006/relationships/hyperlink" Target="https://www.amazon.com/dp/B00CEMGNTE" TargetMode="External"/><Relationship Id="rId2368" Type="http://schemas.openxmlformats.org/officeDocument/2006/relationships/hyperlink" Target="https://www.amazon.com/dp/B01N125MU5" TargetMode="External"/><Relationship Id="rId1038" Type="http://schemas.openxmlformats.org/officeDocument/2006/relationships/hyperlink" Target="https://www.amazon.com/dp/B07HH7QW7S" TargetMode="External"/><Relationship Id="rId2369" Type="http://schemas.openxmlformats.org/officeDocument/2006/relationships/hyperlink" Target="https://www.amazon.com/dp/B06Y3C1KHY" TargetMode="External"/><Relationship Id="rId1039" Type="http://schemas.openxmlformats.org/officeDocument/2006/relationships/hyperlink" Target="https://www.amazon.com/dp/B01K8JEEGS" TargetMode="External"/><Relationship Id="rId206" Type="http://schemas.openxmlformats.org/officeDocument/2006/relationships/hyperlink" Target="https://www.amazon.com/dp/B011397784" TargetMode="External"/><Relationship Id="rId205" Type="http://schemas.openxmlformats.org/officeDocument/2006/relationships/hyperlink" Target="https://www.amazon.com/dp/B07JFMCMX3" TargetMode="External"/><Relationship Id="rId689" Type="http://schemas.openxmlformats.org/officeDocument/2006/relationships/hyperlink" Target="https://www.amazon.com/dp/B074QTHMQS" TargetMode="External"/><Relationship Id="rId204" Type="http://schemas.openxmlformats.org/officeDocument/2006/relationships/hyperlink" Target="https://www.amazon.com/dp/B01N41IPPI" TargetMode="External"/><Relationship Id="rId688" Type="http://schemas.openxmlformats.org/officeDocument/2006/relationships/hyperlink" Target="https://www.amazon.com/dp/B019K8JF3K" TargetMode="External"/><Relationship Id="rId203" Type="http://schemas.openxmlformats.org/officeDocument/2006/relationships/hyperlink" Target="https://www.amazon.com/dp/B074QXGBG6" TargetMode="External"/><Relationship Id="rId687" Type="http://schemas.openxmlformats.org/officeDocument/2006/relationships/hyperlink" Target="https://www.amazon.com/dp/B06XZV3F8F" TargetMode="External"/><Relationship Id="rId209" Type="http://schemas.openxmlformats.org/officeDocument/2006/relationships/hyperlink" Target="https://www.amazon.com/dp/B07GGP9X78" TargetMode="External"/><Relationship Id="rId208" Type="http://schemas.openxmlformats.org/officeDocument/2006/relationships/hyperlink" Target="https://www.amazon.com/dp/B07BNPSFVZ" TargetMode="External"/><Relationship Id="rId207" Type="http://schemas.openxmlformats.org/officeDocument/2006/relationships/hyperlink" Target="https://www.amazon.com/dp/B009JCVZ90" TargetMode="External"/><Relationship Id="rId682" Type="http://schemas.openxmlformats.org/officeDocument/2006/relationships/hyperlink" Target="https://www.amazon.com/dp/B07MGVWV24" TargetMode="External"/><Relationship Id="rId2360" Type="http://schemas.openxmlformats.org/officeDocument/2006/relationships/hyperlink" Target="https://www.amazon.com/dp/B0085WHBHU" TargetMode="External"/><Relationship Id="rId681" Type="http://schemas.openxmlformats.org/officeDocument/2006/relationships/hyperlink" Target="https://www.amazon.com/dp/B002HZHUCW" TargetMode="External"/><Relationship Id="rId1030" Type="http://schemas.openxmlformats.org/officeDocument/2006/relationships/hyperlink" Target="https://www.amazon.com/dp/B01N125MU5" TargetMode="External"/><Relationship Id="rId2361" Type="http://schemas.openxmlformats.org/officeDocument/2006/relationships/hyperlink" Target="https://www.amazon.com/dp/B07YTRF1FY" TargetMode="External"/><Relationship Id="rId680" Type="http://schemas.openxmlformats.org/officeDocument/2006/relationships/hyperlink" Target="https://www.amazon.com/dp/B00NX8GH4E" TargetMode="External"/><Relationship Id="rId1031" Type="http://schemas.openxmlformats.org/officeDocument/2006/relationships/hyperlink" Target="https://www.amazon.com/dp/B01LXXM5EK" TargetMode="External"/><Relationship Id="rId2362" Type="http://schemas.openxmlformats.org/officeDocument/2006/relationships/hyperlink" Target="https://www.amazon.com/dp/B07HH19LWH" TargetMode="External"/><Relationship Id="rId1032" Type="http://schemas.openxmlformats.org/officeDocument/2006/relationships/hyperlink" Target="https://www.amazon.com/dp/B006Z2BZBU" TargetMode="External"/><Relationship Id="rId2363" Type="http://schemas.openxmlformats.org/officeDocument/2006/relationships/hyperlink" Target="https://www.amazon.com/dp/B074R69K91" TargetMode="External"/><Relationship Id="rId202" Type="http://schemas.openxmlformats.org/officeDocument/2006/relationships/hyperlink" Target="https://www.amazon.com/dp/B01N9J7MLI" TargetMode="External"/><Relationship Id="rId686" Type="http://schemas.openxmlformats.org/officeDocument/2006/relationships/hyperlink" Target="https://www.amazon.com/dp/B07RPQPYDM" TargetMode="External"/><Relationship Id="rId1033" Type="http://schemas.openxmlformats.org/officeDocument/2006/relationships/hyperlink" Target="https://www.amazon.com/dp/B07QL9YSZY" TargetMode="External"/><Relationship Id="rId2364" Type="http://schemas.openxmlformats.org/officeDocument/2006/relationships/hyperlink" Target="https://www.amazon.com/dp/B071JGCB18" TargetMode="External"/><Relationship Id="rId201" Type="http://schemas.openxmlformats.org/officeDocument/2006/relationships/hyperlink" Target="https://www.amazon.com/dp/B07HNT8KG2" TargetMode="External"/><Relationship Id="rId685" Type="http://schemas.openxmlformats.org/officeDocument/2006/relationships/hyperlink" Target="https://www.amazon.com/dp/B072Q4PX1R" TargetMode="External"/><Relationship Id="rId1034" Type="http://schemas.openxmlformats.org/officeDocument/2006/relationships/hyperlink" Target="https://www.amazon.com/dp/B07KCPN1Q5" TargetMode="External"/><Relationship Id="rId2365" Type="http://schemas.openxmlformats.org/officeDocument/2006/relationships/hyperlink" Target="https://www.amazon.com/dp/B00OD3W1BQ" TargetMode="External"/><Relationship Id="rId200" Type="http://schemas.openxmlformats.org/officeDocument/2006/relationships/hyperlink" Target="https://www.amazon.com/dp/B00LXCNNQC" TargetMode="External"/><Relationship Id="rId684" Type="http://schemas.openxmlformats.org/officeDocument/2006/relationships/hyperlink" Target="https://www.amazon.com/dp/B07JJ72P81" TargetMode="External"/><Relationship Id="rId1035" Type="http://schemas.openxmlformats.org/officeDocument/2006/relationships/hyperlink" Target="https://www.amazon.com/dp/B00E8SZ4MY" TargetMode="External"/><Relationship Id="rId2366" Type="http://schemas.openxmlformats.org/officeDocument/2006/relationships/hyperlink" Target="https://www.amazon.com/dp/B00NX8GH4E" TargetMode="External"/><Relationship Id="rId683" Type="http://schemas.openxmlformats.org/officeDocument/2006/relationships/hyperlink" Target="https://www.amazon.com/dp/B074X7WT6D" TargetMode="External"/><Relationship Id="rId1036" Type="http://schemas.openxmlformats.org/officeDocument/2006/relationships/hyperlink" Target="https://www.amazon.com/dp/B01N9CODER" TargetMode="External"/><Relationship Id="rId2367" Type="http://schemas.openxmlformats.org/officeDocument/2006/relationships/hyperlink" Target="https://www.amazon.com/dp/B07MG4R82Q" TargetMode="External"/><Relationship Id="rId1026" Type="http://schemas.openxmlformats.org/officeDocument/2006/relationships/hyperlink" Target="https://www.amazon.com/dp/B07WT2XYKQ" TargetMode="External"/><Relationship Id="rId2357" Type="http://schemas.openxmlformats.org/officeDocument/2006/relationships/hyperlink" Target="https://www.amazon.com/dp/B01B8GQ7RO" TargetMode="External"/><Relationship Id="rId1027" Type="http://schemas.openxmlformats.org/officeDocument/2006/relationships/hyperlink" Target="https://www.amazon.com/dp/B07C93H4Z1" TargetMode="External"/><Relationship Id="rId2358" Type="http://schemas.openxmlformats.org/officeDocument/2006/relationships/hyperlink" Target="https://www.amazon.com/dp/B00XBC3BF0" TargetMode="External"/><Relationship Id="rId1028" Type="http://schemas.openxmlformats.org/officeDocument/2006/relationships/hyperlink" Target="https://www.amazon.com/dp/B000GLNO3S" TargetMode="External"/><Relationship Id="rId2359" Type="http://schemas.openxmlformats.org/officeDocument/2006/relationships/hyperlink" Target="https://www.amazon.com/dp/B07RGWD9HF" TargetMode="External"/><Relationship Id="rId1029" Type="http://schemas.openxmlformats.org/officeDocument/2006/relationships/hyperlink" Target="https://www.amazon.com/dp/B01AS4WA14" TargetMode="External"/><Relationship Id="rId679" Type="http://schemas.openxmlformats.org/officeDocument/2006/relationships/hyperlink" Target="https://www.amazon.com/dp/B07FYN5FS9" TargetMode="External"/><Relationship Id="rId678" Type="http://schemas.openxmlformats.org/officeDocument/2006/relationships/hyperlink" Target="https://www.amazon.com/dp/B07KXQLMLL" TargetMode="External"/><Relationship Id="rId677" Type="http://schemas.openxmlformats.org/officeDocument/2006/relationships/hyperlink" Target="https://www.amazon.com/dp/B07WW2GY1R" TargetMode="External"/><Relationship Id="rId676" Type="http://schemas.openxmlformats.org/officeDocument/2006/relationships/hyperlink" Target="https://www.amazon.com/dp/B00XBC3BF0" TargetMode="External"/><Relationship Id="rId671" Type="http://schemas.openxmlformats.org/officeDocument/2006/relationships/hyperlink" Target="https://www.amazon.com/dp/B008S5B17A" TargetMode="External"/><Relationship Id="rId670" Type="http://schemas.openxmlformats.org/officeDocument/2006/relationships/hyperlink" Target="https://www.amazon.com/dp/B00NGJ47HO" TargetMode="External"/><Relationship Id="rId2350" Type="http://schemas.openxmlformats.org/officeDocument/2006/relationships/hyperlink" Target="https://www.amazon.com/dp/B00ZSAHYUG" TargetMode="External"/><Relationship Id="rId1020" Type="http://schemas.openxmlformats.org/officeDocument/2006/relationships/hyperlink" Target="https://www.amazon.com/dp/B01KKHRNM0" TargetMode="External"/><Relationship Id="rId2351" Type="http://schemas.openxmlformats.org/officeDocument/2006/relationships/hyperlink" Target="https://www.amazon.com/dp/B07QL9YSZY" TargetMode="External"/><Relationship Id="rId1021" Type="http://schemas.openxmlformats.org/officeDocument/2006/relationships/hyperlink" Target="https://www.amazon.com/dp/B00EYN1NK0" TargetMode="External"/><Relationship Id="rId2352" Type="http://schemas.openxmlformats.org/officeDocument/2006/relationships/hyperlink" Target="https://www.amazon.com/dp/B01N9CODER" TargetMode="External"/><Relationship Id="rId675" Type="http://schemas.openxmlformats.org/officeDocument/2006/relationships/hyperlink" Target="https://www.amazon.com/dp/B07WT2XYKQ" TargetMode="External"/><Relationship Id="rId1022" Type="http://schemas.openxmlformats.org/officeDocument/2006/relationships/hyperlink" Target="https://www.amazon.com/dp/B06ZXYFYND" TargetMode="External"/><Relationship Id="rId2353" Type="http://schemas.openxmlformats.org/officeDocument/2006/relationships/hyperlink" Target="https://www.amazon.com/dp/B00CEMGNTE" TargetMode="External"/><Relationship Id="rId674" Type="http://schemas.openxmlformats.org/officeDocument/2006/relationships/hyperlink" Target="https://www.amazon.com/dp/B07F9QCCTG" TargetMode="External"/><Relationship Id="rId1023" Type="http://schemas.openxmlformats.org/officeDocument/2006/relationships/hyperlink" Target="https://www.amazon.com/dp/B01HEJWCZ0" TargetMode="External"/><Relationship Id="rId2354" Type="http://schemas.openxmlformats.org/officeDocument/2006/relationships/hyperlink" Target="https://www.amazon.com/dp/B00IFHPVEU" TargetMode="External"/><Relationship Id="rId673" Type="http://schemas.openxmlformats.org/officeDocument/2006/relationships/hyperlink" Target="https://www.amazon.com/dp/B01B8GQ7RO" TargetMode="External"/><Relationship Id="rId1024" Type="http://schemas.openxmlformats.org/officeDocument/2006/relationships/hyperlink" Target="https://www.amazon.com/dp/B013WW9I82" TargetMode="External"/><Relationship Id="rId2355" Type="http://schemas.openxmlformats.org/officeDocument/2006/relationships/hyperlink" Target="https://www.amazon.com/dp/B07F2CXY7Q" TargetMode="External"/><Relationship Id="rId672" Type="http://schemas.openxmlformats.org/officeDocument/2006/relationships/hyperlink" Target="https://www.amazon.com/dp/B07DZS7QZ9" TargetMode="External"/><Relationship Id="rId1025" Type="http://schemas.openxmlformats.org/officeDocument/2006/relationships/hyperlink" Target="https://www.amazon.com/dp/B0012H2L3E" TargetMode="External"/><Relationship Id="rId2356" Type="http://schemas.openxmlformats.org/officeDocument/2006/relationships/hyperlink" Target="https://www.amazon.com/dp/B07KCPN1Q5" TargetMode="External"/><Relationship Id="rId190" Type="http://schemas.openxmlformats.org/officeDocument/2006/relationships/hyperlink" Target="https://www.amazon.com/dp/B07RKVP7KY" TargetMode="External"/><Relationship Id="rId194" Type="http://schemas.openxmlformats.org/officeDocument/2006/relationships/hyperlink" Target="https://www.amazon.com/dp/B0087XPDSQ" TargetMode="External"/><Relationship Id="rId193" Type="http://schemas.openxmlformats.org/officeDocument/2006/relationships/hyperlink" Target="https://www.amazon.com/dp/B003JFBXMM" TargetMode="External"/><Relationship Id="rId192" Type="http://schemas.openxmlformats.org/officeDocument/2006/relationships/hyperlink" Target="https://www.amazon.com/dp/B07HGCM2ZN" TargetMode="External"/><Relationship Id="rId191" Type="http://schemas.openxmlformats.org/officeDocument/2006/relationships/hyperlink" Target="https://www.amazon.com/dp/B01N125MU5" TargetMode="External"/><Relationship Id="rId187" Type="http://schemas.openxmlformats.org/officeDocument/2006/relationships/hyperlink" Target="https://www.amazon.com/dp/B0094G369S" TargetMode="External"/><Relationship Id="rId186" Type="http://schemas.openxmlformats.org/officeDocument/2006/relationships/hyperlink" Target="https://www.amazon.com/dp/B01B8GQ7RO" TargetMode="External"/><Relationship Id="rId185" Type="http://schemas.openxmlformats.org/officeDocument/2006/relationships/hyperlink" Target="https://www.amazon.com/dp/B002HZHUCW" TargetMode="External"/><Relationship Id="rId184" Type="http://schemas.openxmlformats.org/officeDocument/2006/relationships/hyperlink" Target="https://www.amazon.com/dp/B07PHT5JLM" TargetMode="External"/><Relationship Id="rId189" Type="http://schemas.openxmlformats.org/officeDocument/2006/relationships/hyperlink" Target="https://www.amazon.com/dp/B07KN8WBM6" TargetMode="External"/><Relationship Id="rId188" Type="http://schemas.openxmlformats.org/officeDocument/2006/relationships/hyperlink" Target="https://www.amazon.com/dp/B001T4XU1C" TargetMode="External"/><Relationship Id="rId183" Type="http://schemas.openxmlformats.org/officeDocument/2006/relationships/hyperlink" Target="https://www.amazon.com/dp/B07HH7QW7S" TargetMode="External"/><Relationship Id="rId182" Type="http://schemas.openxmlformats.org/officeDocument/2006/relationships/hyperlink" Target="https://www.amazon.com/dp/B07MDJX7LZ" TargetMode="External"/><Relationship Id="rId181" Type="http://schemas.openxmlformats.org/officeDocument/2006/relationships/hyperlink" Target="https://www.amazon.com/dp/B00ZSAHYUG" TargetMode="External"/><Relationship Id="rId180" Type="http://schemas.openxmlformats.org/officeDocument/2006/relationships/hyperlink" Target="https://www.amazon.com/dp/B004JU0H6O" TargetMode="External"/><Relationship Id="rId176" Type="http://schemas.openxmlformats.org/officeDocument/2006/relationships/hyperlink" Target="https://www.amazon.com/dp/B00WGGEEEY" TargetMode="External"/><Relationship Id="rId175" Type="http://schemas.openxmlformats.org/officeDocument/2006/relationships/hyperlink" Target="https://www.amazon.com/dp/B07T9KVJ8D" TargetMode="External"/><Relationship Id="rId174" Type="http://schemas.openxmlformats.org/officeDocument/2006/relationships/hyperlink" Target="https://www.amazon.com/dp/B000GLNO3S" TargetMode="External"/><Relationship Id="rId173" Type="http://schemas.openxmlformats.org/officeDocument/2006/relationships/hyperlink" Target="https://www.amazon.com/dp/B076MMY8T8" TargetMode="External"/><Relationship Id="rId179" Type="http://schemas.openxmlformats.org/officeDocument/2006/relationships/hyperlink" Target="https://www.amazon.com/dp/B072Q4PX1R" TargetMode="External"/><Relationship Id="rId178" Type="http://schemas.openxmlformats.org/officeDocument/2006/relationships/hyperlink" Target="https://www.amazon.com/dp/B01G959WSU" TargetMode="External"/><Relationship Id="rId177" Type="http://schemas.openxmlformats.org/officeDocument/2006/relationships/hyperlink" Target="https://www.amazon.com/dp/B01K7AOSQE" TargetMode="External"/><Relationship Id="rId1910" Type="http://schemas.openxmlformats.org/officeDocument/2006/relationships/hyperlink" Target="https://www.amazon.com/dp/B009JCVZ90" TargetMode="External"/><Relationship Id="rId1911" Type="http://schemas.openxmlformats.org/officeDocument/2006/relationships/hyperlink" Target="https://www.amazon.com/dp/B07B7K7N3P" TargetMode="External"/><Relationship Id="rId1912" Type="http://schemas.openxmlformats.org/officeDocument/2006/relationships/hyperlink" Target="https://www.amazon.com/dp/B07KRXH1Z1" TargetMode="External"/><Relationship Id="rId1913" Type="http://schemas.openxmlformats.org/officeDocument/2006/relationships/hyperlink" Target="https://www.amazon.com/dp/B06ZXYFYND" TargetMode="External"/><Relationship Id="rId1914" Type="http://schemas.openxmlformats.org/officeDocument/2006/relationships/hyperlink" Target="https://www.amazon.com/dp/B07JFMCMX3" TargetMode="External"/><Relationship Id="rId1915" Type="http://schemas.openxmlformats.org/officeDocument/2006/relationships/hyperlink" Target="https://www.amazon.com/dp/B01HE1IVNA" TargetMode="External"/><Relationship Id="rId1916" Type="http://schemas.openxmlformats.org/officeDocument/2006/relationships/hyperlink" Target="https://www.amazon.com/dp/B00EYN1NK0" TargetMode="External"/><Relationship Id="rId1917" Type="http://schemas.openxmlformats.org/officeDocument/2006/relationships/hyperlink" Target="https://www.amazon.com/dp/B07BNPSFVZ" TargetMode="External"/><Relationship Id="rId1918" Type="http://schemas.openxmlformats.org/officeDocument/2006/relationships/hyperlink" Target="https://www.amazon.com/dp/B01AS4WA14" TargetMode="External"/><Relationship Id="rId1919" Type="http://schemas.openxmlformats.org/officeDocument/2006/relationships/hyperlink" Target="https://www.amazon.com/dp/B074ND67LQ" TargetMode="External"/><Relationship Id="rId1900" Type="http://schemas.openxmlformats.org/officeDocument/2006/relationships/hyperlink" Target="https://www.amazon.com/dp/B074QXGBG6" TargetMode="External"/><Relationship Id="rId1901" Type="http://schemas.openxmlformats.org/officeDocument/2006/relationships/hyperlink" Target="https://www.amazon.com/dp/B073WR319C" TargetMode="External"/><Relationship Id="rId1902" Type="http://schemas.openxmlformats.org/officeDocument/2006/relationships/hyperlink" Target="https://www.amazon.com/dp/B01N41IPPI" TargetMode="External"/><Relationship Id="rId1903" Type="http://schemas.openxmlformats.org/officeDocument/2006/relationships/hyperlink" Target="https://www.amazon.com/dp/B011397784" TargetMode="External"/><Relationship Id="rId1904" Type="http://schemas.openxmlformats.org/officeDocument/2006/relationships/hyperlink" Target="https://www.amazon.com/dp/B00NPVCNS8" TargetMode="External"/><Relationship Id="rId1905" Type="http://schemas.openxmlformats.org/officeDocument/2006/relationships/hyperlink" Target="https://www.amazon.com/dp/B01NBOWH4W" TargetMode="External"/><Relationship Id="rId1906" Type="http://schemas.openxmlformats.org/officeDocument/2006/relationships/hyperlink" Target="https://www.amazon.com/dp/B077MJZ6ZG" TargetMode="External"/><Relationship Id="rId1907" Type="http://schemas.openxmlformats.org/officeDocument/2006/relationships/hyperlink" Target="https://www.amazon.com/dp/B014WOXB6O" TargetMode="External"/><Relationship Id="rId1908" Type="http://schemas.openxmlformats.org/officeDocument/2006/relationships/hyperlink" Target="https://www.amazon.com/dp/B01N2VJBNT" TargetMode="External"/><Relationship Id="rId1909" Type="http://schemas.openxmlformats.org/officeDocument/2006/relationships/hyperlink" Target="https://www.amazon.com/dp/B010S7VZI0" TargetMode="External"/><Relationship Id="rId198" Type="http://schemas.openxmlformats.org/officeDocument/2006/relationships/hyperlink" Target="https://www.amazon.com/dp/B07GDRN7YM" TargetMode="External"/><Relationship Id="rId197" Type="http://schemas.openxmlformats.org/officeDocument/2006/relationships/hyperlink" Target="https://www.amazon.com/dp/B00NANU55O" TargetMode="External"/><Relationship Id="rId196" Type="http://schemas.openxmlformats.org/officeDocument/2006/relationships/hyperlink" Target="https://www.amazon.com/dp/B015WKNNS8" TargetMode="External"/><Relationship Id="rId195" Type="http://schemas.openxmlformats.org/officeDocument/2006/relationships/hyperlink" Target="https://www.amazon.com/dp/B00DOZTM3O" TargetMode="External"/><Relationship Id="rId199" Type="http://schemas.openxmlformats.org/officeDocument/2006/relationships/hyperlink" Target="https://www.amazon.com/dp/B00Q7EPSHI" TargetMode="External"/><Relationship Id="rId150" Type="http://schemas.openxmlformats.org/officeDocument/2006/relationships/hyperlink" Target="https://www.amazon.com/dp/B01C41K93A" TargetMode="External"/><Relationship Id="rId149" Type="http://schemas.openxmlformats.org/officeDocument/2006/relationships/hyperlink" Target="https://www.amazon.com/dp/B019OGSQLK" TargetMode="External"/><Relationship Id="rId148" Type="http://schemas.openxmlformats.org/officeDocument/2006/relationships/hyperlink" Target="https://www.amazon.com/dp/B00NGJ47HO" TargetMode="External"/><Relationship Id="rId1090" Type="http://schemas.openxmlformats.org/officeDocument/2006/relationships/hyperlink" Target="https://www.amazon.com/dp/B01BWZWDZG" TargetMode="External"/><Relationship Id="rId1091" Type="http://schemas.openxmlformats.org/officeDocument/2006/relationships/hyperlink" Target="https://www.amazon.com/dp/B0087XPDTU" TargetMode="External"/><Relationship Id="rId1092" Type="http://schemas.openxmlformats.org/officeDocument/2006/relationships/hyperlink" Target="https://www.amazon.com/dp/B01D7P5BFS" TargetMode="External"/><Relationship Id="rId1093" Type="http://schemas.openxmlformats.org/officeDocument/2006/relationships/hyperlink" Target="https://www.amazon.com/dp/B07T9KVJ8D" TargetMode="External"/><Relationship Id="rId1094" Type="http://schemas.openxmlformats.org/officeDocument/2006/relationships/hyperlink" Target="https://www.amazon.com/dp/B07T2BF3T2" TargetMode="External"/><Relationship Id="rId143" Type="http://schemas.openxmlformats.org/officeDocument/2006/relationships/hyperlink" Target="https://www.amazon.com/dp/B07WT2XYKQ" TargetMode="External"/><Relationship Id="rId1095" Type="http://schemas.openxmlformats.org/officeDocument/2006/relationships/hyperlink" Target="https://www.amazon.com/dp/B00631YUEM" TargetMode="External"/><Relationship Id="rId142" Type="http://schemas.openxmlformats.org/officeDocument/2006/relationships/hyperlink" Target="https://www.amazon.com/dp/B0087XPDTU" TargetMode="External"/><Relationship Id="rId1096" Type="http://schemas.openxmlformats.org/officeDocument/2006/relationships/hyperlink" Target="https://www.amazon.com/dp/B00IFHPVEU" TargetMode="External"/><Relationship Id="rId141" Type="http://schemas.openxmlformats.org/officeDocument/2006/relationships/hyperlink" Target="https://www.amazon.com/dp/B00IFHPVEU" TargetMode="External"/><Relationship Id="rId1097" Type="http://schemas.openxmlformats.org/officeDocument/2006/relationships/hyperlink" Target="https://www.amazon.com/dp/B07N64XFKQ" TargetMode="External"/><Relationship Id="rId140" Type="http://schemas.openxmlformats.org/officeDocument/2006/relationships/hyperlink" Target="https://www.amazon.com/dp/B00DPO1AN4" TargetMode="External"/><Relationship Id="rId1098" Type="http://schemas.openxmlformats.org/officeDocument/2006/relationships/hyperlink" Target="https://www.amazon.com/dp/B07DGMN612" TargetMode="External"/><Relationship Id="rId147" Type="http://schemas.openxmlformats.org/officeDocument/2006/relationships/hyperlink" Target="https://www.amazon.com/dp/B01NBOWH4W" TargetMode="External"/><Relationship Id="rId1099" Type="http://schemas.openxmlformats.org/officeDocument/2006/relationships/hyperlink" Target="https://www.amazon.com/dp/B074QXGBG6" TargetMode="External"/><Relationship Id="rId146" Type="http://schemas.openxmlformats.org/officeDocument/2006/relationships/hyperlink" Target="https://www.amazon.com/dp/B003R50PKA" TargetMode="External"/><Relationship Id="rId145" Type="http://schemas.openxmlformats.org/officeDocument/2006/relationships/hyperlink" Target="https://www.amazon.com/dp/B07GPGYZQP" TargetMode="External"/><Relationship Id="rId144" Type="http://schemas.openxmlformats.org/officeDocument/2006/relationships/hyperlink" Target="https://www.amazon.com/dp/B07KRXH1Z1" TargetMode="External"/><Relationship Id="rId139" Type="http://schemas.openxmlformats.org/officeDocument/2006/relationships/hyperlink" Target="https://www.amazon.com/dp/B00342UIFI" TargetMode="External"/><Relationship Id="rId138" Type="http://schemas.openxmlformats.org/officeDocument/2006/relationships/hyperlink" Target="https://www.amazon.com/dp/B00GTCL4C6" TargetMode="External"/><Relationship Id="rId137" Type="http://schemas.openxmlformats.org/officeDocument/2006/relationships/hyperlink" Target="https://www.amazon.com/dp/B07WW2GY1R" TargetMode="External"/><Relationship Id="rId1080" Type="http://schemas.openxmlformats.org/officeDocument/2006/relationships/hyperlink" Target="https://www.amazon.com/dp/B00XBC3BF0" TargetMode="External"/><Relationship Id="rId1081" Type="http://schemas.openxmlformats.org/officeDocument/2006/relationships/hyperlink" Target="https://www.amazon.com/dp/B075FDZ37C" TargetMode="External"/><Relationship Id="rId1082" Type="http://schemas.openxmlformats.org/officeDocument/2006/relationships/hyperlink" Target="https://www.amazon.com/dp/B07CVQXC66" TargetMode="External"/><Relationship Id="rId1083" Type="http://schemas.openxmlformats.org/officeDocument/2006/relationships/hyperlink" Target="https://www.amazon.com/dp/B07GJ67GNP" TargetMode="External"/><Relationship Id="rId132" Type="http://schemas.openxmlformats.org/officeDocument/2006/relationships/hyperlink" Target="https://www.amazon.com/dp/B01HEJWCZ0" TargetMode="External"/><Relationship Id="rId1084" Type="http://schemas.openxmlformats.org/officeDocument/2006/relationships/hyperlink" Target="https://www.amazon.com/dp/B0742B6F1H" TargetMode="External"/><Relationship Id="rId131" Type="http://schemas.openxmlformats.org/officeDocument/2006/relationships/hyperlink" Target="https://www.amazon.com/dp/B00CEMGNTE" TargetMode="External"/><Relationship Id="rId1085" Type="http://schemas.openxmlformats.org/officeDocument/2006/relationships/hyperlink" Target="https://www.amazon.com/dp/B074R69K91" TargetMode="External"/><Relationship Id="rId130" Type="http://schemas.openxmlformats.org/officeDocument/2006/relationships/hyperlink" Target="https://www.amazon.com/dp/B00EYN1NK0" TargetMode="External"/><Relationship Id="rId1086" Type="http://schemas.openxmlformats.org/officeDocument/2006/relationships/hyperlink" Target="https://www.amazon.com/dp/B07HH19LWH" TargetMode="External"/><Relationship Id="rId1087" Type="http://schemas.openxmlformats.org/officeDocument/2006/relationships/hyperlink" Target="https://www.amazon.com/dp/B01K7AOSQE" TargetMode="External"/><Relationship Id="rId136" Type="http://schemas.openxmlformats.org/officeDocument/2006/relationships/hyperlink" Target="https://www.amazon.com/dp/B00NX8GH4E" TargetMode="External"/><Relationship Id="rId1088" Type="http://schemas.openxmlformats.org/officeDocument/2006/relationships/hyperlink" Target="https://www.amazon.com/dp/B07RGWD9HF" TargetMode="External"/><Relationship Id="rId135" Type="http://schemas.openxmlformats.org/officeDocument/2006/relationships/hyperlink" Target="https://www.amazon.com/dp/B00UVAJU9G" TargetMode="External"/><Relationship Id="rId1089" Type="http://schemas.openxmlformats.org/officeDocument/2006/relationships/hyperlink" Target="https://www.amazon.com/dp/B07JJ72P81" TargetMode="External"/><Relationship Id="rId134" Type="http://schemas.openxmlformats.org/officeDocument/2006/relationships/hyperlink" Target="https://www.amazon.com/dp/B01N9CODER" TargetMode="External"/><Relationship Id="rId133" Type="http://schemas.openxmlformats.org/officeDocument/2006/relationships/hyperlink" Target="https://www.amazon.com/dp/B074NHRZQX" TargetMode="External"/><Relationship Id="rId172" Type="http://schemas.openxmlformats.org/officeDocument/2006/relationships/hyperlink" Target="https://www.amazon.com/dp/B07JJ72P81" TargetMode="External"/><Relationship Id="rId171" Type="http://schemas.openxmlformats.org/officeDocument/2006/relationships/hyperlink" Target="https://www.amazon.com/dp/B075FFTLFV" TargetMode="External"/><Relationship Id="rId170" Type="http://schemas.openxmlformats.org/officeDocument/2006/relationships/hyperlink" Target="https://www.amazon.com/dp/B07HH19LWH" TargetMode="External"/><Relationship Id="rId165" Type="http://schemas.openxmlformats.org/officeDocument/2006/relationships/hyperlink" Target="https://www.amazon.com/dp/B07R8Z5P41" TargetMode="External"/><Relationship Id="rId164" Type="http://schemas.openxmlformats.org/officeDocument/2006/relationships/hyperlink" Target="https://www.amazon.com/dp/B00V7B78Z6" TargetMode="External"/><Relationship Id="rId163" Type="http://schemas.openxmlformats.org/officeDocument/2006/relationships/hyperlink" Target="https://www.amazon.com/dp/B01D7PG5EO" TargetMode="External"/><Relationship Id="rId162" Type="http://schemas.openxmlformats.org/officeDocument/2006/relationships/hyperlink" Target="https://www.amazon.com/dp/B00HRYBYRU" TargetMode="External"/><Relationship Id="rId169" Type="http://schemas.openxmlformats.org/officeDocument/2006/relationships/hyperlink" Target="https://www.amazon.com/dp/B01N9OEV4I" TargetMode="External"/><Relationship Id="rId168" Type="http://schemas.openxmlformats.org/officeDocument/2006/relationships/hyperlink" Target="https://www.amazon.com/dp/B06XZV3F8F" TargetMode="External"/><Relationship Id="rId167" Type="http://schemas.openxmlformats.org/officeDocument/2006/relationships/hyperlink" Target="https://www.amazon.com/dp/B072BC5NH4" TargetMode="External"/><Relationship Id="rId166" Type="http://schemas.openxmlformats.org/officeDocument/2006/relationships/hyperlink" Target="https://www.amazon.com/dp/B075V63NQX" TargetMode="External"/><Relationship Id="rId161" Type="http://schemas.openxmlformats.org/officeDocument/2006/relationships/hyperlink" Target="https://www.amazon.com/dp/B06XJ939V4" TargetMode="External"/><Relationship Id="rId160" Type="http://schemas.openxmlformats.org/officeDocument/2006/relationships/hyperlink" Target="https://www.amazon.com/dp/B07RZKFF39" TargetMode="External"/><Relationship Id="rId159" Type="http://schemas.openxmlformats.org/officeDocument/2006/relationships/hyperlink" Target="https://www.amazon.com/dp/B07SZT4PPY" TargetMode="External"/><Relationship Id="rId154" Type="http://schemas.openxmlformats.org/officeDocument/2006/relationships/hyperlink" Target="https://www.amazon.com/dp/B07VTTZ2N1" TargetMode="External"/><Relationship Id="rId153" Type="http://schemas.openxmlformats.org/officeDocument/2006/relationships/hyperlink" Target="https://www.amazon.com/dp/B07N64XFKQ" TargetMode="External"/><Relationship Id="rId152" Type="http://schemas.openxmlformats.org/officeDocument/2006/relationships/hyperlink" Target="https://www.amazon.com/dp/B00QBZ26D2" TargetMode="External"/><Relationship Id="rId151" Type="http://schemas.openxmlformats.org/officeDocument/2006/relationships/hyperlink" Target="https://www.amazon.com/dp/B003XVM9XY" TargetMode="External"/><Relationship Id="rId158" Type="http://schemas.openxmlformats.org/officeDocument/2006/relationships/hyperlink" Target="https://www.amazon.com/dp/B07JB9WK6J" TargetMode="External"/><Relationship Id="rId157" Type="http://schemas.openxmlformats.org/officeDocument/2006/relationships/hyperlink" Target="https://www.amazon.com/dp/B019K8JF3K" TargetMode="External"/><Relationship Id="rId156" Type="http://schemas.openxmlformats.org/officeDocument/2006/relationships/hyperlink" Target="https://www.amazon.com/dp/B07KCPN1Q5" TargetMode="External"/><Relationship Id="rId155" Type="http://schemas.openxmlformats.org/officeDocument/2006/relationships/hyperlink" Target="https://www.amazon.com/dp/B072Q5J7TZ" TargetMode="External"/><Relationship Id="rId1972" Type="http://schemas.openxmlformats.org/officeDocument/2006/relationships/hyperlink" Target="https://www.amazon.com/dp/B010GIED3A" TargetMode="External"/><Relationship Id="rId1973" Type="http://schemas.openxmlformats.org/officeDocument/2006/relationships/hyperlink" Target="https://www.amazon.com/dp/B06XZV3F8F" TargetMode="External"/><Relationship Id="rId2820" Type="http://schemas.openxmlformats.org/officeDocument/2006/relationships/hyperlink" Target="https://www.amazon.com/dp/B07HH7QW7S" TargetMode="External"/><Relationship Id="rId1974" Type="http://schemas.openxmlformats.org/officeDocument/2006/relationships/hyperlink" Target="https://www.amazon.com/dp/B0098XUEIS" TargetMode="External"/><Relationship Id="rId2821" Type="http://schemas.openxmlformats.org/officeDocument/2006/relationships/hyperlink" Target="https://www.amazon.com/dp/B009JCVZ90" TargetMode="External"/><Relationship Id="rId1975" Type="http://schemas.openxmlformats.org/officeDocument/2006/relationships/hyperlink" Target="https://www.amazon.com/dp/B01N2RJ0HI" TargetMode="External"/><Relationship Id="rId2822" Type="http://schemas.openxmlformats.org/officeDocument/2006/relationships/hyperlink" Target="https://www.amazon.com/dp/B01HEJWCZ0" TargetMode="External"/><Relationship Id="rId1976" Type="http://schemas.openxmlformats.org/officeDocument/2006/relationships/hyperlink" Target="https://www.amazon.com/dp/B00XBC3BF0" TargetMode="External"/><Relationship Id="rId2823" Type="http://schemas.openxmlformats.org/officeDocument/2006/relationships/hyperlink" Target="https://www.amazon.com/dp/B07WT2XYKQ" TargetMode="External"/><Relationship Id="rId1977" Type="http://schemas.openxmlformats.org/officeDocument/2006/relationships/hyperlink" Target="https://www.amazon.com/dp/B075JMMFGQ" TargetMode="External"/><Relationship Id="rId2824" Type="http://schemas.openxmlformats.org/officeDocument/2006/relationships/hyperlink" Target="https://www.amazon.com/dp/B01HE1IVNA" TargetMode="External"/><Relationship Id="rId1978" Type="http://schemas.openxmlformats.org/officeDocument/2006/relationships/hyperlink" Target="https://www.amazon.com/dp/B07RGWD9HF" TargetMode="External"/><Relationship Id="rId2825" Type="http://schemas.openxmlformats.org/officeDocument/2006/relationships/hyperlink" Target="https://www.amazon.com/dp/B01AS4WA14" TargetMode="External"/><Relationship Id="rId1979" Type="http://schemas.openxmlformats.org/officeDocument/2006/relationships/hyperlink" Target="https://www.amazon.com/dp/B07FWJQXBD" TargetMode="External"/><Relationship Id="rId2826" Type="http://schemas.openxmlformats.org/officeDocument/2006/relationships/hyperlink" Target="https://www.amazon.com/dp/B072Q5J7TZ" TargetMode="External"/><Relationship Id="rId2827" Type="http://schemas.openxmlformats.org/officeDocument/2006/relationships/hyperlink" Target="https://www.amazon.com/dp/B01NBOWH4W" TargetMode="External"/><Relationship Id="rId2828" Type="http://schemas.openxmlformats.org/officeDocument/2006/relationships/hyperlink" Target="https://www.amazon.com/dp/B006Z2BZBU" TargetMode="External"/><Relationship Id="rId2829" Type="http://schemas.openxmlformats.org/officeDocument/2006/relationships/hyperlink" Target="https://www.amazon.com/dp/B073JTYRP5" TargetMode="External"/><Relationship Id="rId1970" Type="http://schemas.openxmlformats.org/officeDocument/2006/relationships/hyperlink" Target="https://www.amazon.com/dp/B01D7P5BFS" TargetMode="External"/><Relationship Id="rId1971" Type="http://schemas.openxmlformats.org/officeDocument/2006/relationships/hyperlink" Target="https://www.amazon.com/dp/B01MR51N1S" TargetMode="External"/><Relationship Id="rId1961" Type="http://schemas.openxmlformats.org/officeDocument/2006/relationships/hyperlink" Target="https://www.amazon.com/dp/B01NCK6BEO" TargetMode="External"/><Relationship Id="rId1962" Type="http://schemas.openxmlformats.org/officeDocument/2006/relationships/hyperlink" Target="https://www.amazon.com/dp/B00GTCL4C6" TargetMode="External"/><Relationship Id="rId1963" Type="http://schemas.openxmlformats.org/officeDocument/2006/relationships/hyperlink" Target="https://www.amazon.com/dp/B07X5FN4P1" TargetMode="External"/><Relationship Id="rId2810" Type="http://schemas.openxmlformats.org/officeDocument/2006/relationships/hyperlink" Target="https://www.amazon.com/dp/B07C93H4Z1" TargetMode="External"/><Relationship Id="rId1964" Type="http://schemas.openxmlformats.org/officeDocument/2006/relationships/hyperlink" Target="https://www.amazon.com/dp/B07C4972WR" TargetMode="External"/><Relationship Id="rId2811" Type="http://schemas.openxmlformats.org/officeDocument/2006/relationships/hyperlink" Target="https://www.amazon.com/dp/B07JFMCMX3" TargetMode="External"/><Relationship Id="rId1965" Type="http://schemas.openxmlformats.org/officeDocument/2006/relationships/hyperlink" Target="https://www.amazon.com/dp/B074R69K91" TargetMode="External"/><Relationship Id="rId2812" Type="http://schemas.openxmlformats.org/officeDocument/2006/relationships/hyperlink" Target="https://www.amazon.com/dp/B01N9J7MLI" TargetMode="External"/><Relationship Id="rId1966" Type="http://schemas.openxmlformats.org/officeDocument/2006/relationships/hyperlink" Target="https://www.amazon.com/dp/B01BWZWDZG" TargetMode="External"/><Relationship Id="rId2813" Type="http://schemas.openxmlformats.org/officeDocument/2006/relationships/hyperlink" Target="https://www.amazon.com/dp/B06ZXYFYND" TargetMode="External"/><Relationship Id="rId1967" Type="http://schemas.openxmlformats.org/officeDocument/2006/relationships/hyperlink" Target="https://www.amazon.com/dp/B00631YUEM" TargetMode="External"/><Relationship Id="rId2814" Type="http://schemas.openxmlformats.org/officeDocument/2006/relationships/hyperlink" Target="https://www.amazon.com/dp/B07KRXH1Z1" TargetMode="External"/><Relationship Id="rId1968" Type="http://schemas.openxmlformats.org/officeDocument/2006/relationships/hyperlink" Target="https://www.amazon.com/dp/B07FZ5FZPZ" TargetMode="External"/><Relationship Id="rId2815" Type="http://schemas.openxmlformats.org/officeDocument/2006/relationships/hyperlink" Target="https://www.amazon.com/dp/B074QTGLL2" TargetMode="External"/><Relationship Id="rId1969" Type="http://schemas.openxmlformats.org/officeDocument/2006/relationships/hyperlink" Target="https://www.amazon.com/dp/B07FFW2YH9" TargetMode="External"/><Relationship Id="rId2816" Type="http://schemas.openxmlformats.org/officeDocument/2006/relationships/hyperlink" Target="https://www.amazon.com/dp/B074QWK5C4" TargetMode="External"/><Relationship Id="rId2817" Type="http://schemas.openxmlformats.org/officeDocument/2006/relationships/hyperlink" Target="https://www.amazon.com/dp/B00EYN1NK0" TargetMode="External"/><Relationship Id="rId2818" Type="http://schemas.openxmlformats.org/officeDocument/2006/relationships/hyperlink" Target="https://www.amazon.com/dp/B07BNPSFVZ" TargetMode="External"/><Relationship Id="rId2819" Type="http://schemas.openxmlformats.org/officeDocument/2006/relationships/hyperlink" Target="https://www.amazon.com/dp/B01ICHJIM8" TargetMode="External"/><Relationship Id="rId1960" Type="http://schemas.openxmlformats.org/officeDocument/2006/relationships/hyperlink" Target="https://www.amazon.com/dp/B01K7AOSQE" TargetMode="External"/><Relationship Id="rId1510" Type="http://schemas.openxmlformats.org/officeDocument/2006/relationships/hyperlink" Target="https://www.amazon.com/dp/B00DOZTM3O" TargetMode="External"/><Relationship Id="rId1994" Type="http://schemas.openxmlformats.org/officeDocument/2006/relationships/hyperlink" Target="https://www.amazon.com/dp/B07N64XFKQ" TargetMode="External"/><Relationship Id="rId2841" Type="http://schemas.openxmlformats.org/officeDocument/2006/relationships/hyperlink" Target="https://www.amazon.com/dp/B0147WIC7E" TargetMode="External"/><Relationship Id="rId1511" Type="http://schemas.openxmlformats.org/officeDocument/2006/relationships/hyperlink" Target="https://www.amazon.com/dp/B07JFMCMX3" TargetMode="External"/><Relationship Id="rId1995" Type="http://schemas.openxmlformats.org/officeDocument/2006/relationships/hyperlink" Target="https://www.amazon.com/dp/B0030UUBMO" TargetMode="External"/><Relationship Id="rId2842" Type="http://schemas.openxmlformats.org/officeDocument/2006/relationships/hyperlink" Target="https://www.amazon.com/dp/B00ZSAHYUG" TargetMode="External"/><Relationship Id="rId1512" Type="http://schemas.openxmlformats.org/officeDocument/2006/relationships/hyperlink" Target="https://www.amazon.com/dp/B07KRXH1Z1" TargetMode="External"/><Relationship Id="rId1996" Type="http://schemas.openxmlformats.org/officeDocument/2006/relationships/hyperlink" Target="https://www.amazon.com/dp/B00QBZ26D2" TargetMode="External"/><Relationship Id="rId2843" Type="http://schemas.openxmlformats.org/officeDocument/2006/relationships/hyperlink" Target="https://www.amazon.com/dp/B074R69K91" TargetMode="External"/><Relationship Id="rId1513" Type="http://schemas.openxmlformats.org/officeDocument/2006/relationships/hyperlink" Target="https://www.amazon.com/dp/B01N2VJBNT" TargetMode="External"/><Relationship Id="rId1997" Type="http://schemas.openxmlformats.org/officeDocument/2006/relationships/hyperlink" Target="https://www.amazon.com/dp/B00EVQJ4AQ" TargetMode="External"/><Relationship Id="rId2844" Type="http://schemas.openxmlformats.org/officeDocument/2006/relationships/hyperlink" Target="https://www.amazon.com/dp/B07CHCLN4B" TargetMode="External"/><Relationship Id="rId1514" Type="http://schemas.openxmlformats.org/officeDocument/2006/relationships/hyperlink" Target="https://www.amazon.com/dp/B010S7VZI0" TargetMode="External"/><Relationship Id="rId1998" Type="http://schemas.openxmlformats.org/officeDocument/2006/relationships/hyperlink" Target="https://www.amazon.com/dp/B003XVM9XY" TargetMode="External"/><Relationship Id="rId2845" Type="http://schemas.openxmlformats.org/officeDocument/2006/relationships/hyperlink" Target="https://www.amazon.com/dp/B00WGGEEEY" TargetMode="External"/><Relationship Id="rId1515" Type="http://schemas.openxmlformats.org/officeDocument/2006/relationships/hyperlink" Target="https://www.amazon.com/dp/B00EYN1NK0" TargetMode="External"/><Relationship Id="rId1999" Type="http://schemas.openxmlformats.org/officeDocument/2006/relationships/hyperlink" Target="https://www.amazon.com/dp/B07HNT8KG2" TargetMode="External"/><Relationship Id="rId2846" Type="http://schemas.openxmlformats.org/officeDocument/2006/relationships/hyperlink" Target="https://www.amazon.com/dp/B07QL9YSZY" TargetMode="External"/><Relationship Id="rId1516" Type="http://schemas.openxmlformats.org/officeDocument/2006/relationships/hyperlink" Target="https://www.amazon.com/dp/B009JCVZ90" TargetMode="External"/><Relationship Id="rId2847" Type="http://schemas.openxmlformats.org/officeDocument/2006/relationships/hyperlink" Target="https://www.amazon.com/dp/B07KCPN1Q5" TargetMode="External"/><Relationship Id="rId1517" Type="http://schemas.openxmlformats.org/officeDocument/2006/relationships/hyperlink" Target="https://www.amazon.com/dp/B07BNPSFVZ" TargetMode="External"/><Relationship Id="rId2848" Type="http://schemas.openxmlformats.org/officeDocument/2006/relationships/hyperlink" Target="https://www.amazon.com/dp/B01B8GQ7RO" TargetMode="External"/><Relationship Id="rId1518" Type="http://schemas.openxmlformats.org/officeDocument/2006/relationships/hyperlink" Target="https://www.amazon.com/dp/B07B7K7N3P" TargetMode="External"/><Relationship Id="rId2849" Type="http://schemas.openxmlformats.org/officeDocument/2006/relationships/hyperlink" Target="https://www.amazon.com/dp/B07R8Z5P41" TargetMode="External"/><Relationship Id="rId1519" Type="http://schemas.openxmlformats.org/officeDocument/2006/relationships/hyperlink" Target="https://www.amazon.com/dp/B01HE1IVNA" TargetMode="External"/><Relationship Id="rId1990" Type="http://schemas.openxmlformats.org/officeDocument/2006/relationships/hyperlink" Target="https://www.amazon.com/dp/B07NC5K8SK" TargetMode="External"/><Relationship Id="rId1991" Type="http://schemas.openxmlformats.org/officeDocument/2006/relationships/hyperlink" Target="https://www.amazon.com/dp/B06XJ939V4" TargetMode="External"/><Relationship Id="rId1992" Type="http://schemas.openxmlformats.org/officeDocument/2006/relationships/hyperlink" Target="https://www.amazon.com/dp/B07ZKBP4DS" TargetMode="External"/><Relationship Id="rId1993" Type="http://schemas.openxmlformats.org/officeDocument/2006/relationships/hyperlink" Target="https://www.amazon.com/dp/B07T9KVJ8D" TargetMode="External"/><Relationship Id="rId2840" Type="http://schemas.openxmlformats.org/officeDocument/2006/relationships/hyperlink" Target="https://www.amazon.com/dp/B07F2CXY7Q" TargetMode="External"/><Relationship Id="rId1983" Type="http://schemas.openxmlformats.org/officeDocument/2006/relationships/hyperlink" Target="https://www.amazon.com/dp/B079M1HM2K" TargetMode="External"/><Relationship Id="rId2830" Type="http://schemas.openxmlformats.org/officeDocument/2006/relationships/hyperlink" Target="https://www.amazon.com/dp/B07GP3YPCC" TargetMode="External"/><Relationship Id="rId1500" Type="http://schemas.openxmlformats.org/officeDocument/2006/relationships/hyperlink" Target="https://www.amazon.com/dp/B074QXGBG6" TargetMode="External"/><Relationship Id="rId1984" Type="http://schemas.openxmlformats.org/officeDocument/2006/relationships/hyperlink" Target="https://www.amazon.com/dp/B06Y3C1KHY" TargetMode="External"/><Relationship Id="rId2831" Type="http://schemas.openxmlformats.org/officeDocument/2006/relationships/hyperlink" Target="https://www.amazon.com/dp/B072Q4PX1R" TargetMode="External"/><Relationship Id="rId1501" Type="http://schemas.openxmlformats.org/officeDocument/2006/relationships/hyperlink" Target="https://www.amazon.com/dp/B01N41IPPI" TargetMode="External"/><Relationship Id="rId1985" Type="http://schemas.openxmlformats.org/officeDocument/2006/relationships/hyperlink" Target="https://www.amazon.com/dp/B07MNMH21D" TargetMode="External"/><Relationship Id="rId2832" Type="http://schemas.openxmlformats.org/officeDocument/2006/relationships/hyperlink" Target="https://www.amazon.com/dp/B01LXXM5EK" TargetMode="External"/><Relationship Id="rId1502" Type="http://schemas.openxmlformats.org/officeDocument/2006/relationships/hyperlink" Target="https://www.amazon.com/dp/B073WR319C" TargetMode="External"/><Relationship Id="rId1986" Type="http://schemas.openxmlformats.org/officeDocument/2006/relationships/hyperlink" Target="https://www.amazon.com/dp/B07CVQXC66" TargetMode="External"/><Relationship Id="rId2833" Type="http://schemas.openxmlformats.org/officeDocument/2006/relationships/hyperlink" Target="https://www.amazon.com/dp/B079M1HM2K" TargetMode="External"/><Relationship Id="rId1503" Type="http://schemas.openxmlformats.org/officeDocument/2006/relationships/hyperlink" Target="https://www.amazon.com/dp/B00NPVCNS8" TargetMode="External"/><Relationship Id="rId1987" Type="http://schemas.openxmlformats.org/officeDocument/2006/relationships/hyperlink" Target="https://www.amazon.com/dp/B07KCPN1Q5" TargetMode="External"/><Relationship Id="rId2834" Type="http://schemas.openxmlformats.org/officeDocument/2006/relationships/hyperlink" Target="https://www.amazon.com/dp/B01M2D8ALO" TargetMode="External"/><Relationship Id="rId1504" Type="http://schemas.openxmlformats.org/officeDocument/2006/relationships/hyperlink" Target="https://www.amazon.com/dp/B011397784" TargetMode="External"/><Relationship Id="rId1988" Type="http://schemas.openxmlformats.org/officeDocument/2006/relationships/hyperlink" Target="https://www.amazon.com/dp/B07JJ72P81" TargetMode="External"/><Relationship Id="rId2835" Type="http://schemas.openxmlformats.org/officeDocument/2006/relationships/hyperlink" Target="https://www.amazon.com/dp/B074ND67LQ" TargetMode="External"/><Relationship Id="rId1505" Type="http://schemas.openxmlformats.org/officeDocument/2006/relationships/hyperlink" Target="https://www.amazon.com/dp/B074QTSBS2" TargetMode="External"/><Relationship Id="rId1989" Type="http://schemas.openxmlformats.org/officeDocument/2006/relationships/hyperlink" Target="https://www.amazon.com/dp/B0742B6F1H" TargetMode="External"/><Relationship Id="rId2836" Type="http://schemas.openxmlformats.org/officeDocument/2006/relationships/hyperlink" Target="https://www.amazon.com/dp/B01N9CODER" TargetMode="External"/><Relationship Id="rId1506" Type="http://schemas.openxmlformats.org/officeDocument/2006/relationships/hyperlink" Target="https://www.amazon.com/dp/B01NBOWH4W" TargetMode="External"/><Relationship Id="rId2837" Type="http://schemas.openxmlformats.org/officeDocument/2006/relationships/hyperlink" Target="https://www.amazon.com/dp/B075FDZ37C" TargetMode="External"/><Relationship Id="rId1507" Type="http://schemas.openxmlformats.org/officeDocument/2006/relationships/hyperlink" Target="https://www.amazon.com/dp/B077MJZ6ZG" TargetMode="External"/><Relationship Id="rId2838" Type="http://schemas.openxmlformats.org/officeDocument/2006/relationships/hyperlink" Target="https://www.amazon.com/dp/B06XZV3F8F" TargetMode="External"/><Relationship Id="rId1508" Type="http://schemas.openxmlformats.org/officeDocument/2006/relationships/hyperlink" Target="https://www.amazon.com/dp/B07Z8VTP8R" TargetMode="External"/><Relationship Id="rId2839" Type="http://schemas.openxmlformats.org/officeDocument/2006/relationships/hyperlink" Target="https://www.amazon.com/dp/B07D4BD5D3" TargetMode="External"/><Relationship Id="rId1509" Type="http://schemas.openxmlformats.org/officeDocument/2006/relationships/hyperlink" Target="https://www.amazon.com/dp/B014WOXB6O" TargetMode="External"/><Relationship Id="rId1980" Type="http://schemas.openxmlformats.org/officeDocument/2006/relationships/hyperlink" Target="https://www.amazon.com/dp/B01N2YPDQX" TargetMode="External"/><Relationship Id="rId1981" Type="http://schemas.openxmlformats.org/officeDocument/2006/relationships/hyperlink" Target="https://www.amazon.com/dp/B07DGMN612" TargetMode="External"/><Relationship Id="rId1982" Type="http://schemas.openxmlformats.org/officeDocument/2006/relationships/hyperlink" Target="https://www.amazon.com/dp/B00DQT7ALE" TargetMode="External"/><Relationship Id="rId1930" Type="http://schemas.openxmlformats.org/officeDocument/2006/relationships/hyperlink" Target="https://www.amazon.com/dp/B006Z2BZBU" TargetMode="External"/><Relationship Id="rId1931" Type="http://schemas.openxmlformats.org/officeDocument/2006/relationships/hyperlink" Target="https://www.amazon.com/dp/B07HH7QW7S" TargetMode="External"/><Relationship Id="rId1932" Type="http://schemas.openxmlformats.org/officeDocument/2006/relationships/hyperlink" Target="https://www.amazon.com/dp/B01LXXM5EK" TargetMode="External"/><Relationship Id="rId1933" Type="http://schemas.openxmlformats.org/officeDocument/2006/relationships/hyperlink" Target="https://www.amazon.com/dp/B076MMY8T8" TargetMode="External"/><Relationship Id="rId1934" Type="http://schemas.openxmlformats.org/officeDocument/2006/relationships/hyperlink" Target="https://www.amazon.com/dp/B07D4BD5D3" TargetMode="External"/><Relationship Id="rId1935" Type="http://schemas.openxmlformats.org/officeDocument/2006/relationships/hyperlink" Target="https://www.amazon.com/dp/B072Q4PX1R" TargetMode="External"/><Relationship Id="rId1936" Type="http://schemas.openxmlformats.org/officeDocument/2006/relationships/hyperlink" Target="https://www.amazon.com/dp/B01K8JEEGS" TargetMode="External"/><Relationship Id="rId1937" Type="http://schemas.openxmlformats.org/officeDocument/2006/relationships/hyperlink" Target="https://www.amazon.com/dp/B072Q5J7TZ" TargetMode="External"/><Relationship Id="rId1938" Type="http://schemas.openxmlformats.org/officeDocument/2006/relationships/hyperlink" Target="https://www.amazon.com/dp/B075FDZ37C" TargetMode="External"/><Relationship Id="rId1939" Type="http://schemas.openxmlformats.org/officeDocument/2006/relationships/hyperlink" Target="https://www.amazon.com/dp/B07QL9YSZY" TargetMode="External"/><Relationship Id="rId1920" Type="http://schemas.openxmlformats.org/officeDocument/2006/relationships/hyperlink" Target="https://www.amazon.com/dp/B01ICHJIM8" TargetMode="External"/><Relationship Id="rId1921" Type="http://schemas.openxmlformats.org/officeDocument/2006/relationships/hyperlink" Target="https://www.amazon.com/dp/B01HEJWCZ0" TargetMode="External"/><Relationship Id="rId1922" Type="http://schemas.openxmlformats.org/officeDocument/2006/relationships/hyperlink" Target="https://www.amazon.com/dp/B07WW2GY1R" TargetMode="External"/><Relationship Id="rId1923" Type="http://schemas.openxmlformats.org/officeDocument/2006/relationships/hyperlink" Target="https://www.amazon.com/dp/B074QTGLL2" TargetMode="External"/><Relationship Id="rId1924" Type="http://schemas.openxmlformats.org/officeDocument/2006/relationships/hyperlink" Target="https://www.amazon.com/dp/B07C93H4Z1" TargetMode="External"/><Relationship Id="rId1925" Type="http://schemas.openxmlformats.org/officeDocument/2006/relationships/hyperlink" Target="https://www.amazon.com/dp/B0147WIC7E" TargetMode="External"/><Relationship Id="rId1926" Type="http://schemas.openxmlformats.org/officeDocument/2006/relationships/hyperlink" Target="https://www.amazon.com/dp/B07WT2XYKQ" TargetMode="External"/><Relationship Id="rId1927" Type="http://schemas.openxmlformats.org/officeDocument/2006/relationships/hyperlink" Target="https://www.amazon.com/dp/B0085WHBHU" TargetMode="External"/><Relationship Id="rId1928" Type="http://schemas.openxmlformats.org/officeDocument/2006/relationships/hyperlink" Target="https://www.amazon.com/dp/B074QWK5C4" TargetMode="External"/><Relationship Id="rId1929" Type="http://schemas.openxmlformats.org/officeDocument/2006/relationships/hyperlink" Target="https://www.amazon.com/dp/B00NGJ47HO" TargetMode="External"/><Relationship Id="rId1950" Type="http://schemas.openxmlformats.org/officeDocument/2006/relationships/hyperlink" Target="https://www.amazon.com/dp/B01N9CODER" TargetMode="External"/><Relationship Id="rId1951" Type="http://schemas.openxmlformats.org/officeDocument/2006/relationships/hyperlink" Target="https://www.amazon.com/dp/B01M2D8ALO" TargetMode="External"/><Relationship Id="rId1952" Type="http://schemas.openxmlformats.org/officeDocument/2006/relationships/hyperlink" Target="https://www.amazon.com/dp/B07HH19LWH" TargetMode="External"/><Relationship Id="rId1953" Type="http://schemas.openxmlformats.org/officeDocument/2006/relationships/hyperlink" Target="https://www.amazon.com/dp/B01B8GQ7RO" TargetMode="External"/><Relationship Id="rId2800" Type="http://schemas.openxmlformats.org/officeDocument/2006/relationships/hyperlink" Target="https://www.amazon.com/dp/B074QXGBG6" TargetMode="External"/><Relationship Id="rId1954" Type="http://schemas.openxmlformats.org/officeDocument/2006/relationships/hyperlink" Target="https://www.amazon.com/dp/B01KKHRNM0" TargetMode="External"/><Relationship Id="rId2801" Type="http://schemas.openxmlformats.org/officeDocument/2006/relationships/hyperlink" Target="https://www.amazon.com/dp/B01N41IPPI" TargetMode="External"/><Relationship Id="rId1955" Type="http://schemas.openxmlformats.org/officeDocument/2006/relationships/hyperlink" Target="https://www.amazon.com/dp/B07R8Z5P41" TargetMode="External"/><Relationship Id="rId2802" Type="http://schemas.openxmlformats.org/officeDocument/2006/relationships/hyperlink" Target="https://www.amazon.com/dp/B074QTSBS2" TargetMode="External"/><Relationship Id="rId1956" Type="http://schemas.openxmlformats.org/officeDocument/2006/relationships/hyperlink" Target="https://www.amazon.com/dp/B00CEMGNTE" TargetMode="External"/><Relationship Id="rId2803" Type="http://schemas.openxmlformats.org/officeDocument/2006/relationships/hyperlink" Target="https://www.amazon.com/dp/B011397784" TargetMode="External"/><Relationship Id="rId1957" Type="http://schemas.openxmlformats.org/officeDocument/2006/relationships/hyperlink" Target="https://www.amazon.com/dp/B00ZSAHYUG" TargetMode="External"/><Relationship Id="rId2804" Type="http://schemas.openxmlformats.org/officeDocument/2006/relationships/hyperlink" Target="https://www.amazon.com/dp/B00NPVCNS8" TargetMode="External"/><Relationship Id="rId1958" Type="http://schemas.openxmlformats.org/officeDocument/2006/relationships/hyperlink" Target="https://www.amazon.com/dp/B01LZPMFW9" TargetMode="External"/><Relationship Id="rId2805" Type="http://schemas.openxmlformats.org/officeDocument/2006/relationships/hyperlink" Target="https://www.amazon.com/dp/B073WR319C" TargetMode="External"/><Relationship Id="rId1959" Type="http://schemas.openxmlformats.org/officeDocument/2006/relationships/hyperlink" Target="https://www.amazon.com/dp/B01N125MU5" TargetMode="External"/><Relationship Id="rId2806" Type="http://schemas.openxmlformats.org/officeDocument/2006/relationships/hyperlink" Target="https://www.amazon.com/dp/B014WOXB6O" TargetMode="External"/><Relationship Id="rId2807" Type="http://schemas.openxmlformats.org/officeDocument/2006/relationships/hyperlink" Target="https://www.amazon.com/dp/B010S7VZI0" TargetMode="External"/><Relationship Id="rId2808" Type="http://schemas.openxmlformats.org/officeDocument/2006/relationships/hyperlink" Target="https://www.amazon.com/dp/B07B7K7N3P" TargetMode="External"/><Relationship Id="rId2809" Type="http://schemas.openxmlformats.org/officeDocument/2006/relationships/hyperlink" Target="https://www.amazon.com/dp/B077MJZ6ZG" TargetMode="External"/><Relationship Id="rId1940" Type="http://schemas.openxmlformats.org/officeDocument/2006/relationships/hyperlink" Target="https://www.amazon.com/dp/B01KIHQOZ4" TargetMode="External"/><Relationship Id="rId1941" Type="http://schemas.openxmlformats.org/officeDocument/2006/relationships/hyperlink" Target="https://www.amazon.com/dp/B00WGGEEEY" TargetMode="External"/><Relationship Id="rId1942" Type="http://schemas.openxmlformats.org/officeDocument/2006/relationships/hyperlink" Target="https://www.amazon.com/dp/B00DOZTM3O" TargetMode="External"/><Relationship Id="rId1943" Type="http://schemas.openxmlformats.org/officeDocument/2006/relationships/hyperlink" Target="https://www.amazon.com/dp/B013WW9I82" TargetMode="External"/><Relationship Id="rId1944" Type="http://schemas.openxmlformats.org/officeDocument/2006/relationships/hyperlink" Target="https://www.amazon.com/dp/B071JGCB18" TargetMode="External"/><Relationship Id="rId1945" Type="http://schemas.openxmlformats.org/officeDocument/2006/relationships/hyperlink" Target="https://www.amazon.com/dp/B07GP3YPCC" TargetMode="External"/><Relationship Id="rId1946" Type="http://schemas.openxmlformats.org/officeDocument/2006/relationships/hyperlink" Target="https://www.amazon.com/dp/B074NHRZQX" TargetMode="External"/><Relationship Id="rId1947" Type="http://schemas.openxmlformats.org/officeDocument/2006/relationships/hyperlink" Target="https://www.amazon.com/dp/B07YTRF1FY" TargetMode="External"/><Relationship Id="rId1948" Type="http://schemas.openxmlformats.org/officeDocument/2006/relationships/hyperlink" Target="https://www.amazon.com/dp/B00OD3W1BQ" TargetMode="External"/><Relationship Id="rId1949" Type="http://schemas.openxmlformats.org/officeDocument/2006/relationships/hyperlink" Target="https://www.amazon.com/dp/B010EA5ZH8" TargetMode="External"/><Relationship Id="rId1576" Type="http://schemas.openxmlformats.org/officeDocument/2006/relationships/hyperlink" Target="https://www.amazon.com/dp/B07C4972WR" TargetMode="External"/><Relationship Id="rId2423" Type="http://schemas.openxmlformats.org/officeDocument/2006/relationships/hyperlink" Target="https://www.amazon.com/dp/B00NGJ47HO" TargetMode="External"/><Relationship Id="rId1577" Type="http://schemas.openxmlformats.org/officeDocument/2006/relationships/hyperlink" Target="https://www.amazon.com/dp/B075FFTLFV" TargetMode="External"/><Relationship Id="rId2424" Type="http://schemas.openxmlformats.org/officeDocument/2006/relationships/hyperlink" Target="https://www.amazon.com/dp/B07BNPSFVZ" TargetMode="External"/><Relationship Id="rId1578" Type="http://schemas.openxmlformats.org/officeDocument/2006/relationships/hyperlink" Target="https://www.amazon.com/dp/B07DGMN612" TargetMode="External"/><Relationship Id="rId2425" Type="http://schemas.openxmlformats.org/officeDocument/2006/relationships/hyperlink" Target="https://www.amazon.com/dp/B01HEJWCZ0" TargetMode="External"/><Relationship Id="rId1579" Type="http://schemas.openxmlformats.org/officeDocument/2006/relationships/hyperlink" Target="https://www.amazon.com/dp/B07NC5K8SK" TargetMode="External"/><Relationship Id="rId2426" Type="http://schemas.openxmlformats.org/officeDocument/2006/relationships/hyperlink" Target="https://www.amazon.com/dp/B07JFMCMX3" TargetMode="External"/><Relationship Id="rId2427" Type="http://schemas.openxmlformats.org/officeDocument/2006/relationships/hyperlink" Target="https://www.amazon.com/dp/B07WT2XYKQ" TargetMode="External"/><Relationship Id="rId2428" Type="http://schemas.openxmlformats.org/officeDocument/2006/relationships/hyperlink" Target="https://www.amazon.com/dp/B07HH7QW7S" TargetMode="External"/><Relationship Id="rId2429" Type="http://schemas.openxmlformats.org/officeDocument/2006/relationships/hyperlink" Target="https://www.amazon.com/dp/B006Z2BZBU" TargetMode="External"/><Relationship Id="rId509" Type="http://schemas.openxmlformats.org/officeDocument/2006/relationships/hyperlink" Target="https://www.amazon.com/dp/B073WR319C" TargetMode="External"/><Relationship Id="rId508" Type="http://schemas.openxmlformats.org/officeDocument/2006/relationships/hyperlink" Target="https://www.amazon.com/dp/B07HNT8KG2" TargetMode="External"/><Relationship Id="rId503" Type="http://schemas.openxmlformats.org/officeDocument/2006/relationships/hyperlink" Target="https://www.amazon.com/dp/B011397784" TargetMode="External"/><Relationship Id="rId987" Type="http://schemas.openxmlformats.org/officeDocument/2006/relationships/hyperlink" Target="https://www.amazon.com/dp/B07DKTN85G" TargetMode="External"/><Relationship Id="rId502" Type="http://schemas.openxmlformats.org/officeDocument/2006/relationships/hyperlink" Target="https://www.amazon.com/dp/B07C93H4Z1" TargetMode="External"/><Relationship Id="rId986" Type="http://schemas.openxmlformats.org/officeDocument/2006/relationships/hyperlink" Target="https://www.amazon.com/dp/B06Y3C1KHY" TargetMode="External"/><Relationship Id="rId501" Type="http://schemas.openxmlformats.org/officeDocument/2006/relationships/hyperlink" Target="https://www.amazon.com/dp/B01N9J7MLI" TargetMode="External"/><Relationship Id="rId985" Type="http://schemas.openxmlformats.org/officeDocument/2006/relationships/hyperlink" Target="https://www.amazon.com/dp/B07CVQXC66" TargetMode="External"/><Relationship Id="rId500" Type="http://schemas.openxmlformats.org/officeDocument/2006/relationships/hyperlink" Target="https://www.amazon.com/dp/B074QXGBG6" TargetMode="External"/><Relationship Id="rId984" Type="http://schemas.openxmlformats.org/officeDocument/2006/relationships/hyperlink" Target="https://www.amazon.com/dp/B00IFHPVEU" TargetMode="External"/><Relationship Id="rId507" Type="http://schemas.openxmlformats.org/officeDocument/2006/relationships/hyperlink" Target="https://www.amazon.com/dp/B00NPVCNS8" TargetMode="External"/><Relationship Id="rId506" Type="http://schemas.openxmlformats.org/officeDocument/2006/relationships/hyperlink" Target="https://www.amazon.com/dp/B077MJZ6ZG" TargetMode="External"/><Relationship Id="rId505" Type="http://schemas.openxmlformats.org/officeDocument/2006/relationships/hyperlink" Target="https://www.amazon.com/dp/B07JFMCMX3" TargetMode="External"/><Relationship Id="rId989" Type="http://schemas.openxmlformats.org/officeDocument/2006/relationships/hyperlink" Target="https://www.amazon.com/dp/B07JJ72P81" TargetMode="External"/><Relationship Id="rId504" Type="http://schemas.openxmlformats.org/officeDocument/2006/relationships/hyperlink" Target="https://www.amazon.com/dp/B01N41IPPI" TargetMode="External"/><Relationship Id="rId988" Type="http://schemas.openxmlformats.org/officeDocument/2006/relationships/hyperlink" Target="https://www.amazon.com/dp/B074R69K91" TargetMode="External"/><Relationship Id="rId1570" Type="http://schemas.openxmlformats.org/officeDocument/2006/relationships/hyperlink" Target="https://www.amazon.com/dp/B06Y3C1KHY" TargetMode="External"/><Relationship Id="rId1571" Type="http://schemas.openxmlformats.org/officeDocument/2006/relationships/hyperlink" Target="https://www.amazon.com/dp/B008S5B17A" TargetMode="External"/><Relationship Id="rId983" Type="http://schemas.openxmlformats.org/officeDocument/2006/relationships/hyperlink" Target="https://www.amazon.com/dp/B07GJ67GNP" TargetMode="External"/><Relationship Id="rId1572" Type="http://schemas.openxmlformats.org/officeDocument/2006/relationships/hyperlink" Target="https://www.amazon.com/dp/B012JJ2EEY" TargetMode="External"/><Relationship Id="rId982" Type="http://schemas.openxmlformats.org/officeDocument/2006/relationships/hyperlink" Target="https://www.amazon.com/dp/B07RZKFF39" TargetMode="External"/><Relationship Id="rId1573" Type="http://schemas.openxmlformats.org/officeDocument/2006/relationships/hyperlink" Target="https://www.amazon.com/dp/B01K7AOSQE" TargetMode="External"/><Relationship Id="rId2420" Type="http://schemas.openxmlformats.org/officeDocument/2006/relationships/hyperlink" Target="https://www.amazon.com/dp/B01AS4WA14" TargetMode="External"/><Relationship Id="rId981" Type="http://schemas.openxmlformats.org/officeDocument/2006/relationships/hyperlink" Target="https://www.amazon.com/dp/B004JU0H6O" TargetMode="External"/><Relationship Id="rId1574" Type="http://schemas.openxmlformats.org/officeDocument/2006/relationships/hyperlink" Target="https://www.amazon.com/dp/B07MNMH21D" TargetMode="External"/><Relationship Id="rId2421" Type="http://schemas.openxmlformats.org/officeDocument/2006/relationships/hyperlink" Target="https://www.amazon.com/dp/B074QTGLL2" TargetMode="External"/><Relationship Id="rId980" Type="http://schemas.openxmlformats.org/officeDocument/2006/relationships/hyperlink" Target="https://www.amazon.com/dp/B07X5FN4P1" TargetMode="External"/><Relationship Id="rId1575" Type="http://schemas.openxmlformats.org/officeDocument/2006/relationships/hyperlink" Target="https://www.amazon.com/dp/B01N2RJ0HI" TargetMode="External"/><Relationship Id="rId2422" Type="http://schemas.openxmlformats.org/officeDocument/2006/relationships/hyperlink" Target="https://www.amazon.com/dp/B01ICHJIM8" TargetMode="External"/><Relationship Id="rId1565" Type="http://schemas.openxmlformats.org/officeDocument/2006/relationships/hyperlink" Target="https://www.amazon.com/dp/B074R69K91" TargetMode="External"/><Relationship Id="rId2412" Type="http://schemas.openxmlformats.org/officeDocument/2006/relationships/hyperlink" Target="https://www.amazon.com/dp/B07B7K7N3P" TargetMode="External"/><Relationship Id="rId2896" Type="http://schemas.openxmlformats.org/officeDocument/2006/relationships/hyperlink" Target="https://www.amazon.com/dp/B07GJ6RDFR" TargetMode="External"/><Relationship Id="rId1566" Type="http://schemas.openxmlformats.org/officeDocument/2006/relationships/hyperlink" Target="https://www.amazon.com/dp/B000GLNO3S" TargetMode="External"/><Relationship Id="rId2413" Type="http://schemas.openxmlformats.org/officeDocument/2006/relationships/hyperlink" Target="https://www.amazon.com/dp/B01NBOWH4W" TargetMode="External"/><Relationship Id="rId2897" Type="http://schemas.openxmlformats.org/officeDocument/2006/relationships/hyperlink" Target="https://www.amazon.com/dp/B01N3NDHOB" TargetMode="External"/><Relationship Id="rId1567" Type="http://schemas.openxmlformats.org/officeDocument/2006/relationships/hyperlink" Target="https://www.amazon.com/dp/B07R8Z5P41" TargetMode="External"/><Relationship Id="rId2414" Type="http://schemas.openxmlformats.org/officeDocument/2006/relationships/hyperlink" Target="https://www.amazon.com/dp/B009JCVZ90" TargetMode="External"/><Relationship Id="rId2898" Type="http://schemas.openxmlformats.org/officeDocument/2006/relationships/hyperlink" Target="https://www.amazon.com/dp/B079PLSDVK" TargetMode="External"/><Relationship Id="rId1568" Type="http://schemas.openxmlformats.org/officeDocument/2006/relationships/hyperlink" Target="https://www.amazon.com/dp/B0012H2L3E" TargetMode="External"/><Relationship Id="rId2415" Type="http://schemas.openxmlformats.org/officeDocument/2006/relationships/hyperlink" Target="https://www.amazon.com/dp/B0147WIC7E" TargetMode="External"/><Relationship Id="rId2899" Type="http://schemas.openxmlformats.org/officeDocument/2006/relationships/hyperlink" Target="https://www.amazon.com/dp/B07HNT8KG2" TargetMode="External"/><Relationship Id="rId1569" Type="http://schemas.openxmlformats.org/officeDocument/2006/relationships/hyperlink" Target="https://www.amazon.com/dp/B07KCPN1Q5" TargetMode="External"/><Relationship Id="rId2416" Type="http://schemas.openxmlformats.org/officeDocument/2006/relationships/hyperlink" Target="https://www.amazon.com/dp/B07KRXH1Z1" TargetMode="External"/><Relationship Id="rId2417" Type="http://schemas.openxmlformats.org/officeDocument/2006/relationships/hyperlink" Target="https://www.amazon.com/dp/B07C93H4Z1" TargetMode="External"/><Relationship Id="rId2418" Type="http://schemas.openxmlformats.org/officeDocument/2006/relationships/hyperlink" Target="https://www.amazon.com/dp/B00EYN1NK0" TargetMode="External"/><Relationship Id="rId2419" Type="http://schemas.openxmlformats.org/officeDocument/2006/relationships/hyperlink" Target="https://www.amazon.com/dp/B01HE1IVNA" TargetMode="External"/><Relationship Id="rId976" Type="http://schemas.openxmlformats.org/officeDocument/2006/relationships/hyperlink" Target="https://www.amazon.com/dp/B00NX8GH4E" TargetMode="External"/><Relationship Id="rId975" Type="http://schemas.openxmlformats.org/officeDocument/2006/relationships/hyperlink" Target="https://www.amazon.com/dp/B01D7P5BFS" TargetMode="External"/><Relationship Id="rId974" Type="http://schemas.openxmlformats.org/officeDocument/2006/relationships/hyperlink" Target="https://www.amazon.com/dp/B0085WHBHU" TargetMode="External"/><Relationship Id="rId973" Type="http://schemas.openxmlformats.org/officeDocument/2006/relationships/hyperlink" Target="https://www.amazon.com/dp/B07NC5K8SK" TargetMode="External"/><Relationship Id="rId979" Type="http://schemas.openxmlformats.org/officeDocument/2006/relationships/hyperlink" Target="https://www.amazon.com/dp/B075FDZ37C" TargetMode="External"/><Relationship Id="rId978" Type="http://schemas.openxmlformats.org/officeDocument/2006/relationships/hyperlink" Target="https://www.amazon.com/dp/B07T9KVJ8D" TargetMode="External"/><Relationship Id="rId977" Type="http://schemas.openxmlformats.org/officeDocument/2006/relationships/hyperlink" Target="https://www.amazon.com/dp/B07C4972WR" TargetMode="External"/><Relationship Id="rId2890" Type="http://schemas.openxmlformats.org/officeDocument/2006/relationships/hyperlink" Target="https://www.amazon.com/dp/B004JU0H6O" TargetMode="External"/><Relationship Id="rId1560" Type="http://schemas.openxmlformats.org/officeDocument/2006/relationships/hyperlink" Target="https://www.amazon.com/dp/B00XBC3BF0" TargetMode="External"/><Relationship Id="rId2891" Type="http://schemas.openxmlformats.org/officeDocument/2006/relationships/hyperlink" Target="https://www.amazon.com/dp/B07MGVWV24" TargetMode="External"/><Relationship Id="rId972" Type="http://schemas.openxmlformats.org/officeDocument/2006/relationships/hyperlink" Target="https://www.amazon.com/dp/B00GTCL4C6" TargetMode="External"/><Relationship Id="rId1561" Type="http://schemas.openxmlformats.org/officeDocument/2006/relationships/hyperlink" Target="https://www.amazon.com/dp/B07RGWD9HF" TargetMode="External"/><Relationship Id="rId2892" Type="http://schemas.openxmlformats.org/officeDocument/2006/relationships/hyperlink" Target="https://www.amazon.com/dp/B06XJ939V4" TargetMode="External"/><Relationship Id="rId971" Type="http://schemas.openxmlformats.org/officeDocument/2006/relationships/hyperlink" Target="https://www.amazon.com/dp/B07L6KM74G" TargetMode="External"/><Relationship Id="rId1562" Type="http://schemas.openxmlformats.org/officeDocument/2006/relationships/hyperlink" Target="https://www.amazon.com/dp/B0742B6F1H" TargetMode="External"/><Relationship Id="rId2893" Type="http://schemas.openxmlformats.org/officeDocument/2006/relationships/hyperlink" Target="https://www.amazon.com/dp/B00QBZ26D2" TargetMode="External"/><Relationship Id="rId970" Type="http://schemas.openxmlformats.org/officeDocument/2006/relationships/hyperlink" Target="https://www.amazon.com/dp/B008S5B17A" TargetMode="External"/><Relationship Id="rId1563" Type="http://schemas.openxmlformats.org/officeDocument/2006/relationships/hyperlink" Target="https://www.amazon.com/dp/B07CVQXC66" TargetMode="External"/><Relationship Id="rId2410" Type="http://schemas.openxmlformats.org/officeDocument/2006/relationships/hyperlink" Target="https://www.amazon.com/dp/B01N2VJBNT" TargetMode="External"/><Relationship Id="rId2894" Type="http://schemas.openxmlformats.org/officeDocument/2006/relationships/hyperlink" Target="https://www.amazon.com/dp/B07FZ5FZPZ" TargetMode="External"/><Relationship Id="rId1564" Type="http://schemas.openxmlformats.org/officeDocument/2006/relationships/hyperlink" Target="https://www.amazon.com/dp/B01N2YPDQX" TargetMode="External"/><Relationship Id="rId2411" Type="http://schemas.openxmlformats.org/officeDocument/2006/relationships/hyperlink" Target="https://www.amazon.com/dp/B06ZXYFYND" TargetMode="External"/><Relationship Id="rId2895" Type="http://schemas.openxmlformats.org/officeDocument/2006/relationships/hyperlink" Target="https://www.amazon.com/dp/B000IHJF60" TargetMode="External"/><Relationship Id="rId1114" Type="http://schemas.openxmlformats.org/officeDocument/2006/relationships/hyperlink" Target="https://www.amazon.com/dp/B009JCVZ90" TargetMode="External"/><Relationship Id="rId1598" Type="http://schemas.openxmlformats.org/officeDocument/2006/relationships/hyperlink" Target="https://www.amazon.com/dp/B07ZKBP4DS" TargetMode="External"/><Relationship Id="rId2445" Type="http://schemas.openxmlformats.org/officeDocument/2006/relationships/hyperlink" Target="https://www.amazon.com/dp/B01M2D8ALO" TargetMode="External"/><Relationship Id="rId1115" Type="http://schemas.openxmlformats.org/officeDocument/2006/relationships/hyperlink" Target="https://www.amazon.com/dp/B010S7VZI0" TargetMode="External"/><Relationship Id="rId1599" Type="http://schemas.openxmlformats.org/officeDocument/2006/relationships/hyperlink" Target="https://www.amazon.com/dp/B07HNT8KG2" TargetMode="External"/><Relationship Id="rId2446" Type="http://schemas.openxmlformats.org/officeDocument/2006/relationships/hyperlink" Target="https://www.amazon.com/dp/B01KIHQOZ4" TargetMode="External"/><Relationship Id="rId1116" Type="http://schemas.openxmlformats.org/officeDocument/2006/relationships/hyperlink" Target="https://www.amazon.com/dp/B01NBOWH4W" TargetMode="External"/><Relationship Id="rId2447" Type="http://schemas.openxmlformats.org/officeDocument/2006/relationships/hyperlink" Target="https://www.amazon.com/dp/B013WW9I82" TargetMode="External"/><Relationship Id="rId1117" Type="http://schemas.openxmlformats.org/officeDocument/2006/relationships/hyperlink" Target="https://www.amazon.com/dp/B07BNPSFVZ" TargetMode="External"/><Relationship Id="rId2448" Type="http://schemas.openxmlformats.org/officeDocument/2006/relationships/hyperlink" Target="https://www.amazon.com/dp/B07KCPN1Q5" TargetMode="External"/><Relationship Id="rId1118" Type="http://schemas.openxmlformats.org/officeDocument/2006/relationships/hyperlink" Target="https://www.amazon.com/dp/B00EYN1NK0" TargetMode="External"/><Relationship Id="rId2449" Type="http://schemas.openxmlformats.org/officeDocument/2006/relationships/hyperlink" Target="https://www.amazon.com/dp/B00ZSAHYUG" TargetMode="External"/><Relationship Id="rId1119" Type="http://schemas.openxmlformats.org/officeDocument/2006/relationships/hyperlink" Target="https://www.amazon.com/dp/B074QTGLL2" TargetMode="External"/><Relationship Id="rId525" Type="http://schemas.openxmlformats.org/officeDocument/2006/relationships/hyperlink" Target="https://www.amazon.com/dp/B01NBOWH4W" TargetMode="External"/><Relationship Id="rId524" Type="http://schemas.openxmlformats.org/officeDocument/2006/relationships/hyperlink" Target="https://www.amazon.com/dp/B01LXXM5EK" TargetMode="External"/><Relationship Id="rId523" Type="http://schemas.openxmlformats.org/officeDocument/2006/relationships/hyperlink" Target="https://www.amazon.com/dp/B074QTGLL2" TargetMode="External"/><Relationship Id="rId522" Type="http://schemas.openxmlformats.org/officeDocument/2006/relationships/hyperlink" Target="https://www.amazon.com/dp/B074QWK5C4" TargetMode="External"/><Relationship Id="rId529" Type="http://schemas.openxmlformats.org/officeDocument/2006/relationships/hyperlink" Target="https://www.amazon.com/dp/B07RZKFF39" TargetMode="External"/><Relationship Id="rId528" Type="http://schemas.openxmlformats.org/officeDocument/2006/relationships/hyperlink" Target="https://www.amazon.com/dp/B01HEJWCZ0" TargetMode="External"/><Relationship Id="rId527" Type="http://schemas.openxmlformats.org/officeDocument/2006/relationships/hyperlink" Target="https://www.amazon.com/dp/B01AS4WA14" TargetMode="External"/><Relationship Id="rId526" Type="http://schemas.openxmlformats.org/officeDocument/2006/relationships/hyperlink" Target="https://www.amazon.com/dp/B01N9CODER" TargetMode="External"/><Relationship Id="rId1590" Type="http://schemas.openxmlformats.org/officeDocument/2006/relationships/hyperlink" Target="https://www.amazon.com/dp/B00MUYNLS2" TargetMode="External"/><Relationship Id="rId1591" Type="http://schemas.openxmlformats.org/officeDocument/2006/relationships/hyperlink" Target="https://www.amazon.com/dp/B00NX8GH4E" TargetMode="External"/><Relationship Id="rId1592" Type="http://schemas.openxmlformats.org/officeDocument/2006/relationships/hyperlink" Target="https://www.amazon.com/dp/B00631YUEM" TargetMode="External"/><Relationship Id="rId1593" Type="http://schemas.openxmlformats.org/officeDocument/2006/relationships/hyperlink" Target="https://www.amazon.com/dp/B00W610EZC" TargetMode="External"/><Relationship Id="rId2440" Type="http://schemas.openxmlformats.org/officeDocument/2006/relationships/hyperlink" Target="https://www.amazon.com/dp/B075FDZ37C" TargetMode="External"/><Relationship Id="rId521" Type="http://schemas.openxmlformats.org/officeDocument/2006/relationships/hyperlink" Target="https://www.amazon.com/dp/B07B7K7N3P" TargetMode="External"/><Relationship Id="rId1110" Type="http://schemas.openxmlformats.org/officeDocument/2006/relationships/hyperlink" Target="https://www.amazon.com/dp/B01N2VJBNT" TargetMode="External"/><Relationship Id="rId1594" Type="http://schemas.openxmlformats.org/officeDocument/2006/relationships/hyperlink" Target="https://www.amazon.com/dp/B003XVM9XY" TargetMode="External"/><Relationship Id="rId2441" Type="http://schemas.openxmlformats.org/officeDocument/2006/relationships/hyperlink" Target="https://www.amazon.com/dp/B01LXXM5EK" TargetMode="External"/><Relationship Id="rId520" Type="http://schemas.openxmlformats.org/officeDocument/2006/relationships/hyperlink" Target="https://www.amazon.com/dp/B00CEMGNTE" TargetMode="External"/><Relationship Id="rId1111" Type="http://schemas.openxmlformats.org/officeDocument/2006/relationships/hyperlink" Target="https://www.amazon.com/dp/B07B7K7N3P" TargetMode="External"/><Relationship Id="rId1595" Type="http://schemas.openxmlformats.org/officeDocument/2006/relationships/hyperlink" Target="https://www.amazon.com/dp/B07FZ5FZPZ" TargetMode="External"/><Relationship Id="rId2442" Type="http://schemas.openxmlformats.org/officeDocument/2006/relationships/hyperlink" Target="https://www.amazon.com/dp/B07QL9YSZY" TargetMode="External"/><Relationship Id="rId1112" Type="http://schemas.openxmlformats.org/officeDocument/2006/relationships/hyperlink" Target="https://www.amazon.com/dp/B01HE1IVNA" TargetMode="External"/><Relationship Id="rId1596" Type="http://schemas.openxmlformats.org/officeDocument/2006/relationships/hyperlink" Target="https://www.amazon.com/dp/B073JTYRP5" TargetMode="External"/><Relationship Id="rId2443" Type="http://schemas.openxmlformats.org/officeDocument/2006/relationships/hyperlink" Target="https://www.amazon.com/dp/B079M1HM2K" TargetMode="External"/><Relationship Id="rId1113" Type="http://schemas.openxmlformats.org/officeDocument/2006/relationships/hyperlink" Target="https://www.amazon.com/dp/B07JFMCMX3" TargetMode="External"/><Relationship Id="rId1597" Type="http://schemas.openxmlformats.org/officeDocument/2006/relationships/hyperlink" Target="https://www.amazon.com/dp/B01LZPMFW9" TargetMode="External"/><Relationship Id="rId2444" Type="http://schemas.openxmlformats.org/officeDocument/2006/relationships/hyperlink" Target="https://www.amazon.com/dp/B072Q4PX1R" TargetMode="External"/><Relationship Id="rId1103" Type="http://schemas.openxmlformats.org/officeDocument/2006/relationships/hyperlink" Target="https://www.amazon.com/dp/B011397784" TargetMode="External"/><Relationship Id="rId1587" Type="http://schemas.openxmlformats.org/officeDocument/2006/relationships/hyperlink" Target="https://www.amazon.com/dp/B07JJ72P81" TargetMode="External"/><Relationship Id="rId2434" Type="http://schemas.openxmlformats.org/officeDocument/2006/relationships/hyperlink" Target="https://www.amazon.com/dp/B07GP3YPCC" TargetMode="External"/><Relationship Id="rId1104" Type="http://schemas.openxmlformats.org/officeDocument/2006/relationships/hyperlink" Target="https://www.amazon.com/dp/B07HNT8KG2" TargetMode="External"/><Relationship Id="rId1588" Type="http://schemas.openxmlformats.org/officeDocument/2006/relationships/hyperlink" Target="https://www.amazon.com/dp/B003DYZQKY" TargetMode="External"/><Relationship Id="rId2435" Type="http://schemas.openxmlformats.org/officeDocument/2006/relationships/hyperlink" Target="https://www.amazon.com/dp/B00WGGEEEY" TargetMode="External"/><Relationship Id="rId1105" Type="http://schemas.openxmlformats.org/officeDocument/2006/relationships/hyperlink" Target="https://www.amazon.com/dp/B073WR319C" TargetMode="External"/><Relationship Id="rId1589" Type="http://schemas.openxmlformats.org/officeDocument/2006/relationships/hyperlink" Target="https://www.amazon.com/dp/B00IFHPVEU" TargetMode="External"/><Relationship Id="rId2436" Type="http://schemas.openxmlformats.org/officeDocument/2006/relationships/hyperlink" Target="https://www.amazon.com/dp/B072Q5J7TZ" TargetMode="External"/><Relationship Id="rId1106" Type="http://schemas.openxmlformats.org/officeDocument/2006/relationships/hyperlink" Target="https://www.amazon.com/dp/B077MJZ6ZG" TargetMode="External"/><Relationship Id="rId2437" Type="http://schemas.openxmlformats.org/officeDocument/2006/relationships/hyperlink" Target="https://www.amazon.com/dp/B00DOZTM3O" TargetMode="External"/><Relationship Id="rId1107" Type="http://schemas.openxmlformats.org/officeDocument/2006/relationships/hyperlink" Target="https://www.amazon.com/dp/B014WOXB6O" TargetMode="External"/><Relationship Id="rId2438" Type="http://schemas.openxmlformats.org/officeDocument/2006/relationships/hyperlink" Target="https://www.amazon.com/dp/B07D4BD5D3" TargetMode="External"/><Relationship Id="rId1108" Type="http://schemas.openxmlformats.org/officeDocument/2006/relationships/hyperlink" Target="https://www.amazon.com/dp/B07KRXH1Z1" TargetMode="External"/><Relationship Id="rId2439" Type="http://schemas.openxmlformats.org/officeDocument/2006/relationships/hyperlink" Target="https://www.amazon.com/dp/B074QWK5C4" TargetMode="External"/><Relationship Id="rId1109" Type="http://schemas.openxmlformats.org/officeDocument/2006/relationships/hyperlink" Target="https://www.amazon.com/dp/B074QTSBS2" TargetMode="External"/><Relationship Id="rId519" Type="http://schemas.openxmlformats.org/officeDocument/2006/relationships/hyperlink" Target="https://www.amazon.com/dp/B003XVM9XY" TargetMode="External"/><Relationship Id="rId514" Type="http://schemas.openxmlformats.org/officeDocument/2006/relationships/hyperlink" Target="https://www.amazon.com/dp/B014WOXB6O" TargetMode="External"/><Relationship Id="rId998" Type="http://schemas.openxmlformats.org/officeDocument/2006/relationships/hyperlink" Target="https://www.amazon.com/dp/B012H0K7T4" TargetMode="External"/><Relationship Id="rId513" Type="http://schemas.openxmlformats.org/officeDocument/2006/relationships/hyperlink" Target="https://www.amazon.com/dp/B010S7VZI0" TargetMode="External"/><Relationship Id="rId997" Type="http://schemas.openxmlformats.org/officeDocument/2006/relationships/hyperlink" Target="https://www.amazon.com/dp/B01KIHQOZ4" TargetMode="External"/><Relationship Id="rId512" Type="http://schemas.openxmlformats.org/officeDocument/2006/relationships/hyperlink" Target="https://www.amazon.com/dp/B074QTSBS2" TargetMode="External"/><Relationship Id="rId996" Type="http://schemas.openxmlformats.org/officeDocument/2006/relationships/hyperlink" Target="https://www.amazon.com/dp/B07VTTZ2N1" TargetMode="External"/><Relationship Id="rId511" Type="http://schemas.openxmlformats.org/officeDocument/2006/relationships/hyperlink" Target="https://www.amazon.com/dp/B01HE1IVNA" TargetMode="External"/><Relationship Id="rId995" Type="http://schemas.openxmlformats.org/officeDocument/2006/relationships/hyperlink" Target="https://www.amazon.com/dp/B07N64XFKQ" TargetMode="External"/><Relationship Id="rId518" Type="http://schemas.openxmlformats.org/officeDocument/2006/relationships/hyperlink" Target="https://www.amazon.com/dp/B00QBZ26D2" TargetMode="External"/><Relationship Id="rId517" Type="http://schemas.openxmlformats.org/officeDocument/2006/relationships/hyperlink" Target="https://www.amazon.com/dp/B07QL9YSZY" TargetMode="External"/><Relationship Id="rId516" Type="http://schemas.openxmlformats.org/officeDocument/2006/relationships/hyperlink" Target="https://www.amazon.com/dp/B00UVAJU9G" TargetMode="External"/><Relationship Id="rId515" Type="http://schemas.openxmlformats.org/officeDocument/2006/relationships/hyperlink" Target="https://www.amazon.com/dp/B01N2RJ0HI" TargetMode="External"/><Relationship Id="rId999" Type="http://schemas.openxmlformats.org/officeDocument/2006/relationships/hyperlink" Target="https://www.amazon.com/dp/B074QXGBG6" TargetMode="External"/><Relationship Id="rId990" Type="http://schemas.openxmlformats.org/officeDocument/2006/relationships/hyperlink" Target="https://www.amazon.com/dp/B07HH19LWH" TargetMode="External"/><Relationship Id="rId1580" Type="http://schemas.openxmlformats.org/officeDocument/2006/relationships/hyperlink" Target="https://www.amazon.com/dp/B06XZV3F8F" TargetMode="External"/><Relationship Id="rId1581" Type="http://schemas.openxmlformats.org/officeDocument/2006/relationships/hyperlink" Target="https://www.amazon.com/dp/B081R8TB7M" TargetMode="External"/><Relationship Id="rId1582" Type="http://schemas.openxmlformats.org/officeDocument/2006/relationships/hyperlink" Target="https://www.amazon.com/dp/B07FWJQXBD" TargetMode="External"/><Relationship Id="rId510" Type="http://schemas.openxmlformats.org/officeDocument/2006/relationships/hyperlink" Target="https://www.amazon.com/dp/B009JCVZ90" TargetMode="External"/><Relationship Id="rId994" Type="http://schemas.openxmlformats.org/officeDocument/2006/relationships/hyperlink" Target="https://www.amazon.com/dp/B07DGMN612" TargetMode="External"/><Relationship Id="rId1583" Type="http://schemas.openxmlformats.org/officeDocument/2006/relationships/hyperlink" Target="https://www.amazon.com/dp/B01BWZWDZG" TargetMode="External"/><Relationship Id="rId2430" Type="http://schemas.openxmlformats.org/officeDocument/2006/relationships/hyperlink" Target="https://www.amazon.com/dp/B07WW2GY1R" TargetMode="External"/><Relationship Id="rId993" Type="http://schemas.openxmlformats.org/officeDocument/2006/relationships/hyperlink" Target="https://www.amazon.com/dp/B01BWZWDZG" TargetMode="External"/><Relationship Id="rId1100" Type="http://schemas.openxmlformats.org/officeDocument/2006/relationships/hyperlink" Target="https://www.amazon.com/dp/B01N41IPPI" TargetMode="External"/><Relationship Id="rId1584" Type="http://schemas.openxmlformats.org/officeDocument/2006/relationships/hyperlink" Target="https://www.amazon.com/dp/B07CFMPV7V" TargetMode="External"/><Relationship Id="rId2431" Type="http://schemas.openxmlformats.org/officeDocument/2006/relationships/hyperlink" Target="https://www.amazon.com/dp/B07GGP9X78" TargetMode="External"/><Relationship Id="rId992" Type="http://schemas.openxmlformats.org/officeDocument/2006/relationships/hyperlink" Target="https://www.amazon.com/dp/B00EVQJ4AQ" TargetMode="External"/><Relationship Id="rId1101" Type="http://schemas.openxmlformats.org/officeDocument/2006/relationships/hyperlink" Target="https://www.amazon.com/dp/B07WW2GY1R" TargetMode="External"/><Relationship Id="rId1585" Type="http://schemas.openxmlformats.org/officeDocument/2006/relationships/hyperlink" Target="https://www.amazon.com/dp/B076FGKC3H" TargetMode="External"/><Relationship Id="rId2432" Type="http://schemas.openxmlformats.org/officeDocument/2006/relationships/hyperlink" Target="https://www.amazon.com/dp/B076MMY8T8" TargetMode="External"/><Relationship Id="rId991" Type="http://schemas.openxmlformats.org/officeDocument/2006/relationships/hyperlink" Target="https://www.amazon.com/dp/B00HRYBYRU" TargetMode="External"/><Relationship Id="rId1102" Type="http://schemas.openxmlformats.org/officeDocument/2006/relationships/hyperlink" Target="https://www.amazon.com/dp/B00NPVCNS8" TargetMode="External"/><Relationship Id="rId1586" Type="http://schemas.openxmlformats.org/officeDocument/2006/relationships/hyperlink" Target="https://www.amazon.com/dp/B01KIHQOZ4" TargetMode="External"/><Relationship Id="rId2433" Type="http://schemas.openxmlformats.org/officeDocument/2006/relationships/hyperlink" Target="https://www.amazon.com/dp/B073JTYRP5" TargetMode="External"/><Relationship Id="rId1532" Type="http://schemas.openxmlformats.org/officeDocument/2006/relationships/hyperlink" Target="https://www.amazon.com/dp/B00NGJ47HO" TargetMode="External"/><Relationship Id="rId2863" Type="http://schemas.openxmlformats.org/officeDocument/2006/relationships/hyperlink" Target="https://www.amazon.com/dp/B00NGJ47HO" TargetMode="External"/><Relationship Id="rId1533" Type="http://schemas.openxmlformats.org/officeDocument/2006/relationships/hyperlink" Target="https://www.amazon.com/dp/B07QL9YSZY" TargetMode="External"/><Relationship Id="rId2864" Type="http://schemas.openxmlformats.org/officeDocument/2006/relationships/hyperlink" Target="https://www.amazon.com/dp/B00GTCL4C6" TargetMode="External"/><Relationship Id="rId1534" Type="http://schemas.openxmlformats.org/officeDocument/2006/relationships/hyperlink" Target="https://www.amazon.com/dp/B00WGGEEEY" TargetMode="External"/><Relationship Id="rId2865" Type="http://schemas.openxmlformats.org/officeDocument/2006/relationships/hyperlink" Target="https://www.amazon.com/dp/B07HH19LWH" TargetMode="External"/><Relationship Id="rId1535" Type="http://schemas.openxmlformats.org/officeDocument/2006/relationships/hyperlink" Target="https://www.amazon.com/dp/B01K8JEEGS" TargetMode="External"/><Relationship Id="rId2866" Type="http://schemas.openxmlformats.org/officeDocument/2006/relationships/hyperlink" Target="https://www.amazon.com/dp/B00OD3W1BQ" TargetMode="External"/><Relationship Id="rId1536" Type="http://schemas.openxmlformats.org/officeDocument/2006/relationships/hyperlink" Target="https://www.amazon.com/dp/B07HH7QW7S" TargetMode="External"/><Relationship Id="rId2867" Type="http://schemas.openxmlformats.org/officeDocument/2006/relationships/hyperlink" Target="https://www.amazon.com/dp/B07M7T7SZP" TargetMode="External"/><Relationship Id="rId1537" Type="http://schemas.openxmlformats.org/officeDocument/2006/relationships/hyperlink" Target="https://www.amazon.com/dp/B01N125MU5" TargetMode="External"/><Relationship Id="rId2868" Type="http://schemas.openxmlformats.org/officeDocument/2006/relationships/hyperlink" Target="https://www.amazon.com/dp/B07MDJX7LZ" TargetMode="External"/><Relationship Id="rId1538" Type="http://schemas.openxmlformats.org/officeDocument/2006/relationships/hyperlink" Target="https://www.amazon.com/dp/B072Q5J7TZ" TargetMode="External"/><Relationship Id="rId2869" Type="http://schemas.openxmlformats.org/officeDocument/2006/relationships/hyperlink" Target="https://www.amazon.com/dp/B074NH61RT" TargetMode="External"/><Relationship Id="rId1539" Type="http://schemas.openxmlformats.org/officeDocument/2006/relationships/hyperlink" Target="https://www.amazon.com/dp/B072Q4PX1R" TargetMode="External"/><Relationship Id="rId949" Type="http://schemas.openxmlformats.org/officeDocument/2006/relationships/hyperlink" Target="https://www.amazon.com/dp/B07HH7QW7S" TargetMode="External"/><Relationship Id="rId948" Type="http://schemas.openxmlformats.org/officeDocument/2006/relationships/hyperlink" Target="https://www.amazon.com/dp/B006Z2BZBU" TargetMode="External"/><Relationship Id="rId943" Type="http://schemas.openxmlformats.org/officeDocument/2006/relationships/hyperlink" Target="https://www.amazon.com/dp/B0012H2L3E" TargetMode="External"/><Relationship Id="rId942" Type="http://schemas.openxmlformats.org/officeDocument/2006/relationships/hyperlink" Target="https://www.amazon.com/dp/B072BC5NH4" TargetMode="External"/><Relationship Id="rId941" Type="http://schemas.openxmlformats.org/officeDocument/2006/relationships/hyperlink" Target="https://www.amazon.com/dp/B074ND67LQ" TargetMode="External"/><Relationship Id="rId940" Type="http://schemas.openxmlformats.org/officeDocument/2006/relationships/hyperlink" Target="https://www.amazon.com/dp/B071JGCB18" TargetMode="External"/><Relationship Id="rId947" Type="http://schemas.openxmlformats.org/officeDocument/2006/relationships/hyperlink" Target="https://www.amazon.com/dp/B000GLNO3S" TargetMode="External"/><Relationship Id="rId946" Type="http://schemas.openxmlformats.org/officeDocument/2006/relationships/hyperlink" Target="https://www.amazon.com/dp/B072Q5J7TZ" TargetMode="External"/><Relationship Id="rId945" Type="http://schemas.openxmlformats.org/officeDocument/2006/relationships/hyperlink" Target="https://www.amazon.com/dp/B01N2RJ0HI" TargetMode="External"/><Relationship Id="rId944" Type="http://schemas.openxmlformats.org/officeDocument/2006/relationships/hyperlink" Target="https://www.amazon.com/dp/B00DQT7ALE" TargetMode="External"/><Relationship Id="rId2860" Type="http://schemas.openxmlformats.org/officeDocument/2006/relationships/hyperlink" Target="https://www.amazon.com/dp/B0196WNE3W" TargetMode="External"/><Relationship Id="rId1530" Type="http://schemas.openxmlformats.org/officeDocument/2006/relationships/hyperlink" Target="https://www.amazon.com/dp/B06ZXYFYND" TargetMode="External"/><Relationship Id="rId2861" Type="http://schemas.openxmlformats.org/officeDocument/2006/relationships/hyperlink" Target="https://www.amazon.com/dp/B07RGWD9HF" TargetMode="External"/><Relationship Id="rId1531" Type="http://schemas.openxmlformats.org/officeDocument/2006/relationships/hyperlink" Target="https://www.amazon.com/dp/B01KKHRNM0" TargetMode="External"/><Relationship Id="rId2862" Type="http://schemas.openxmlformats.org/officeDocument/2006/relationships/hyperlink" Target="https://www.amazon.com/dp/B00CEMGNTE" TargetMode="External"/><Relationship Id="rId1521" Type="http://schemas.openxmlformats.org/officeDocument/2006/relationships/hyperlink" Target="https://www.amazon.com/dp/B074ND67LQ" TargetMode="External"/><Relationship Id="rId2852" Type="http://schemas.openxmlformats.org/officeDocument/2006/relationships/hyperlink" Target="https://www.amazon.com/dp/B01N2YPDQX" TargetMode="External"/><Relationship Id="rId1522" Type="http://schemas.openxmlformats.org/officeDocument/2006/relationships/hyperlink" Target="https://www.amazon.com/dp/B01HEJWCZ0" TargetMode="External"/><Relationship Id="rId2853" Type="http://schemas.openxmlformats.org/officeDocument/2006/relationships/hyperlink" Target="https://www.amazon.com/dp/B07WW2GY1R" TargetMode="External"/><Relationship Id="rId1523" Type="http://schemas.openxmlformats.org/officeDocument/2006/relationships/hyperlink" Target="https://www.amazon.com/dp/B074QTGLL2" TargetMode="External"/><Relationship Id="rId2854" Type="http://schemas.openxmlformats.org/officeDocument/2006/relationships/hyperlink" Target="https://www.amazon.com/dp/B071JGCB18" TargetMode="External"/><Relationship Id="rId1524" Type="http://schemas.openxmlformats.org/officeDocument/2006/relationships/hyperlink" Target="https://www.amazon.com/dp/B074QWK5C4" TargetMode="External"/><Relationship Id="rId2855" Type="http://schemas.openxmlformats.org/officeDocument/2006/relationships/hyperlink" Target="https://www.amazon.com/dp/B07RZKFF39" TargetMode="External"/><Relationship Id="rId1525" Type="http://schemas.openxmlformats.org/officeDocument/2006/relationships/hyperlink" Target="https://www.amazon.com/dp/B01AS4WA14" TargetMode="External"/><Relationship Id="rId2856" Type="http://schemas.openxmlformats.org/officeDocument/2006/relationships/hyperlink" Target="https://www.amazon.com/dp/B00DOZTM3O" TargetMode="External"/><Relationship Id="rId1526" Type="http://schemas.openxmlformats.org/officeDocument/2006/relationships/hyperlink" Target="https://www.amazon.com/dp/B006Z2BZBU" TargetMode="External"/><Relationship Id="rId2857" Type="http://schemas.openxmlformats.org/officeDocument/2006/relationships/hyperlink" Target="https://www.amazon.com/dp/B00XBC3BF0" TargetMode="External"/><Relationship Id="rId1527" Type="http://schemas.openxmlformats.org/officeDocument/2006/relationships/hyperlink" Target="https://www.amazon.com/dp/B07C93H4Z1" TargetMode="External"/><Relationship Id="rId2858" Type="http://schemas.openxmlformats.org/officeDocument/2006/relationships/hyperlink" Target="https://www.amazon.com/dp/B013WW9I82" TargetMode="External"/><Relationship Id="rId1528" Type="http://schemas.openxmlformats.org/officeDocument/2006/relationships/hyperlink" Target="https://www.amazon.com/dp/B07WT2XYKQ" TargetMode="External"/><Relationship Id="rId2859" Type="http://schemas.openxmlformats.org/officeDocument/2006/relationships/hyperlink" Target="https://www.amazon.com/dp/B0085WHBHU" TargetMode="External"/><Relationship Id="rId1529" Type="http://schemas.openxmlformats.org/officeDocument/2006/relationships/hyperlink" Target="https://www.amazon.com/dp/B0147WIC7E" TargetMode="External"/><Relationship Id="rId939" Type="http://schemas.openxmlformats.org/officeDocument/2006/relationships/hyperlink" Target="https://www.amazon.com/dp/B013WW9I82" TargetMode="External"/><Relationship Id="rId938" Type="http://schemas.openxmlformats.org/officeDocument/2006/relationships/hyperlink" Target="https://www.amazon.com/dp/B074NHRZQX" TargetMode="External"/><Relationship Id="rId937" Type="http://schemas.openxmlformats.org/officeDocument/2006/relationships/hyperlink" Target="https://www.amazon.com/dp/B00CEMGNTE" TargetMode="External"/><Relationship Id="rId932" Type="http://schemas.openxmlformats.org/officeDocument/2006/relationships/hyperlink" Target="https://www.amazon.com/dp/B07KCPN1Q5" TargetMode="External"/><Relationship Id="rId931" Type="http://schemas.openxmlformats.org/officeDocument/2006/relationships/hyperlink" Target="https://www.amazon.com/dp/B01LXXM5EK" TargetMode="External"/><Relationship Id="rId930" Type="http://schemas.openxmlformats.org/officeDocument/2006/relationships/hyperlink" Target="https://www.amazon.com/dp/B081RDPC6W" TargetMode="External"/><Relationship Id="rId936" Type="http://schemas.openxmlformats.org/officeDocument/2006/relationships/hyperlink" Target="https://www.amazon.com/dp/B0147WIC7E" TargetMode="External"/><Relationship Id="rId935" Type="http://schemas.openxmlformats.org/officeDocument/2006/relationships/hyperlink" Target="https://www.amazon.com/dp/B075FFTLFV" TargetMode="External"/><Relationship Id="rId934" Type="http://schemas.openxmlformats.org/officeDocument/2006/relationships/hyperlink" Target="https://www.amazon.com/dp/B01N9CODER" TargetMode="External"/><Relationship Id="rId933" Type="http://schemas.openxmlformats.org/officeDocument/2006/relationships/hyperlink" Target="https://www.amazon.com/dp/B07GP3YPCC" TargetMode="External"/><Relationship Id="rId2850" Type="http://schemas.openxmlformats.org/officeDocument/2006/relationships/hyperlink" Target="https://www.amazon.com/dp/B06Y3C1KHY" TargetMode="External"/><Relationship Id="rId1520" Type="http://schemas.openxmlformats.org/officeDocument/2006/relationships/hyperlink" Target="https://www.amazon.com/dp/B013WW9I82" TargetMode="External"/><Relationship Id="rId2851" Type="http://schemas.openxmlformats.org/officeDocument/2006/relationships/hyperlink" Target="https://www.amazon.com/dp/B076MMY8T8" TargetMode="External"/><Relationship Id="rId1554" Type="http://schemas.openxmlformats.org/officeDocument/2006/relationships/hyperlink" Target="https://www.amazon.com/dp/B00GTCL4C6" TargetMode="External"/><Relationship Id="rId2401" Type="http://schemas.openxmlformats.org/officeDocument/2006/relationships/hyperlink" Target="https://www.amazon.com/dp/B073XRNN53" TargetMode="External"/><Relationship Id="rId2885" Type="http://schemas.openxmlformats.org/officeDocument/2006/relationships/hyperlink" Target="https://www.amazon.com/dp/B01LZPMFW9" TargetMode="External"/><Relationship Id="rId1555" Type="http://schemas.openxmlformats.org/officeDocument/2006/relationships/hyperlink" Target="https://www.amazon.com/dp/B07X5FN4P1" TargetMode="External"/><Relationship Id="rId2402" Type="http://schemas.openxmlformats.org/officeDocument/2006/relationships/hyperlink" Target="https://www.amazon.com/dp/B01N41IPPI" TargetMode="External"/><Relationship Id="rId2886" Type="http://schemas.openxmlformats.org/officeDocument/2006/relationships/hyperlink" Target="https://www.amazon.com/dp/B07JJ72P81" TargetMode="External"/><Relationship Id="rId1556" Type="http://schemas.openxmlformats.org/officeDocument/2006/relationships/hyperlink" Target="https://www.amazon.com/dp/B01B8GQ7RO" TargetMode="External"/><Relationship Id="rId2403" Type="http://schemas.openxmlformats.org/officeDocument/2006/relationships/hyperlink" Target="https://www.amazon.com/dp/B00NPVCNS8" TargetMode="External"/><Relationship Id="rId2887" Type="http://schemas.openxmlformats.org/officeDocument/2006/relationships/hyperlink" Target="https://www.amazon.com/dp/B00631YUEM" TargetMode="External"/><Relationship Id="rId1557" Type="http://schemas.openxmlformats.org/officeDocument/2006/relationships/hyperlink" Target="https://www.amazon.com/dp/B00IIFW2L4" TargetMode="External"/><Relationship Id="rId2404" Type="http://schemas.openxmlformats.org/officeDocument/2006/relationships/hyperlink" Target="https://www.amazon.com/dp/B011397784" TargetMode="External"/><Relationship Id="rId2888" Type="http://schemas.openxmlformats.org/officeDocument/2006/relationships/hyperlink" Target="https://www.amazon.com/dp/B01BWZWDZG" TargetMode="External"/><Relationship Id="rId1558" Type="http://schemas.openxmlformats.org/officeDocument/2006/relationships/hyperlink" Target="https://www.amazon.com/dp/B01D7P5BFS" TargetMode="External"/><Relationship Id="rId2405" Type="http://schemas.openxmlformats.org/officeDocument/2006/relationships/hyperlink" Target="https://www.amazon.com/dp/B014WOXB6O" TargetMode="External"/><Relationship Id="rId2889" Type="http://schemas.openxmlformats.org/officeDocument/2006/relationships/hyperlink" Target="https://www.amazon.com/dp/B00DQT7ALE" TargetMode="External"/><Relationship Id="rId1559" Type="http://schemas.openxmlformats.org/officeDocument/2006/relationships/hyperlink" Target="https://www.amazon.com/dp/B00ZSAHYUG" TargetMode="External"/><Relationship Id="rId2406" Type="http://schemas.openxmlformats.org/officeDocument/2006/relationships/hyperlink" Target="https://www.amazon.com/dp/B077MJZ6ZG" TargetMode="External"/><Relationship Id="rId2407" Type="http://schemas.openxmlformats.org/officeDocument/2006/relationships/hyperlink" Target="https://www.amazon.com/dp/B074QTSBS2" TargetMode="External"/><Relationship Id="rId2408" Type="http://schemas.openxmlformats.org/officeDocument/2006/relationships/hyperlink" Target="https://www.amazon.com/dp/B010S7VZI0" TargetMode="External"/><Relationship Id="rId2409" Type="http://schemas.openxmlformats.org/officeDocument/2006/relationships/hyperlink" Target="https://www.amazon.com/dp/B073WR319C" TargetMode="External"/><Relationship Id="rId965" Type="http://schemas.openxmlformats.org/officeDocument/2006/relationships/hyperlink" Target="https://www.amazon.com/dp/B01B8GQ7RO" TargetMode="External"/><Relationship Id="rId964" Type="http://schemas.openxmlformats.org/officeDocument/2006/relationships/hyperlink" Target="https://www.amazon.com/dp/B07R8Z5P41" TargetMode="External"/><Relationship Id="rId963" Type="http://schemas.openxmlformats.org/officeDocument/2006/relationships/hyperlink" Target="https://www.amazon.com/dp/B00DOZTM3O" TargetMode="External"/><Relationship Id="rId962" Type="http://schemas.openxmlformats.org/officeDocument/2006/relationships/hyperlink" Target="https://www.amazon.com/dp/B076MMY8T8" TargetMode="External"/><Relationship Id="rId969" Type="http://schemas.openxmlformats.org/officeDocument/2006/relationships/hyperlink" Target="https://www.amazon.com/dp/B01K7AOSQE" TargetMode="External"/><Relationship Id="rId968" Type="http://schemas.openxmlformats.org/officeDocument/2006/relationships/hyperlink" Target="https://www.amazon.com/dp/B00DPO1AN4" TargetMode="External"/><Relationship Id="rId967" Type="http://schemas.openxmlformats.org/officeDocument/2006/relationships/hyperlink" Target="https://www.amazon.com/dp/B07TW4L69W" TargetMode="External"/><Relationship Id="rId966" Type="http://schemas.openxmlformats.org/officeDocument/2006/relationships/hyperlink" Target="https://www.amazon.com/dp/B07GGP9X78" TargetMode="External"/><Relationship Id="rId2880" Type="http://schemas.openxmlformats.org/officeDocument/2006/relationships/hyperlink" Target="https://www.amazon.com/dp/B0030UUBMO" TargetMode="External"/><Relationship Id="rId961" Type="http://schemas.openxmlformats.org/officeDocument/2006/relationships/hyperlink" Target="https://www.amazon.com/dp/B01N2YPDQX" TargetMode="External"/><Relationship Id="rId1550" Type="http://schemas.openxmlformats.org/officeDocument/2006/relationships/hyperlink" Target="https://www.amazon.com/dp/B07L6KM74G" TargetMode="External"/><Relationship Id="rId2881" Type="http://schemas.openxmlformats.org/officeDocument/2006/relationships/hyperlink" Target="https://www.amazon.com/dp/B012JJ2EEY" TargetMode="External"/><Relationship Id="rId960" Type="http://schemas.openxmlformats.org/officeDocument/2006/relationships/hyperlink" Target="https://www.amazon.com/dp/B073JTYRP5" TargetMode="External"/><Relationship Id="rId1551" Type="http://schemas.openxmlformats.org/officeDocument/2006/relationships/hyperlink" Target="https://www.amazon.com/dp/B075FDZ37C" TargetMode="External"/><Relationship Id="rId2882" Type="http://schemas.openxmlformats.org/officeDocument/2006/relationships/hyperlink" Target="https://www.amazon.com/dp/B01N2RJ0HI" TargetMode="External"/><Relationship Id="rId1552" Type="http://schemas.openxmlformats.org/officeDocument/2006/relationships/hyperlink" Target="https://www.amazon.com/dp/B081S4LW49" TargetMode="External"/><Relationship Id="rId2883" Type="http://schemas.openxmlformats.org/officeDocument/2006/relationships/hyperlink" Target="https://www.amazon.com/dp/B01N125MU5" TargetMode="External"/><Relationship Id="rId1553" Type="http://schemas.openxmlformats.org/officeDocument/2006/relationships/hyperlink" Target="https://www.amazon.com/dp/B00DQT7ALE" TargetMode="External"/><Relationship Id="rId2400" Type="http://schemas.openxmlformats.org/officeDocument/2006/relationships/hyperlink" Target="https://www.amazon.com/dp/B07HNT8KG2" TargetMode="External"/><Relationship Id="rId2884" Type="http://schemas.openxmlformats.org/officeDocument/2006/relationships/hyperlink" Target="https://www.amazon.com/dp/B07HGHS4PG" TargetMode="External"/><Relationship Id="rId1543" Type="http://schemas.openxmlformats.org/officeDocument/2006/relationships/hyperlink" Target="https://www.amazon.com/dp/B01N9CODER" TargetMode="External"/><Relationship Id="rId2874" Type="http://schemas.openxmlformats.org/officeDocument/2006/relationships/hyperlink" Target="https://www.amazon.com/dp/B00IIFW2L4" TargetMode="External"/><Relationship Id="rId1544" Type="http://schemas.openxmlformats.org/officeDocument/2006/relationships/hyperlink" Target="https://www.amazon.com/dp/B00OD3W1BQ" TargetMode="External"/><Relationship Id="rId2875" Type="http://schemas.openxmlformats.org/officeDocument/2006/relationships/hyperlink" Target="https://www.amazon.com/dp/B07J232RV4" TargetMode="External"/><Relationship Id="rId1545" Type="http://schemas.openxmlformats.org/officeDocument/2006/relationships/hyperlink" Target="https://www.amazon.com/dp/B07D4BD5D3" TargetMode="External"/><Relationship Id="rId2876" Type="http://schemas.openxmlformats.org/officeDocument/2006/relationships/hyperlink" Target="https://www.amazon.com/dp/B01K7AOSQE" TargetMode="External"/><Relationship Id="rId1546" Type="http://schemas.openxmlformats.org/officeDocument/2006/relationships/hyperlink" Target="https://www.amazon.com/dp/B074NHRZQX" TargetMode="External"/><Relationship Id="rId2877" Type="http://schemas.openxmlformats.org/officeDocument/2006/relationships/hyperlink" Target="https://www.amazon.com/dp/B07DGMN612" TargetMode="External"/><Relationship Id="rId1547" Type="http://schemas.openxmlformats.org/officeDocument/2006/relationships/hyperlink" Target="https://www.amazon.com/dp/B00CEMGNTE" TargetMode="External"/><Relationship Id="rId2878" Type="http://schemas.openxmlformats.org/officeDocument/2006/relationships/hyperlink" Target="https://www.amazon.com/dp/B07C4972WR" TargetMode="External"/><Relationship Id="rId1548" Type="http://schemas.openxmlformats.org/officeDocument/2006/relationships/hyperlink" Target="https://www.amazon.com/dp/B076MMY8T8" TargetMode="External"/><Relationship Id="rId2879" Type="http://schemas.openxmlformats.org/officeDocument/2006/relationships/hyperlink" Target="https://www.amazon.com/dp/B00M169YVC" TargetMode="External"/><Relationship Id="rId1549" Type="http://schemas.openxmlformats.org/officeDocument/2006/relationships/hyperlink" Target="https://www.amazon.com/dp/B0085WHBHU" TargetMode="External"/><Relationship Id="rId959" Type="http://schemas.openxmlformats.org/officeDocument/2006/relationships/hyperlink" Target="https://www.amazon.com/dp/B0821SHCXW" TargetMode="External"/><Relationship Id="rId954" Type="http://schemas.openxmlformats.org/officeDocument/2006/relationships/hyperlink" Target="https://www.amazon.com/dp/B00NGJ47HO" TargetMode="External"/><Relationship Id="rId953" Type="http://schemas.openxmlformats.org/officeDocument/2006/relationships/hyperlink" Target="https://www.amazon.com/dp/B07D4BD5D3" TargetMode="External"/><Relationship Id="rId952" Type="http://schemas.openxmlformats.org/officeDocument/2006/relationships/hyperlink" Target="https://www.amazon.com/dp/B00OD3W1BQ" TargetMode="External"/><Relationship Id="rId951" Type="http://schemas.openxmlformats.org/officeDocument/2006/relationships/hyperlink" Target="https://www.amazon.com/dp/B00ZSAHYUG" TargetMode="External"/><Relationship Id="rId958" Type="http://schemas.openxmlformats.org/officeDocument/2006/relationships/hyperlink" Target="https://www.amazon.com/dp/B06XZV3F8F" TargetMode="External"/><Relationship Id="rId957" Type="http://schemas.openxmlformats.org/officeDocument/2006/relationships/hyperlink" Target="https://www.amazon.com/dp/B002HZHUCW" TargetMode="External"/><Relationship Id="rId956" Type="http://schemas.openxmlformats.org/officeDocument/2006/relationships/hyperlink" Target="https://www.amazon.com/dp/B07MDJX7LZ" TargetMode="External"/><Relationship Id="rId955" Type="http://schemas.openxmlformats.org/officeDocument/2006/relationships/hyperlink" Target="https://www.amazon.com/dp/B072Q4PX1R" TargetMode="External"/><Relationship Id="rId950" Type="http://schemas.openxmlformats.org/officeDocument/2006/relationships/hyperlink" Target="https://www.amazon.com/dp/B00WGGEEEY" TargetMode="External"/><Relationship Id="rId2870" Type="http://schemas.openxmlformats.org/officeDocument/2006/relationships/hyperlink" Target="https://www.amazon.com/dp/B003XVM9XY" TargetMode="External"/><Relationship Id="rId1540" Type="http://schemas.openxmlformats.org/officeDocument/2006/relationships/hyperlink" Target="https://www.amazon.com/dp/B01LXXM5EK" TargetMode="External"/><Relationship Id="rId2871" Type="http://schemas.openxmlformats.org/officeDocument/2006/relationships/hyperlink" Target="https://www.amazon.com/dp/B01D7P5BFS" TargetMode="External"/><Relationship Id="rId1541" Type="http://schemas.openxmlformats.org/officeDocument/2006/relationships/hyperlink" Target="https://www.amazon.com/dp/B071JGCB18" TargetMode="External"/><Relationship Id="rId2872" Type="http://schemas.openxmlformats.org/officeDocument/2006/relationships/hyperlink" Target="https://www.amazon.com/dp/B07N64XFKQ" TargetMode="External"/><Relationship Id="rId1542" Type="http://schemas.openxmlformats.org/officeDocument/2006/relationships/hyperlink" Target="https://www.amazon.com/dp/B07GP3YPCC" TargetMode="External"/><Relationship Id="rId2873" Type="http://schemas.openxmlformats.org/officeDocument/2006/relationships/hyperlink" Target="https://www.amazon.com/dp/B076FGKC3H" TargetMode="External"/><Relationship Id="rId2027" Type="http://schemas.openxmlformats.org/officeDocument/2006/relationships/hyperlink" Target="https://www.amazon.com/dp/B074ND67LQ" TargetMode="External"/><Relationship Id="rId2028" Type="http://schemas.openxmlformats.org/officeDocument/2006/relationships/hyperlink" Target="https://www.amazon.com/dp/B07WT2XYKQ" TargetMode="External"/><Relationship Id="rId2029" Type="http://schemas.openxmlformats.org/officeDocument/2006/relationships/hyperlink" Target="https://www.amazon.com/dp/B07QK4YXQL" TargetMode="External"/><Relationship Id="rId590" Type="http://schemas.openxmlformats.org/officeDocument/2006/relationships/hyperlink" Target="https://www.amazon.com/dp/B004JU0H6O" TargetMode="External"/><Relationship Id="rId107" Type="http://schemas.openxmlformats.org/officeDocument/2006/relationships/hyperlink" Target="https://www.amazon.com/dp/B011397784" TargetMode="External"/><Relationship Id="rId106" Type="http://schemas.openxmlformats.org/officeDocument/2006/relationships/hyperlink" Target="https://www.amazon.com/dp/B009JCVZ90" TargetMode="External"/><Relationship Id="rId105" Type="http://schemas.openxmlformats.org/officeDocument/2006/relationships/hyperlink" Target="https://www.amazon.com/dp/B07JFMCMX3" TargetMode="External"/><Relationship Id="rId589" Type="http://schemas.openxmlformats.org/officeDocument/2006/relationships/hyperlink" Target="https://www.amazon.com/dp/B00MNQPRK2" TargetMode="External"/><Relationship Id="rId104" Type="http://schemas.openxmlformats.org/officeDocument/2006/relationships/hyperlink" Target="https://www.amazon.com/dp/B01N41IPPI" TargetMode="External"/><Relationship Id="rId588" Type="http://schemas.openxmlformats.org/officeDocument/2006/relationships/hyperlink" Target="https://www.amazon.com/dp/B019K8JF3K" TargetMode="External"/><Relationship Id="rId109" Type="http://schemas.openxmlformats.org/officeDocument/2006/relationships/hyperlink" Target="https://www.amazon.com/dp/B00NPVCNS8" TargetMode="External"/><Relationship Id="rId1170" Type="http://schemas.openxmlformats.org/officeDocument/2006/relationships/hyperlink" Target="https://www.amazon.com/dp/B075FDZ37C" TargetMode="External"/><Relationship Id="rId108" Type="http://schemas.openxmlformats.org/officeDocument/2006/relationships/hyperlink" Target="https://www.amazon.com/dp/B07B7K7N3P" TargetMode="External"/><Relationship Id="rId1171" Type="http://schemas.openxmlformats.org/officeDocument/2006/relationships/hyperlink" Target="https://www.amazon.com/dp/B00E8SZ3H0" TargetMode="External"/><Relationship Id="rId583" Type="http://schemas.openxmlformats.org/officeDocument/2006/relationships/hyperlink" Target="https://www.amazon.com/dp/B07RGWD9HF" TargetMode="External"/><Relationship Id="rId1172" Type="http://schemas.openxmlformats.org/officeDocument/2006/relationships/hyperlink" Target="https://www.amazon.com/dp/B076FGKC3H" TargetMode="External"/><Relationship Id="rId582" Type="http://schemas.openxmlformats.org/officeDocument/2006/relationships/hyperlink" Target="https://www.amazon.com/dp/B07KKZ8K5C" TargetMode="External"/><Relationship Id="rId1173" Type="http://schemas.openxmlformats.org/officeDocument/2006/relationships/hyperlink" Target="https://www.amazon.com/dp/B01K7AOSQE" TargetMode="External"/><Relationship Id="rId2020" Type="http://schemas.openxmlformats.org/officeDocument/2006/relationships/hyperlink" Target="https://www.amazon.com/dp/B00EYN1NK0" TargetMode="External"/><Relationship Id="rId581" Type="http://schemas.openxmlformats.org/officeDocument/2006/relationships/hyperlink" Target="https://www.amazon.com/dp/B0087XPDTU" TargetMode="External"/><Relationship Id="rId1174" Type="http://schemas.openxmlformats.org/officeDocument/2006/relationships/hyperlink" Target="https://www.amazon.com/dp/B07HH19LWH" TargetMode="External"/><Relationship Id="rId2021" Type="http://schemas.openxmlformats.org/officeDocument/2006/relationships/hyperlink" Target="https://www.amazon.com/dp/B01HE1IVNA" TargetMode="External"/><Relationship Id="rId580" Type="http://schemas.openxmlformats.org/officeDocument/2006/relationships/hyperlink" Target="https://www.amazon.com/dp/B01GDR3HHG" TargetMode="External"/><Relationship Id="rId1175" Type="http://schemas.openxmlformats.org/officeDocument/2006/relationships/hyperlink" Target="https://www.amazon.com/dp/B002HZHUCW" TargetMode="External"/><Relationship Id="rId2022" Type="http://schemas.openxmlformats.org/officeDocument/2006/relationships/hyperlink" Target="https://www.amazon.com/dp/B01AS4WA14" TargetMode="External"/><Relationship Id="rId103" Type="http://schemas.openxmlformats.org/officeDocument/2006/relationships/hyperlink" Target="https://www.amazon.com/dp/B074QXGBG6" TargetMode="External"/><Relationship Id="rId587" Type="http://schemas.openxmlformats.org/officeDocument/2006/relationships/hyperlink" Target="https://www.amazon.com/dp/B072Q4PX1R" TargetMode="External"/><Relationship Id="rId1176" Type="http://schemas.openxmlformats.org/officeDocument/2006/relationships/hyperlink" Target="https://www.amazon.com/dp/B073JTYRP5" TargetMode="External"/><Relationship Id="rId2023" Type="http://schemas.openxmlformats.org/officeDocument/2006/relationships/hyperlink" Target="https://www.amazon.com/dp/B07C93H4Z1" TargetMode="External"/><Relationship Id="rId102" Type="http://schemas.openxmlformats.org/officeDocument/2006/relationships/hyperlink" Target="https://www.amazon.com/dp/B07HNT8KG2" TargetMode="External"/><Relationship Id="rId586" Type="http://schemas.openxmlformats.org/officeDocument/2006/relationships/hyperlink" Target="https://www.amazon.com/dp/B07HH7QW7S" TargetMode="External"/><Relationship Id="rId1177" Type="http://schemas.openxmlformats.org/officeDocument/2006/relationships/hyperlink" Target="https://www.amazon.com/dp/B07GJ6RDFR" TargetMode="External"/><Relationship Id="rId2024" Type="http://schemas.openxmlformats.org/officeDocument/2006/relationships/hyperlink" Target="https://www.amazon.com/dp/B01HEJWCZ0" TargetMode="External"/><Relationship Id="rId101" Type="http://schemas.openxmlformats.org/officeDocument/2006/relationships/hyperlink" Target="https://www.amazon.com/dp/B01N9J7MLI" TargetMode="External"/><Relationship Id="rId585" Type="http://schemas.openxmlformats.org/officeDocument/2006/relationships/hyperlink" Target="https://www.amazon.com/dp/B07JJ72P81" TargetMode="External"/><Relationship Id="rId1178" Type="http://schemas.openxmlformats.org/officeDocument/2006/relationships/hyperlink" Target="https://www.amazon.com/dp/B003DYZQKY" TargetMode="External"/><Relationship Id="rId2025" Type="http://schemas.openxmlformats.org/officeDocument/2006/relationships/hyperlink" Target="https://www.amazon.com/dp/B00NGJ47HO" TargetMode="External"/><Relationship Id="rId100" Type="http://schemas.openxmlformats.org/officeDocument/2006/relationships/hyperlink" Target="https://www.amazon.com/dp/B01N125MU5" TargetMode="External"/><Relationship Id="rId584" Type="http://schemas.openxmlformats.org/officeDocument/2006/relationships/hyperlink" Target="https://www.amazon.com/dp/B00XBC3BF0" TargetMode="External"/><Relationship Id="rId1179" Type="http://schemas.openxmlformats.org/officeDocument/2006/relationships/hyperlink" Target="https://www.amazon.com/dp/B07NC5K8SK" TargetMode="External"/><Relationship Id="rId2026" Type="http://schemas.openxmlformats.org/officeDocument/2006/relationships/hyperlink" Target="https://www.amazon.com/dp/B074QTGLL2" TargetMode="External"/><Relationship Id="rId1169" Type="http://schemas.openxmlformats.org/officeDocument/2006/relationships/hyperlink" Target="https://www.amazon.com/dp/B07C4972WR" TargetMode="External"/><Relationship Id="rId2016" Type="http://schemas.openxmlformats.org/officeDocument/2006/relationships/hyperlink" Target="https://www.amazon.com/dp/B009JCVZ90" TargetMode="External"/><Relationship Id="rId2017" Type="http://schemas.openxmlformats.org/officeDocument/2006/relationships/hyperlink" Target="https://www.amazon.com/dp/B07BNPSFVZ" TargetMode="External"/><Relationship Id="rId2018" Type="http://schemas.openxmlformats.org/officeDocument/2006/relationships/hyperlink" Target="https://www.amazon.com/dp/B07KRXH1Z1" TargetMode="External"/><Relationship Id="rId2019" Type="http://schemas.openxmlformats.org/officeDocument/2006/relationships/hyperlink" Target="https://www.amazon.com/dp/B0147WIC7E" TargetMode="External"/><Relationship Id="rId579" Type="http://schemas.openxmlformats.org/officeDocument/2006/relationships/hyperlink" Target="https://www.amazon.com/dp/B01B8GSUXI" TargetMode="External"/><Relationship Id="rId578" Type="http://schemas.openxmlformats.org/officeDocument/2006/relationships/hyperlink" Target="https://www.amazon.com/dp/B000GLNO3S" TargetMode="External"/><Relationship Id="rId577" Type="http://schemas.openxmlformats.org/officeDocument/2006/relationships/hyperlink" Target="https://www.amazon.com/dp/B07FYN5FS9" TargetMode="External"/><Relationship Id="rId2490" Type="http://schemas.openxmlformats.org/officeDocument/2006/relationships/hyperlink" Target="https://www.amazon.com/dp/B01BWZWDZG" TargetMode="External"/><Relationship Id="rId1160" Type="http://schemas.openxmlformats.org/officeDocument/2006/relationships/hyperlink" Target="https://www.amazon.com/dp/B072Q4PX1R" TargetMode="External"/><Relationship Id="rId2491" Type="http://schemas.openxmlformats.org/officeDocument/2006/relationships/hyperlink" Target="https://www.amazon.com/dp/B07NC5K8SK" TargetMode="External"/><Relationship Id="rId572" Type="http://schemas.openxmlformats.org/officeDocument/2006/relationships/hyperlink" Target="https://www.amazon.com/dp/B00GTCL4C6" TargetMode="External"/><Relationship Id="rId1161" Type="http://schemas.openxmlformats.org/officeDocument/2006/relationships/hyperlink" Target="https://www.amazon.com/dp/B01N2YPDQX" TargetMode="External"/><Relationship Id="rId2492" Type="http://schemas.openxmlformats.org/officeDocument/2006/relationships/hyperlink" Target="https://www.amazon.com/dp/B07QRH2RCX" TargetMode="External"/><Relationship Id="rId571" Type="http://schemas.openxmlformats.org/officeDocument/2006/relationships/hyperlink" Target="https://www.amazon.com/dp/B06XZV3F8F" TargetMode="External"/><Relationship Id="rId1162" Type="http://schemas.openxmlformats.org/officeDocument/2006/relationships/hyperlink" Target="https://www.amazon.com/dp/B06XZV3F8F" TargetMode="External"/><Relationship Id="rId2493" Type="http://schemas.openxmlformats.org/officeDocument/2006/relationships/hyperlink" Target="https://www.amazon.com/dp/B01LZPMFW9" TargetMode="External"/><Relationship Id="rId570" Type="http://schemas.openxmlformats.org/officeDocument/2006/relationships/hyperlink" Target="https://www.amazon.com/dp/B07VTTZ2N1" TargetMode="External"/><Relationship Id="rId1163" Type="http://schemas.openxmlformats.org/officeDocument/2006/relationships/hyperlink" Target="https://www.amazon.com/dp/B01B8GQ7RO" TargetMode="External"/><Relationship Id="rId2010" Type="http://schemas.openxmlformats.org/officeDocument/2006/relationships/hyperlink" Target="https://www.amazon.com/dp/B07B7K7N3P" TargetMode="External"/><Relationship Id="rId2494" Type="http://schemas.openxmlformats.org/officeDocument/2006/relationships/hyperlink" Target="https://www.amazon.com/dp/B07GJ6RDFR" TargetMode="External"/><Relationship Id="rId1164" Type="http://schemas.openxmlformats.org/officeDocument/2006/relationships/hyperlink" Target="https://www.amazon.com/dp/B07X5FN4P1" TargetMode="External"/><Relationship Id="rId2011" Type="http://schemas.openxmlformats.org/officeDocument/2006/relationships/hyperlink" Target="https://www.amazon.com/dp/B06ZXYFYND" TargetMode="External"/><Relationship Id="rId2495" Type="http://schemas.openxmlformats.org/officeDocument/2006/relationships/hyperlink" Target="https://www.amazon.com/dp/B0030UUBMO" TargetMode="External"/><Relationship Id="rId576" Type="http://schemas.openxmlformats.org/officeDocument/2006/relationships/hyperlink" Target="https://www.amazon.com/dp/B071JGCB18" TargetMode="External"/><Relationship Id="rId1165" Type="http://schemas.openxmlformats.org/officeDocument/2006/relationships/hyperlink" Target="https://www.amazon.com/dp/B0085WHBHU" TargetMode="External"/><Relationship Id="rId2012" Type="http://schemas.openxmlformats.org/officeDocument/2006/relationships/hyperlink" Target="https://www.amazon.com/dp/B077MJZ6ZG" TargetMode="External"/><Relationship Id="rId2496" Type="http://schemas.openxmlformats.org/officeDocument/2006/relationships/hyperlink" Target="https://www.amazon.com/dp/B07YTRF1FY" TargetMode="External"/><Relationship Id="rId575" Type="http://schemas.openxmlformats.org/officeDocument/2006/relationships/hyperlink" Target="https://www.amazon.com/dp/B00WGGEEEY" TargetMode="External"/><Relationship Id="rId1166" Type="http://schemas.openxmlformats.org/officeDocument/2006/relationships/hyperlink" Target="https://www.amazon.com/dp/B07TW4L69W" TargetMode="External"/><Relationship Id="rId2013" Type="http://schemas.openxmlformats.org/officeDocument/2006/relationships/hyperlink" Target="https://www.amazon.com/dp/B01ICHJIM8" TargetMode="External"/><Relationship Id="rId2497" Type="http://schemas.openxmlformats.org/officeDocument/2006/relationships/hyperlink" Target="https://www.amazon.com/dp/B07MGVWV24" TargetMode="External"/><Relationship Id="rId574" Type="http://schemas.openxmlformats.org/officeDocument/2006/relationships/hyperlink" Target="https://www.amazon.com/dp/B076MMY8T8" TargetMode="External"/><Relationship Id="rId1167" Type="http://schemas.openxmlformats.org/officeDocument/2006/relationships/hyperlink" Target="https://www.amazon.com/dp/B00NX8GH4E" TargetMode="External"/><Relationship Id="rId2014" Type="http://schemas.openxmlformats.org/officeDocument/2006/relationships/hyperlink" Target="https://www.amazon.com/dp/B010S7VZI0" TargetMode="External"/><Relationship Id="rId2498" Type="http://schemas.openxmlformats.org/officeDocument/2006/relationships/hyperlink" Target="https://www.amazon.com/dp/B01D7P5BFS" TargetMode="External"/><Relationship Id="rId573" Type="http://schemas.openxmlformats.org/officeDocument/2006/relationships/hyperlink" Target="https://www.amazon.com/dp/B07DZS7QZ9" TargetMode="External"/><Relationship Id="rId1168" Type="http://schemas.openxmlformats.org/officeDocument/2006/relationships/hyperlink" Target="https://www.amazon.com/dp/B07L6KM74G" TargetMode="External"/><Relationship Id="rId2015" Type="http://schemas.openxmlformats.org/officeDocument/2006/relationships/hyperlink" Target="https://www.amazon.com/dp/B07JFMCMX3" TargetMode="External"/><Relationship Id="rId2499" Type="http://schemas.openxmlformats.org/officeDocument/2006/relationships/hyperlink" Target="https://www.amazon.com/dp/B074QXGBG6" TargetMode="External"/><Relationship Id="rId2049" Type="http://schemas.openxmlformats.org/officeDocument/2006/relationships/hyperlink" Target="https://www.amazon.com/dp/B00OD3W1BQ" TargetMode="External"/><Relationship Id="rId129" Type="http://schemas.openxmlformats.org/officeDocument/2006/relationships/hyperlink" Target="https://www.amazon.com/dp/B01KKHRNM0" TargetMode="External"/><Relationship Id="rId128" Type="http://schemas.openxmlformats.org/officeDocument/2006/relationships/hyperlink" Target="https://www.amazon.com/dp/B074QWK5C4" TargetMode="External"/><Relationship Id="rId127" Type="http://schemas.openxmlformats.org/officeDocument/2006/relationships/hyperlink" Target="https://www.amazon.com/dp/B07HG5Q8TP" TargetMode="External"/><Relationship Id="rId126" Type="http://schemas.openxmlformats.org/officeDocument/2006/relationships/hyperlink" Target="https://www.amazon.com/dp/B074QTGLL2" TargetMode="External"/><Relationship Id="rId1190" Type="http://schemas.openxmlformats.org/officeDocument/2006/relationships/hyperlink" Target="https://www.amazon.com/dp/B00IIFW2L4" TargetMode="External"/><Relationship Id="rId1191" Type="http://schemas.openxmlformats.org/officeDocument/2006/relationships/hyperlink" Target="https://www.amazon.com/dp/B074R69K91" TargetMode="External"/><Relationship Id="rId1192" Type="http://schemas.openxmlformats.org/officeDocument/2006/relationships/hyperlink" Target="https://www.amazon.com/dp/B01KIHQOZ4" TargetMode="External"/><Relationship Id="rId1193" Type="http://schemas.openxmlformats.org/officeDocument/2006/relationships/hyperlink" Target="https://www.amazon.com/dp/B07VTTZ2N1" TargetMode="External"/><Relationship Id="rId2040" Type="http://schemas.openxmlformats.org/officeDocument/2006/relationships/hyperlink" Target="https://www.amazon.com/dp/B01LXXM5EK" TargetMode="External"/><Relationship Id="rId121" Type="http://schemas.openxmlformats.org/officeDocument/2006/relationships/hyperlink" Target="https://www.amazon.com/dp/B01HE1IVNA" TargetMode="External"/><Relationship Id="rId1194" Type="http://schemas.openxmlformats.org/officeDocument/2006/relationships/hyperlink" Target="https://www.amazon.com/dp/B0742B6F1H" TargetMode="External"/><Relationship Id="rId2041" Type="http://schemas.openxmlformats.org/officeDocument/2006/relationships/hyperlink" Target="https://www.amazon.com/dp/B075FDZ37C" TargetMode="External"/><Relationship Id="rId120" Type="http://schemas.openxmlformats.org/officeDocument/2006/relationships/hyperlink" Target="https://www.amazon.com/dp/B07GGP9X78" TargetMode="External"/><Relationship Id="rId1195" Type="http://schemas.openxmlformats.org/officeDocument/2006/relationships/hyperlink" Target="https://www.amazon.com/dp/B075JMMFGQ" TargetMode="External"/><Relationship Id="rId2042" Type="http://schemas.openxmlformats.org/officeDocument/2006/relationships/hyperlink" Target="https://www.amazon.com/dp/B07GP3YPCC" TargetMode="External"/><Relationship Id="rId1196" Type="http://schemas.openxmlformats.org/officeDocument/2006/relationships/hyperlink" Target="https://www.amazon.com/dp/B07ZKBP4DS" TargetMode="External"/><Relationship Id="rId2043" Type="http://schemas.openxmlformats.org/officeDocument/2006/relationships/hyperlink" Target="https://www.amazon.com/dp/B07D4BD5D3" TargetMode="External"/><Relationship Id="rId1197" Type="http://schemas.openxmlformats.org/officeDocument/2006/relationships/hyperlink" Target="https://www.amazon.com/dp/B074PY2ZGS" TargetMode="External"/><Relationship Id="rId2044" Type="http://schemas.openxmlformats.org/officeDocument/2006/relationships/hyperlink" Target="https://www.amazon.com/dp/B00DOZTM3O" TargetMode="External"/><Relationship Id="rId125" Type="http://schemas.openxmlformats.org/officeDocument/2006/relationships/hyperlink" Target="https://www.amazon.com/dp/B01AS4WA14" TargetMode="External"/><Relationship Id="rId1198" Type="http://schemas.openxmlformats.org/officeDocument/2006/relationships/hyperlink" Target="https://www.amazon.com/dp/B07T9KVJ8D" TargetMode="External"/><Relationship Id="rId2045" Type="http://schemas.openxmlformats.org/officeDocument/2006/relationships/hyperlink" Target="https://www.amazon.com/dp/B072Q4PX1R" TargetMode="External"/><Relationship Id="rId124" Type="http://schemas.openxmlformats.org/officeDocument/2006/relationships/hyperlink" Target="https://www.amazon.com/dp/B00OD3W1BQ" TargetMode="External"/><Relationship Id="rId1199" Type="http://schemas.openxmlformats.org/officeDocument/2006/relationships/hyperlink" Target="https://www.amazon.com/dp/B074QXGBG6" TargetMode="External"/><Relationship Id="rId2046" Type="http://schemas.openxmlformats.org/officeDocument/2006/relationships/hyperlink" Target="https://www.amazon.com/dp/B013WW9I82" TargetMode="External"/><Relationship Id="rId123" Type="http://schemas.openxmlformats.org/officeDocument/2006/relationships/hyperlink" Target="https://www.amazon.com/dp/B01BWZWDZG" TargetMode="External"/><Relationship Id="rId2047" Type="http://schemas.openxmlformats.org/officeDocument/2006/relationships/hyperlink" Target="https://www.amazon.com/dp/B01N9CODER" TargetMode="External"/><Relationship Id="rId122" Type="http://schemas.openxmlformats.org/officeDocument/2006/relationships/hyperlink" Target="https://www.amazon.com/dp/B07C93H4Z1" TargetMode="External"/><Relationship Id="rId2048" Type="http://schemas.openxmlformats.org/officeDocument/2006/relationships/hyperlink" Target="https://www.amazon.com/dp/B074NHRZQX" TargetMode="External"/><Relationship Id="rId2038" Type="http://schemas.openxmlformats.org/officeDocument/2006/relationships/hyperlink" Target="https://www.amazon.com/dp/B00WGGEEEY" TargetMode="External"/><Relationship Id="rId2039" Type="http://schemas.openxmlformats.org/officeDocument/2006/relationships/hyperlink" Target="https://www.amazon.com/dp/B07QL9YSZY" TargetMode="External"/><Relationship Id="rId118" Type="http://schemas.openxmlformats.org/officeDocument/2006/relationships/hyperlink" Target="https://www.amazon.com/dp/B06ZXYFYND" TargetMode="External"/><Relationship Id="rId117" Type="http://schemas.openxmlformats.org/officeDocument/2006/relationships/hyperlink" Target="https://www.amazon.com/dp/B01N2RJ0HI" TargetMode="External"/><Relationship Id="rId116" Type="http://schemas.openxmlformats.org/officeDocument/2006/relationships/hyperlink" Target="https://www.amazon.com/dp/B010S7VZI0" TargetMode="External"/><Relationship Id="rId115" Type="http://schemas.openxmlformats.org/officeDocument/2006/relationships/hyperlink" Target="https://www.amazon.com/dp/B07QL9YSZY" TargetMode="External"/><Relationship Id="rId599" Type="http://schemas.openxmlformats.org/officeDocument/2006/relationships/hyperlink" Target="https://www.amazon.com/dp/B07BNPSFVZ" TargetMode="External"/><Relationship Id="rId1180" Type="http://schemas.openxmlformats.org/officeDocument/2006/relationships/hyperlink" Target="https://www.amazon.com/dp/B06Y3C1KHY" TargetMode="External"/><Relationship Id="rId1181" Type="http://schemas.openxmlformats.org/officeDocument/2006/relationships/hyperlink" Target="https://www.amazon.com/dp/B008S5B17A" TargetMode="External"/><Relationship Id="rId119" Type="http://schemas.openxmlformats.org/officeDocument/2006/relationships/hyperlink" Target="https://www.amazon.com/dp/B00DQT7ALE" TargetMode="External"/><Relationship Id="rId1182" Type="http://schemas.openxmlformats.org/officeDocument/2006/relationships/hyperlink" Target="https://www.amazon.com/dp/B07RGWD9HF" TargetMode="External"/><Relationship Id="rId110" Type="http://schemas.openxmlformats.org/officeDocument/2006/relationships/hyperlink" Target="https://www.amazon.com/dp/B07BNPSFVZ" TargetMode="External"/><Relationship Id="rId594" Type="http://schemas.openxmlformats.org/officeDocument/2006/relationships/hyperlink" Target="https://www.amazon.com/dp/B06XJ9D37N" TargetMode="External"/><Relationship Id="rId1183" Type="http://schemas.openxmlformats.org/officeDocument/2006/relationships/hyperlink" Target="https://www.amazon.com/dp/B07CVQXC66" TargetMode="External"/><Relationship Id="rId2030" Type="http://schemas.openxmlformats.org/officeDocument/2006/relationships/hyperlink" Target="https://www.amazon.com/dp/B07WW2GY1R" TargetMode="External"/><Relationship Id="rId593" Type="http://schemas.openxmlformats.org/officeDocument/2006/relationships/hyperlink" Target="https://www.amazon.com/dp/B00EVQJ4AQ" TargetMode="External"/><Relationship Id="rId1184" Type="http://schemas.openxmlformats.org/officeDocument/2006/relationships/hyperlink" Target="https://www.amazon.com/dp/B0087XPDTU" TargetMode="External"/><Relationship Id="rId2031" Type="http://schemas.openxmlformats.org/officeDocument/2006/relationships/hyperlink" Target="https://www.amazon.com/dp/B07HH7QW7S" TargetMode="External"/><Relationship Id="rId592" Type="http://schemas.openxmlformats.org/officeDocument/2006/relationships/hyperlink" Target="https://www.amazon.com/dp/B01I0YR8LG" TargetMode="External"/><Relationship Id="rId1185" Type="http://schemas.openxmlformats.org/officeDocument/2006/relationships/hyperlink" Target="https://www.amazon.com/dp/B00DPO1AN4" TargetMode="External"/><Relationship Id="rId2032" Type="http://schemas.openxmlformats.org/officeDocument/2006/relationships/hyperlink" Target="https://www.amazon.com/dp/B006Z2BZBU" TargetMode="External"/><Relationship Id="rId591" Type="http://schemas.openxmlformats.org/officeDocument/2006/relationships/hyperlink" Target="https://www.amazon.com/dp/B001T4XU1C" TargetMode="External"/><Relationship Id="rId1186" Type="http://schemas.openxmlformats.org/officeDocument/2006/relationships/hyperlink" Target="https://www.amazon.com/dp/B07DGMN612" TargetMode="External"/><Relationship Id="rId2033" Type="http://schemas.openxmlformats.org/officeDocument/2006/relationships/hyperlink" Target="https://www.amazon.com/dp/B076MMY8T8" TargetMode="External"/><Relationship Id="rId114" Type="http://schemas.openxmlformats.org/officeDocument/2006/relationships/hyperlink" Target="https://www.amazon.com/dp/B01LXXM5EK" TargetMode="External"/><Relationship Id="rId598" Type="http://schemas.openxmlformats.org/officeDocument/2006/relationships/hyperlink" Target="https://www.amazon.com/dp/B07KXQLMLL" TargetMode="External"/><Relationship Id="rId1187" Type="http://schemas.openxmlformats.org/officeDocument/2006/relationships/hyperlink" Target="https://www.amazon.com/dp/B07JJ72P81" TargetMode="External"/><Relationship Id="rId2034" Type="http://schemas.openxmlformats.org/officeDocument/2006/relationships/hyperlink" Target="https://www.amazon.com/dp/B074QWK5C4" TargetMode="External"/><Relationship Id="rId113" Type="http://schemas.openxmlformats.org/officeDocument/2006/relationships/hyperlink" Target="https://www.amazon.com/dp/B077MJZ6ZG" TargetMode="External"/><Relationship Id="rId597" Type="http://schemas.openxmlformats.org/officeDocument/2006/relationships/hyperlink" Target="https://www.amazon.com/dp/B07RPQPYDM" TargetMode="External"/><Relationship Id="rId1188" Type="http://schemas.openxmlformats.org/officeDocument/2006/relationships/hyperlink" Target="https://www.amazon.com/dp/B01K8JEEGS" TargetMode="External"/><Relationship Id="rId2035" Type="http://schemas.openxmlformats.org/officeDocument/2006/relationships/hyperlink" Target="https://www.amazon.com/dp/B072Q5J7TZ" TargetMode="External"/><Relationship Id="rId112" Type="http://schemas.openxmlformats.org/officeDocument/2006/relationships/hyperlink" Target="https://www.amazon.com/dp/B014WOXB6O" TargetMode="External"/><Relationship Id="rId596" Type="http://schemas.openxmlformats.org/officeDocument/2006/relationships/hyperlink" Target="https://www.amazon.com/dp/B008S5B17A" TargetMode="External"/><Relationship Id="rId1189" Type="http://schemas.openxmlformats.org/officeDocument/2006/relationships/hyperlink" Target="https://www.amazon.com/dp/B01BWZWDZG" TargetMode="External"/><Relationship Id="rId2036" Type="http://schemas.openxmlformats.org/officeDocument/2006/relationships/hyperlink" Target="https://www.amazon.com/dp/B07MNMH21D" TargetMode="External"/><Relationship Id="rId111" Type="http://schemas.openxmlformats.org/officeDocument/2006/relationships/hyperlink" Target="https://www.amazon.com/dp/B073WR319C" TargetMode="External"/><Relationship Id="rId595" Type="http://schemas.openxmlformats.org/officeDocument/2006/relationships/hyperlink" Target="https://www.amazon.com/dp/B07HGCM2ZN" TargetMode="External"/><Relationship Id="rId2037" Type="http://schemas.openxmlformats.org/officeDocument/2006/relationships/hyperlink" Target="https://www.amazon.com/dp/B01KIHQOZ4" TargetMode="External"/><Relationship Id="rId1136" Type="http://schemas.openxmlformats.org/officeDocument/2006/relationships/hyperlink" Target="https://www.amazon.com/dp/B07KCPN1Q5" TargetMode="External"/><Relationship Id="rId2467" Type="http://schemas.openxmlformats.org/officeDocument/2006/relationships/hyperlink" Target="https://www.amazon.com/dp/B00XBC3BF0" TargetMode="External"/><Relationship Id="rId1137" Type="http://schemas.openxmlformats.org/officeDocument/2006/relationships/hyperlink" Target="https://www.amazon.com/dp/B0012H2L3E" TargetMode="External"/><Relationship Id="rId2468" Type="http://schemas.openxmlformats.org/officeDocument/2006/relationships/hyperlink" Target="https://www.amazon.com/dp/B07R8Z5P41" TargetMode="External"/><Relationship Id="rId1138" Type="http://schemas.openxmlformats.org/officeDocument/2006/relationships/hyperlink" Target="https://www.amazon.com/dp/B01N9CODER" TargetMode="External"/><Relationship Id="rId2469" Type="http://schemas.openxmlformats.org/officeDocument/2006/relationships/hyperlink" Target="https://www.amazon.com/dp/B06Y3C1KHY" TargetMode="External"/><Relationship Id="rId1139" Type="http://schemas.openxmlformats.org/officeDocument/2006/relationships/hyperlink" Target="https://www.amazon.com/dp/B072BC5NH4" TargetMode="External"/><Relationship Id="rId547" Type="http://schemas.openxmlformats.org/officeDocument/2006/relationships/hyperlink" Target="https://www.amazon.com/dp/B07WT2XYKQ" TargetMode="External"/><Relationship Id="rId546" Type="http://schemas.openxmlformats.org/officeDocument/2006/relationships/hyperlink" Target="https://www.amazon.com/dp/B07T9KVJ8D" TargetMode="External"/><Relationship Id="rId545" Type="http://schemas.openxmlformats.org/officeDocument/2006/relationships/hyperlink" Target="https://www.amazon.com/dp/B07HG5Q8TP" TargetMode="External"/><Relationship Id="rId544" Type="http://schemas.openxmlformats.org/officeDocument/2006/relationships/hyperlink" Target="https://www.amazon.com/dp/B072BC5NH4" TargetMode="External"/><Relationship Id="rId549" Type="http://schemas.openxmlformats.org/officeDocument/2006/relationships/hyperlink" Target="https://www.amazon.com/dp/B07GP3YPCC" TargetMode="External"/><Relationship Id="rId548" Type="http://schemas.openxmlformats.org/officeDocument/2006/relationships/hyperlink" Target="https://www.amazon.com/dp/B01N9OEV4I" TargetMode="External"/><Relationship Id="rId2460" Type="http://schemas.openxmlformats.org/officeDocument/2006/relationships/hyperlink" Target="https://www.amazon.com/dp/B0196WNE3W" TargetMode="External"/><Relationship Id="rId1130" Type="http://schemas.openxmlformats.org/officeDocument/2006/relationships/hyperlink" Target="https://www.amazon.com/dp/B081S4LW49" TargetMode="External"/><Relationship Id="rId2461" Type="http://schemas.openxmlformats.org/officeDocument/2006/relationships/hyperlink" Target="https://www.amazon.com/dp/B01N2YPDQX" TargetMode="External"/><Relationship Id="rId1131" Type="http://schemas.openxmlformats.org/officeDocument/2006/relationships/hyperlink" Target="https://www.amazon.com/dp/B07QL9YSZY" TargetMode="External"/><Relationship Id="rId2462" Type="http://schemas.openxmlformats.org/officeDocument/2006/relationships/hyperlink" Target="https://www.amazon.com/dp/B0085WHBHU" TargetMode="External"/><Relationship Id="rId543" Type="http://schemas.openxmlformats.org/officeDocument/2006/relationships/hyperlink" Target="https://www.amazon.com/dp/B07KRXH1Z1" TargetMode="External"/><Relationship Id="rId1132" Type="http://schemas.openxmlformats.org/officeDocument/2006/relationships/hyperlink" Target="https://www.amazon.com/dp/B006Z2BZBU" TargetMode="External"/><Relationship Id="rId2463" Type="http://schemas.openxmlformats.org/officeDocument/2006/relationships/hyperlink" Target="https://www.amazon.com/dp/B010EA5ZH8" TargetMode="External"/><Relationship Id="rId542" Type="http://schemas.openxmlformats.org/officeDocument/2006/relationships/hyperlink" Target="https://www.amazon.com/dp/B00EYN1NK0" TargetMode="External"/><Relationship Id="rId1133" Type="http://schemas.openxmlformats.org/officeDocument/2006/relationships/hyperlink" Target="https://www.amazon.com/dp/B000GLNO3S" TargetMode="External"/><Relationship Id="rId2464" Type="http://schemas.openxmlformats.org/officeDocument/2006/relationships/hyperlink" Target="https://www.amazon.com/dp/B074NHRZQX" TargetMode="External"/><Relationship Id="rId541" Type="http://schemas.openxmlformats.org/officeDocument/2006/relationships/hyperlink" Target="https://www.amazon.com/dp/B0147WIC7E" TargetMode="External"/><Relationship Id="rId1134" Type="http://schemas.openxmlformats.org/officeDocument/2006/relationships/hyperlink" Target="https://www.amazon.com/dp/B01LXXM5EK" TargetMode="External"/><Relationship Id="rId2465" Type="http://schemas.openxmlformats.org/officeDocument/2006/relationships/hyperlink" Target="https://www.amazon.com/dp/B07MDJX7LZ" TargetMode="External"/><Relationship Id="rId540" Type="http://schemas.openxmlformats.org/officeDocument/2006/relationships/hyperlink" Target="https://www.amazon.com/dp/B01K8JEEGS" TargetMode="External"/><Relationship Id="rId1135" Type="http://schemas.openxmlformats.org/officeDocument/2006/relationships/hyperlink" Target="https://www.amazon.com/dp/B07HH7QW7S" TargetMode="External"/><Relationship Id="rId2466" Type="http://schemas.openxmlformats.org/officeDocument/2006/relationships/hyperlink" Target="https://www.amazon.com/dp/B00NX8GH4E" TargetMode="External"/><Relationship Id="rId1125" Type="http://schemas.openxmlformats.org/officeDocument/2006/relationships/hyperlink" Target="https://www.amazon.com/dp/B01N125MU5" TargetMode="External"/><Relationship Id="rId2456" Type="http://schemas.openxmlformats.org/officeDocument/2006/relationships/hyperlink" Target="https://www.amazon.com/dp/B01B8GQ7RO" TargetMode="External"/><Relationship Id="rId1126" Type="http://schemas.openxmlformats.org/officeDocument/2006/relationships/hyperlink" Target="https://www.amazon.com/dp/B07R8Z5P41" TargetMode="External"/><Relationship Id="rId2457" Type="http://schemas.openxmlformats.org/officeDocument/2006/relationships/hyperlink" Target="https://www.amazon.com/dp/B074ND67LQ" TargetMode="External"/><Relationship Id="rId1127" Type="http://schemas.openxmlformats.org/officeDocument/2006/relationships/hyperlink" Target="https://www.amazon.com/dp/B07C93H4Z1" TargetMode="External"/><Relationship Id="rId2458" Type="http://schemas.openxmlformats.org/officeDocument/2006/relationships/hyperlink" Target="https://www.amazon.com/dp/B07F2CXY7Q" TargetMode="External"/><Relationship Id="rId1128" Type="http://schemas.openxmlformats.org/officeDocument/2006/relationships/hyperlink" Target="https://www.amazon.com/dp/B06ZXYFYND" TargetMode="External"/><Relationship Id="rId2459" Type="http://schemas.openxmlformats.org/officeDocument/2006/relationships/hyperlink" Target="https://www.amazon.com/dp/B00OD3W1BQ" TargetMode="External"/><Relationship Id="rId1129" Type="http://schemas.openxmlformats.org/officeDocument/2006/relationships/hyperlink" Target="https://www.amazon.com/dp/B01AS4WA14" TargetMode="External"/><Relationship Id="rId536" Type="http://schemas.openxmlformats.org/officeDocument/2006/relationships/hyperlink" Target="https://www.amazon.com/dp/B074NHRZQX" TargetMode="External"/><Relationship Id="rId535" Type="http://schemas.openxmlformats.org/officeDocument/2006/relationships/hyperlink" Target="https://www.amazon.com/dp/B07JB9WK6J" TargetMode="External"/><Relationship Id="rId534" Type="http://schemas.openxmlformats.org/officeDocument/2006/relationships/hyperlink" Target="https://www.amazon.com/dp/B072Q5J7TZ" TargetMode="External"/><Relationship Id="rId533" Type="http://schemas.openxmlformats.org/officeDocument/2006/relationships/hyperlink" Target="https://www.amazon.com/dp/B00IFHPVEU" TargetMode="External"/><Relationship Id="rId539" Type="http://schemas.openxmlformats.org/officeDocument/2006/relationships/hyperlink" Target="https://www.amazon.com/dp/B06ZXYFYND" TargetMode="External"/><Relationship Id="rId538" Type="http://schemas.openxmlformats.org/officeDocument/2006/relationships/hyperlink" Target="https://www.amazon.com/dp/B07KCPN1Q5" TargetMode="External"/><Relationship Id="rId537" Type="http://schemas.openxmlformats.org/officeDocument/2006/relationships/hyperlink" Target="https://www.amazon.com/dp/B07H9NDPG7" TargetMode="External"/><Relationship Id="rId2450" Type="http://schemas.openxmlformats.org/officeDocument/2006/relationships/hyperlink" Target="https://www.amazon.com/dp/B00CEMGNTE" TargetMode="External"/><Relationship Id="rId1120" Type="http://schemas.openxmlformats.org/officeDocument/2006/relationships/hyperlink" Target="https://www.amazon.com/dp/B074QWK5C4" TargetMode="External"/><Relationship Id="rId2451" Type="http://schemas.openxmlformats.org/officeDocument/2006/relationships/hyperlink" Target="https://www.amazon.com/dp/B07RGWD9HF" TargetMode="External"/><Relationship Id="rId532" Type="http://schemas.openxmlformats.org/officeDocument/2006/relationships/hyperlink" Target="https://www.amazon.com/dp/B00OD3W1BQ" TargetMode="External"/><Relationship Id="rId1121" Type="http://schemas.openxmlformats.org/officeDocument/2006/relationships/hyperlink" Target="https://www.amazon.com/dp/B013WW9I82" TargetMode="External"/><Relationship Id="rId2452" Type="http://schemas.openxmlformats.org/officeDocument/2006/relationships/hyperlink" Target="https://www.amazon.com/dp/B074R69K91" TargetMode="External"/><Relationship Id="rId531" Type="http://schemas.openxmlformats.org/officeDocument/2006/relationships/hyperlink" Target="https://www.amazon.com/dp/B00DQT7ALE" TargetMode="External"/><Relationship Id="rId1122" Type="http://schemas.openxmlformats.org/officeDocument/2006/relationships/hyperlink" Target="https://www.amazon.com/dp/B01HEJWCZ0" TargetMode="External"/><Relationship Id="rId2453" Type="http://schemas.openxmlformats.org/officeDocument/2006/relationships/hyperlink" Target="https://www.amazon.com/dp/B06XZV3F8F" TargetMode="External"/><Relationship Id="rId530" Type="http://schemas.openxmlformats.org/officeDocument/2006/relationships/hyperlink" Target="https://www.amazon.com/dp/B075FFTLFV" TargetMode="External"/><Relationship Id="rId1123" Type="http://schemas.openxmlformats.org/officeDocument/2006/relationships/hyperlink" Target="https://www.amazon.com/dp/B01KKHRNM0" TargetMode="External"/><Relationship Id="rId2454" Type="http://schemas.openxmlformats.org/officeDocument/2006/relationships/hyperlink" Target="https://www.amazon.com/dp/B000IHJF60" TargetMode="External"/><Relationship Id="rId1124" Type="http://schemas.openxmlformats.org/officeDocument/2006/relationships/hyperlink" Target="https://www.amazon.com/dp/B07WT2XYKQ" TargetMode="External"/><Relationship Id="rId2455" Type="http://schemas.openxmlformats.org/officeDocument/2006/relationships/hyperlink" Target="https://www.amazon.com/dp/B01N9CODER" TargetMode="External"/><Relationship Id="rId1158" Type="http://schemas.openxmlformats.org/officeDocument/2006/relationships/hyperlink" Target="https://www.amazon.com/dp/B00ZSAHYUG" TargetMode="External"/><Relationship Id="rId2005" Type="http://schemas.openxmlformats.org/officeDocument/2006/relationships/hyperlink" Target="https://www.amazon.com/dp/B01NBOWH4W" TargetMode="External"/><Relationship Id="rId2489" Type="http://schemas.openxmlformats.org/officeDocument/2006/relationships/hyperlink" Target="https://www.amazon.com/dp/B07RZKFF39" TargetMode="External"/><Relationship Id="rId1159" Type="http://schemas.openxmlformats.org/officeDocument/2006/relationships/hyperlink" Target="https://www.amazon.com/dp/B00GTCL4C6" TargetMode="External"/><Relationship Id="rId2006" Type="http://schemas.openxmlformats.org/officeDocument/2006/relationships/hyperlink" Target="https://www.amazon.com/dp/B01NCK6BEO" TargetMode="External"/><Relationship Id="rId2007" Type="http://schemas.openxmlformats.org/officeDocument/2006/relationships/hyperlink" Target="https://www.amazon.com/dp/B07Z8S81GB" TargetMode="External"/><Relationship Id="rId2008" Type="http://schemas.openxmlformats.org/officeDocument/2006/relationships/hyperlink" Target="https://www.amazon.com/dp/B014WOXB6O" TargetMode="External"/><Relationship Id="rId2009" Type="http://schemas.openxmlformats.org/officeDocument/2006/relationships/hyperlink" Target="https://www.amazon.com/dp/B01N2VJBNT" TargetMode="External"/><Relationship Id="rId569" Type="http://schemas.openxmlformats.org/officeDocument/2006/relationships/hyperlink" Target="https://www.amazon.com/dp/B01B8GQ7RO" TargetMode="External"/><Relationship Id="rId568" Type="http://schemas.openxmlformats.org/officeDocument/2006/relationships/hyperlink" Target="https://www.amazon.com/dp/B00ZSAHYUG" TargetMode="External"/><Relationship Id="rId567" Type="http://schemas.openxmlformats.org/officeDocument/2006/relationships/hyperlink" Target="https://www.amazon.com/dp/B01K7AOSQE" TargetMode="External"/><Relationship Id="rId566" Type="http://schemas.openxmlformats.org/officeDocument/2006/relationships/hyperlink" Target="https://www.amazon.com/dp/B00NX8GH4E" TargetMode="External"/><Relationship Id="rId2480" Type="http://schemas.openxmlformats.org/officeDocument/2006/relationships/hyperlink" Target="https://www.amazon.com/dp/B07DGMN612" TargetMode="External"/><Relationship Id="rId561" Type="http://schemas.openxmlformats.org/officeDocument/2006/relationships/hyperlink" Target="https://www.amazon.com/dp/B0734CDD58" TargetMode="External"/><Relationship Id="rId1150" Type="http://schemas.openxmlformats.org/officeDocument/2006/relationships/hyperlink" Target="https://www.amazon.com/dp/B07CFMPV7V" TargetMode="External"/><Relationship Id="rId2481" Type="http://schemas.openxmlformats.org/officeDocument/2006/relationships/hyperlink" Target="https://www.amazon.com/dp/B06XJ939V4" TargetMode="External"/><Relationship Id="rId560" Type="http://schemas.openxmlformats.org/officeDocument/2006/relationships/hyperlink" Target="https://www.amazon.com/dp/B00DPO1AN4" TargetMode="External"/><Relationship Id="rId1151" Type="http://schemas.openxmlformats.org/officeDocument/2006/relationships/hyperlink" Target="https://www.amazon.com/dp/B00NGJ47HO" TargetMode="External"/><Relationship Id="rId2482" Type="http://schemas.openxmlformats.org/officeDocument/2006/relationships/hyperlink" Target="https://www.amazon.com/dp/B07JJ72P81" TargetMode="External"/><Relationship Id="rId1152" Type="http://schemas.openxmlformats.org/officeDocument/2006/relationships/hyperlink" Target="https://www.amazon.com/dp/B071JGCB18" TargetMode="External"/><Relationship Id="rId2483" Type="http://schemas.openxmlformats.org/officeDocument/2006/relationships/hyperlink" Target="https://www.amazon.com/dp/B01KKHRNM0" TargetMode="External"/><Relationship Id="rId1153" Type="http://schemas.openxmlformats.org/officeDocument/2006/relationships/hyperlink" Target="https://www.amazon.com/dp/B01N2RJ0HI" TargetMode="External"/><Relationship Id="rId2000" Type="http://schemas.openxmlformats.org/officeDocument/2006/relationships/hyperlink" Target="https://www.amazon.com/dp/B074QXGBG6" TargetMode="External"/><Relationship Id="rId2484" Type="http://schemas.openxmlformats.org/officeDocument/2006/relationships/hyperlink" Target="https://www.amazon.com/dp/B000TDMUDS" TargetMode="External"/><Relationship Id="rId565" Type="http://schemas.openxmlformats.org/officeDocument/2006/relationships/hyperlink" Target="https://www.amazon.com/dp/B07WW2GY1R" TargetMode="External"/><Relationship Id="rId1154" Type="http://schemas.openxmlformats.org/officeDocument/2006/relationships/hyperlink" Target="https://www.amazon.com/dp/B074ND67LQ" TargetMode="External"/><Relationship Id="rId2001" Type="http://schemas.openxmlformats.org/officeDocument/2006/relationships/hyperlink" Target="https://www.amazon.com/dp/B073WR319C" TargetMode="External"/><Relationship Id="rId2485" Type="http://schemas.openxmlformats.org/officeDocument/2006/relationships/hyperlink" Target="https://www.amazon.com/dp/B076FGKC3H" TargetMode="External"/><Relationship Id="rId564" Type="http://schemas.openxmlformats.org/officeDocument/2006/relationships/hyperlink" Target="https://www.amazon.com/dp/B07N64XFKQ" TargetMode="External"/><Relationship Id="rId1155" Type="http://schemas.openxmlformats.org/officeDocument/2006/relationships/hyperlink" Target="https://www.amazon.com/dp/B00DOZTM3O" TargetMode="External"/><Relationship Id="rId2002" Type="http://schemas.openxmlformats.org/officeDocument/2006/relationships/hyperlink" Target="https://www.amazon.com/dp/B01N41IPPI" TargetMode="External"/><Relationship Id="rId2486" Type="http://schemas.openxmlformats.org/officeDocument/2006/relationships/hyperlink" Target="https://www.amazon.com/dp/B00GTCL4C6" TargetMode="External"/><Relationship Id="rId563" Type="http://schemas.openxmlformats.org/officeDocument/2006/relationships/hyperlink" Target="https://www.amazon.com/dp/B01N125MU5" TargetMode="External"/><Relationship Id="rId1156" Type="http://schemas.openxmlformats.org/officeDocument/2006/relationships/hyperlink" Target="https://www.amazon.com/dp/B076MMY8T8" TargetMode="External"/><Relationship Id="rId2003" Type="http://schemas.openxmlformats.org/officeDocument/2006/relationships/hyperlink" Target="https://www.amazon.com/dp/B011397784" TargetMode="External"/><Relationship Id="rId2487" Type="http://schemas.openxmlformats.org/officeDocument/2006/relationships/hyperlink" Target="https://www.amazon.com/dp/B010GIED3A" TargetMode="External"/><Relationship Id="rId562" Type="http://schemas.openxmlformats.org/officeDocument/2006/relationships/hyperlink" Target="https://www.amazon.com/dp/B074ND67LQ" TargetMode="External"/><Relationship Id="rId1157" Type="http://schemas.openxmlformats.org/officeDocument/2006/relationships/hyperlink" Target="https://www.amazon.com/dp/B07GP3YPCC" TargetMode="External"/><Relationship Id="rId2004" Type="http://schemas.openxmlformats.org/officeDocument/2006/relationships/hyperlink" Target="https://www.amazon.com/dp/B00NPVCNS8" TargetMode="External"/><Relationship Id="rId2488" Type="http://schemas.openxmlformats.org/officeDocument/2006/relationships/hyperlink" Target="https://www.amazon.com/dp/B0098XUEIS" TargetMode="External"/><Relationship Id="rId1147" Type="http://schemas.openxmlformats.org/officeDocument/2006/relationships/hyperlink" Target="https://www.amazon.com/dp/B072Q5J7TZ" TargetMode="External"/><Relationship Id="rId2478" Type="http://schemas.openxmlformats.org/officeDocument/2006/relationships/hyperlink" Target="https://www.amazon.com/dp/B071JGCB18" TargetMode="External"/><Relationship Id="rId1148" Type="http://schemas.openxmlformats.org/officeDocument/2006/relationships/hyperlink" Target="https://www.amazon.com/dp/B00DQT7ALE" TargetMode="External"/><Relationship Id="rId2479" Type="http://schemas.openxmlformats.org/officeDocument/2006/relationships/hyperlink" Target="https://www.amazon.com/dp/B07M7T7SZP" TargetMode="External"/><Relationship Id="rId1149" Type="http://schemas.openxmlformats.org/officeDocument/2006/relationships/hyperlink" Target="https://www.amazon.com/dp/B00OD3W1BQ" TargetMode="External"/><Relationship Id="rId558" Type="http://schemas.openxmlformats.org/officeDocument/2006/relationships/hyperlink" Target="https://www.amazon.com/dp/B002HZHUCW" TargetMode="External"/><Relationship Id="rId557" Type="http://schemas.openxmlformats.org/officeDocument/2006/relationships/hyperlink" Target="https://www.amazon.com/dp/B01KKHRNM0" TargetMode="External"/><Relationship Id="rId556" Type="http://schemas.openxmlformats.org/officeDocument/2006/relationships/hyperlink" Target="https://www.amazon.com/dp/B07R8Z5P41" TargetMode="External"/><Relationship Id="rId555" Type="http://schemas.openxmlformats.org/officeDocument/2006/relationships/hyperlink" Target="https://www.amazon.com/dp/B01N2YPDQX" TargetMode="External"/><Relationship Id="rId559" Type="http://schemas.openxmlformats.org/officeDocument/2006/relationships/hyperlink" Target="https://www.amazon.com/dp/B07TW4L69W" TargetMode="External"/><Relationship Id="rId550" Type="http://schemas.openxmlformats.org/officeDocument/2006/relationships/hyperlink" Target="https://www.amazon.com/dp/B07HH19LWH" TargetMode="External"/><Relationship Id="rId2470" Type="http://schemas.openxmlformats.org/officeDocument/2006/relationships/hyperlink" Target="https://www.amazon.com/dp/B00IFHPVEU" TargetMode="External"/><Relationship Id="rId1140" Type="http://schemas.openxmlformats.org/officeDocument/2006/relationships/hyperlink" Target="https://www.amazon.com/dp/B00CEMGNTE" TargetMode="External"/><Relationship Id="rId2471" Type="http://schemas.openxmlformats.org/officeDocument/2006/relationships/hyperlink" Target="https://www.amazon.com/dp/B07728RXLV" TargetMode="External"/><Relationship Id="rId1141" Type="http://schemas.openxmlformats.org/officeDocument/2006/relationships/hyperlink" Target="https://www.amazon.com/dp/B00WGGEEEY" TargetMode="External"/><Relationship Id="rId2472" Type="http://schemas.openxmlformats.org/officeDocument/2006/relationships/hyperlink" Target="https://www.amazon.com/dp/B01N125MU5" TargetMode="External"/><Relationship Id="rId1142" Type="http://schemas.openxmlformats.org/officeDocument/2006/relationships/hyperlink" Target="https://www.amazon.com/dp/B0147WIC7E" TargetMode="External"/><Relationship Id="rId2473" Type="http://schemas.openxmlformats.org/officeDocument/2006/relationships/hyperlink" Target="https://www.amazon.com/dp/B07HH19LWH" TargetMode="External"/><Relationship Id="rId554" Type="http://schemas.openxmlformats.org/officeDocument/2006/relationships/hyperlink" Target="https://www.amazon.com/dp/B00NGJ47HO" TargetMode="External"/><Relationship Id="rId1143" Type="http://schemas.openxmlformats.org/officeDocument/2006/relationships/hyperlink" Target="https://www.amazon.com/dp/B074NHRZQX" TargetMode="External"/><Relationship Id="rId2474" Type="http://schemas.openxmlformats.org/officeDocument/2006/relationships/hyperlink" Target="https://www.amazon.com/dp/B003XVM9XY" TargetMode="External"/><Relationship Id="rId553" Type="http://schemas.openxmlformats.org/officeDocument/2006/relationships/hyperlink" Target="https://www.amazon.com/dp/B07MDJX7LZ" TargetMode="External"/><Relationship Id="rId1144" Type="http://schemas.openxmlformats.org/officeDocument/2006/relationships/hyperlink" Target="https://www.amazon.com/dp/B07D4BD5D3" TargetMode="External"/><Relationship Id="rId2475" Type="http://schemas.openxmlformats.org/officeDocument/2006/relationships/hyperlink" Target="https://www.amazon.com/dp/B01N2RJ0HI" TargetMode="External"/><Relationship Id="rId552" Type="http://schemas.openxmlformats.org/officeDocument/2006/relationships/hyperlink" Target="https://www.amazon.com/dp/B00V7B78Z6" TargetMode="External"/><Relationship Id="rId1145" Type="http://schemas.openxmlformats.org/officeDocument/2006/relationships/hyperlink" Target="https://www.amazon.com/dp/B075FFTLFV" TargetMode="External"/><Relationship Id="rId2476" Type="http://schemas.openxmlformats.org/officeDocument/2006/relationships/hyperlink" Target="https://www.amazon.com/dp/B00631YUEM" TargetMode="External"/><Relationship Id="rId551" Type="http://schemas.openxmlformats.org/officeDocument/2006/relationships/hyperlink" Target="https://www.amazon.com/dp/B00HRYBYRU" TargetMode="External"/><Relationship Id="rId1146" Type="http://schemas.openxmlformats.org/officeDocument/2006/relationships/hyperlink" Target="https://www.amazon.com/dp/B07RZKFF39" TargetMode="External"/><Relationship Id="rId2477" Type="http://schemas.openxmlformats.org/officeDocument/2006/relationships/hyperlink" Target="https://www.amazon.com/dp/B01K7AOSQE" TargetMode="External"/><Relationship Id="rId2090" Type="http://schemas.openxmlformats.org/officeDocument/2006/relationships/hyperlink" Target="https://www.amazon.com/dp/B012JJ2EEY" TargetMode="External"/><Relationship Id="rId2091" Type="http://schemas.openxmlformats.org/officeDocument/2006/relationships/hyperlink" Target="https://www.amazon.com/dp/B07X5FN4P1" TargetMode="External"/><Relationship Id="rId2092" Type="http://schemas.openxmlformats.org/officeDocument/2006/relationships/hyperlink" Target="https://www.amazon.com/dp/B07F2CXY7Q" TargetMode="External"/><Relationship Id="rId2093" Type="http://schemas.openxmlformats.org/officeDocument/2006/relationships/hyperlink" Target="https://www.amazon.com/dp/B07NC5K8SK" TargetMode="External"/><Relationship Id="rId2094" Type="http://schemas.openxmlformats.org/officeDocument/2006/relationships/hyperlink" Target="https://www.amazon.com/dp/B07DGMN612" TargetMode="External"/><Relationship Id="rId2095" Type="http://schemas.openxmlformats.org/officeDocument/2006/relationships/hyperlink" Target="https://www.amazon.com/dp/B06XJ939V4" TargetMode="External"/><Relationship Id="rId2096" Type="http://schemas.openxmlformats.org/officeDocument/2006/relationships/hyperlink" Target="https://www.amazon.com/dp/B01N2YPDQX" TargetMode="External"/><Relationship Id="rId2097" Type="http://schemas.openxmlformats.org/officeDocument/2006/relationships/hyperlink" Target="https://www.amazon.com/dp/B07FZ5FZPZ" TargetMode="External"/><Relationship Id="rId2098" Type="http://schemas.openxmlformats.org/officeDocument/2006/relationships/hyperlink" Target="https://www.amazon.com/dp/B074PY2ZGS" TargetMode="External"/><Relationship Id="rId2099" Type="http://schemas.openxmlformats.org/officeDocument/2006/relationships/hyperlink" Target="https://www.amazon.com/dp/B074QXGBG6" TargetMode="External"/><Relationship Id="rId2060" Type="http://schemas.openxmlformats.org/officeDocument/2006/relationships/hyperlink" Target="https://www.amazon.com/dp/B06Y3C1KHY" TargetMode="External"/><Relationship Id="rId2061" Type="http://schemas.openxmlformats.org/officeDocument/2006/relationships/hyperlink" Target="https://www.amazon.com/dp/B07C4972WR" TargetMode="External"/><Relationship Id="rId2062" Type="http://schemas.openxmlformats.org/officeDocument/2006/relationships/hyperlink" Target="https://www.amazon.com/dp/B00DQT7ALE" TargetMode="External"/><Relationship Id="rId2063" Type="http://schemas.openxmlformats.org/officeDocument/2006/relationships/hyperlink" Target="https://www.amazon.com/dp/B00CEMGNTE" TargetMode="External"/><Relationship Id="rId2064" Type="http://schemas.openxmlformats.org/officeDocument/2006/relationships/hyperlink" Target="https://www.amazon.com/dp/B01B8GQ7RO" TargetMode="External"/><Relationship Id="rId2065" Type="http://schemas.openxmlformats.org/officeDocument/2006/relationships/hyperlink" Target="https://www.amazon.com/dp/B01K7AOSQE" TargetMode="External"/><Relationship Id="rId2066" Type="http://schemas.openxmlformats.org/officeDocument/2006/relationships/hyperlink" Target="https://www.amazon.com/dp/B079M1HM2K" TargetMode="External"/><Relationship Id="rId2067" Type="http://schemas.openxmlformats.org/officeDocument/2006/relationships/hyperlink" Target="https://www.amazon.com/dp/B07HH19LWH" TargetMode="External"/><Relationship Id="rId2068" Type="http://schemas.openxmlformats.org/officeDocument/2006/relationships/hyperlink" Target="https://www.amazon.com/dp/B07R8Z5P41" TargetMode="External"/><Relationship Id="rId2069" Type="http://schemas.openxmlformats.org/officeDocument/2006/relationships/hyperlink" Target="https://www.amazon.com/dp/B0085WHBHU" TargetMode="External"/><Relationship Id="rId2050" Type="http://schemas.openxmlformats.org/officeDocument/2006/relationships/hyperlink" Target="https://www.amazon.com/dp/B06XZV3F8F" TargetMode="External"/><Relationship Id="rId2051" Type="http://schemas.openxmlformats.org/officeDocument/2006/relationships/hyperlink" Target="https://www.amazon.com/dp/B01BWZWDZG" TargetMode="External"/><Relationship Id="rId495" Type="http://schemas.openxmlformats.org/officeDocument/2006/relationships/hyperlink" Target="https://www.amazon.com/dp/B07HG9L41D" TargetMode="External"/><Relationship Id="rId2052" Type="http://schemas.openxmlformats.org/officeDocument/2006/relationships/hyperlink" Target="https://www.amazon.com/dp/B00XBC3BF0" TargetMode="External"/><Relationship Id="rId494" Type="http://schemas.openxmlformats.org/officeDocument/2006/relationships/hyperlink" Target="https://www.amazon.com/dp/B07KKZ8K5C" TargetMode="External"/><Relationship Id="rId2053" Type="http://schemas.openxmlformats.org/officeDocument/2006/relationships/hyperlink" Target="https://www.amazon.com/dp/B00ZSAHYUG" TargetMode="External"/><Relationship Id="rId493" Type="http://schemas.openxmlformats.org/officeDocument/2006/relationships/hyperlink" Target="https://www.amazon.com/dp/B07HGCM2ZN" TargetMode="External"/><Relationship Id="rId2054" Type="http://schemas.openxmlformats.org/officeDocument/2006/relationships/hyperlink" Target="https://www.amazon.com/dp/B07YTRF1FY" TargetMode="External"/><Relationship Id="rId492" Type="http://schemas.openxmlformats.org/officeDocument/2006/relationships/hyperlink" Target="https://www.amazon.com/dp/B073JTYRP5" TargetMode="External"/><Relationship Id="rId2055" Type="http://schemas.openxmlformats.org/officeDocument/2006/relationships/hyperlink" Target="https://www.amazon.com/dp/B01KKHRNM0" TargetMode="External"/><Relationship Id="rId499" Type="http://schemas.openxmlformats.org/officeDocument/2006/relationships/hyperlink" Target="https://www.amazon.com/dp/B07BNPSFVZ" TargetMode="External"/><Relationship Id="rId2056" Type="http://schemas.openxmlformats.org/officeDocument/2006/relationships/hyperlink" Target="https://www.amazon.com/dp/B075JMMFGQ" TargetMode="External"/><Relationship Id="rId498" Type="http://schemas.openxmlformats.org/officeDocument/2006/relationships/hyperlink" Target="https://www.amazon.com/dp/B0085WHBHU" TargetMode="External"/><Relationship Id="rId2057" Type="http://schemas.openxmlformats.org/officeDocument/2006/relationships/hyperlink" Target="https://www.amazon.com/dp/B074R69K91" TargetMode="External"/><Relationship Id="rId497" Type="http://schemas.openxmlformats.org/officeDocument/2006/relationships/hyperlink" Target="https://www.amazon.com/dp/B075V63NQX" TargetMode="External"/><Relationship Id="rId2058" Type="http://schemas.openxmlformats.org/officeDocument/2006/relationships/hyperlink" Target="https://www.amazon.com/dp/B01M2D8ALO" TargetMode="External"/><Relationship Id="rId496" Type="http://schemas.openxmlformats.org/officeDocument/2006/relationships/hyperlink" Target="https://www.amazon.com/dp/B07RPQPYDM" TargetMode="External"/><Relationship Id="rId2059" Type="http://schemas.openxmlformats.org/officeDocument/2006/relationships/hyperlink" Target="https://www.amazon.com/dp/B010GIED3A" TargetMode="External"/><Relationship Id="rId2080" Type="http://schemas.openxmlformats.org/officeDocument/2006/relationships/hyperlink" Target="https://www.amazon.com/dp/B0098XUEIS" TargetMode="External"/><Relationship Id="rId2081" Type="http://schemas.openxmlformats.org/officeDocument/2006/relationships/hyperlink" Target="https://www.amazon.com/dp/B07KCPN1Q5" TargetMode="External"/><Relationship Id="rId2082" Type="http://schemas.openxmlformats.org/officeDocument/2006/relationships/hyperlink" Target="https://www.amazon.com/dp/B07MG4R82Q" TargetMode="External"/><Relationship Id="rId2083" Type="http://schemas.openxmlformats.org/officeDocument/2006/relationships/hyperlink" Target="https://www.amazon.com/dp/B07N64XFKQ" TargetMode="External"/><Relationship Id="rId2084" Type="http://schemas.openxmlformats.org/officeDocument/2006/relationships/hyperlink" Target="https://www.amazon.com/dp/B00NX8GH4E" TargetMode="External"/><Relationship Id="rId2085" Type="http://schemas.openxmlformats.org/officeDocument/2006/relationships/hyperlink" Target="https://www.amazon.com/dp/B07FFW2YH9" TargetMode="External"/><Relationship Id="rId2086" Type="http://schemas.openxmlformats.org/officeDocument/2006/relationships/hyperlink" Target="https://www.amazon.com/dp/B00GTCL4C6" TargetMode="External"/><Relationship Id="rId2087" Type="http://schemas.openxmlformats.org/officeDocument/2006/relationships/hyperlink" Target="https://www.amazon.com/dp/B0087XPDTU" TargetMode="External"/><Relationship Id="rId2088" Type="http://schemas.openxmlformats.org/officeDocument/2006/relationships/hyperlink" Target="https://www.amazon.com/dp/B01LZPMFW9" TargetMode="External"/><Relationship Id="rId2089" Type="http://schemas.openxmlformats.org/officeDocument/2006/relationships/hyperlink" Target="https://www.amazon.com/dp/B07T9KVJ8D" TargetMode="External"/><Relationship Id="rId2070" Type="http://schemas.openxmlformats.org/officeDocument/2006/relationships/hyperlink" Target="https://www.amazon.com/dp/B01D7P5BFS" TargetMode="External"/><Relationship Id="rId2071" Type="http://schemas.openxmlformats.org/officeDocument/2006/relationships/hyperlink" Target="https://www.amazon.com/dp/B071JGCB18" TargetMode="External"/><Relationship Id="rId2072" Type="http://schemas.openxmlformats.org/officeDocument/2006/relationships/hyperlink" Target="https://www.amazon.com/dp/B07RGWD9HF" TargetMode="External"/><Relationship Id="rId2073" Type="http://schemas.openxmlformats.org/officeDocument/2006/relationships/hyperlink" Target="https://www.amazon.com/dp/B010EA5ZH8" TargetMode="External"/><Relationship Id="rId2074" Type="http://schemas.openxmlformats.org/officeDocument/2006/relationships/hyperlink" Target="https://www.amazon.com/dp/B07MDBP752" TargetMode="External"/><Relationship Id="rId2075" Type="http://schemas.openxmlformats.org/officeDocument/2006/relationships/hyperlink" Target="https://www.amazon.com/dp/B01N125MU5" TargetMode="External"/><Relationship Id="rId2076" Type="http://schemas.openxmlformats.org/officeDocument/2006/relationships/hyperlink" Target="https://www.amazon.com/dp/B00464AJ7U" TargetMode="External"/><Relationship Id="rId2077" Type="http://schemas.openxmlformats.org/officeDocument/2006/relationships/hyperlink" Target="https://www.amazon.com/dp/B00IT928AO" TargetMode="External"/><Relationship Id="rId2078" Type="http://schemas.openxmlformats.org/officeDocument/2006/relationships/hyperlink" Target="https://www.amazon.com/dp/B01N2RJ0HI" TargetMode="External"/><Relationship Id="rId2079" Type="http://schemas.openxmlformats.org/officeDocument/2006/relationships/hyperlink" Target="https://www.amazon.com/dp/B00IFHPVEU" TargetMode="External"/><Relationship Id="rId2940" Type="http://schemas.openxmlformats.org/officeDocument/2006/relationships/hyperlink" Target="https://www.amazon.com/dp/B074ND67LQ" TargetMode="External"/><Relationship Id="rId1610" Type="http://schemas.openxmlformats.org/officeDocument/2006/relationships/hyperlink" Target="https://www.amazon.com/dp/B07JFMCMX3" TargetMode="External"/><Relationship Id="rId2941" Type="http://schemas.openxmlformats.org/officeDocument/2006/relationships/hyperlink" Target="https://www.amazon.com/dp/B06XZV3F8F" TargetMode="External"/><Relationship Id="rId1611" Type="http://schemas.openxmlformats.org/officeDocument/2006/relationships/hyperlink" Target="https://www.amazon.com/dp/B01N2VJBNT" TargetMode="External"/><Relationship Id="rId2942" Type="http://schemas.openxmlformats.org/officeDocument/2006/relationships/hyperlink" Target="https://www.amazon.com/dp/B071JGCB18" TargetMode="External"/><Relationship Id="rId1612" Type="http://schemas.openxmlformats.org/officeDocument/2006/relationships/hyperlink" Target="https://www.amazon.com/dp/B07KRXH1Z1" TargetMode="External"/><Relationship Id="rId2943" Type="http://schemas.openxmlformats.org/officeDocument/2006/relationships/hyperlink" Target="https://www.amazon.com/dp/B00WGGEEEY" TargetMode="External"/><Relationship Id="rId1613" Type="http://schemas.openxmlformats.org/officeDocument/2006/relationships/hyperlink" Target="https://www.amazon.com/dp/B00EYN1NK0" TargetMode="External"/><Relationship Id="rId2944" Type="http://schemas.openxmlformats.org/officeDocument/2006/relationships/hyperlink" Target="https://www.amazon.com/dp/B01N9CODER" TargetMode="External"/><Relationship Id="rId1614" Type="http://schemas.openxmlformats.org/officeDocument/2006/relationships/hyperlink" Target="https://www.amazon.com/dp/B010S7VZI0" TargetMode="External"/><Relationship Id="rId2945" Type="http://schemas.openxmlformats.org/officeDocument/2006/relationships/hyperlink" Target="https://www.amazon.com/dp/B07D4BD5D3" TargetMode="External"/><Relationship Id="rId1615" Type="http://schemas.openxmlformats.org/officeDocument/2006/relationships/hyperlink" Target="https://www.amazon.com/dp/B07BNPSFVZ" TargetMode="External"/><Relationship Id="rId2946" Type="http://schemas.openxmlformats.org/officeDocument/2006/relationships/hyperlink" Target="https://www.amazon.com/dp/B075FDZ37C" TargetMode="External"/><Relationship Id="rId1616" Type="http://schemas.openxmlformats.org/officeDocument/2006/relationships/hyperlink" Target="https://www.amazon.com/dp/B01HE1IVNA" TargetMode="External"/><Relationship Id="rId2947" Type="http://schemas.openxmlformats.org/officeDocument/2006/relationships/hyperlink" Target="https://www.amazon.com/dp/B00ZSAHYUG" TargetMode="External"/><Relationship Id="rId907" Type="http://schemas.openxmlformats.org/officeDocument/2006/relationships/hyperlink" Target="https://www.amazon.com/dp/B07WW2GY1R" TargetMode="External"/><Relationship Id="rId1617" Type="http://schemas.openxmlformats.org/officeDocument/2006/relationships/hyperlink" Target="https://www.amazon.com/dp/B01HEJWCZ0" TargetMode="External"/><Relationship Id="rId2948" Type="http://schemas.openxmlformats.org/officeDocument/2006/relationships/hyperlink" Target="https://www.amazon.com/dp/B01N2YPDQX" TargetMode="External"/><Relationship Id="rId906" Type="http://schemas.openxmlformats.org/officeDocument/2006/relationships/hyperlink" Target="https://www.amazon.com/dp/B07HNT8KG2" TargetMode="External"/><Relationship Id="rId1618" Type="http://schemas.openxmlformats.org/officeDocument/2006/relationships/hyperlink" Target="https://www.amazon.com/dp/B013WW9I82" TargetMode="External"/><Relationship Id="rId2949" Type="http://schemas.openxmlformats.org/officeDocument/2006/relationships/hyperlink" Target="https://www.amazon.com/dp/B01NBOWH4W" TargetMode="External"/><Relationship Id="rId905" Type="http://schemas.openxmlformats.org/officeDocument/2006/relationships/hyperlink" Target="https://www.amazon.com/dp/B01N2VJBNT" TargetMode="External"/><Relationship Id="rId1619" Type="http://schemas.openxmlformats.org/officeDocument/2006/relationships/hyperlink" Target="https://www.amazon.com/dp/B0147WIC7E" TargetMode="External"/><Relationship Id="rId904" Type="http://schemas.openxmlformats.org/officeDocument/2006/relationships/hyperlink" Target="https://www.amazon.com/dp/B077MJZ6ZG" TargetMode="External"/><Relationship Id="rId909" Type="http://schemas.openxmlformats.org/officeDocument/2006/relationships/hyperlink" Target="https://www.amazon.com/dp/B014WOXB6O" TargetMode="External"/><Relationship Id="rId908" Type="http://schemas.openxmlformats.org/officeDocument/2006/relationships/hyperlink" Target="https://www.amazon.com/dp/B073WR319C" TargetMode="External"/><Relationship Id="rId903" Type="http://schemas.openxmlformats.org/officeDocument/2006/relationships/hyperlink" Target="https://www.amazon.com/dp/B074QTSBS2" TargetMode="External"/><Relationship Id="rId902" Type="http://schemas.openxmlformats.org/officeDocument/2006/relationships/hyperlink" Target="https://www.amazon.com/dp/B00NPVCNS8" TargetMode="External"/><Relationship Id="rId901" Type="http://schemas.openxmlformats.org/officeDocument/2006/relationships/hyperlink" Target="https://www.amazon.com/dp/B011397784" TargetMode="External"/><Relationship Id="rId900" Type="http://schemas.openxmlformats.org/officeDocument/2006/relationships/hyperlink" Target="https://www.amazon.com/dp/B01N41IPPI" TargetMode="External"/><Relationship Id="rId2930" Type="http://schemas.openxmlformats.org/officeDocument/2006/relationships/hyperlink" Target="https://www.amazon.com/dp/B07CHCLN4B" TargetMode="External"/><Relationship Id="rId1600" Type="http://schemas.openxmlformats.org/officeDocument/2006/relationships/hyperlink" Target="https://www.amazon.com/dp/B074QXGBG6" TargetMode="External"/><Relationship Id="rId2931" Type="http://schemas.openxmlformats.org/officeDocument/2006/relationships/hyperlink" Target="https://www.amazon.com/dp/B074QWK5C4" TargetMode="External"/><Relationship Id="rId1601" Type="http://schemas.openxmlformats.org/officeDocument/2006/relationships/hyperlink" Target="https://www.amazon.com/dp/B073WR319C" TargetMode="External"/><Relationship Id="rId2932" Type="http://schemas.openxmlformats.org/officeDocument/2006/relationships/hyperlink" Target="https://www.amazon.com/dp/B07R8Z5P41" TargetMode="External"/><Relationship Id="rId1602" Type="http://schemas.openxmlformats.org/officeDocument/2006/relationships/hyperlink" Target="https://www.amazon.com/dp/B07VPX4WH1" TargetMode="External"/><Relationship Id="rId2933" Type="http://schemas.openxmlformats.org/officeDocument/2006/relationships/hyperlink" Target="https://www.amazon.com/dp/B07RZKFF39" TargetMode="External"/><Relationship Id="rId1603" Type="http://schemas.openxmlformats.org/officeDocument/2006/relationships/hyperlink" Target="https://www.amazon.com/dp/B00NPVCNS8" TargetMode="External"/><Relationship Id="rId2934" Type="http://schemas.openxmlformats.org/officeDocument/2006/relationships/hyperlink" Target="https://www.amazon.com/dp/B01LXXM5EK" TargetMode="External"/><Relationship Id="rId1604" Type="http://schemas.openxmlformats.org/officeDocument/2006/relationships/hyperlink" Target="https://www.amazon.com/dp/B011397784" TargetMode="External"/><Relationship Id="rId2935" Type="http://schemas.openxmlformats.org/officeDocument/2006/relationships/hyperlink" Target="https://www.amazon.com/dp/B07QL9YSZY" TargetMode="External"/><Relationship Id="rId1605" Type="http://schemas.openxmlformats.org/officeDocument/2006/relationships/hyperlink" Target="https://www.amazon.com/dp/B014WOXB6O" TargetMode="External"/><Relationship Id="rId2936" Type="http://schemas.openxmlformats.org/officeDocument/2006/relationships/hyperlink" Target="https://www.amazon.com/dp/B01M2D8ALO" TargetMode="External"/><Relationship Id="rId1606" Type="http://schemas.openxmlformats.org/officeDocument/2006/relationships/hyperlink" Target="https://www.amazon.com/dp/B01NBOWH4W" TargetMode="External"/><Relationship Id="rId2937" Type="http://schemas.openxmlformats.org/officeDocument/2006/relationships/hyperlink" Target="https://www.amazon.com/dp/B079M1HM2K" TargetMode="External"/><Relationship Id="rId1607" Type="http://schemas.openxmlformats.org/officeDocument/2006/relationships/hyperlink" Target="https://www.amazon.com/dp/B077MJZ6ZG" TargetMode="External"/><Relationship Id="rId2938" Type="http://schemas.openxmlformats.org/officeDocument/2006/relationships/hyperlink" Target="https://www.amazon.com/dp/B00EYN1NEG" TargetMode="External"/><Relationship Id="rId1608" Type="http://schemas.openxmlformats.org/officeDocument/2006/relationships/hyperlink" Target="https://www.amazon.com/dp/B07WW2GY1R" TargetMode="External"/><Relationship Id="rId2939" Type="http://schemas.openxmlformats.org/officeDocument/2006/relationships/hyperlink" Target="https://www.amazon.com/dp/B074R69K91" TargetMode="External"/><Relationship Id="rId1609" Type="http://schemas.openxmlformats.org/officeDocument/2006/relationships/hyperlink" Target="https://www.amazon.com/dp/B009JCVZ90" TargetMode="External"/><Relationship Id="rId1631" Type="http://schemas.openxmlformats.org/officeDocument/2006/relationships/hyperlink" Target="https://www.amazon.com/dp/B01K8JEEGS" TargetMode="External"/><Relationship Id="rId2962" Type="http://schemas.openxmlformats.org/officeDocument/2006/relationships/hyperlink" Target="https://www.amazon.com/dp/B07M7T7SZP" TargetMode="External"/><Relationship Id="rId1632" Type="http://schemas.openxmlformats.org/officeDocument/2006/relationships/hyperlink" Target="https://www.amazon.com/dp/B07MNMH21D" TargetMode="External"/><Relationship Id="rId2963" Type="http://schemas.openxmlformats.org/officeDocument/2006/relationships/hyperlink" Target="https://www.amazon.com/dp/B07MDJX7LZ" TargetMode="External"/><Relationship Id="rId1633" Type="http://schemas.openxmlformats.org/officeDocument/2006/relationships/hyperlink" Target="https://www.amazon.com/dp/B072Q5J7TZ" TargetMode="External"/><Relationship Id="rId2964" Type="http://schemas.openxmlformats.org/officeDocument/2006/relationships/hyperlink" Target="https://www.amazon.com/dp/B0196WNE3W" TargetMode="External"/><Relationship Id="rId1634" Type="http://schemas.openxmlformats.org/officeDocument/2006/relationships/hyperlink" Target="https://www.amazon.com/dp/B00W610EZC" TargetMode="External"/><Relationship Id="rId2965" Type="http://schemas.openxmlformats.org/officeDocument/2006/relationships/hyperlink" Target="https://www.amazon.com/dp/B00CEMGNTE" TargetMode="External"/><Relationship Id="rId1635" Type="http://schemas.openxmlformats.org/officeDocument/2006/relationships/hyperlink" Target="https://www.amazon.com/dp/B07QL9YSZY" TargetMode="External"/><Relationship Id="rId2966" Type="http://schemas.openxmlformats.org/officeDocument/2006/relationships/hyperlink" Target="https://www.amazon.com/dp/B076FGKC3H" TargetMode="External"/><Relationship Id="rId1636" Type="http://schemas.openxmlformats.org/officeDocument/2006/relationships/hyperlink" Target="https://www.amazon.com/dp/B072Q4PX1R" TargetMode="External"/><Relationship Id="rId2967" Type="http://schemas.openxmlformats.org/officeDocument/2006/relationships/hyperlink" Target="https://www.amazon.com/dp/B07NWZXKXB" TargetMode="External"/><Relationship Id="rId1637" Type="http://schemas.openxmlformats.org/officeDocument/2006/relationships/hyperlink" Target="https://www.amazon.com/dp/B00DOZTM3O" TargetMode="External"/><Relationship Id="rId2968" Type="http://schemas.openxmlformats.org/officeDocument/2006/relationships/hyperlink" Target="https://www.amazon.com/dp/B00GTCL4C6" TargetMode="External"/><Relationship Id="rId1638" Type="http://schemas.openxmlformats.org/officeDocument/2006/relationships/hyperlink" Target="https://www.amazon.com/dp/B00WGGEEEY" TargetMode="External"/><Relationship Id="rId2969" Type="http://schemas.openxmlformats.org/officeDocument/2006/relationships/hyperlink" Target="https://www.amazon.com/dp/B003XVM9XY" TargetMode="External"/><Relationship Id="rId929" Type="http://schemas.openxmlformats.org/officeDocument/2006/relationships/hyperlink" Target="https://www.amazon.com/dp/B01N125MU5" TargetMode="External"/><Relationship Id="rId1639" Type="http://schemas.openxmlformats.org/officeDocument/2006/relationships/hyperlink" Target="https://www.amazon.com/dp/B07D4BD5D3" TargetMode="External"/><Relationship Id="rId928" Type="http://schemas.openxmlformats.org/officeDocument/2006/relationships/hyperlink" Target="https://www.amazon.com/dp/B07WT2XYKQ" TargetMode="External"/><Relationship Id="rId927" Type="http://schemas.openxmlformats.org/officeDocument/2006/relationships/hyperlink" Target="https://www.amazon.com/dp/B07QL9YSZY" TargetMode="External"/><Relationship Id="rId926" Type="http://schemas.openxmlformats.org/officeDocument/2006/relationships/hyperlink" Target="https://www.amazon.com/dp/B01K8JEEGS" TargetMode="External"/><Relationship Id="rId921" Type="http://schemas.openxmlformats.org/officeDocument/2006/relationships/hyperlink" Target="https://www.amazon.com/dp/B06ZXYFYND" TargetMode="External"/><Relationship Id="rId920" Type="http://schemas.openxmlformats.org/officeDocument/2006/relationships/hyperlink" Target="https://www.amazon.com/dp/B074QTGLL2" TargetMode="External"/><Relationship Id="rId925" Type="http://schemas.openxmlformats.org/officeDocument/2006/relationships/hyperlink" Target="https://www.amazon.com/dp/B07C93H4Z1" TargetMode="External"/><Relationship Id="rId924" Type="http://schemas.openxmlformats.org/officeDocument/2006/relationships/hyperlink" Target="https://www.amazon.com/dp/B01AS4WA14" TargetMode="External"/><Relationship Id="rId923" Type="http://schemas.openxmlformats.org/officeDocument/2006/relationships/hyperlink" Target="https://www.amazon.com/dp/B01HEJWCZ0" TargetMode="External"/><Relationship Id="rId922" Type="http://schemas.openxmlformats.org/officeDocument/2006/relationships/hyperlink" Target="https://www.amazon.com/dp/B01KKHRNM0" TargetMode="External"/><Relationship Id="rId2960" Type="http://schemas.openxmlformats.org/officeDocument/2006/relationships/hyperlink" Target="https://www.amazon.com/dp/B07NPWBD27" TargetMode="External"/><Relationship Id="rId1630" Type="http://schemas.openxmlformats.org/officeDocument/2006/relationships/hyperlink" Target="https://www.amazon.com/dp/B01KKHRNM0" TargetMode="External"/><Relationship Id="rId2961" Type="http://schemas.openxmlformats.org/officeDocument/2006/relationships/hyperlink" Target="https://www.amazon.com/dp/B074NH61RT" TargetMode="External"/><Relationship Id="rId1620" Type="http://schemas.openxmlformats.org/officeDocument/2006/relationships/hyperlink" Target="https://www.amazon.com/dp/B01AS4WA14" TargetMode="External"/><Relationship Id="rId2951" Type="http://schemas.openxmlformats.org/officeDocument/2006/relationships/hyperlink" Target="https://www.amazon.com/dp/B06Y3C1KHY" TargetMode="External"/><Relationship Id="rId1621" Type="http://schemas.openxmlformats.org/officeDocument/2006/relationships/hyperlink" Target="https://www.amazon.com/dp/B074QTGLL2" TargetMode="External"/><Relationship Id="rId2952" Type="http://schemas.openxmlformats.org/officeDocument/2006/relationships/hyperlink" Target="https://www.amazon.com/dp/B07F2CXY7Q" TargetMode="External"/><Relationship Id="rId1622" Type="http://schemas.openxmlformats.org/officeDocument/2006/relationships/hyperlink" Target="https://www.amazon.com/dp/B006Z2BZBU" TargetMode="External"/><Relationship Id="rId2953" Type="http://schemas.openxmlformats.org/officeDocument/2006/relationships/hyperlink" Target="https://www.amazon.com/dp/B07WW2GY1R" TargetMode="External"/><Relationship Id="rId1623" Type="http://schemas.openxmlformats.org/officeDocument/2006/relationships/hyperlink" Target="https://www.amazon.com/dp/B074ND67LQ" TargetMode="External"/><Relationship Id="rId2954" Type="http://schemas.openxmlformats.org/officeDocument/2006/relationships/hyperlink" Target="https://www.amazon.com/dp/B013WW9I82" TargetMode="External"/><Relationship Id="rId1624" Type="http://schemas.openxmlformats.org/officeDocument/2006/relationships/hyperlink" Target="https://www.amazon.com/dp/B07WT2XYKQ" TargetMode="External"/><Relationship Id="rId2955" Type="http://schemas.openxmlformats.org/officeDocument/2006/relationships/hyperlink" Target="https://www.amazon.com/dp/B00DOZTM3O" TargetMode="External"/><Relationship Id="rId1625" Type="http://schemas.openxmlformats.org/officeDocument/2006/relationships/hyperlink" Target="https://www.amazon.com/dp/B01N125MU5" TargetMode="External"/><Relationship Id="rId2956" Type="http://schemas.openxmlformats.org/officeDocument/2006/relationships/hyperlink" Target="https://www.amazon.com/dp/B00XBC3BF0" TargetMode="External"/><Relationship Id="rId1626" Type="http://schemas.openxmlformats.org/officeDocument/2006/relationships/hyperlink" Target="https://www.amazon.com/dp/B074QWK5C4" TargetMode="External"/><Relationship Id="rId2957" Type="http://schemas.openxmlformats.org/officeDocument/2006/relationships/hyperlink" Target="https://www.amazon.com/dp/B0055DXQS0" TargetMode="External"/><Relationship Id="rId1627" Type="http://schemas.openxmlformats.org/officeDocument/2006/relationships/hyperlink" Target="https://www.amazon.com/dp/B06ZXYFYND" TargetMode="External"/><Relationship Id="rId2958" Type="http://schemas.openxmlformats.org/officeDocument/2006/relationships/hyperlink" Target="https://www.amazon.com/dp/B076MMY8T8" TargetMode="External"/><Relationship Id="rId918" Type="http://schemas.openxmlformats.org/officeDocument/2006/relationships/hyperlink" Target="https://www.amazon.com/dp/B010S7VZI0" TargetMode="External"/><Relationship Id="rId1628" Type="http://schemas.openxmlformats.org/officeDocument/2006/relationships/hyperlink" Target="https://www.amazon.com/dp/B07B7K7N3P" TargetMode="External"/><Relationship Id="rId2959" Type="http://schemas.openxmlformats.org/officeDocument/2006/relationships/hyperlink" Target="https://www.amazon.com/dp/B07RGWD9HF" TargetMode="External"/><Relationship Id="rId917" Type="http://schemas.openxmlformats.org/officeDocument/2006/relationships/hyperlink" Target="https://www.amazon.com/dp/B074QWK5C4" TargetMode="External"/><Relationship Id="rId1629" Type="http://schemas.openxmlformats.org/officeDocument/2006/relationships/hyperlink" Target="https://www.amazon.com/dp/B07C93H4Z1" TargetMode="External"/><Relationship Id="rId916" Type="http://schemas.openxmlformats.org/officeDocument/2006/relationships/hyperlink" Target="https://www.amazon.com/dp/B07BNPSFVZ" TargetMode="External"/><Relationship Id="rId915" Type="http://schemas.openxmlformats.org/officeDocument/2006/relationships/hyperlink" Target="https://www.amazon.com/dp/B009JCVZ90" TargetMode="External"/><Relationship Id="rId919" Type="http://schemas.openxmlformats.org/officeDocument/2006/relationships/hyperlink" Target="https://www.amazon.com/dp/B00EYN1NK0" TargetMode="External"/><Relationship Id="rId910" Type="http://schemas.openxmlformats.org/officeDocument/2006/relationships/hyperlink" Target="https://www.amazon.com/dp/B01NBOWH4W" TargetMode="External"/><Relationship Id="rId914" Type="http://schemas.openxmlformats.org/officeDocument/2006/relationships/hyperlink" Target="https://www.amazon.com/dp/B07KRXH1Z1" TargetMode="External"/><Relationship Id="rId913" Type="http://schemas.openxmlformats.org/officeDocument/2006/relationships/hyperlink" Target="https://www.amazon.com/dp/B07B7K7N3P" TargetMode="External"/><Relationship Id="rId912" Type="http://schemas.openxmlformats.org/officeDocument/2006/relationships/hyperlink" Target="https://www.amazon.com/dp/B01HE1IVNA" TargetMode="External"/><Relationship Id="rId911" Type="http://schemas.openxmlformats.org/officeDocument/2006/relationships/hyperlink" Target="https://www.amazon.com/dp/B07JFMCMX3" TargetMode="External"/><Relationship Id="rId2950" Type="http://schemas.openxmlformats.org/officeDocument/2006/relationships/hyperlink" Target="https://www.amazon.com/dp/B01B8GQ7RO" TargetMode="External"/><Relationship Id="rId2900" Type="http://schemas.openxmlformats.org/officeDocument/2006/relationships/hyperlink" Target="https://www.amazon.com/dp/B074QXGBG6" TargetMode="External"/><Relationship Id="rId2901" Type="http://schemas.openxmlformats.org/officeDocument/2006/relationships/hyperlink" Target="https://www.amazon.com/dp/B01N41IPPI" TargetMode="External"/><Relationship Id="rId2902" Type="http://schemas.openxmlformats.org/officeDocument/2006/relationships/hyperlink" Target="https://www.amazon.com/dp/B073WR319C" TargetMode="External"/><Relationship Id="rId2903" Type="http://schemas.openxmlformats.org/officeDocument/2006/relationships/hyperlink" Target="https://www.amazon.com/dp/B074QTSBS2" TargetMode="External"/><Relationship Id="rId2904" Type="http://schemas.openxmlformats.org/officeDocument/2006/relationships/hyperlink" Target="https://www.amazon.com/dp/B00NPVCNS8" TargetMode="External"/><Relationship Id="rId2905" Type="http://schemas.openxmlformats.org/officeDocument/2006/relationships/hyperlink" Target="https://www.amazon.com/dp/B011397784" TargetMode="External"/><Relationship Id="rId2906" Type="http://schemas.openxmlformats.org/officeDocument/2006/relationships/hyperlink" Target="https://www.amazon.com/dp/B014WOXB6O" TargetMode="External"/><Relationship Id="rId2907" Type="http://schemas.openxmlformats.org/officeDocument/2006/relationships/hyperlink" Target="https://www.amazon.com/dp/B077MJZ6ZG" TargetMode="External"/><Relationship Id="rId2908" Type="http://schemas.openxmlformats.org/officeDocument/2006/relationships/hyperlink" Target="https://www.amazon.com/dp/B010S7VZI0" TargetMode="External"/><Relationship Id="rId2909" Type="http://schemas.openxmlformats.org/officeDocument/2006/relationships/hyperlink" Target="https://www.amazon.com/dp/B07C93H4Z1" TargetMode="External"/><Relationship Id="rId2920" Type="http://schemas.openxmlformats.org/officeDocument/2006/relationships/hyperlink" Target="https://www.amazon.com/dp/B01ICHJIM8" TargetMode="External"/><Relationship Id="rId2921" Type="http://schemas.openxmlformats.org/officeDocument/2006/relationships/hyperlink" Target="https://www.amazon.com/dp/B0147WIC7E" TargetMode="External"/><Relationship Id="rId2922" Type="http://schemas.openxmlformats.org/officeDocument/2006/relationships/hyperlink" Target="https://www.amazon.com/dp/B009JCVZ90" TargetMode="External"/><Relationship Id="rId2923" Type="http://schemas.openxmlformats.org/officeDocument/2006/relationships/hyperlink" Target="https://www.amazon.com/dp/B006Z2BZBU" TargetMode="External"/><Relationship Id="rId2924" Type="http://schemas.openxmlformats.org/officeDocument/2006/relationships/hyperlink" Target="https://www.amazon.com/dp/B01HE1IVNA" TargetMode="External"/><Relationship Id="rId2925" Type="http://schemas.openxmlformats.org/officeDocument/2006/relationships/hyperlink" Target="https://www.amazon.com/dp/B072Q5J7TZ" TargetMode="External"/><Relationship Id="rId2926" Type="http://schemas.openxmlformats.org/officeDocument/2006/relationships/hyperlink" Target="https://www.amazon.com/dp/B073JTYRP5" TargetMode="External"/><Relationship Id="rId2927" Type="http://schemas.openxmlformats.org/officeDocument/2006/relationships/hyperlink" Target="https://www.amazon.com/dp/B072Q4PX1R" TargetMode="External"/><Relationship Id="rId2928" Type="http://schemas.openxmlformats.org/officeDocument/2006/relationships/hyperlink" Target="https://www.amazon.com/dp/B07KCPN1Q5" TargetMode="External"/><Relationship Id="rId2929" Type="http://schemas.openxmlformats.org/officeDocument/2006/relationships/hyperlink" Target="https://www.amazon.com/dp/B07GP3YPCC" TargetMode="External"/><Relationship Id="rId2910" Type="http://schemas.openxmlformats.org/officeDocument/2006/relationships/hyperlink" Target="https://www.amazon.com/dp/B07JFMCMX3" TargetMode="External"/><Relationship Id="rId2911" Type="http://schemas.openxmlformats.org/officeDocument/2006/relationships/hyperlink" Target="https://www.amazon.com/dp/B07B7K7N3P" TargetMode="External"/><Relationship Id="rId2912" Type="http://schemas.openxmlformats.org/officeDocument/2006/relationships/hyperlink" Target="https://www.amazon.com/dp/B06ZXYFYND" TargetMode="External"/><Relationship Id="rId2913" Type="http://schemas.openxmlformats.org/officeDocument/2006/relationships/hyperlink" Target="https://www.amazon.com/dp/B01N9J7MLI" TargetMode="External"/><Relationship Id="rId2914" Type="http://schemas.openxmlformats.org/officeDocument/2006/relationships/hyperlink" Target="https://www.amazon.com/dp/B07KRXH1Z1" TargetMode="External"/><Relationship Id="rId2915" Type="http://schemas.openxmlformats.org/officeDocument/2006/relationships/hyperlink" Target="https://www.amazon.com/dp/B074QTGLL2" TargetMode="External"/><Relationship Id="rId2916" Type="http://schemas.openxmlformats.org/officeDocument/2006/relationships/hyperlink" Target="https://www.amazon.com/dp/B07BNPSFVZ" TargetMode="External"/><Relationship Id="rId2917" Type="http://schemas.openxmlformats.org/officeDocument/2006/relationships/hyperlink" Target="https://www.amazon.com/dp/B01AS4WA14" TargetMode="External"/><Relationship Id="rId2918" Type="http://schemas.openxmlformats.org/officeDocument/2006/relationships/hyperlink" Target="https://www.amazon.com/dp/B07HH7QW7S" TargetMode="External"/><Relationship Id="rId2919" Type="http://schemas.openxmlformats.org/officeDocument/2006/relationships/hyperlink" Target="https://www.amazon.com/dp/B07WT2XYKQ" TargetMode="External"/><Relationship Id="rId1213" Type="http://schemas.openxmlformats.org/officeDocument/2006/relationships/hyperlink" Target="https://www.amazon.com/dp/B009JCVZ90" TargetMode="External"/><Relationship Id="rId1697" Type="http://schemas.openxmlformats.org/officeDocument/2006/relationships/hyperlink" Target="https://www.amazon.com/dp/B07QJ2MR39" TargetMode="External"/><Relationship Id="rId2544" Type="http://schemas.openxmlformats.org/officeDocument/2006/relationships/hyperlink" Target="https://www.amazon.com/dp/B072Q4PX1R" TargetMode="External"/><Relationship Id="rId1214" Type="http://schemas.openxmlformats.org/officeDocument/2006/relationships/hyperlink" Target="https://www.amazon.com/dp/B07B7K7N3P" TargetMode="External"/><Relationship Id="rId1698" Type="http://schemas.openxmlformats.org/officeDocument/2006/relationships/hyperlink" Target="https://www.amazon.com/dp/B0030UUBMO" TargetMode="External"/><Relationship Id="rId2545" Type="http://schemas.openxmlformats.org/officeDocument/2006/relationships/hyperlink" Target="https://www.amazon.com/dp/B00ZSAHYUG" TargetMode="External"/><Relationship Id="rId1215" Type="http://schemas.openxmlformats.org/officeDocument/2006/relationships/hyperlink" Target="https://www.amazon.com/dp/B01NBOWH4W" TargetMode="External"/><Relationship Id="rId1699" Type="http://schemas.openxmlformats.org/officeDocument/2006/relationships/hyperlink" Target="https://www.amazon.com/dp/B07HNT8KG2" TargetMode="External"/><Relationship Id="rId2546" Type="http://schemas.openxmlformats.org/officeDocument/2006/relationships/hyperlink" Target="https://www.amazon.com/dp/B07728RXLV" TargetMode="External"/><Relationship Id="rId1216" Type="http://schemas.openxmlformats.org/officeDocument/2006/relationships/hyperlink" Target="https://www.amazon.com/dp/B00EYN1NK0" TargetMode="External"/><Relationship Id="rId2547" Type="http://schemas.openxmlformats.org/officeDocument/2006/relationships/hyperlink" Target="https://www.amazon.com/dp/B013WW9I82" TargetMode="External"/><Relationship Id="rId1217" Type="http://schemas.openxmlformats.org/officeDocument/2006/relationships/hyperlink" Target="https://www.amazon.com/dp/B01HE1IVNA" TargetMode="External"/><Relationship Id="rId2548" Type="http://schemas.openxmlformats.org/officeDocument/2006/relationships/hyperlink" Target="https://www.amazon.com/dp/B07QL9YSZY" TargetMode="External"/><Relationship Id="rId1218" Type="http://schemas.openxmlformats.org/officeDocument/2006/relationships/hyperlink" Target="https://www.amazon.com/dp/B07BNPSFVZ" TargetMode="External"/><Relationship Id="rId2549" Type="http://schemas.openxmlformats.org/officeDocument/2006/relationships/hyperlink" Target="https://www.amazon.com/dp/B06XZV3F8F" TargetMode="External"/><Relationship Id="rId1219" Type="http://schemas.openxmlformats.org/officeDocument/2006/relationships/hyperlink" Target="https://www.amazon.com/dp/B074QTGLL2" TargetMode="External"/><Relationship Id="rId866" Type="http://schemas.openxmlformats.org/officeDocument/2006/relationships/hyperlink" Target="https://www.amazon.com/dp/B07R8Z5P41" TargetMode="External"/><Relationship Id="rId865" Type="http://schemas.openxmlformats.org/officeDocument/2006/relationships/hyperlink" Target="https://www.amazon.com/dp/B076MMY8T8" TargetMode="External"/><Relationship Id="rId864" Type="http://schemas.openxmlformats.org/officeDocument/2006/relationships/hyperlink" Target="https://www.amazon.com/dp/B01K7AOSQE" TargetMode="External"/><Relationship Id="rId863" Type="http://schemas.openxmlformats.org/officeDocument/2006/relationships/hyperlink" Target="https://www.amazon.com/dp/B01B8GQ7RO" TargetMode="External"/><Relationship Id="rId869" Type="http://schemas.openxmlformats.org/officeDocument/2006/relationships/hyperlink" Target="https://www.amazon.com/dp/B000GLNO3S" TargetMode="External"/><Relationship Id="rId868" Type="http://schemas.openxmlformats.org/officeDocument/2006/relationships/hyperlink" Target="https://www.amazon.com/dp/B00NGJ47HO" TargetMode="External"/><Relationship Id="rId867" Type="http://schemas.openxmlformats.org/officeDocument/2006/relationships/hyperlink" Target="https://www.amazon.com/dp/B008S5B17A" TargetMode="External"/><Relationship Id="rId1690" Type="http://schemas.openxmlformats.org/officeDocument/2006/relationships/hyperlink" Target="https://www.amazon.com/dp/B00631YUEM" TargetMode="External"/><Relationship Id="rId1691" Type="http://schemas.openxmlformats.org/officeDocument/2006/relationships/hyperlink" Target="https://www.amazon.com/dp/B07NC5K8SK" TargetMode="External"/><Relationship Id="rId1692" Type="http://schemas.openxmlformats.org/officeDocument/2006/relationships/hyperlink" Target="https://www.amazon.com/dp/B071D9F919" TargetMode="External"/><Relationship Id="rId862" Type="http://schemas.openxmlformats.org/officeDocument/2006/relationships/hyperlink" Target="https://www.amazon.com/dp/B013WW9I82" TargetMode="External"/><Relationship Id="rId1693" Type="http://schemas.openxmlformats.org/officeDocument/2006/relationships/hyperlink" Target="https://www.amazon.com/dp/B003XVM9XY" TargetMode="External"/><Relationship Id="rId2540" Type="http://schemas.openxmlformats.org/officeDocument/2006/relationships/hyperlink" Target="https://www.amazon.com/dp/B07GGP9X78" TargetMode="External"/><Relationship Id="rId861" Type="http://schemas.openxmlformats.org/officeDocument/2006/relationships/hyperlink" Target="https://www.amazon.com/dp/B06XZV3F8F" TargetMode="External"/><Relationship Id="rId1210" Type="http://schemas.openxmlformats.org/officeDocument/2006/relationships/hyperlink" Target="https://www.amazon.com/dp/B07KRXH1Z1" TargetMode="External"/><Relationship Id="rId1694" Type="http://schemas.openxmlformats.org/officeDocument/2006/relationships/hyperlink" Target="https://www.amazon.com/dp/B07MDJX7LZ" TargetMode="External"/><Relationship Id="rId2541" Type="http://schemas.openxmlformats.org/officeDocument/2006/relationships/hyperlink" Target="https://www.amazon.com/dp/B07D4BD5D3" TargetMode="External"/><Relationship Id="rId860" Type="http://schemas.openxmlformats.org/officeDocument/2006/relationships/hyperlink" Target="https://www.amazon.com/dp/B071JGCB18" TargetMode="External"/><Relationship Id="rId1211" Type="http://schemas.openxmlformats.org/officeDocument/2006/relationships/hyperlink" Target="https://www.amazon.com/dp/B01N2VJBNT" TargetMode="External"/><Relationship Id="rId1695" Type="http://schemas.openxmlformats.org/officeDocument/2006/relationships/hyperlink" Target="https://www.amazon.com/dp/B01MY2Q8QI" TargetMode="External"/><Relationship Id="rId2542" Type="http://schemas.openxmlformats.org/officeDocument/2006/relationships/hyperlink" Target="https://www.amazon.com/dp/B01M2D8ALO" TargetMode="External"/><Relationship Id="rId1212" Type="http://schemas.openxmlformats.org/officeDocument/2006/relationships/hyperlink" Target="https://www.amazon.com/dp/B010S7VZI0" TargetMode="External"/><Relationship Id="rId1696" Type="http://schemas.openxmlformats.org/officeDocument/2006/relationships/hyperlink" Target="https://www.amazon.com/dp/B0074HYWFG" TargetMode="External"/><Relationship Id="rId2543" Type="http://schemas.openxmlformats.org/officeDocument/2006/relationships/hyperlink" Target="https://www.amazon.com/dp/B075FDZ37C" TargetMode="External"/><Relationship Id="rId1202" Type="http://schemas.openxmlformats.org/officeDocument/2006/relationships/hyperlink" Target="https://www.amazon.com/dp/B00NPVCNS8" TargetMode="External"/><Relationship Id="rId1686" Type="http://schemas.openxmlformats.org/officeDocument/2006/relationships/hyperlink" Target="https://www.amazon.com/dp/B06XZV3F8F" TargetMode="External"/><Relationship Id="rId2533" Type="http://schemas.openxmlformats.org/officeDocument/2006/relationships/hyperlink" Target="https://www.amazon.com/dp/B073JTYRP5" TargetMode="External"/><Relationship Id="rId1203" Type="http://schemas.openxmlformats.org/officeDocument/2006/relationships/hyperlink" Target="https://www.amazon.com/dp/B011397784" TargetMode="External"/><Relationship Id="rId1687" Type="http://schemas.openxmlformats.org/officeDocument/2006/relationships/hyperlink" Target="https://www.amazon.com/dp/B00QBZ26D2" TargetMode="External"/><Relationship Id="rId2534" Type="http://schemas.openxmlformats.org/officeDocument/2006/relationships/hyperlink" Target="https://www.amazon.com/dp/B07WW2GY1R" TargetMode="External"/><Relationship Id="rId1204" Type="http://schemas.openxmlformats.org/officeDocument/2006/relationships/hyperlink" Target="https://www.amazon.com/dp/B073WR319C" TargetMode="External"/><Relationship Id="rId1688" Type="http://schemas.openxmlformats.org/officeDocument/2006/relationships/hyperlink" Target="https://www.amazon.com/dp/B01LZPMFW9" TargetMode="External"/><Relationship Id="rId2535" Type="http://schemas.openxmlformats.org/officeDocument/2006/relationships/hyperlink" Target="https://www.amazon.com/dp/B074QWK5C4" TargetMode="External"/><Relationship Id="rId1205" Type="http://schemas.openxmlformats.org/officeDocument/2006/relationships/hyperlink" Target="https://www.amazon.com/dp/B07WW2GY1R" TargetMode="External"/><Relationship Id="rId1689" Type="http://schemas.openxmlformats.org/officeDocument/2006/relationships/hyperlink" Target="https://www.amazon.com/dp/B06Y3C1KHY" TargetMode="External"/><Relationship Id="rId2536" Type="http://schemas.openxmlformats.org/officeDocument/2006/relationships/hyperlink" Target="https://www.amazon.com/dp/B076MMY8T8" TargetMode="External"/><Relationship Id="rId1206" Type="http://schemas.openxmlformats.org/officeDocument/2006/relationships/hyperlink" Target="https://www.amazon.com/dp/B074QTSBS2" TargetMode="External"/><Relationship Id="rId2537" Type="http://schemas.openxmlformats.org/officeDocument/2006/relationships/hyperlink" Target="https://www.amazon.com/dp/B07GP3YPCC" TargetMode="External"/><Relationship Id="rId1207" Type="http://schemas.openxmlformats.org/officeDocument/2006/relationships/hyperlink" Target="https://www.amazon.com/dp/B07RZKFF39" TargetMode="External"/><Relationship Id="rId2538" Type="http://schemas.openxmlformats.org/officeDocument/2006/relationships/hyperlink" Target="https://www.amazon.com/dp/B079M1HM2K" TargetMode="External"/><Relationship Id="rId1208" Type="http://schemas.openxmlformats.org/officeDocument/2006/relationships/hyperlink" Target="https://www.amazon.com/dp/B077MJZ6ZG" TargetMode="External"/><Relationship Id="rId2539" Type="http://schemas.openxmlformats.org/officeDocument/2006/relationships/hyperlink" Target="https://www.amazon.com/dp/B01LXXM5EK" TargetMode="External"/><Relationship Id="rId1209" Type="http://schemas.openxmlformats.org/officeDocument/2006/relationships/hyperlink" Target="https://www.amazon.com/dp/B014WOXB6O" TargetMode="External"/><Relationship Id="rId855" Type="http://schemas.openxmlformats.org/officeDocument/2006/relationships/hyperlink" Target="https://www.amazon.com/dp/B006Z2BZBU" TargetMode="External"/><Relationship Id="rId854" Type="http://schemas.openxmlformats.org/officeDocument/2006/relationships/hyperlink" Target="https://www.amazon.com/dp/B002HZHUCW" TargetMode="External"/><Relationship Id="rId853" Type="http://schemas.openxmlformats.org/officeDocument/2006/relationships/hyperlink" Target="https://www.amazon.com/dp/B00IFHPVEU" TargetMode="External"/><Relationship Id="rId852" Type="http://schemas.openxmlformats.org/officeDocument/2006/relationships/hyperlink" Target="https://www.amazon.com/dp/B00WGGEEEY" TargetMode="External"/><Relationship Id="rId859" Type="http://schemas.openxmlformats.org/officeDocument/2006/relationships/hyperlink" Target="https://www.amazon.com/dp/B07HH19LWH" TargetMode="External"/><Relationship Id="rId858" Type="http://schemas.openxmlformats.org/officeDocument/2006/relationships/hyperlink" Target="https://www.amazon.com/dp/B01N2YPDQX" TargetMode="External"/><Relationship Id="rId857" Type="http://schemas.openxmlformats.org/officeDocument/2006/relationships/hyperlink" Target="https://www.amazon.com/dp/B00HRYBYRU" TargetMode="External"/><Relationship Id="rId856" Type="http://schemas.openxmlformats.org/officeDocument/2006/relationships/hyperlink" Target="https://www.amazon.com/dp/B07HH7QW7S" TargetMode="External"/><Relationship Id="rId1680" Type="http://schemas.openxmlformats.org/officeDocument/2006/relationships/hyperlink" Target="https://www.amazon.com/dp/B008S5B17A" TargetMode="External"/><Relationship Id="rId1681" Type="http://schemas.openxmlformats.org/officeDocument/2006/relationships/hyperlink" Target="https://www.amazon.com/dp/B01N2RJ0HI" TargetMode="External"/><Relationship Id="rId851" Type="http://schemas.openxmlformats.org/officeDocument/2006/relationships/hyperlink" Target="https://www.amazon.com/dp/B00ZSAHYUG" TargetMode="External"/><Relationship Id="rId1682" Type="http://schemas.openxmlformats.org/officeDocument/2006/relationships/hyperlink" Target="https://www.amazon.com/dp/B07DGMN612" TargetMode="External"/><Relationship Id="rId850" Type="http://schemas.openxmlformats.org/officeDocument/2006/relationships/hyperlink" Target="https://www.amazon.com/dp/B07D4BD5D3" TargetMode="External"/><Relationship Id="rId1683" Type="http://schemas.openxmlformats.org/officeDocument/2006/relationships/hyperlink" Target="https://www.amazon.com/dp/B07FZ5FZPZ" TargetMode="External"/><Relationship Id="rId2530" Type="http://schemas.openxmlformats.org/officeDocument/2006/relationships/hyperlink" Target="https://www.amazon.com/dp/B00WGGEEEY" TargetMode="External"/><Relationship Id="rId1200" Type="http://schemas.openxmlformats.org/officeDocument/2006/relationships/hyperlink" Target="https://www.amazon.com/dp/B07HNT8KG2" TargetMode="External"/><Relationship Id="rId1684" Type="http://schemas.openxmlformats.org/officeDocument/2006/relationships/hyperlink" Target="https://www.amazon.com/dp/B076FGKC3H" TargetMode="External"/><Relationship Id="rId2531" Type="http://schemas.openxmlformats.org/officeDocument/2006/relationships/hyperlink" Target="https://www.amazon.com/dp/B072Q5J7TZ" TargetMode="External"/><Relationship Id="rId1201" Type="http://schemas.openxmlformats.org/officeDocument/2006/relationships/hyperlink" Target="https://www.amazon.com/dp/B01N41IPPI" TargetMode="External"/><Relationship Id="rId1685" Type="http://schemas.openxmlformats.org/officeDocument/2006/relationships/hyperlink" Target="https://www.amazon.com/dp/B074R69K91" TargetMode="External"/><Relationship Id="rId2532" Type="http://schemas.openxmlformats.org/officeDocument/2006/relationships/hyperlink" Target="https://www.amazon.com/dp/B00NGJ47HO" TargetMode="External"/><Relationship Id="rId1235" Type="http://schemas.openxmlformats.org/officeDocument/2006/relationships/hyperlink" Target="https://www.amazon.com/dp/B01N9CODER" TargetMode="External"/><Relationship Id="rId2566" Type="http://schemas.openxmlformats.org/officeDocument/2006/relationships/hyperlink" Target="https://www.amazon.com/dp/B07F2CXY7Q" TargetMode="External"/><Relationship Id="rId1236" Type="http://schemas.openxmlformats.org/officeDocument/2006/relationships/hyperlink" Target="https://www.amazon.com/dp/B00NGJ47HO" TargetMode="External"/><Relationship Id="rId2567" Type="http://schemas.openxmlformats.org/officeDocument/2006/relationships/hyperlink" Target="https://www.amazon.com/dp/B0196WNE3W" TargetMode="External"/><Relationship Id="rId1237" Type="http://schemas.openxmlformats.org/officeDocument/2006/relationships/hyperlink" Target="https://www.amazon.com/dp/B0147WIC7E" TargetMode="External"/><Relationship Id="rId2568" Type="http://schemas.openxmlformats.org/officeDocument/2006/relationships/hyperlink" Target="https://www.amazon.com/dp/B07GJ6RDFR" TargetMode="External"/><Relationship Id="rId1238" Type="http://schemas.openxmlformats.org/officeDocument/2006/relationships/hyperlink" Target="https://www.amazon.com/dp/B07KCPN1Q5" TargetMode="External"/><Relationship Id="rId2569" Type="http://schemas.openxmlformats.org/officeDocument/2006/relationships/hyperlink" Target="https://www.amazon.com/dp/B010EA5ZH8" TargetMode="External"/><Relationship Id="rId1239" Type="http://schemas.openxmlformats.org/officeDocument/2006/relationships/hyperlink" Target="https://www.amazon.com/dp/B07GP3YPCC" TargetMode="External"/><Relationship Id="rId409" Type="http://schemas.openxmlformats.org/officeDocument/2006/relationships/hyperlink" Target="https://www.amazon.com/dp/B077MJZ6ZG" TargetMode="External"/><Relationship Id="rId404" Type="http://schemas.openxmlformats.org/officeDocument/2006/relationships/hyperlink" Target="https://www.amazon.com/dp/B07HNT8KG2" TargetMode="External"/><Relationship Id="rId888" Type="http://schemas.openxmlformats.org/officeDocument/2006/relationships/hyperlink" Target="https://www.amazon.com/dp/B004JU0H6O" TargetMode="External"/><Relationship Id="rId403" Type="http://schemas.openxmlformats.org/officeDocument/2006/relationships/hyperlink" Target="https://www.amazon.com/dp/B07BNPSFVZ" TargetMode="External"/><Relationship Id="rId887" Type="http://schemas.openxmlformats.org/officeDocument/2006/relationships/hyperlink" Target="https://www.amazon.com/dp/B076HTJRMZ" TargetMode="External"/><Relationship Id="rId402" Type="http://schemas.openxmlformats.org/officeDocument/2006/relationships/hyperlink" Target="https://www.amazon.com/dp/B01N9J7MLI" TargetMode="External"/><Relationship Id="rId886" Type="http://schemas.openxmlformats.org/officeDocument/2006/relationships/hyperlink" Target="https://www.amazon.com/dp/B00DPO1AN4" TargetMode="External"/><Relationship Id="rId401" Type="http://schemas.openxmlformats.org/officeDocument/2006/relationships/hyperlink" Target="https://www.amazon.com/dp/B074QXGBG6" TargetMode="External"/><Relationship Id="rId885" Type="http://schemas.openxmlformats.org/officeDocument/2006/relationships/hyperlink" Target="https://www.amazon.com/dp/B07C4972WR" TargetMode="External"/><Relationship Id="rId408" Type="http://schemas.openxmlformats.org/officeDocument/2006/relationships/hyperlink" Target="https://www.amazon.com/dp/B009JCVZ90" TargetMode="External"/><Relationship Id="rId407" Type="http://schemas.openxmlformats.org/officeDocument/2006/relationships/hyperlink" Target="https://www.amazon.com/dp/B011397784" TargetMode="External"/><Relationship Id="rId406" Type="http://schemas.openxmlformats.org/officeDocument/2006/relationships/hyperlink" Target="https://www.amazon.com/dp/B07JFMCMX3" TargetMode="External"/><Relationship Id="rId405" Type="http://schemas.openxmlformats.org/officeDocument/2006/relationships/hyperlink" Target="https://www.amazon.com/dp/B01N41IPPI" TargetMode="External"/><Relationship Id="rId889" Type="http://schemas.openxmlformats.org/officeDocument/2006/relationships/hyperlink" Target="https://www.amazon.com/dp/B06Y3C1KHY" TargetMode="External"/><Relationship Id="rId880" Type="http://schemas.openxmlformats.org/officeDocument/2006/relationships/hyperlink" Target="https://www.amazon.com/dp/B073JTYRP5" TargetMode="External"/><Relationship Id="rId2560" Type="http://schemas.openxmlformats.org/officeDocument/2006/relationships/hyperlink" Target="https://www.amazon.com/dp/B079KZQBYG" TargetMode="External"/><Relationship Id="rId1230" Type="http://schemas.openxmlformats.org/officeDocument/2006/relationships/hyperlink" Target="https://www.amazon.com/dp/B006Z2BZBU" TargetMode="External"/><Relationship Id="rId2561" Type="http://schemas.openxmlformats.org/officeDocument/2006/relationships/hyperlink" Target="https://www.amazon.com/dp/B01N125MU5" TargetMode="External"/><Relationship Id="rId400" Type="http://schemas.openxmlformats.org/officeDocument/2006/relationships/hyperlink" Target="https://www.amazon.com/dp/B00342UIFI" TargetMode="External"/><Relationship Id="rId884" Type="http://schemas.openxmlformats.org/officeDocument/2006/relationships/hyperlink" Target="https://www.amazon.com/dp/B07N64XFKQ" TargetMode="External"/><Relationship Id="rId1231" Type="http://schemas.openxmlformats.org/officeDocument/2006/relationships/hyperlink" Target="https://www.amazon.com/dp/B07HH7QW7S" TargetMode="External"/><Relationship Id="rId2562" Type="http://schemas.openxmlformats.org/officeDocument/2006/relationships/hyperlink" Target="https://www.amazon.com/dp/B0771W128M" TargetMode="External"/><Relationship Id="rId883" Type="http://schemas.openxmlformats.org/officeDocument/2006/relationships/hyperlink" Target="https://www.amazon.com/dp/B0012H2L3E" TargetMode="External"/><Relationship Id="rId1232" Type="http://schemas.openxmlformats.org/officeDocument/2006/relationships/hyperlink" Target="https://www.amazon.com/dp/B081S4LW49" TargetMode="External"/><Relationship Id="rId2563" Type="http://schemas.openxmlformats.org/officeDocument/2006/relationships/hyperlink" Target="https://www.amazon.com/dp/B07KCPN1Q5" TargetMode="External"/><Relationship Id="rId882" Type="http://schemas.openxmlformats.org/officeDocument/2006/relationships/hyperlink" Target="https://www.amazon.com/dp/B07JB9WK6J" TargetMode="External"/><Relationship Id="rId1233" Type="http://schemas.openxmlformats.org/officeDocument/2006/relationships/hyperlink" Target="https://www.amazon.com/dp/B01LXXM5EK" TargetMode="External"/><Relationship Id="rId2564" Type="http://schemas.openxmlformats.org/officeDocument/2006/relationships/hyperlink" Target="https://www.amazon.com/dp/B074NH61RT" TargetMode="External"/><Relationship Id="rId881" Type="http://schemas.openxmlformats.org/officeDocument/2006/relationships/hyperlink" Target="https://www.amazon.com/dp/B07L6KM74G" TargetMode="External"/><Relationship Id="rId1234" Type="http://schemas.openxmlformats.org/officeDocument/2006/relationships/hyperlink" Target="https://www.amazon.com/dp/B00WGGEEEY" TargetMode="External"/><Relationship Id="rId2565" Type="http://schemas.openxmlformats.org/officeDocument/2006/relationships/hyperlink" Target="https://www.amazon.com/dp/B07R8Z5P41" TargetMode="External"/><Relationship Id="rId1224" Type="http://schemas.openxmlformats.org/officeDocument/2006/relationships/hyperlink" Target="https://www.amazon.com/dp/B013WW9I82" TargetMode="External"/><Relationship Id="rId2555" Type="http://schemas.openxmlformats.org/officeDocument/2006/relationships/hyperlink" Target="https://www.amazon.com/dp/B00CEMGNTE" TargetMode="External"/><Relationship Id="rId1225" Type="http://schemas.openxmlformats.org/officeDocument/2006/relationships/hyperlink" Target="https://www.amazon.com/dp/B01AS4WA14" TargetMode="External"/><Relationship Id="rId2556" Type="http://schemas.openxmlformats.org/officeDocument/2006/relationships/hyperlink" Target="https://www.amazon.com/dp/B074ND67LQ" TargetMode="External"/><Relationship Id="rId1226" Type="http://schemas.openxmlformats.org/officeDocument/2006/relationships/hyperlink" Target="https://www.amazon.com/dp/B074QWK5C4" TargetMode="External"/><Relationship Id="rId2557" Type="http://schemas.openxmlformats.org/officeDocument/2006/relationships/hyperlink" Target="https://www.amazon.com/dp/B07QRH2RCX" TargetMode="External"/><Relationship Id="rId1227" Type="http://schemas.openxmlformats.org/officeDocument/2006/relationships/hyperlink" Target="https://www.amazon.com/dp/B01KKHRNM0" TargetMode="External"/><Relationship Id="rId2558" Type="http://schemas.openxmlformats.org/officeDocument/2006/relationships/hyperlink" Target="https://www.amazon.com/dp/B074R69K91" TargetMode="External"/><Relationship Id="rId1228" Type="http://schemas.openxmlformats.org/officeDocument/2006/relationships/hyperlink" Target="https://www.amazon.com/dp/B06ZXYFYND" TargetMode="External"/><Relationship Id="rId2559" Type="http://schemas.openxmlformats.org/officeDocument/2006/relationships/hyperlink" Target="https://www.amazon.com/dp/B000IHJF60" TargetMode="External"/><Relationship Id="rId1229" Type="http://schemas.openxmlformats.org/officeDocument/2006/relationships/hyperlink" Target="https://www.amazon.com/dp/B07QL9YSZY" TargetMode="External"/><Relationship Id="rId877" Type="http://schemas.openxmlformats.org/officeDocument/2006/relationships/hyperlink" Target="https://www.amazon.com/dp/B00EVQJ4AQ" TargetMode="External"/><Relationship Id="rId876" Type="http://schemas.openxmlformats.org/officeDocument/2006/relationships/hyperlink" Target="https://www.amazon.com/dp/B00V7B78Z6" TargetMode="External"/><Relationship Id="rId875" Type="http://schemas.openxmlformats.org/officeDocument/2006/relationships/hyperlink" Target="https://www.amazon.com/dp/B01B8GSUXI" TargetMode="External"/><Relationship Id="rId874" Type="http://schemas.openxmlformats.org/officeDocument/2006/relationships/hyperlink" Target="https://www.amazon.com/dp/B00GTCL4C6" TargetMode="External"/><Relationship Id="rId879" Type="http://schemas.openxmlformats.org/officeDocument/2006/relationships/hyperlink" Target="https://www.amazon.com/dp/B075V63NQX" TargetMode="External"/><Relationship Id="rId878" Type="http://schemas.openxmlformats.org/officeDocument/2006/relationships/hyperlink" Target="https://www.amazon.com/dp/B01D7P5BFS" TargetMode="External"/><Relationship Id="rId2550" Type="http://schemas.openxmlformats.org/officeDocument/2006/relationships/hyperlink" Target="https://www.amazon.com/dp/B00DOZTM3O" TargetMode="External"/><Relationship Id="rId873" Type="http://schemas.openxmlformats.org/officeDocument/2006/relationships/hyperlink" Target="https://www.amazon.com/dp/B07NC5K8SK" TargetMode="External"/><Relationship Id="rId1220" Type="http://schemas.openxmlformats.org/officeDocument/2006/relationships/hyperlink" Target="https://www.amazon.com/dp/B01HEJWCZ0" TargetMode="External"/><Relationship Id="rId2551" Type="http://schemas.openxmlformats.org/officeDocument/2006/relationships/hyperlink" Target="https://www.amazon.com/dp/B01KIHQOZ4" TargetMode="External"/><Relationship Id="rId872" Type="http://schemas.openxmlformats.org/officeDocument/2006/relationships/hyperlink" Target="https://www.amazon.com/dp/B072Q4PX1R" TargetMode="External"/><Relationship Id="rId1221" Type="http://schemas.openxmlformats.org/officeDocument/2006/relationships/hyperlink" Target="https://www.amazon.com/dp/B07WT2XYKQ" TargetMode="External"/><Relationship Id="rId2552" Type="http://schemas.openxmlformats.org/officeDocument/2006/relationships/hyperlink" Target="https://www.amazon.com/dp/B01N9CODER" TargetMode="External"/><Relationship Id="rId871" Type="http://schemas.openxmlformats.org/officeDocument/2006/relationships/hyperlink" Target="https://www.amazon.com/dp/B00DOZTM3O" TargetMode="External"/><Relationship Id="rId1222" Type="http://schemas.openxmlformats.org/officeDocument/2006/relationships/hyperlink" Target="https://www.amazon.com/dp/B07C93H4Z1" TargetMode="External"/><Relationship Id="rId2553" Type="http://schemas.openxmlformats.org/officeDocument/2006/relationships/hyperlink" Target="https://www.amazon.com/dp/B07RGWD9HF" TargetMode="External"/><Relationship Id="rId870" Type="http://schemas.openxmlformats.org/officeDocument/2006/relationships/hyperlink" Target="https://www.amazon.com/dp/B07RZKFF39" TargetMode="External"/><Relationship Id="rId1223" Type="http://schemas.openxmlformats.org/officeDocument/2006/relationships/hyperlink" Target="https://www.amazon.com/dp/B01N125MU5" TargetMode="External"/><Relationship Id="rId2554" Type="http://schemas.openxmlformats.org/officeDocument/2006/relationships/hyperlink" Target="https://www.amazon.com/dp/B01B8GQ7RO" TargetMode="External"/><Relationship Id="rId1653" Type="http://schemas.openxmlformats.org/officeDocument/2006/relationships/hyperlink" Target="https://www.amazon.com/dp/B071JGCB18" TargetMode="External"/><Relationship Id="rId2500" Type="http://schemas.openxmlformats.org/officeDocument/2006/relationships/hyperlink" Target="https://www.amazon.com/dp/B07HNT8KG2" TargetMode="External"/><Relationship Id="rId2984" Type="http://schemas.openxmlformats.org/officeDocument/2006/relationships/hyperlink" Target="https://www.amazon.com/dp/B00IIFW2L4" TargetMode="External"/><Relationship Id="rId1654" Type="http://schemas.openxmlformats.org/officeDocument/2006/relationships/hyperlink" Target="https://www.amazon.com/dp/B081KGR5TK" TargetMode="External"/><Relationship Id="rId2501" Type="http://schemas.openxmlformats.org/officeDocument/2006/relationships/hyperlink" Target="https://www.amazon.com/dp/B01N41IPPI" TargetMode="External"/><Relationship Id="rId2985" Type="http://schemas.openxmlformats.org/officeDocument/2006/relationships/hyperlink" Target="https://www.amazon.com/dp/B00M169YVC" TargetMode="External"/><Relationship Id="rId1655" Type="http://schemas.openxmlformats.org/officeDocument/2006/relationships/hyperlink" Target="https://www.amazon.com/dp/B01MR51N1S" TargetMode="External"/><Relationship Id="rId2502" Type="http://schemas.openxmlformats.org/officeDocument/2006/relationships/hyperlink" Target="https://www.amazon.com/dp/B00NPVCNS8" TargetMode="External"/><Relationship Id="rId2986" Type="http://schemas.openxmlformats.org/officeDocument/2006/relationships/hyperlink" Target="https://www.amazon.com/dp/B0012H2L3E" TargetMode="External"/><Relationship Id="rId1656" Type="http://schemas.openxmlformats.org/officeDocument/2006/relationships/hyperlink" Target="https://www.amazon.com/dp/B07RGWD9HF" TargetMode="External"/><Relationship Id="rId2503" Type="http://schemas.openxmlformats.org/officeDocument/2006/relationships/hyperlink" Target="https://www.amazon.com/dp/B011397784" TargetMode="External"/><Relationship Id="rId2987" Type="http://schemas.openxmlformats.org/officeDocument/2006/relationships/hyperlink" Target="https://www.amazon.com/dp/B07FZ5FZPZ" TargetMode="External"/><Relationship Id="rId1657" Type="http://schemas.openxmlformats.org/officeDocument/2006/relationships/hyperlink" Target="https://www.amazon.com/dp/B00E8SZ4MY" TargetMode="External"/><Relationship Id="rId2504" Type="http://schemas.openxmlformats.org/officeDocument/2006/relationships/hyperlink" Target="https://www.amazon.com/dp/B014WOXB6O" TargetMode="External"/><Relationship Id="rId2988" Type="http://schemas.openxmlformats.org/officeDocument/2006/relationships/hyperlink" Target="https://www.amazon.com/dp/B07JJ72P81" TargetMode="External"/><Relationship Id="rId1658" Type="http://schemas.openxmlformats.org/officeDocument/2006/relationships/hyperlink" Target="https://www.amazon.com/dp/B01D7P5BFS" TargetMode="External"/><Relationship Id="rId2505" Type="http://schemas.openxmlformats.org/officeDocument/2006/relationships/hyperlink" Target="https://www.amazon.com/dp/B010S7VZI0" TargetMode="External"/><Relationship Id="rId2989" Type="http://schemas.openxmlformats.org/officeDocument/2006/relationships/hyperlink" Target="https://www.amazon.com/dp/B07DGMN612" TargetMode="External"/><Relationship Id="rId1659" Type="http://schemas.openxmlformats.org/officeDocument/2006/relationships/hyperlink" Target="https://www.amazon.com/dp/B00XBC3BF0" TargetMode="External"/><Relationship Id="rId2506" Type="http://schemas.openxmlformats.org/officeDocument/2006/relationships/hyperlink" Target="https://www.amazon.com/dp/B073XRNN53" TargetMode="External"/><Relationship Id="rId2507" Type="http://schemas.openxmlformats.org/officeDocument/2006/relationships/hyperlink" Target="https://www.amazon.com/dp/B073WR319C" TargetMode="External"/><Relationship Id="rId2508" Type="http://schemas.openxmlformats.org/officeDocument/2006/relationships/hyperlink" Target="https://www.amazon.com/dp/B074QTSBS2" TargetMode="External"/><Relationship Id="rId829" Type="http://schemas.openxmlformats.org/officeDocument/2006/relationships/hyperlink" Target="https://www.amazon.com/dp/B074ND67LQ" TargetMode="External"/><Relationship Id="rId2509" Type="http://schemas.openxmlformats.org/officeDocument/2006/relationships/hyperlink" Target="https://www.amazon.com/dp/B077MJZ6ZG" TargetMode="External"/><Relationship Id="rId828" Type="http://schemas.openxmlformats.org/officeDocument/2006/relationships/hyperlink" Target="https://www.amazon.com/dp/B01AS4WA14" TargetMode="External"/><Relationship Id="rId827" Type="http://schemas.openxmlformats.org/officeDocument/2006/relationships/hyperlink" Target="https://www.amazon.com/dp/B07QL9YSZY" TargetMode="External"/><Relationship Id="rId822" Type="http://schemas.openxmlformats.org/officeDocument/2006/relationships/hyperlink" Target="https://www.amazon.com/dp/B00EYN1NK0" TargetMode="External"/><Relationship Id="rId821" Type="http://schemas.openxmlformats.org/officeDocument/2006/relationships/hyperlink" Target="https://www.amazon.com/dp/B07F1TKRYQ" TargetMode="External"/><Relationship Id="rId820" Type="http://schemas.openxmlformats.org/officeDocument/2006/relationships/hyperlink" Target="https://www.amazon.com/dp/B07KRXH1Z1" TargetMode="External"/><Relationship Id="rId826" Type="http://schemas.openxmlformats.org/officeDocument/2006/relationships/hyperlink" Target="https://www.amazon.com/dp/B06ZXYFYND" TargetMode="External"/><Relationship Id="rId825" Type="http://schemas.openxmlformats.org/officeDocument/2006/relationships/hyperlink" Target="https://www.amazon.com/dp/B01LXXM5EK" TargetMode="External"/><Relationship Id="rId824" Type="http://schemas.openxmlformats.org/officeDocument/2006/relationships/hyperlink" Target="https://www.amazon.com/dp/B081VB4QMY" TargetMode="External"/><Relationship Id="rId823" Type="http://schemas.openxmlformats.org/officeDocument/2006/relationships/hyperlink" Target="https://www.amazon.com/dp/B01KKHRNM0" TargetMode="External"/><Relationship Id="rId2980" Type="http://schemas.openxmlformats.org/officeDocument/2006/relationships/hyperlink" Target="https://www.amazon.com/dp/B012JJ2EEY" TargetMode="External"/><Relationship Id="rId1650" Type="http://schemas.openxmlformats.org/officeDocument/2006/relationships/hyperlink" Target="https://www.amazon.com/dp/B00ZSAHYUG" TargetMode="External"/><Relationship Id="rId2981" Type="http://schemas.openxmlformats.org/officeDocument/2006/relationships/hyperlink" Target="https://www.amazon.com/dp/B07N64XFKQ" TargetMode="External"/><Relationship Id="rId1651" Type="http://schemas.openxmlformats.org/officeDocument/2006/relationships/hyperlink" Target="https://www.amazon.com/dp/B00OD3W1BQ" TargetMode="External"/><Relationship Id="rId2982" Type="http://schemas.openxmlformats.org/officeDocument/2006/relationships/hyperlink" Target="https://www.amazon.com/dp/B0085WHBHU" TargetMode="External"/><Relationship Id="rId1652" Type="http://schemas.openxmlformats.org/officeDocument/2006/relationships/hyperlink" Target="https://www.amazon.com/dp/B07X5FN4P1" TargetMode="External"/><Relationship Id="rId2983" Type="http://schemas.openxmlformats.org/officeDocument/2006/relationships/hyperlink" Target="https://www.amazon.com/dp/B0030UUBMO" TargetMode="External"/><Relationship Id="rId1642" Type="http://schemas.openxmlformats.org/officeDocument/2006/relationships/hyperlink" Target="https://www.amazon.com/dp/B07HH7QW7S" TargetMode="External"/><Relationship Id="rId2973" Type="http://schemas.openxmlformats.org/officeDocument/2006/relationships/hyperlink" Target="https://www.amazon.com/dp/B00OD3W1BQ" TargetMode="External"/><Relationship Id="rId1643" Type="http://schemas.openxmlformats.org/officeDocument/2006/relationships/hyperlink" Target="https://www.amazon.com/dp/B07GP3YPCC" TargetMode="External"/><Relationship Id="rId2974" Type="http://schemas.openxmlformats.org/officeDocument/2006/relationships/hyperlink" Target="https://www.amazon.com/dp/B06XJ939V4" TargetMode="External"/><Relationship Id="rId1644" Type="http://schemas.openxmlformats.org/officeDocument/2006/relationships/hyperlink" Target="https://www.amazon.com/dp/B01N9CODER" TargetMode="External"/><Relationship Id="rId2975" Type="http://schemas.openxmlformats.org/officeDocument/2006/relationships/hyperlink" Target="https://www.amazon.com/dp/B07J232RV4" TargetMode="External"/><Relationship Id="rId1645" Type="http://schemas.openxmlformats.org/officeDocument/2006/relationships/hyperlink" Target="https://www.amazon.com/dp/B076MMY8T8" TargetMode="External"/><Relationship Id="rId2976" Type="http://schemas.openxmlformats.org/officeDocument/2006/relationships/hyperlink" Target="https://www.amazon.com/dp/B004JU0H6O" TargetMode="External"/><Relationship Id="rId1646" Type="http://schemas.openxmlformats.org/officeDocument/2006/relationships/hyperlink" Target="https://www.amazon.com/dp/B0085WHBHU" TargetMode="External"/><Relationship Id="rId2977" Type="http://schemas.openxmlformats.org/officeDocument/2006/relationships/hyperlink" Target="https://www.amazon.com/dp/B07C4972WR" TargetMode="External"/><Relationship Id="rId1647" Type="http://schemas.openxmlformats.org/officeDocument/2006/relationships/hyperlink" Target="https://www.amazon.com/dp/B075FDZ37C" TargetMode="External"/><Relationship Id="rId2978" Type="http://schemas.openxmlformats.org/officeDocument/2006/relationships/hyperlink" Target="https://www.amazon.com/dp/B01D7P5BFS" TargetMode="External"/><Relationship Id="rId1648" Type="http://schemas.openxmlformats.org/officeDocument/2006/relationships/hyperlink" Target="https://www.amazon.com/dp/B074NHRZQX" TargetMode="External"/><Relationship Id="rId2979" Type="http://schemas.openxmlformats.org/officeDocument/2006/relationships/hyperlink" Target="https://www.amazon.com/dp/B07HH19LWH" TargetMode="External"/><Relationship Id="rId1649" Type="http://schemas.openxmlformats.org/officeDocument/2006/relationships/hyperlink" Target="https://www.amazon.com/dp/B00CEMGNTE" TargetMode="External"/><Relationship Id="rId819" Type="http://schemas.openxmlformats.org/officeDocument/2006/relationships/hyperlink" Target="https://www.amazon.com/dp/B01HEJWCZ0" TargetMode="External"/><Relationship Id="rId818" Type="http://schemas.openxmlformats.org/officeDocument/2006/relationships/hyperlink" Target="https://www.amazon.com/dp/B009JCVZ90" TargetMode="External"/><Relationship Id="rId817" Type="http://schemas.openxmlformats.org/officeDocument/2006/relationships/hyperlink" Target="https://www.amazon.com/dp/B074QTGLL2" TargetMode="External"/><Relationship Id="rId816" Type="http://schemas.openxmlformats.org/officeDocument/2006/relationships/hyperlink" Target="https://www.amazon.com/dp/B07BNPSFVZ" TargetMode="External"/><Relationship Id="rId811" Type="http://schemas.openxmlformats.org/officeDocument/2006/relationships/hyperlink" Target="https://www.amazon.com/dp/B01HE1IVNA" TargetMode="External"/><Relationship Id="rId810" Type="http://schemas.openxmlformats.org/officeDocument/2006/relationships/hyperlink" Target="https://www.amazon.com/dp/B01NBOWH4W" TargetMode="External"/><Relationship Id="rId815" Type="http://schemas.openxmlformats.org/officeDocument/2006/relationships/hyperlink" Target="https://www.amazon.com/dp/B07WW2GY1R" TargetMode="External"/><Relationship Id="rId814" Type="http://schemas.openxmlformats.org/officeDocument/2006/relationships/hyperlink" Target="https://www.amazon.com/dp/B074QWK5C4" TargetMode="External"/><Relationship Id="rId813" Type="http://schemas.openxmlformats.org/officeDocument/2006/relationships/hyperlink" Target="https://www.amazon.com/dp/B07B7K7N3P" TargetMode="External"/><Relationship Id="rId812" Type="http://schemas.openxmlformats.org/officeDocument/2006/relationships/hyperlink" Target="https://www.amazon.com/dp/B010S7VZI0" TargetMode="External"/><Relationship Id="rId2970" Type="http://schemas.openxmlformats.org/officeDocument/2006/relationships/hyperlink" Target="https://www.amazon.com/dp/B00NGJ47HO" TargetMode="External"/><Relationship Id="rId1640" Type="http://schemas.openxmlformats.org/officeDocument/2006/relationships/hyperlink" Target="https://www.amazon.com/dp/B00NGJ47HO" TargetMode="External"/><Relationship Id="rId2971" Type="http://schemas.openxmlformats.org/officeDocument/2006/relationships/hyperlink" Target="https://www.amazon.com/dp/B07MGVWV24" TargetMode="External"/><Relationship Id="rId1641" Type="http://schemas.openxmlformats.org/officeDocument/2006/relationships/hyperlink" Target="https://www.amazon.com/dp/B01LXXM5EK" TargetMode="External"/><Relationship Id="rId2972" Type="http://schemas.openxmlformats.org/officeDocument/2006/relationships/hyperlink" Target="https://www.amazon.com/dp/B01N125MU5" TargetMode="External"/><Relationship Id="rId1675" Type="http://schemas.openxmlformats.org/officeDocument/2006/relationships/hyperlink" Target="https://www.amazon.com/dp/B0742B6F1H" TargetMode="External"/><Relationship Id="rId2522" Type="http://schemas.openxmlformats.org/officeDocument/2006/relationships/hyperlink" Target="https://www.amazon.com/dp/B074QTGLL2" TargetMode="External"/><Relationship Id="rId1676" Type="http://schemas.openxmlformats.org/officeDocument/2006/relationships/hyperlink" Target="https://www.amazon.com/dp/B00IFHPVEU" TargetMode="External"/><Relationship Id="rId2523" Type="http://schemas.openxmlformats.org/officeDocument/2006/relationships/hyperlink" Target="https://www.amazon.com/dp/B01AS4WA14" TargetMode="External"/><Relationship Id="rId1677" Type="http://schemas.openxmlformats.org/officeDocument/2006/relationships/hyperlink" Target="https://www.amazon.com/dp/B01K7AOSQE" TargetMode="External"/><Relationship Id="rId2524" Type="http://schemas.openxmlformats.org/officeDocument/2006/relationships/hyperlink" Target="https://www.amazon.com/dp/B01HEJWCZ0" TargetMode="External"/><Relationship Id="rId1678" Type="http://schemas.openxmlformats.org/officeDocument/2006/relationships/hyperlink" Target="https://www.amazon.com/dp/B07C4972WR" TargetMode="External"/><Relationship Id="rId2525" Type="http://schemas.openxmlformats.org/officeDocument/2006/relationships/hyperlink" Target="https://www.amazon.com/dp/B07HH7QW7S" TargetMode="External"/><Relationship Id="rId1679" Type="http://schemas.openxmlformats.org/officeDocument/2006/relationships/hyperlink" Target="https://www.amazon.com/dp/B01BWZWDZG" TargetMode="External"/><Relationship Id="rId2526" Type="http://schemas.openxmlformats.org/officeDocument/2006/relationships/hyperlink" Target="https://www.amazon.com/dp/B07BNPSFVZ" TargetMode="External"/><Relationship Id="rId2527" Type="http://schemas.openxmlformats.org/officeDocument/2006/relationships/hyperlink" Target="https://www.amazon.com/dp/B006Z2BZBU" TargetMode="External"/><Relationship Id="rId2528" Type="http://schemas.openxmlformats.org/officeDocument/2006/relationships/hyperlink" Target="https://www.amazon.com/dp/B07RZKFF39" TargetMode="External"/><Relationship Id="rId2529" Type="http://schemas.openxmlformats.org/officeDocument/2006/relationships/hyperlink" Target="https://www.amazon.com/dp/B07WT2XYKQ" TargetMode="External"/><Relationship Id="rId849" Type="http://schemas.openxmlformats.org/officeDocument/2006/relationships/hyperlink" Target="https://www.amazon.com/dp/B07MDJX7LZ" TargetMode="External"/><Relationship Id="rId844" Type="http://schemas.openxmlformats.org/officeDocument/2006/relationships/hyperlink" Target="https://www.amazon.com/dp/B07T9KVJ8D" TargetMode="External"/><Relationship Id="rId843" Type="http://schemas.openxmlformats.org/officeDocument/2006/relationships/hyperlink" Target="https://www.amazon.com/dp/B00DQT7ALE" TargetMode="External"/><Relationship Id="rId842" Type="http://schemas.openxmlformats.org/officeDocument/2006/relationships/hyperlink" Target="https://www.amazon.com/dp/B07TW4L69W" TargetMode="External"/><Relationship Id="rId841" Type="http://schemas.openxmlformats.org/officeDocument/2006/relationships/hyperlink" Target="https://www.amazon.com/dp/B07KCPN1Q5" TargetMode="External"/><Relationship Id="rId848" Type="http://schemas.openxmlformats.org/officeDocument/2006/relationships/hyperlink" Target="https://www.amazon.com/dp/B00CEMGNTE" TargetMode="External"/><Relationship Id="rId847" Type="http://schemas.openxmlformats.org/officeDocument/2006/relationships/hyperlink" Target="https://www.amazon.com/dp/B074NHRZQX" TargetMode="External"/><Relationship Id="rId846" Type="http://schemas.openxmlformats.org/officeDocument/2006/relationships/hyperlink" Target="https://www.amazon.com/dp/B01K8JEEGS" TargetMode="External"/><Relationship Id="rId845" Type="http://schemas.openxmlformats.org/officeDocument/2006/relationships/hyperlink" Target="https://www.amazon.com/dp/B00OD3W1BQ" TargetMode="External"/><Relationship Id="rId1670" Type="http://schemas.openxmlformats.org/officeDocument/2006/relationships/hyperlink" Target="https://www.amazon.com/dp/B07L6KM74G" TargetMode="External"/><Relationship Id="rId840" Type="http://schemas.openxmlformats.org/officeDocument/2006/relationships/hyperlink" Target="https://www.amazon.com/dp/B01N9CODER" TargetMode="External"/><Relationship Id="rId1671" Type="http://schemas.openxmlformats.org/officeDocument/2006/relationships/hyperlink" Target="https://www.amazon.com/dp/B00Q7EPSHI" TargetMode="External"/><Relationship Id="rId1672" Type="http://schemas.openxmlformats.org/officeDocument/2006/relationships/hyperlink" Target="https://www.amazon.com/dp/B07KCPN1Q5" TargetMode="External"/><Relationship Id="rId1673" Type="http://schemas.openxmlformats.org/officeDocument/2006/relationships/hyperlink" Target="https://www.amazon.com/dp/B07FWJQXBD" TargetMode="External"/><Relationship Id="rId2520" Type="http://schemas.openxmlformats.org/officeDocument/2006/relationships/hyperlink" Target="https://www.amazon.com/dp/B0147WIC7E" TargetMode="External"/><Relationship Id="rId1674" Type="http://schemas.openxmlformats.org/officeDocument/2006/relationships/hyperlink" Target="https://www.amazon.com/dp/B01KIHQOZ4" TargetMode="External"/><Relationship Id="rId2521" Type="http://schemas.openxmlformats.org/officeDocument/2006/relationships/hyperlink" Target="https://www.amazon.com/dp/B01ICHJIM8" TargetMode="External"/><Relationship Id="rId1664" Type="http://schemas.openxmlformats.org/officeDocument/2006/relationships/hyperlink" Target="https://www.amazon.com/dp/B07CVQXC66" TargetMode="External"/><Relationship Id="rId2511" Type="http://schemas.openxmlformats.org/officeDocument/2006/relationships/hyperlink" Target="https://www.amazon.com/dp/B07V6PX3V5" TargetMode="External"/><Relationship Id="rId2995" Type="http://schemas.openxmlformats.org/officeDocument/2006/relationships/hyperlink" Target="https://www.amazon.com/dp/B01LZPMFW9" TargetMode="External"/><Relationship Id="rId1665" Type="http://schemas.openxmlformats.org/officeDocument/2006/relationships/hyperlink" Target="https://www.amazon.com/dp/B012JJ2EEY" TargetMode="External"/><Relationship Id="rId2512" Type="http://schemas.openxmlformats.org/officeDocument/2006/relationships/hyperlink" Target="https://www.amazon.com/dp/B07C93H4Z1" TargetMode="External"/><Relationship Id="rId2996" Type="http://schemas.openxmlformats.org/officeDocument/2006/relationships/hyperlink" Target="https://www.amazon.com/dp/B00UVAJU9G" TargetMode="External"/><Relationship Id="rId1666" Type="http://schemas.openxmlformats.org/officeDocument/2006/relationships/hyperlink" Target="https://www.amazon.com/dp/B0012H2L3E" TargetMode="External"/><Relationship Id="rId2513" Type="http://schemas.openxmlformats.org/officeDocument/2006/relationships/hyperlink" Target="https://www.amazon.com/dp/B07JFMCMX3" TargetMode="External"/><Relationship Id="rId2997" Type="http://schemas.openxmlformats.org/officeDocument/2006/relationships/hyperlink" Target="https://www.amazon.com/dp/B00631YUEM" TargetMode="External"/><Relationship Id="rId1667" Type="http://schemas.openxmlformats.org/officeDocument/2006/relationships/hyperlink" Target="https://www.amazon.com/dp/B07CFMPV7V" TargetMode="External"/><Relationship Id="rId2514" Type="http://schemas.openxmlformats.org/officeDocument/2006/relationships/hyperlink" Target="https://www.amazon.com/dp/B06ZXYFYND" TargetMode="External"/><Relationship Id="rId2998" Type="http://schemas.openxmlformats.org/officeDocument/2006/relationships/hyperlink" Target="https://www.amazon.com/dp/B00NX8GH4E" TargetMode="External"/><Relationship Id="rId1668" Type="http://schemas.openxmlformats.org/officeDocument/2006/relationships/hyperlink" Target="https://www.amazon.com/dp/B010EA5ZH8" TargetMode="External"/><Relationship Id="rId2515" Type="http://schemas.openxmlformats.org/officeDocument/2006/relationships/hyperlink" Target="https://www.amazon.com/dp/B009JCVZ90" TargetMode="External"/><Relationship Id="rId2999" Type="http://schemas.openxmlformats.org/officeDocument/2006/relationships/drawing" Target="../drawings/drawing1.xml"/><Relationship Id="rId1669" Type="http://schemas.openxmlformats.org/officeDocument/2006/relationships/hyperlink" Target="https://www.amazon.com/dp/B00DQT7ALE" TargetMode="External"/><Relationship Id="rId2516" Type="http://schemas.openxmlformats.org/officeDocument/2006/relationships/hyperlink" Target="https://www.amazon.com/dp/B01HE1IVNA" TargetMode="External"/><Relationship Id="rId2517" Type="http://schemas.openxmlformats.org/officeDocument/2006/relationships/hyperlink" Target="https://www.amazon.com/dp/B01NBOWH4W" TargetMode="External"/><Relationship Id="rId2518" Type="http://schemas.openxmlformats.org/officeDocument/2006/relationships/hyperlink" Target="https://www.amazon.com/dp/B07KRXH1Z1" TargetMode="External"/><Relationship Id="rId2519" Type="http://schemas.openxmlformats.org/officeDocument/2006/relationships/hyperlink" Target="https://www.amazon.com/dp/B00EYN1NK0" TargetMode="External"/><Relationship Id="rId839" Type="http://schemas.openxmlformats.org/officeDocument/2006/relationships/hyperlink" Target="https://www.amazon.com/dp/B072Q5J7TZ" TargetMode="External"/><Relationship Id="rId838" Type="http://schemas.openxmlformats.org/officeDocument/2006/relationships/hyperlink" Target="https://www.amazon.com/dp/B072BC5NH4" TargetMode="External"/><Relationship Id="rId833" Type="http://schemas.openxmlformats.org/officeDocument/2006/relationships/hyperlink" Target="https://www.amazon.com/dp/B0147WIC7E" TargetMode="External"/><Relationship Id="rId832" Type="http://schemas.openxmlformats.org/officeDocument/2006/relationships/hyperlink" Target="https://www.amazon.com/dp/B075FFTLFV" TargetMode="External"/><Relationship Id="rId831" Type="http://schemas.openxmlformats.org/officeDocument/2006/relationships/hyperlink" Target="https://www.amazon.com/dp/B07GP3YPCC" TargetMode="External"/><Relationship Id="rId830" Type="http://schemas.openxmlformats.org/officeDocument/2006/relationships/hyperlink" Target="https://www.amazon.com/dp/B01N2RJ0HI" TargetMode="External"/><Relationship Id="rId837" Type="http://schemas.openxmlformats.org/officeDocument/2006/relationships/hyperlink" Target="https://www.amazon.com/dp/B01N125MU5" TargetMode="External"/><Relationship Id="rId836" Type="http://schemas.openxmlformats.org/officeDocument/2006/relationships/hyperlink" Target="https://www.amazon.com/dp/B081RDPC6W" TargetMode="External"/><Relationship Id="rId835" Type="http://schemas.openxmlformats.org/officeDocument/2006/relationships/hyperlink" Target="https://www.amazon.com/dp/B07WT2XYKQ" TargetMode="External"/><Relationship Id="rId834" Type="http://schemas.openxmlformats.org/officeDocument/2006/relationships/hyperlink" Target="https://www.amazon.com/dp/B07C93H4Z1" TargetMode="External"/><Relationship Id="rId2990" Type="http://schemas.openxmlformats.org/officeDocument/2006/relationships/hyperlink" Target="https://www.amazon.com/dp/B00QBZ26D2" TargetMode="External"/><Relationship Id="rId1660" Type="http://schemas.openxmlformats.org/officeDocument/2006/relationships/hyperlink" Target="https://www.amazon.com/dp/B07R8Z5P41" TargetMode="External"/><Relationship Id="rId2991" Type="http://schemas.openxmlformats.org/officeDocument/2006/relationships/hyperlink" Target="https://www.amazon.com/dp/B00DQT7ALE" TargetMode="External"/><Relationship Id="rId1661" Type="http://schemas.openxmlformats.org/officeDocument/2006/relationships/hyperlink" Target="https://www.amazon.com/dp/B00IIFW2L4" TargetMode="External"/><Relationship Id="rId2992" Type="http://schemas.openxmlformats.org/officeDocument/2006/relationships/hyperlink" Target="https://www.amazon.com/dp/B00EF4G6FK" TargetMode="External"/><Relationship Id="rId1662" Type="http://schemas.openxmlformats.org/officeDocument/2006/relationships/hyperlink" Target="https://www.amazon.com/dp/B01B8GQ7RO" TargetMode="External"/><Relationship Id="rId2993" Type="http://schemas.openxmlformats.org/officeDocument/2006/relationships/hyperlink" Target="https://www.amazon.com/dp/B01BWZWDZG" TargetMode="External"/><Relationship Id="rId1663" Type="http://schemas.openxmlformats.org/officeDocument/2006/relationships/hyperlink" Target="https://www.amazon.com/dp/B00GTCL4C6" TargetMode="External"/><Relationship Id="rId2510" Type="http://schemas.openxmlformats.org/officeDocument/2006/relationships/hyperlink" Target="https://www.amazon.com/dp/B01N2VJBNT" TargetMode="External"/><Relationship Id="rId2994" Type="http://schemas.openxmlformats.org/officeDocument/2006/relationships/hyperlink" Target="https://www.amazon.com/dp/B01H35N3MQ" TargetMode="External"/><Relationship Id="rId2148" Type="http://schemas.openxmlformats.org/officeDocument/2006/relationships/hyperlink" Target="https://www.amazon.com/dp/B06XZV3F8F" TargetMode="External"/><Relationship Id="rId2149" Type="http://schemas.openxmlformats.org/officeDocument/2006/relationships/hyperlink" Target="https://www.amazon.com/dp/B06Y3C1KHY" TargetMode="External"/><Relationship Id="rId469" Type="http://schemas.openxmlformats.org/officeDocument/2006/relationships/hyperlink" Target="https://www.amazon.com/dp/B07TW4L69W" TargetMode="External"/><Relationship Id="rId468" Type="http://schemas.openxmlformats.org/officeDocument/2006/relationships/hyperlink" Target="https://www.amazon.com/dp/B01N9OEV4I" TargetMode="External"/><Relationship Id="rId467" Type="http://schemas.openxmlformats.org/officeDocument/2006/relationships/hyperlink" Target="https://www.amazon.com/dp/B00V7B78Z6" TargetMode="External"/><Relationship Id="rId1290" Type="http://schemas.openxmlformats.org/officeDocument/2006/relationships/hyperlink" Target="https://www.amazon.com/dp/B07FWJQXBD" TargetMode="External"/><Relationship Id="rId1291" Type="http://schemas.openxmlformats.org/officeDocument/2006/relationships/hyperlink" Target="https://www.amazon.com/dp/B00DPO1AN4" TargetMode="External"/><Relationship Id="rId1292" Type="http://schemas.openxmlformats.org/officeDocument/2006/relationships/hyperlink" Target="https://www.amazon.com/dp/B01BWZWDZG" TargetMode="External"/><Relationship Id="rId462" Type="http://schemas.openxmlformats.org/officeDocument/2006/relationships/hyperlink" Target="https://www.amazon.com/dp/B002HZHUCW" TargetMode="External"/><Relationship Id="rId1293" Type="http://schemas.openxmlformats.org/officeDocument/2006/relationships/hyperlink" Target="https://www.amazon.com/dp/B00HRYBYRU" TargetMode="External"/><Relationship Id="rId2140" Type="http://schemas.openxmlformats.org/officeDocument/2006/relationships/hyperlink" Target="https://www.amazon.com/dp/B01LXXM5EK" TargetMode="External"/><Relationship Id="rId461" Type="http://schemas.openxmlformats.org/officeDocument/2006/relationships/hyperlink" Target="https://www.amazon.com/dp/B01K7AOSQE" TargetMode="External"/><Relationship Id="rId1294" Type="http://schemas.openxmlformats.org/officeDocument/2006/relationships/hyperlink" Target="https://www.amazon.com/dp/B07DGMN612" TargetMode="External"/><Relationship Id="rId2141" Type="http://schemas.openxmlformats.org/officeDocument/2006/relationships/hyperlink" Target="https://www.amazon.com/dp/B01N9CODER" TargetMode="External"/><Relationship Id="rId460" Type="http://schemas.openxmlformats.org/officeDocument/2006/relationships/hyperlink" Target="https://www.amazon.com/dp/B072Q4PX1R" TargetMode="External"/><Relationship Id="rId1295" Type="http://schemas.openxmlformats.org/officeDocument/2006/relationships/hyperlink" Target="https://www.amazon.com/dp/B0742B6F1H" TargetMode="External"/><Relationship Id="rId2142" Type="http://schemas.openxmlformats.org/officeDocument/2006/relationships/hyperlink" Target="https://www.amazon.com/dp/B072Q4PX1R" TargetMode="External"/><Relationship Id="rId1296" Type="http://schemas.openxmlformats.org/officeDocument/2006/relationships/hyperlink" Target="https://www.amazon.com/dp/B074PY2ZGS" TargetMode="External"/><Relationship Id="rId2143" Type="http://schemas.openxmlformats.org/officeDocument/2006/relationships/hyperlink" Target="https://www.amazon.com/dp/B00XBC3BF0" TargetMode="External"/><Relationship Id="rId466" Type="http://schemas.openxmlformats.org/officeDocument/2006/relationships/hyperlink" Target="https://www.amazon.com/dp/B074ND67LQ" TargetMode="External"/><Relationship Id="rId1297" Type="http://schemas.openxmlformats.org/officeDocument/2006/relationships/hyperlink" Target="https://www.amazon.com/dp/B003DYZQKY" TargetMode="External"/><Relationship Id="rId2144" Type="http://schemas.openxmlformats.org/officeDocument/2006/relationships/hyperlink" Target="https://www.amazon.com/dp/B013WW9I82" TargetMode="External"/><Relationship Id="rId465" Type="http://schemas.openxmlformats.org/officeDocument/2006/relationships/hyperlink" Target="https://www.amazon.com/dp/B000GLNO3S" TargetMode="External"/><Relationship Id="rId1298" Type="http://schemas.openxmlformats.org/officeDocument/2006/relationships/hyperlink" Target="https://www.amazon.com/dp/B019K8JF3K" TargetMode="External"/><Relationship Id="rId2145" Type="http://schemas.openxmlformats.org/officeDocument/2006/relationships/hyperlink" Target="https://www.amazon.com/dp/B075FDZ37C" TargetMode="External"/><Relationship Id="rId464" Type="http://schemas.openxmlformats.org/officeDocument/2006/relationships/hyperlink" Target="https://www.amazon.com/dp/B01KKHRNM0" TargetMode="External"/><Relationship Id="rId1299" Type="http://schemas.openxmlformats.org/officeDocument/2006/relationships/hyperlink" Target="https://www.amazon.com/dp/B074QXGBG6" TargetMode="External"/><Relationship Id="rId2146" Type="http://schemas.openxmlformats.org/officeDocument/2006/relationships/hyperlink" Target="https://www.amazon.com/dp/B01BWZWDZG" TargetMode="External"/><Relationship Id="rId463" Type="http://schemas.openxmlformats.org/officeDocument/2006/relationships/hyperlink" Target="https://www.amazon.com/dp/B00ZSAHYUG" TargetMode="External"/><Relationship Id="rId2147" Type="http://schemas.openxmlformats.org/officeDocument/2006/relationships/hyperlink" Target="https://www.amazon.com/dp/B07R8Z5P41" TargetMode="External"/><Relationship Id="rId2137" Type="http://schemas.openxmlformats.org/officeDocument/2006/relationships/hyperlink" Target="https://www.amazon.com/dp/B07D4BD5D3" TargetMode="External"/><Relationship Id="rId2138" Type="http://schemas.openxmlformats.org/officeDocument/2006/relationships/hyperlink" Target="https://www.amazon.com/dp/B07GP3YPCC" TargetMode="External"/><Relationship Id="rId2139" Type="http://schemas.openxmlformats.org/officeDocument/2006/relationships/hyperlink" Target="https://www.amazon.com/dp/B00WGGEEEY" TargetMode="External"/><Relationship Id="rId459" Type="http://schemas.openxmlformats.org/officeDocument/2006/relationships/hyperlink" Target="https://www.amazon.com/dp/B00NGJ47HO" TargetMode="External"/><Relationship Id="rId458" Type="http://schemas.openxmlformats.org/officeDocument/2006/relationships/hyperlink" Target="https://www.amazon.com/dp/B01N125MU5" TargetMode="External"/><Relationship Id="rId457" Type="http://schemas.openxmlformats.org/officeDocument/2006/relationships/hyperlink" Target="https://www.amazon.com/dp/B00HRYBYRU" TargetMode="External"/><Relationship Id="rId456" Type="http://schemas.openxmlformats.org/officeDocument/2006/relationships/hyperlink" Target="https://www.amazon.com/dp/B07WW2GY1R" TargetMode="External"/><Relationship Id="rId1280" Type="http://schemas.openxmlformats.org/officeDocument/2006/relationships/hyperlink" Target="https://www.amazon.com/dp/B07HH19LWH" TargetMode="External"/><Relationship Id="rId1281" Type="http://schemas.openxmlformats.org/officeDocument/2006/relationships/hyperlink" Target="https://www.amazon.com/dp/B076FGKC3H" TargetMode="External"/><Relationship Id="rId451" Type="http://schemas.openxmlformats.org/officeDocument/2006/relationships/hyperlink" Target="https://www.amazon.com/dp/B07GP3YPCC" TargetMode="External"/><Relationship Id="rId1282" Type="http://schemas.openxmlformats.org/officeDocument/2006/relationships/hyperlink" Target="https://www.amazon.com/dp/B073JTYRP5" TargetMode="External"/><Relationship Id="rId450" Type="http://schemas.openxmlformats.org/officeDocument/2006/relationships/hyperlink" Target="https://www.amazon.com/dp/B07MDJX7LZ" TargetMode="External"/><Relationship Id="rId1283" Type="http://schemas.openxmlformats.org/officeDocument/2006/relationships/hyperlink" Target="https://www.amazon.com/dp/B00XBC3BF0" TargetMode="External"/><Relationship Id="rId2130" Type="http://schemas.openxmlformats.org/officeDocument/2006/relationships/hyperlink" Target="https://www.amazon.com/dp/B074QWK5C4" TargetMode="External"/><Relationship Id="rId1284" Type="http://schemas.openxmlformats.org/officeDocument/2006/relationships/hyperlink" Target="https://www.amazon.com/dp/B07GJ6RDFR" TargetMode="External"/><Relationship Id="rId2131" Type="http://schemas.openxmlformats.org/officeDocument/2006/relationships/hyperlink" Target="https://www.amazon.com/dp/B07QL9YSZY" TargetMode="External"/><Relationship Id="rId1285" Type="http://schemas.openxmlformats.org/officeDocument/2006/relationships/hyperlink" Target="https://www.amazon.com/dp/B0792DKHTN" TargetMode="External"/><Relationship Id="rId2132" Type="http://schemas.openxmlformats.org/officeDocument/2006/relationships/hyperlink" Target="https://www.amazon.com/dp/B00DOZTM3O" TargetMode="External"/><Relationship Id="rId455" Type="http://schemas.openxmlformats.org/officeDocument/2006/relationships/hyperlink" Target="https://www.amazon.com/dp/B01N2YPDQX" TargetMode="External"/><Relationship Id="rId1286" Type="http://schemas.openxmlformats.org/officeDocument/2006/relationships/hyperlink" Target="https://www.amazon.com/dp/B00E8SZ3H0" TargetMode="External"/><Relationship Id="rId2133" Type="http://schemas.openxmlformats.org/officeDocument/2006/relationships/hyperlink" Target="https://www.amazon.com/dp/B00NGJ47HO" TargetMode="External"/><Relationship Id="rId454" Type="http://schemas.openxmlformats.org/officeDocument/2006/relationships/hyperlink" Target="https://www.amazon.com/dp/B07T9KVJ8D" TargetMode="External"/><Relationship Id="rId1287" Type="http://schemas.openxmlformats.org/officeDocument/2006/relationships/hyperlink" Target="https://www.amazon.com/dp/B07TW4L69W" TargetMode="External"/><Relationship Id="rId2134" Type="http://schemas.openxmlformats.org/officeDocument/2006/relationships/hyperlink" Target="https://www.amazon.com/dp/B01KIHQOZ4" TargetMode="External"/><Relationship Id="rId453" Type="http://schemas.openxmlformats.org/officeDocument/2006/relationships/hyperlink" Target="https://www.amazon.com/dp/B07HH19LWH" TargetMode="External"/><Relationship Id="rId1288" Type="http://schemas.openxmlformats.org/officeDocument/2006/relationships/hyperlink" Target="https://www.amazon.com/dp/B01KIHQOZ4" TargetMode="External"/><Relationship Id="rId2135" Type="http://schemas.openxmlformats.org/officeDocument/2006/relationships/hyperlink" Target="https://www.amazon.com/dp/B072Q5J7TZ" TargetMode="External"/><Relationship Id="rId452" Type="http://schemas.openxmlformats.org/officeDocument/2006/relationships/hyperlink" Target="https://www.amazon.com/dp/B07N64XFKQ" TargetMode="External"/><Relationship Id="rId1289" Type="http://schemas.openxmlformats.org/officeDocument/2006/relationships/hyperlink" Target="https://www.amazon.com/dp/B01D7P5BFS" TargetMode="External"/><Relationship Id="rId2136" Type="http://schemas.openxmlformats.org/officeDocument/2006/relationships/hyperlink" Target="https://www.amazon.com/dp/B076MMY8T8" TargetMode="External"/><Relationship Id="rId491" Type="http://schemas.openxmlformats.org/officeDocument/2006/relationships/hyperlink" Target="https://www.amazon.com/dp/B00DOZTM3O" TargetMode="External"/><Relationship Id="rId490" Type="http://schemas.openxmlformats.org/officeDocument/2006/relationships/hyperlink" Target="https://www.amazon.com/dp/B006Z2BZBU" TargetMode="External"/><Relationship Id="rId489" Type="http://schemas.openxmlformats.org/officeDocument/2006/relationships/hyperlink" Target="https://www.amazon.com/dp/B07DZS7QZ9" TargetMode="External"/><Relationship Id="rId2160" Type="http://schemas.openxmlformats.org/officeDocument/2006/relationships/hyperlink" Target="https://www.amazon.com/dp/B07F2CXY7Q" TargetMode="External"/><Relationship Id="rId2161" Type="http://schemas.openxmlformats.org/officeDocument/2006/relationships/hyperlink" Target="https://www.amazon.com/dp/B07C4972WR" TargetMode="External"/><Relationship Id="rId484" Type="http://schemas.openxmlformats.org/officeDocument/2006/relationships/hyperlink" Target="https://www.amazon.com/dp/B07RGWD9HF" TargetMode="External"/><Relationship Id="rId2162" Type="http://schemas.openxmlformats.org/officeDocument/2006/relationships/hyperlink" Target="https://www.amazon.com/dp/B00OD3W1BQ" TargetMode="External"/><Relationship Id="rId483" Type="http://schemas.openxmlformats.org/officeDocument/2006/relationships/hyperlink" Target="https://www.amazon.com/dp/B00CE69IGA" TargetMode="External"/><Relationship Id="rId2163" Type="http://schemas.openxmlformats.org/officeDocument/2006/relationships/hyperlink" Target="https://www.amazon.com/dp/B012JJ2EEY" TargetMode="External"/><Relationship Id="rId482" Type="http://schemas.openxmlformats.org/officeDocument/2006/relationships/hyperlink" Target="https://www.amazon.com/dp/B0087XPDTU" TargetMode="External"/><Relationship Id="rId2164" Type="http://schemas.openxmlformats.org/officeDocument/2006/relationships/hyperlink" Target="https://www.amazon.com/dp/B01D7P5BFS" TargetMode="External"/><Relationship Id="rId481" Type="http://schemas.openxmlformats.org/officeDocument/2006/relationships/hyperlink" Target="https://www.amazon.com/dp/B07VTTZ2N1" TargetMode="External"/><Relationship Id="rId2165" Type="http://schemas.openxmlformats.org/officeDocument/2006/relationships/hyperlink" Target="https://www.amazon.com/dp/B01K7AOSQE" TargetMode="External"/><Relationship Id="rId488" Type="http://schemas.openxmlformats.org/officeDocument/2006/relationships/hyperlink" Target="https://www.amazon.com/dp/B07FYN5FS9" TargetMode="External"/><Relationship Id="rId2166" Type="http://schemas.openxmlformats.org/officeDocument/2006/relationships/hyperlink" Target="https://www.amazon.com/dp/B01KKHRNM0" TargetMode="External"/><Relationship Id="rId487" Type="http://schemas.openxmlformats.org/officeDocument/2006/relationships/hyperlink" Target="https://www.amazon.com/dp/B00EF4G6FK" TargetMode="External"/><Relationship Id="rId2167" Type="http://schemas.openxmlformats.org/officeDocument/2006/relationships/hyperlink" Target="https://www.amazon.com/dp/B010GIED3A" TargetMode="External"/><Relationship Id="rId486" Type="http://schemas.openxmlformats.org/officeDocument/2006/relationships/hyperlink" Target="https://www.amazon.com/dp/B07JJ72P81" TargetMode="External"/><Relationship Id="rId2168" Type="http://schemas.openxmlformats.org/officeDocument/2006/relationships/hyperlink" Target="https://www.amazon.com/dp/B010EA5ZH8" TargetMode="External"/><Relationship Id="rId485" Type="http://schemas.openxmlformats.org/officeDocument/2006/relationships/hyperlink" Target="https://www.amazon.com/dp/B004JU0H6O" TargetMode="External"/><Relationship Id="rId2169" Type="http://schemas.openxmlformats.org/officeDocument/2006/relationships/hyperlink" Target="https://www.amazon.com/dp/B07MG4R82Q" TargetMode="External"/><Relationship Id="rId2159" Type="http://schemas.openxmlformats.org/officeDocument/2006/relationships/hyperlink" Target="https://www.amazon.com/dp/B00CEMGNTE" TargetMode="External"/><Relationship Id="rId480" Type="http://schemas.openxmlformats.org/officeDocument/2006/relationships/hyperlink" Target="https://www.amazon.com/dp/B00GTCL4C6" TargetMode="External"/><Relationship Id="rId479" Type="http://schemas.openxmlformats.org/officeDocument/2006/relationships/hyperlink" Target="https://www.amazon.com/dp/B019K8JF3K" TargetMode="External"/><Relationship Id="rId478" Type="http://schemas.openxmlformats.org/officeDocument/2006/relationships/hyperlink" Target="https://www.amazon.com/dp/B07HH7QW7S" TargetMode="External"/><Relationship Id="rId2150" Type="http://schemas.openxmlformats.org/officeDocument/2006/relationships/hyperlink" Target="https://www.amazon.com/dp/B01M2D8ALO" TargetMode="External"/><Relationship Id="rId473" Type="http://schemas.openxmlformats.org/officeDocument/2006/relationships/hyperlink" Target="https://www.amazon.com/dp/B071JGCB18" TargetMode="External"/><Relationship Id="rId2151" Type="http://schemas.openxmlformats.org/officeDocument/2006/relationships/hyperlink" Target="https://www.amazon.com/dp/B00ZSAHYUG" TargetMode="External"/><Relationship Id="rId472" Type="http://schemas.openxmlformats.org/officeDocument/2006/relationships/hyperlink" Target="https://www.amazon.com/dp/B0734CDD58" TargetMode="External"/><Relationship Id="rId2152" Type="http://schemas.openxmlformats.org/officeDocument/2006/relationships/hyperlink" Target="https://www.amazon.com/dp/B07HH19LWH" TargetMode="External"/><Relationship Id="rId471" Type="http://schemas.openxmlformats.org/officeDocument/2006/relationships/hyperlink" Target="https://www.amazon.com/dp/B00NX8GH4E" TargetMode="External"/><Relationship Id="rId2153" Type="http://schemas.openxmlformats.org/officeDocument/2006/relationships/hyperlink" Target="https://www.amazon.com/dp/B00IFHPVEU" TargetMode="External"/><Relationship Id="rId470" Type="http://schemas.openxmlformats.org/officeDocument/2006/relationships/hyperlink" Target="https://www.amazon.com/dp/B01B8GQ7RO" TargetMode="External"/><Relationship Id="rId2154" Type="http://schemas.openxmlformats.org/officeDocument/2006/relationships/hyperlink" Target="https://www.amazon.com/dp/B0085WHBHU" TargetMode="External"/><Relationship Id="rId477" Type="http://schemas.openxmlformats.org/officeDocument/2006/relationships/hyperlink" Target="https://www.amazon.com/dp/B00WGGEEEY" TargetMode="External"/><Relationship Id="rId2155" Type="http://schemas.openxmlformats.org/officeDocument/2006/relationships/hyperlink" Target="https://www.amazon.com/dp/B074R69K91" TargetMode="External"/><Relationship Id="rId476" Type="http://schemas.openxmlformats.org/officeDocument/2006/relationships/hyperlink" Target="https://www.amazon.com/dp/B076MMY8T8" TargetMode="External"/><Relationship Id="rId2156" Type="http://schemas.openxmlformats.org/officeDocument/2006/relationships/hyperlink" Target="https://www.amazon.com/dp/B071JGCB18" TargetMode="External"/><Relationship Id="rId475" Type="http://schemas.openxmlformats.org/officeDocument/2006/relationships/hyperlink" Target="https://www.amazon.com/dp/B06XZV3F8F" TargetMode="External"/><Relationship Id="rId2157" Type="http://schemas.openxmlformats.org/officeDocument/2006/relationships/hyperlink" Target="https://www.amazon.com/dp/B01B8GQ7RO" TargetMode="External"/><Relationship Id="rId474" Type="http://schemas.openxmlformats.org/officeDocument/2006/relationships/hyperlink" Target="https://www.amazon.com/dp/B00DPO1AN4" TargetMode="External"/><Relationship Id="rId2158" Type="http://schemas.openxmlformats.org/officeDocument/2006/relationships/hyperlink" Target="https://www.amazon.com/dp/B074NHRZQX" TargetMode="External"/><Relationship Id="rId1257" Type="http://schemas.openxmlformats.org/officeDocument/2006/relationships/hyperlink" Target="https://www.amazon.com/dp/B06XZV3F8F" TargetMode="External"/><Relationship Id="rId2104" Type="http://schemas.openxmlformats.org/officeDocument/2006/relationships/hyperlink" Target="https://www.amazon.com/dp/B00NPVCNS8" TargetMode="External"/><Relationship Id="rId2588" Type="http://schemas.openxmlformats.org/officeDocument/2006/relationships/hyperlink" Target="https://www.amazon.com/dp/B01LZPMFW9" TargetMode="External"/><Relationship Id="rId1258" Type="http://schemas.openxmlformats.org/officeDocument/2006/relationships/hyperlink" Target="https://www.amazon.com/dp/B01B8GQ7RO" TargetMode="External"/><Relationship Id="rId2105" Type="http://schemas.openxmlformats.org/officeDocument/2006/relationships/hyperlink" Target="https://www.amazon.com/dp/B074QTSBS2" TargetMode="External"/><Relationship Id="rId2589" Type="http://schemas.openxmlformats.org/officeDocument/2006/relationships/hyperlink" Target="https://www.amazon.com/dp/B00QBZ26D2" TargetMode="External"/><Relationship Id="rId1259" Type="http://schemas.openxmlformats.org/officeDocument/2006/relationships/hyperlink" Target="https://www.amazon.com/dp/B00ZSAHYUG" TargetMode="External"/><Relationship Id="rId2106" Type="http://schemas.openxmlformats.org/officeDocument/2006/relationships/hyperlink" Target="https://www.amazon.com/dp/B01NBOWH4W" TargetMode="External"/><Relationship Id="rId2107" Type="http://schemas.openxmlformats.org/officeDocument/2006/relationships/hyperlink" Target="https://www.amazon.com/dp/B014WOXB6O" TargetMode="External"/><Relationship Id="rId2108" Type="http://schemas.openxmlformats.org/officeDocument/2006/relationships/hyperlink" Target="https://www.amazon.com/dp/B077MJZ6ZG" TargetMode="External"/><Relationship Id="rId2109" Type="http://schemas.openxmlformats.org/officeDocument/2006/relationships/hyperlink" Target="https://www.amazon.com/dp/B01N2VJBNT" TargetMode="External"/><Relationship Id="rId426" Type="http://schemas.openxmlformats.org/officeDocument/2006/relationships/hyperlink" Target="https://www.amazon.com/dp/B074QTGLL2" TargetMode="External"/><Relationship Id="rId425" Type="http://schemas.openxmlformats.org/officeDocument/2006/relationships/hyperlink" Target="https://www.amazon.com/dp/B07R8Z5P41" TargetMode="External"/><Relationship Id="rId424" Type="http://schemas.openxmlformats.org/officeDocument/2006/relationships/hyperlink" Target="https://www.amazon.com/dp/B00QBZ26D2" TargetMode="External"/><Relationship Id="rId423" Type="http://schemas.openxmlformats.org/officeDocument/2006/relationships/hyperlink" Target="https://www.amazon.com/dp/B01K8JEEGS" TargetMode="External"/><Relationship Id="rId429" Type="http://schemas.openxmlformats.org/officeDocument/2006/relationships/hyperlink" Target="https://www.amazon.com/dp/B075FFTLFV" TargetMode="External"/><Relationship Id="rId428" Type="http://schemas.openxmlformats.org/officeDocument/2006/relationships/hyperlink" Target="https://www.amazon.com/dp/B01NBOWH4W" TargetMode="External"/><Relationship Id="rId427" Type="http://schemas.openxmlformats.org/officeDocument/2006/relationships/hyperlink" Target="https://www.amazon.com/dp/B01LXXM5EK" TargetMode="External"/><Relationship Id="rId2580" Type="http://schemas.openxmlformats.org/officeDocument/2006/relationships/hyperlink" Target="https://www.amazon.com/dp/B01N2RJ0HI" TargetMode="External"/><Relationship Id="rId1250" Type="http://schemas.openxmlformats.org/officeDocument/2006/relationships/hyperlink" Target="https://www.amazon.com/dp/B00CEMGNTE" TargetMode="External"/><Relationship Id="rId2581" Type="http://schemas.openxmlformats.org/officeDocument/2006/relationships/hyperlink" Target="https://www.amazon.com/dp/B01KKHRNM0" TargetMode="External"/><Relationship Id="rId1251" Type="http://schemas.openxmlformats.org/officeDocument/2006/relationships/hyperlink" Target="https://www.amazon.com/dp/B072BC5NH4" TargetMode="External"/><Relationship Id="rId2582" Type="http://schemas.openxmlformats.org/officeDocument/2006/relationships/hyperlink" Target="https://www.amazon.com/dp/B00631YUEM" TargetMode="External"/><Relationship Id="rId1252" Type="http://schemas.openxmlformats.org/officeDocument/2006/relationships/hyperlink" Target="https://www.amazon.com/dp/B00DQT7ALE" TargetMode="External"/><Relationship Id="rId2583" Type="http://schemas.openxmlformats.org/officeDocument/2006/relationships/hyperlink" Target="https://www.amazon.com/dp/B07HH19LWH" TargetMode="External"/><Relationship Id="rId422" Type="http://schemas.openxmlformats.org/officeDocument/2006/relationships/hyperlink" Target="https://www.amazon.com/dp/B01N2RJ0HI" TargetMode="External"/><Relationship Id="rId1253" Type="http://schemas.openxmlformats.org/officeDocument/2006/relationships/hyperlink" Target="https://www.amazon.com/dp/B01N2YPDQX" TargetMode="External"/><Relationship Id="rId2100" Type="http://schemas.openxmlformats.org/officeDocument/2006/relationships/hyperlink" Target="https://www.amazon.com/dp/B07HNT8KG2" TargetMode="External"/><Relationship Id="rId2584" Type="http://schemas.openxmlformats.org/officeDocument/2006/relationships/hyperlink" Target="https://www.amazon.com/dp/B07DGMN612" TargetMode="External"/><Relationship Id="rId421" Type="http://schemas.openxmlformats.org/officeDocument/2006/relationships/hyperlink" Target="https://www.amazon.com/dp/B00CEMGNTE" TargetMode="External"/><Relationship Id="rId1254" Type="http://schemas.openxmlformats.org/officeDocument/2006/relationships/hyperlink" Target="https://www.amazon.com/dp/B07X5FN4P1" TargetMode="External"/><Relationship Id="rId2101" Type="http://schemas.openxmlformats.org/officeDocument/2006/relationships/hyperlink" Target="https://www.amazon.com/dp/B073WR319C" TargetMode="External"/><Relationship Id="rId2585" Type="http://schemas.openxmlformats.org/officeDocument/2006/relationships/hyperlink" Target="https://www.amazon.com/dp/B01BWZWDZG" TargetMode="External"/><Relationship Id="rId420" Type="http://schemas.openxmlformats.org/officeDocument/2006/relationships/hyperlink" Target="https://www.amazon.com/dp/B07QL9YSZY" TargetMode="External"/><Relationship Id="rId1255" Type="http://schemas.openxmlformats.org/officeDocument/2006/relationships/hyperlink" Target="https://www.amazon.com/dp/B01N2RJ0HI" TargetMode="External"/><Relationship Id="rId2102" Type="http://schemas.openxmlformats.org/officeDocument/2006/relationships/hyperlink" Target="https://www.amazon.com/dp/B01N41IPPI" TargetMode="External"/><Relationship Id="rId2586" Type="http://schemas.openxmlformats.org/officeDocument/2006/relationships/hyperlink" Target="https://www.amazon.com/dp/B07J232RV4" TargetMode="External"/><Relationship Id="rId1256" Type="http://schemas.openxmlformats.org/officeDocument/2006/relationships/hyperlink" Target="https://www.amazon.com/dp/B071JGCB18" TargetMode="External"/><Relationship Id="rId2103" Type="http://schemas.openxmlformats.org/officeDocument/2006/relationships/hyperlink" Target="https://www.amazon.com/dp/B011397784" TargetMode="External"/><Relationship Id="rId2587" Type="http://schemas.openxmlformats.org/officeDocument/2006/relationships/hyperlink" Target="https://www.amazon.com/dp/B076FGKC3H" TargetMode="External"/><Relationship Id="rId1246" Type="http://schemas.openxmlformats.org/officeDocument/2006/relationships/hyperlink" Target="https://www.amazon.com/dp/B00DOZTM3O" TargetMode="External"/><Relationship Id="rId2577" Type="http://schemas.openxmlformats.org/officeDocument/2006/relationships/hyperlink" Target="https://www.amazon.com/dp/B07JJ72P81" TargetMode="External"/><Relationship Id="rId1247" Type="http://schemas.openxmlformats.org/officeDocument/2006/relationships/hyperlink" Target="https://www.amazon.com/dp/B00OD3W1BQ" TargetMode="External"/><Relationship Id="rId2578" Type="http://schemas.openxmlformats.org/officeDocument/2006/relationships/hyperlink" Target="https://www.amazon.com/dp/B00NX8GH4E" TargetMode="External"/><Relationship Id="rId1248" Type="http://schemas.openxmlformats.org/officeDocument/2006/relationships/hyperlink" Target="https://www.amazon.com/dp/B074NHRZQX" TargetMode="External"/><Relationship Id="rId2579" Type="http://schemas.openxmlformats.org/officeDocument/2006/relationships/hyperlink" Target="https://www.amazon.com/dp/B07M7T7SZP" TargetMode="External"/><Relationship Id="rId1249" Type="http://schemas.openxmlformats.org/officeDocument/2006/relationships/hyperlink" Target="https://www.amazon.com/dp/B07D4BD5D3" TargetMode="External"/><Relationship Id="rId415" Type="http://schemas.openxmlformats.org/officeDocument/2006/relationships/hyperlink" Target="https://www.amazon.com/dp/B074QTSBS2" TargetMode="External"/><Relationship Id="rId899" Type="http://schemas.openxmlformats.org/officeDocument/2006/relationships/hyperlink" Target="https://www.amazon.com/dp/B074QXGBG6" TargetMode="External"/><Relationship Id="rId414" Type="http://schemas.openxmlformats.org/officeDocument/2006/relationships/hyperlink" Target="https://www.amazon.com/dp/B010S7VZI0" TargetMode="External"/><Relationship Id="rId898" Type="http://schemas.openxmlformats.org/officeDocument/2006/relationships/hyperlink" Target="https://www.amazon.com/dp/B012H0K7T4" TargetMode="External"/><Relationship Id="rId413" Type="http://schemas.openxmlformats.org/officeDocument/2006/relationships/hyperlink" Target="https://www.amazon.com/dp/B01HE1IVNA" TargetMode="External"/><Relationship Id="rId897" Type="http://schemas.openxmlformats.org/officeDocument/2006/relationships/hyperlink" Target="https://www.amazon.com/dp/B07JJ72P81" TargetMode="External"/><Relationship Id="rId412" Type="http://schemas.openxmlformats.org/officeDocument/2006/relationships/hyperlink" Target="https://www.amazon.com/dp/B073WR319C" TargetMode="External"/><Relationship Id="rId896" Type="http://schemas.openxmlformats.org/officeDocument/2006/relationships/hyperlink" Target="https://www.amazon.com/dp/B00NX8GH4E" TargetMode="External"/><Relationship Id="rId419" Type="http://schemas.openxmlformats.org/officeDocument/2006/relationships/hyperlink" Target="https://www.amazon.com/dp/B07B7K7N3P" TargetMode="External"/><Relationship Id="rId418" Type="http://schemas.openxmlformats.org/officeDocument/2006/relationships/hyperlink" Target="https://www.amazon.com/dp/B074QWK5C4" TargetMode="External"/><Relationship Id="rId417" Type="http://schemas.openxmlformats.org/officeDocument/2006/relationships/hyperlink" Target="https://www.amazon.com/dp/B00UVAJU9G" TargetMode="External"/><Relationship Id="rId416" Type="http://schemas.openxmlformats.org/officeDocument/2006/relationships/hyperlink" Target="https://www.amazon.com/dp/B014WOXB6O" TargetMode="External"/><Relationship Id="rId891" Type="http://schemas.openxmlformats.org/officeDocument/2006/relationships/hyperlink" Target="https://www.amazon.com/dp/B019K8JF3K" TargetMode="External"/><Relationship Id="rId890" Type="http://schemas.openxmlformats.org/officeDocument/2006/relationships/hyperlink" Target="https://www.amazon.com/dp/B075FDZ37C" TargetMode="External"/><Relationship Id="rId2570" Type="http://schemas.openxmlformats.org/officeDocument/2006/relationships/hyperlink" Target="https://www.amazon.com/dp/B06Y3C1KHY" TargetMode="External"/><Relationship Id="rId1240" Type="http://schemas.openxmlformats.org/officeDocument/2006/relationships/hyperlink" Target="https://www.amazon.com/dp/B072Q4PX1R" TargetMode="External"/><Relationship Id="rId2571" Type="http://schemas.openxmlformats.org/officeDocument/2006/relationships/hyperlink" Target="https://www.amazon.com/dp/B07MDJX7LZ" TargetMode="External"/><Relationship Id="rId1241" Type="http://schemas.openxmlformats.org/officeDocument/2006/relationships/hyperlink" Target="https://www.amazon.com/dp/B072Q5J7TZ" TargetMode="External"/><Relationship Id="rId2572" Type="http://schemas.openxmlformats.org/officeDocument/2006/relationships/hyperlink" Target="https://www.amazon.com/dp/B07CHCLN4B" TargetMode="External"/><Relationship Id="rId411" Type="http://schemas.openxmlformats.org/officeDocument/2006/relationships/hyperlink" Target="https://www.amazon.com/dp/B07C93H4Z1" TargetMode="External"/><Relationship Id="rId895" Type="http://schemas.openxmlformats.org/officeDocument/2006/relationships/hyperlink" Target="https://www.amazon.com/dp/B0734CDD58" TargetMode="External"/><Relationship Id="rId1242" Type="http://schemas.openxmlformats.org/officeDocument/2006/relationships/hyperlink" Target="https://www.amazon.com/dp/B07CFMPV7V" TargetMode="External"/><Relationship Id="rId2573" Type="http://schemas.openxmlformats.org/officeDocument/2006/relationships/hyperlink" Target="https://www.amazon.com/dp/B00M169YVC" TargetMode="External"/><Relationship Id="rId410" Type="http://schemas.openxmlformats.org/officeDocument/2006/relationships/hyperlink" Target="https://www.amazon.com/dp/B00NPVCNS8" TargetMode="External"/><Relationship Id="rId894" Type="http://schemas.openxmlformats.org/officeDocument/2006/relationships/hyperlink" Target="https://www.amazon.com/dp/B0085WHBHU" TargetMode="External"/><Relationship Id="rId1243" Type="http://schemas.openxmlformats.org/officeDocument/2006/relationships/hyperlink" Target="https://www.amazon.com/dp/B000GLNO3S" TargetMode="External"/><Relationship Id="rId2574" Type="http://schemas.openxmlformats.org/officeDocument/2006/relationships/hyperlink" Target="https://www.amazon.com/dp/B00OD3W1BQ" TargetMode="External"/><Relationship Id="rId893" Type="http://schemas.openxmlformats.org/officeDocument/2006/relationships/hyperlink" Target="https://www.amazon.com/dp/B07TF5ZZKW" TargetMode="External"/><Relationship Id="rId1244" Type="http://schemas.openxmlformats.org/officeDocument/2006/relationships/hyperlink" Target="https://www.amazon.com/dp/B074ND67LQ" TargetMode="External"/><Relationship Id="rId2575" Type="http://schemas.openxmlformats.org/officeDocument/2006/relationships/hyperlink" Target="https://www.amazon.com/dp/B0085WHBHU" TargetMode="External"/><Relationship Id="rId892" Type="http://schemas.openxmlformats.org/officeDocument/2006/relationships/hyperlink" Target="https://www.amazon.com/dp/B0087XPDTU" TargetMode="External"/><Relationship Id="rId1245" Type="http://schemas.openxmlformats.org/officeDocument/2006/relationships/hyperlink" Target="https://www.amazon.com/dp/B075FFTLFV" TargetMode="External"/><Relationship Id="rId2576" Type="http://schemas.openxmlformats.org/officeDocument/2006/relationships/hyperlink" Target="https://www.amazon.com/dp/B01N2YPDQX" TargetMode="External"/><Relationship Id="rId1279" Type="http://schemas.openxmlformats.org/officeDocument/2006/relationships/hyperlink" Target="https://www.amazon.com/dp/B07NC5K8SK" TargetMode="External"/><Relationship Id="rId2126" Type="http://schemas.openxmlformats.org/officeDocument/2006/relationships/hyperlink" Target="https://www.amazon.com/dp/B07WT2XYKQ" TargetMode="External"/><Relationship Id="rId2127" Type="http://schemas.openxmlformats.org/officeDocument/2006/relationships/hyperlink" Target="https://www.amazon.com/dp/B07HH7QW7S" TargetMode="External"/><Relationship Id="rId2128" Type="http://schemas.openxmlformats.org/officeDocument/2006/relationships/hyperlink" Target="https://www.amazon.com/dp/B07WW2GY1R" TargetMode="External"/><Relationship Id="rId2129" Type="http://schemas.openxmlformats.org/officeDocument/2006/relationships/hyperlink" Target="https://www.amazon.com/dp/B006Z2BZBU" TargetMode="External"/><Relationship Id="rId448" Type="http://schemas.openxmlformats.org/officeDocument/2006/relationships/hyperlink" Target="https://www.amazon.com/dp/B07KRXH1Z1" TargetMode="External"/><Relationship Id="rId447" Type="http://schemas.openxmlformats.org/officeDocument/2006/relationships/hyperlink" Target="https://www.amazon.com/dp/B07JB9WK6J" TargetMode="External"/><Relationship Id="rId446" Type="http://schemas.openxmlformats.org/officeDocument/2006/relationships/hyperlink" Target="https://www.amazon.com/dp/B07KCPN1Q5" TargetMode="External"/><Relationship Id="rId445" Type="http://schemas.openxmlformats.org/officeDocument/2006/relationships/hyperlink" Target="https://www.amazon.com/dp/B06ZXYFYND" TargetMode="External"/><Relationship Id="rId449" Type="http://schemas.openxmlformats.org/officeDocument/2006/relationships/hyperlink" Target="https://www.amazon.com/dp/B07RZKFF39" TargetMode="External"/><Relationship Id="rId1270" Type="http://schemas.openxmlformats.org/officeDocument/2006/relationships/hyperlink" Target="https://www.amazon.com/dp/B06Y3C1KHY" TargetMode="External"/><Relationship Id="rId440" Type="http://schemas.openxmlformats.org/officeDocument/2006/relationships/hyperlink" Target="https://www.amazon.com/dp/B07WT2XYKQ" TargetMode="External"/><Relationship Id="rId1271" Type="http://schemas.openxmlformats.org/officeDocument/2006/relationships/hyperlink" Target="https://www.amazon.com/dp/B01K7AOSQE" TargetMode="External"/><Relationship Id="rId1272" Type="http://schemas.openxmlformats.org/officeDocument/2006/relationships/hyperlink" Target="https://www.amazon.com/dp/B0087XPDTU" TargetMode="External"/><Relationship Id="rId1273" Type="http://schemas.openxmlformats.org/officeDocument/2006/relationships/hyperlink" Target="https://www.amazon.com/dp/B00IIFW2L4" TargetMode="External"/><Relationship Id="rId2120" Type="http://schemas.openxmlformats.org/officeDocument/2006/relationships/hyperlink" Target="https://www.amazon.com/dp/B00EYN1NK0" TargetMode="External"/><Relationship Id="rId1274" Type="http://schemas.openxmlformats.org/officeDocument/2006/relationships/hyperlink" Target="https://www.amazon.com/dp/B07C4972WR" TargetMode="External"/><Relationship Id="rId2121" Type="http://schemas.openxmlformats.org/officeDocument/2006/relationships/hyperlink" Target="https://www.amazon.com/dp/B01AS4WA14" TargetMode="External"/><Relationship Id="rId444" Type="http://schemas.openxmlformats.org/officeDocument/2006/relationships/hyperlink" Target="https://www.amazon.com/dp/B072BC5NH4" TargetMode="External"/><Relationship Id="rId1275" Type="http://schemas.openxmlformats.org/officeDocument/2006/relationships/hyperlink" Target="https://www.amazon.com/dp/B07RGWD9HF" TargetMode="External"/><Relationship Id="rId2122" Type="http://schemas.openxmlformats.org/officeDocument/2006/relationships/hyperlink" Target="https://www.amazon.com/dp/B01HE1IVNA" TargetMode="External"/><Relationship Id="rId443" Type="http://schemas.openxmlformats.org/officeDocument/2006/relationships/hyperlink" Target="https://www.amazon.com/dp/B0147WIC7E" TargetMode="External"/><Relationship Id="rId1276" Type="http://schemas.openxmlformats.org/officeDocument/2006/relationships/hyperlink" Target="https://www.amazon.com/dp/B0012H2L3E" TargetMode="External"/><Relationship Id="rId2123" Type="http://schemas.openxmlformats.org/officeDocument/2006/relationships/hyperlink" Target="https://www.amazon.com/dp/B01HEJWCZ0" TargetMode="External"/><Relationship Id="rId442" Type="http://schemas.openxmlformats.org/officeDocument/2006/relationships/hyperlink" Target="https://www.amazon.com/dp/B07HG5Q8TP" TargetMode="External"/><Relationship Id="rId1277" Type="http://schemas.openxmlformats.org/officeDocument/2006/relationships/hyperlink" Target="https://www.amazon.com/dp/B00NX8GH4E" TargetMode="External"/><Relationship Id="rId2124" Type="http://schemas.openxmlformats.org/officeDocument/2006/relationships/hyperlink" Target="https://www.amazon.com/dp/B074QTGLL2" TargetMode="External"/><Relationship Id="rId441" Type="http://schemas.openxmlformats.org/officeDocument/2006/relationships/hyperlink" Target="https://www.amazon.com/dp/B003XVM9XY" TargetMode="External"/><Relationship Id="rId1278" Type="http://schemas.openxmlformats.org/officeDocument/2006/relationships/hyperlink" Target="https://www.amazon.com/dp/B002HZHUCW" TargetMode="External"/><Relationship Id="rId2125" Type="http://schemas.openxmlformats.org/officeDocument/2006/relationships/hyperlink" Target="https://www.amazon.com/dp/B074ND67LQ" TargetMode="External"/><Relationship Id="rId1268" Type="http://schemas.openxmlformats.org/officeDocument/2006/relationships/hyperlink" Target="https://www.amazon.com/dp/B075FDZ37C" TargetMode="External"/><Relationship Id="rId2115" Type="http://schemas.openxmlformats.org/officeDocument/2006/relationships/hyperlink" Target="https://www.amazon.com/dp/B07JFMCMX3" TargetMode="External"/><Relationship Id="rId2599" Type="http://schemas.openxmlformats.org/officeDocument/2006/relationships/hyperlink" Target="https://www.amazon.com/dp/B074QXGBG6" TargetMode="External"/><Relationship Id="rId1269" Type="http://schemas.openxmlformats.org/officeDocument/2006/relationships/hyperlink" Target="https://www.amazon.com/dp/B01K8JEEGS" TargetMode="External"/><Relationship Id="rId2116" Type="http://schemas.openxmlformats.org/officeDocument/2006/relationships/hyperlink" Target="https://www.amazon.com/dp/B07BNPSFVZ" TargetMode="External"/><Relationship Id="rId2117" Type="http://schemas.openxmlformats.org/officeDocument/2006/relationships/hyperlink" Target="https://www.amazon.com/dp/B07KRXH1Z1" TargetMode="External"/><Relationship Id="rId2118" Type="http://schemas.openxmlformats.org/officeDocument/2006/relationships/hyperlink" Target="https://www.amazon.com/dp/B01ICHJIM8" TargetMode="External"/><Relationship Id="rId2119" Type="http://schemas.openxmlformats.org/officeDocument/2006/relationships/hyperlink" Target="https://www.amazon.com/dp/B07C93H4Z1" TargetMode="External"/><Relationship Id="rId437" Type="http://schemas.openxmlformats.org/officeDocument/2006/relationships/hyperlink" Target="https://www.amazon.com/dp/B00IFHPVEU" TargetMode="External"/><Relationship Id="rId436" Type="http://schemas.openxmlformats.org/officeDocument/2006/relationships/hyperlink" Target="https://www.amazon.com/dp/B00EYN1NK0" TargetMode="External"/><Relationship Id="rId435" Type="http://schemas.openxmlformats.org/officeDocument/2006/relationships/hyperlink" Target="https://www.amazon.com/dp/B074NHRZQX" TargetMode="External"/><Relationship Id="rId434" Type="http://schemas.openxmlformats.org/officeDocument/2006/relationships/hyperlink" Target="https://www.amazon.com/dp/B01HEJWCZ0" TargetMode="External"/><Relationship Id="rId439" Type="http://schemas.openxmlformats.org/officeDocument/2006/relationships/hyperlink" Target="https://www.amazon.com/dp/B072Q5J7TZ" TargetMode="External"/><Relationship Id="rId438" Type="http://schemas.openxmlformats.org/officeDocument/2006/relationships/hyperlink" Target="https://www.amazon.com/dp/B00OD3W1BQ" TargetMode="External"/><Relationship Id="rId2590" Type="http://schemas.openxmlformats.org/officeDocument/2006/relationships/hyperlink" Target="https://www.amazon.com/dp/B00XBC3BF0" TargetMode="External"/><Relationship Id="rId1260" Type="http://schemas.openxmlformats.org/officeDocument/2006/relationships/hyperlink" Target="https://www.amazon.com/dp/B07JFMCMX3" TargetMode="External"/><Relationship Id="rId2591" Type="http://schemas.openxmlformats.org/officeDocument/2006/relationships/hyperlink" Target="https://www.amazon.com/dp/B0030UUBMO" TargetMode="External"/><Relationship Id="rId1261" Type="http://schemas.openxmlformats.org/officeDocument/2006/relationships/hyperlink" Target="https://www.amazon.com/dp/B0085WHBHU" TargetMode="External"/><Relationship Id="rId2592" Type="http://schemas.openxmlformats.org/officeDocument/2006/relationships/hyperlink" Target="https://www.amazon.com/dp/B00GTCL4C6" TargetMode="External"/><Relationship Id="rId1262" Type="http://schemas.openxmlformats.org/officeDocument/2006/relationships/hyperlink" Target="https://www.amazon.com/dp/B008S5B17A" TargetMode="External"/><Relationship Id="rId2593" Type="http://schemas.openxmlformats.org/officeDocument/2006/relationships/hyperlink" Target="https://www.amazon.com/dp/B079PLSDVK" TargetMode="External"/><Relationship Id="rId1263" Type="http://schemas.openxmlformats.org/officeDocument/2006/relationships/hyperlink" Target="https://www.amazon.com/dp/B07L6KM74G" TargetMode="External"/><Relationship Id="rId2110" Type="http://schemas.openxmlformats.org/officeDocument/2006/relationships/hyperlink" Target="https://www.amazon.com/dp/B0147WIC7E" TargetMode="External"/><Relationship Id="rId2594" Type="http://schemas.openxmlformats.org/officeDocument/2006/relationships/hyperlink" Target="https://www.amazon.com/dp/B07NC5K8SK" TargetMode="External"/><Relationship Id="rId433" Type="http://schemas.openxmlformats.org/officeDocument/2006/relationships/hyperlink" Target="https://www.amazon.com/dp/B00DQT7ALE" TargetMode="External"/><Relationship Id="rId1264" Type="http://schemas.openxmlformats.org/officeDocument/2006/relationships/hyperlink" Target="https://www.amazon.com/dp/B076MMY8T8" TargetMode="External"/><Relationship Id="rId2111" Type="http://schemas.openxmlformats.org/officeDocument/2006/relationships/hyperlink" Target="https://www.amazon.com/dp/B06ZXYFYND" TargetMode="External"/><Relationship Id="rId2595" Type="http://schemas.openxmlformats.org/officeDocument/2006/relationships/hyperlink" Target="https://www.amazon.com/dp/B003XVM9XY" TargetMode="External"/><Relationship Id="rId432" Type="http://schemas.openxmlformats.org/officeDocument/2006/relationships/hyperlink" Target="https://www.amazon.com/dp/B01AS4WA14" TargetMode="External"/><Relationship Id="rId1265" Type="http://schemas.openxmlformats.org/officeDocument/2006/relationships/hyperlink" Target="https://www.amazon.com/dp/B07R8Z5P41" TargetMode="External"/><Relationship Id="rId2112" Type="http://schemas.openxmlformats.org/officeDocument/2006/relationships/hyperlink" Target="https://www.amazon.com/dp/B010S7VZI0" TargetMode="External"/><Relationship Id="rId2596" Type="http://schemas.openxmlformats.org/officeDocument/2006/relationships/hyperlink" Target="https://www.amazon.com/dp/B07C4972WR" TargetMode="External"/><Relationship Id="rId431" Type="http://schemas.openxmlformats.org/officeDocument/2006/relationships/hyperlink" Target="https://www.amazon.com/dp/B01N9CODER" TargetMode="External"/><Relationship Id="rId1266" Type="http://schemas.openxmlformats.org/officeDocument/2006/relationships/hyperlink" Target="https://www.amazon.com/dp/B00GTCL4C6" TargetMode="External"/><Relationship Id="rId2113" Type="http://schemas.openxmlformats.org/officeDocument/2006/relationships/hyperlink" Target="https://www.amazon.com/dp/B009JCVZ90" TargetMode="External"/><Relationship Id="rId2597" Type="http://schemas.openxmlformats.org/officeDocument/2006/relationships/hyperlink" Target="https://www.amazon.com/dp/B07MGVWV24" TargetMode="External"/><Relationship Id="rId430" Type="http://schemas.openxmlformats.org/officeDocument/2006/relationships/hyperlink" Target="https://www.amazon.com/dp/B07H9NDPG7" TargetMode="External"/><Relationship Id="rId1267" Type="http://schemas.openxmlformats.org/officeDocument/2006/relationships/hyperlink" Target="https://www.amazon.com/dp/B07CVQXC66" TargetMode="External"/><Relationship Id="rId2114" Type="http://schemas.openxmlformats.org/officeDocument/2006/relationships/hyperlink" Target="https://www.amazon.com/dp/B07B7K7N3P" TargetMode="External"/><Relationship Id="rId2598" Type="http://schemas.openxmlformats.org/officeDocument/2006/relationships/hyperlink" Target="https://www.amazon.com/dp/B06XJ939V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4" max="4" width="44.63"/>
    <col customWidth="1" min="5" max="5" width="42.13"/>
    <col customWidth="1" min="10" max="10" width="20.63"/>
  </cols>
  <sheetData>
    <row r="1">
      <c r="A1" s="1" t="s">
        <v>0</v>
      </c>
      <c r="B1" s="2" t="s">
        <v>1</v>
      </c>
      <c r="C1" s="2" t="s">
        <v>2</v>
      </c>
      <c r="D1" s="2" t="s">
        <v>3</v>
      </c>
      <c r="E1" s="2" t="s">
        <v>4</v>
      </c>
      <c r="F1" s="2" t="s">
        <v>5</v>
      </c>
      <c r="G1" s="2" t="s">
        <v>6</v>
      </c>
      <c r="H1" s="2" t="s">
        <v>7</v>
      </c>
      <c r="I1" s="2" t="s">
        <v>8</v>
      </c>
    </row>
    <row r="2">
      <c r="A2" s="3">
        <v>43805.0</v>
      </c>
      <c r="B2" s="4" t="s">
        <v>9</v>
      </c>
      <c r="C2" s="5">
        <v>1.0</v>
      </c>
      <c r="D2" s="4" t="s">
        <v>10</v>
      </c>
      <c r="E2" s="6" t="s">
        <v>11</v>
      </c>
      <c r="F2" s="5" t="s">
        <v>12</v>
      </c>
      <c r="G2" s="5">
        <v>4592.0</v>
      </c>
      <c r="H2" s="5" t="s">
        <v>13</v>
      </c>
      <c r="I2" s="4" t="s">
        <v>14</v>
      </c>
      <c r="J2" s="7"/>
    </row>
    <row r="3">
      <c r="A3" s="3">
        <v>43805.0</v>
      </c>
      <c r="B3" s="4" t="s">
        <v>15</v>
      </c>
      <c r="C3" s="5">
        <v>2.0</v>
      </c>
      <c r="D3" s="4" t="s">
        <v>16</v>
      </c>
      <c r="E3" s="6" t="s">
        <v>17</v>
      </c>
      <c r="F3" s="5">
        <v>4.0</v>
      </c>
      <c r="G3" s="5">
        <v>29163.0</v>
      </c>
      <c r="H3" s="5" t="s">
        <v>18</v>
      </c>
      <c r="I3" s="4" t="s">
        <v>14</v>
      </c>
    </row>
    <row r="4">
      <c r="A4" s="3">
        <v>43805.0</v>
      </c>
      <c r="B4" s="4" t="s">
        <v>19</v>
      </c>
      <c r="C4" s="5">
        <v>3.0</v>
      </c>
      <c r="D4" s="4" t="s">
        <v>20</v>
      </c>
      <c r="E4" s="6" t="s">
        <v>21</v>
      </c>
      <c r="F4" s="5">
        <v>4.0</v>
      </c>
      <c r="G4" s="5">
        <v>10808.0</v>
      </c>
      <c r="H4" s="5" t="s">
        <v>22</v>
      </c>
      <c r="I4" s="4" t="s">
        <v>14</v>
      </c>
    </row>
    <row r="5">
      <c r="A5" s="3">
        <v>43805.0</v>
      </c>
      <c r="B5" s="4" t="s">
        <v>23</v>
      </c>
      <c r="C5" s="5">
        <v>4.0</v>
      </c>
      <c r="D5" s="4" t="s">
        <v>24</v>
      </c>
      <c r="E5" s="6" t="s">
        <v>25</v>
      </c>
      <c r="F5" s="5" t="s">
        <v>26</v>
      </c>
      <c r="G5" s="5">
        <v>6079.0</v>
      </c>
      <c r="H5" s="5" t="s">
        <v>27</v>
      </c>
      <c r="I5" s="4" t="s">
        <v>28</v>
      </c>
    </row>
    <row r="6">
      <c r="A6" s="3">
        <v>43805.0</v>
      </c>
      <c r="B6" s="4" t="s">
        <v>29</v>
      </c>
      <c r="C6" s="5">
        <v>5.0</v>
      </c>
      <c r="D6" s="4" t="s">
        <v>30</v>
      </c>
      <c r="E6" s="6" t="s">
        <v>31</v>
      </c>
      <c r="F6" s="5" t="s">
        <v>32</v>
      </c>
      <c r="G6" s="5">
        <v>2108.0</v>
      </c>
      <c r="H6" s="5" t="s">
        <v>33</v>
      </c>
      <c r="I6" s="4" t="s">
        <v>28</v>
      </c>
    </row>
    <row r="7">
      <c r="A7" s="3">
        <v>43805.0</v>
      </c>
      <c r="B7" s="4" t="s">
        <v>34</v>
      </c>
      <c r="C7" s="5">
        <v>6.0</v>
      </c>
      <c r="D7" s="4" t="s">
        <v>35</v>
      </c>
      <c r="E7" s="6" t="s">
        <v>36</v>
      </c>
      <c r="F7" s="5">
        <v>4.0</v>
      </c>
      <c r="G7" s="5">
        <v>3781.0</v>
      </c>
      <c r="H7" s="5" t="s">
        <v>37</v>
      </c>
      <c r="I7" s="4" t="s">
        <v>28</v>
      </c>
    </row>
    <row r="8">
      <c r="A8" s="3">
        <v>43805.0</v>
      </c>
      <c r="B8" s="4" t="s">
        <v>38</v>
      </c>
      <c r="C8" s="5">
        <v>7.0</v>
      </c>
      <c r="D8" s="4" t="s">
        <v>39</v>
      </c>
      <c r="E8" s="6" t="s">
        <v>40</v>
      </c>
      <c r="F8" s="5">
        <v>4.0</v>
      </c>
      <c r="G8" s="5">
        <v>5485.0</v>
      </c>
      <c r="H8" s="5" t="s">
        <v>41</v>
      </c>
      <c r="I8" s="4" t="s">
        <v>14</v>
      </c>
    </row>
    <row r="9">
      <c r="A9" s="3">
        <v>43805.0</v>
      </c>
      <c r="B9" s="4" t="s">
        <v>42</v>
      </c>
      <c r="C9" s="5">
        <v>8.0</v>
      </c>
      <c r="D9" s="4" t="s">
        <v>43</v>
      </c>
      <c r="E9" s="6" t="s">
        <v>44</v>
      </c>
      <c r="F9" s="5">
        <v>4.0</v>
      </c>
      <c r="G9" s="5">
        <v>1830.0</v>
      </c>
      <c r="H9" s="5" t="s">
        <v>45</v>
      </c>
      <c r="I9" s="4" t="s">
        <v>14</v>
      </c>
    </row>
    <row r="10">
      <c r="A10" s="3">
        <v>43805.0</v>
      </c>
      <c r="B10" s="4" t="s">
        <v>46</v>
      </c>
      <c r="C10" s="5">
        <v>9.0</v>
      </c>
      <c r="D10" s="4" t="s">
        <v>47</v>
      </c>
      <c r="E10" s="6" t="s">
        <v>48</v>
      </c>
      <c r="F10" s="5">
        <v>4.0</v>
      </c>
      <c r="G10" s="5">
        <v>6736.0</v>
      </c>
      <c r="H10" s="5" t="s">
        <v>49</v>
      </c>
      <c r="I10" s="4" t="s">
        <v>14</v>
      </c>
    </row>
    <row r="11">
      <c r="A11" s="3">
        <v>43805.0</v>
      </c>
      <c r="B11" s="4" t="s">
        <v>50</v>
      </c>
      <c r="C11" s="5">
        <v>10.0</v>
      </c>
      <c r="D11" s="4" t="s">
        <v>51</v>
      </c>
      <c r="E11" s="6" t="s">
        <v>52</v>
      </c>
      <c r="F11" s="5" t="s">
        <v>53</v>
      </c>
      <c r="G11" s="5">
        <v>938.0</v>
      </c>
      <c r="H11" s="5" t="s">
        <v>54</v>
      </c>
      <c r="I11" s="4" t="s">
        <v>28</v>
      </c>
    </row>
    <row r="12">
      <c r="A12" s="3">
        <v>43805.0</v>
      </c>
      <c r="B12" s="4" t="s">
        <v>55</v>
      </c>
      <c r="C12" s="5">
        <v>11.0</v>
      </c>
      <c r="D12" s="4" t="s">
        <v>56</v>
      </c>
      <c r="E12" s="6" t="s">
        <v>57</v>
      </c>
      <c r="F12" s="5" t="s">
        <v>58</v>
      </c>
      <c r="G12" s="5">
        <v>2245.0</v>
      </c>
      <c r="H12" s="5" t="s">
        <v>59</v>
      </c>
      <c r="I12" s="4" t="s">
        <v>28</v>
      </c>
    </row>
    <row r="13">
      <c r="A13" s="3">
        <v>43805.0</v>
      </c>
      <c r="B13" s="4" t="s">
        <v>60</v>
      </c>
      <c r="C13" s="5">
        <v>12.0</v>
      </c>
      <c r="D13" s="4" t="s">
        <v>61</v>
      </c>
      <c r="E13" s="6" t="s">
        <v>62</v>
      </c>
      <c r="F13" s="5">
        <v>4.0</v>
      </c>
      <c r="G13" s="5">
        <v>2758.0</v>
      </c>
      <c r="H13" s="5" t="s">
        <v>63</v>
      </c>
      <c r="I13" s="4" t="s">
        <v>14</v>
      </c>
    </row>
    <row r="14">
      <c r="A14" s="3">
        <v>43805.0</v>
      </c>
      <c r="B14" s="4" t="s">
        <v>64</v>
      </c>
      <c r="C14" s="5">
        <v>13.0</v>
      </c>
      <c r="D14" s="4" t="s">
        <v>65</v>
      </c>
      <c r="E14" s="6" t="s">
        <v>66</v>
      </c>
      <c r="F14" s="5">
        <v>4.0</v>
      </c>
      <c r="G14" s="5">
        <v>2329.0</v>
      </c>
      <c r="H14" s="5" t="s">
        <v>67</v>
      </c>
      <c r="I14" s="4" t="s">
        <v>14</v>
      </c>
    </row>
    <row r="15">
      <c r="A15" s="3">
        <v>43805.0</v>
      </c>
      <c r="B15" s="4" t="s">
        <v>68</v>
      </c>
      <c r="C15" s="5">
        <v>14.0</v>
      </c>
      <c r="D15" s="4" t="s">
        <v>69</v>
      </c>
      <c r="E15" s="6" t="s">
        <v>70</v>
      </c>
      <c r="F15" s="5">
        <v>4.0</v>
      </c>
      <c r="G15" s="5">
        <v>3725.0</v>
      </c>
      <c r="H15" s="5" t="s">
        <v>67</v>
      </c>
      <c r="I15" s="4" t="s">
        <v>28</v>
      </c>
    </row>
    <row r="16">
      <c r="A16" s="3">
        <v>43805.0</v>
      </c>
      <c r="B16" s="4" t="s">
        <v>71</v>
      </c>
      <c r="C16" s="5">
        <v>15.0</v>
      </c>
      <c r="D16" s="4" t="s">
        <v>72</v>
      </c>
      <c r="E16" s="6" t="s">
        <v>73</v>
      </c>
      <c r="F16" s="5" t="s">
        <v>74</v>
      </c>
      <c r="G16" s="5">
        <v>2403.0</v>
      </c>
      <c r="H16" s="5" t="s">
        <v>75</v>
      </c>
      <c r="I16" s="4" t="s">
        <v>28</v>
      </c>
    </row>
    <row r="17">
      <c r="A17" s="3">
        <v>43805.0</v>
      </c>
      <c r="B17" s="4" t="s">
        <v>76</v>
      </c>
      <c r="C17" s="5">
        <v>16.0</v>
      </c>
      <c r="D17" s="4" t="s">
        <v>77</v>
      </c>
      <c r="E17" s="6" t="s">
        <v>78</v>
      </c>
      <c r="F17" s="5" t="s">
        <v>26</v>
      </c>
      <c r="G17" s="5">
        <v>2934.0</v>
      </c>
      <c r="H17" s="5" t="s">
        <v>67</v>
      </c>
      <c r="I17" s="4" t="s">
        <v>28</v>
      </c>
    </row>
    <row r="18">
      <c r="A18" s="3">
        <v>43805.0</v>
      </c>
      <c r="B18" s="4" t="s">
        <v>79</v>
      </c>
      <c r="C18" s="5">
        <v>17.0</v>
      </c>
      <c r="D18" s="4" t="s">
        <v>80</v>
      </c>
      <c r="E18" s="6" t="s">
        <v>81</v>
      </c>
      <c r="F18" s="5">
        <v>4.0</v>
      </c>
      <c r="G18" s="5">
        <v>2088.0</v>
      </c>
      <c r="H18" s="5" t="s">
        <v>59</v>
      </c>
      <c r="I18" s="4" t="s">
        <v>14</v>
      </c>
    </row>
    <row r="19">
      <c r="A19" s="3">
        <v>43805.0</v>
      </c>
      <c r="B19" s="4" t="s">
        <v>82</v>
      </c>
      <c r="C19" s="5">
        <v>18.0</v>
      </c>
      <c r="D19" s="4" t="s">
        <v>83</v>
      </c>
      <c r="E19" s="6" t="s">
        <v>84</v>
      </c>
      <c r="F19" s="5" t="s">
        <v>85</v>
      </c>
      <c r="G19" s="5">
        <v>759.0</v>
      </c>
      <c r="H19" s="5">
        <v>37.0</v>
      </c>
      <c r="I19" s="4" t="s">
        <v>28</v>
      </c>
    </row>
    <row r="20">
      <c r="A20" s="3">
        <v>43805.0</v>
      </c>
      <c r="B20" s="4" t="s">
        <v>86</v>
      </c>
      <c r="C20" s="5">
        <v>19.0</v>
      </c>
      <c r="D20" s="4" t="s">
        <v>87</v>
      </c>
      <c r="E20" s="6" t="s">
        <v>88</v>
      </c>
      <c r="F20" s="5">
        <v>4.0</v>
      </c>
      <c r="G20" s="5">
        <v>3640.0</v>
      </c>
      <c r="H20" s="5" t="s">
        <v>89</v>
      </c>
      <c r="I20" s="4" t="s">
        <v>14</v>
      </c>
    </row>
    <row r="21">
      <c r="A21" s="3">
        <v>43805.0</v>
      </c>
      <c r="B21" s="4" t="s">
        <v>90</v>
      </c>
      <c r="C21" s="5">
        <v>20.0</v>
      </c>
      <c r="D21" s="4" t="s">
        <v>91</v>
      </c>
      <c r="E21" s="6" t="s">
        <v>92</v>
      </c>
      <c r="F21" s="5" t="s">
        <v>32</v>
      </c>
      <c r="G21" s="5">
        <v>3157.0</v>
      </c>
      <c r="H21" s="5" t="s">
        <v>93</v>
      </c>
      <c r="I21" s="4" t="s">
        <v>28</v>
      </c>
    </row>
    <row r="22">
      <c r="A22" s="3">
        <v>43805.0</v>
      </c>
      <c r="B22" s="4" t="s">
        <v>94</v>
      </c>
      <c r="C22" s="5">
        <v>21.0</v>
      </c>
      <c r="D22" s="4" t="s">
        <v>95</v>
      </c>
      <c r="E22" s="6" t="s">
        <v>96</v>
      </c>
      <c r="F22" s="5" t="s">
        <v>97</v>
      </c>
      <c r="G22" s="5">
        <v>674.0</v>
      </c>
      <c r="H22" s="5">
        <v>30.0</v>
      </c>
      <c r="I22" s="4" t="s">
        <v>28</v>
      </c>
    </row>
    <row r="23">
      <c r="A23" s="3">
        <v>43805.0</v>
      </c>
      <c r="B23" s="4" t="s">
        <v>98</v>
      </c>
      <c r="C23" s="5">
        <v>22.0</v>
      </c>
      <c r="D23" s="4" t="s">
        <v>99</v>
      </c>
      <c r="E23" s="6" t="s">
        <v>100</v>
      </c>
      <c r="F23" s="5" t="s">
        <v>101</v>
      </c>
      <c r="G23" s="5">
        <v>439.0</v>
      </c>
      <c r="H23" s="5" t="s">
        <v>102</v>
      </c>
      <c r="I23" s="4" t="s">
        <v>28</v>
      </c>
    </row>
    <row r="24">
      <c r="A24" s="3">
        <v>43805.0</v>
      </c>
      <c r="B24" s="4" t="s">
        <v>103</v>
      </c>
      <c r="C24" s="5">
        <v>23.0</v>
      </c>
      <c r="D24" s="4" t="s">
        <v>104</v>
      </c>
      <c r="E24" s="6" t="s">
        <v>105</v>
      </c>
      <c r="F24" s="5" t="s">
        <v>106</v>
      </c>
      <c r="G24" s="5">
        <v>1030.0</v>
      </c>
      <c r="H24" s="5" t="s">
        <v>107</v>
      </c>
      <c r="I24" s="4" t="s">
        <v>28</v>
      </c>
    </row>
    <row r="25">
      <c r="A25" s="3">
        <v>43805.0</v>
      </c>
      <c r="B25" s="4" t="s">
        <v>108</v>
      </c>
      <c r="C25" s="5">
        <v>24.0</v>
      </c>
      <c r="D25" s="4" t="s">
        <v>109</v>
      </c>
      <c r="E25" s="6" t="s">
        <v>110</v>
      </c>
      <c r="F25" s="5" t="s">
        <v>58</v>
      </c>
      <c r="G25" s="5">
        <v>14480.0</v>
      </c>
      <c r="H25" s="5" t="s">
        <v>111</v>
      </c>
      <c r="I25" s="4" t="s">
        <v>28</v>
      </c>
    </row>
    <row r="26">
      <c r="A26" s="3">
        <v>43805.0</v>
      </c>
      <c r="B26" s="4" t="s">
        <v>112</v>
      </c>
      <c r="C26" s="5">
        <v>25.0</v>
      </c>
      <c r="D26" s="4" t="s">
        <v>113</v>
      </c>
      <c r="E26" s="6" t="s">
        <v>114</v>
      </c>
      <c r="F26" s="5" t="s">
        <v>12</v>
      </c>
      <c r="G26" s="5">
        <v>2675.0</v>
      </c>
      <c r="H26" s="5" t="s">
        <v>115</v>
      </c>
      <c r="I26" s="4" t="s">
        <v>28</v>
      </c>
    </row>
    <row r="27">
      <c r="A27" s="3">
        <v>43805.0</v>
      </c>
      <c r="B27" s="4" t="s">
        <v>116</v>
      </c>
      <c r="C27" s="5">
        <v>26.0</v>
      </c>
      <c r="D27" s="4" t="s">
        <v>117</v>
      </c>
      <c r="E27" s="6" t="s">
        <v>118</v>
      </c>
      <c r="F27" s="5" t="s">
        <v>32</v>
      </c>
      <c r="G27" s="5">
        <v>2056.0</v>
      </c>
      <c r="H27" s="5" t="s">
        <v>119</v>
      </c>
      <c r="I27" s="4" t="s">
        <v>28</v>
      </c>
    </row>
    <row r="28">
      <c r="A28" s="3">
        <v>43805.0</v>
      </c>
      <c r="B28" s="4" t="s">
        <v>120</v>
      </c>
      <c r="C28" s="5">
        <v>27.0</v>
      </c>
      <c r="D28" s="4" t="s">
        <v>121</v>
      </c>
      <c r="E28" s="6" t="s">
        <v>122</v>
      </c>
      <c r="F28" s="5" t="s">
        <v>32</v>
      </c>
      <c r="G28" s="5">
        <v>2041.0</v>
      </c>
      <c r="H28" s="5" t="s">
        <v>123</v>
      </c>
      <c r="I28" s="4" t="s">
        <v>28</v>
      </c>
    </row>
    <row r="29">
      <c r="A29" s="3">
        <v>43805.0</v>
      </c>
      <c r="B29" s="4" t="s">
        <v>124</v>
      </c>
      <c r="C29" s="5">
        <v>28.0</v>
      </c>
      <c r="D29" s="4" t="s">
        <v>125</v>
      </c>
      <c r="E29" s="6" t="s">
        <v>126</v>
      </c>
      <c r="F29" s="5" t="s">
        <v>26</v>
      </c>
      <c r="G29" s="5">
        <v>2493.0</v>
      </c>
      <c r="H29" s="5" t="s">
        <v>127</v>
      </c>
      <c r="I29" s="4" t="s">
        <v>28</v>
      </c>
    </row>
    <row r="30">
      <c r="A30" s="3">
        <v>43805.0</v>
      </c>
      <c r="B30" s="4" t="s">
        <v>128</v>
      </c>
      <c r="C30" s="5">
        <v>29.0</v>
      </c>
      <c r="D30" s="4" t="s">
        <v>129</v>
      </c>
      <c r="E30" s="6" t="s">
        <v>130</v>
      </c>
      <c r="F30" s="5">
        <v>4.0</v>
      </c>
      <c r="G30" s="5">
        <v>2841.0</v>
      </c>
      <c r="H30" s="5">
        <v>99.0</v>
      </c>
      <c r="I30" s="4" t="s">
        <v>14</v>
      </c>
    </row>
    <row r="31">
      <c r="A31" s="3">
        <v>43805.0</v>
      </c>
      <c r="B31" s="4" t="s">
        <v>131</v>
      </c>
      <c r="C31" s="5">
        <v>30.0</v>
      </c>
      <c r="D31" s="4" t="s">
        <v>132</v>
      </c>
      <c r="E31" s="6" t="s">
        <v>133</v>
      </c>
      <c r="F31" s="5" t="s">
        <v>134</v>
      </c>
      <c r="G31" s="5">
        <v>712.0</v>
      </c>
      <c r="H31" s="5" t="s">
        <v>135</v>
      </c>
      <c r="I31" s="4" t="s">
        <v>28</v>
      </c>
    </row>
    <row r="32">
      <c r="A32" s="3">
        <v>43805.0</v>
      </c>
      <c r="B32" s="4" t="s">
        <v>136</v>
      </c>
      <c r="C32" s="5">
        <v>31.0</v>
      </c>
      <c r="D32" s="4" t="s">
        <v>137</v>
      </c>
      <c r="E32" s="6" t="s">
        <v>138</v>
      </c>
      <c r="F32" s="5" t="s">
        <v>74</v>
      </c>
      <c r="G32" s="5">
        <v>1281.0</v>
      </c>
      <c r="H32" s="5" t="s">
        <v>139</v>
      </c>
      <c r="I32" s="4" t="s">
        <v>28</v>
      </c>
    </row>
    <row r="33">
      <c r="A33" s="3">
        <v>43805.0</v>
      </c>
      <c r="B33" s="4" t="s">
        <v>140</v>
      </c>
      <c r="C33" s="5">
        <v>32.0</v>
      </c>
      <c r="D33" s="4" t="s">
        <v>141</v>
      </c>
      <c r="E33" s="6" t="s">
        <v>142</v>
      </c>
      <c r="F33" s="5" t="s">
        <v>74</v>
      </c>
      <c r="G33" s="5">
        <v>8885.0</v>
      </c>
      <c r="H33" s="5" t="s">
        <v>143</v>
      </c>
      <c r="I33" s="4" t="s">
        <v>28</v>
      </c>
    </row>
    <row r="34">
      <c r="A34" s="3">
        <v>43805.0</v>
      </c>
      <c r="B34" s="4" t="s">
        <v>144</v>
      </c>
      <c r="C34" s="5">
        <v>33.0</v>
      </c>
      <c r="D34" s="4" t="s">
        <v>145</v>
      </c>
      <c r="E34" s="6" t="s">
        <v>146</v>
      </c>
      <c r="F34" s="5" t="s">
        <v>53</v>
      </c>
      <c r="G34" s="5">
        <v>3616.0</v>
      </c>
      <c r="H34" s="5" t="s">
        <v>147</v>
      </c>
      <c r="I34" s="4" t="s">
        <v>28</v>
      </c>
    </row>
    <row r="35">
      <c r="A35" s="3">
        <v>43805.0</v>
      </c>
      <c r="B35" s="4" t="s">
        <v>148</v>
      </c>
      <c r="C35" s="5">
        <v>34.0</v>
      </c>
      <c r="D35" s="4" t="s">
        <v>149</v>
      </c>
      <c r="E35" s="6" t="s">
        <v>150</v>
      </c>
      <c r="F35" s="5">
        <v>4.0</v>
      </c>
      <c r="G35" s="5">
        <v>142.0</v>
      </c>
      <c r="H35" s="5" t="s">
        <v>151</v>
      </c>
      <c r="I35" s="4" t="s">
        <v>28</v>
      </c>
    </row>
    <row r="36">
      <c r="A36" s="3">
        <v>43805.0</v>
      </c>
      <c r="B36" s="4" t="s">
        <v>152</v>
      </c>
      <c r="C36" s="5">
        <v>35.0</v>
      </c>
      <c r="D36" s="4" t="s">
        <v>153</v>
      </c>
      <c r="E36" s="6" t="s">
        <v>154</v>
      </c>
      <c r="F36" s="5" t="s">
        <v>74</v>
      </c>
      <c r="G36" s="5">
        <v>3497.0</v>
      </c>
      <c r="H36" s="5" t="s">
        <v>155</v>
      </c>
      <c r="I36" s="4" t="s">
        <v>28</v>
      </c>
    </row>
    <row r="37">
      <c r="A37" s="3">
        <v>43805.0</v>
      </c>
      <c r="B37" s="4" t="s">
        <v>156</v>
      </c>
      <c r="C37" s="5">
        <v>36.0</v>
      </c>
      <c r="D37" s="4" t="s">
        <v>157</v>
      </c>
      <c r="E37" s="6" t="s">
        <v>158</v>
      </c>
      <c r="F37" s="5" t="s">
        <v>134</v>
      </c>
      <c r="G37" s="5">
        <v>1400.0</v>
      </c>
      <c r="H37" s="5" t="s">
        <v>159</v>
      </c>
      <c r="I37" s="4" t="s">
        <v>28</v>
      </c>
    </row>
    <row r="38">
      <c r="A38" s="3">
        <v>43805.0</v>
      </c>
      <c r="B38" s="4" t="s">
        <v>160</v>
      </c>
      <c r="C38" s="5">
        <v>37.0</v>
      </c>
      <c r="D38" s="4" t="s">
        <v>161</v>
      </c>
      <c r="E38" s="6" t="s">
        <v>162</v>
      </c>
      <c r="F38" s="5">
        <v>4.0</v>
      </c>
      <c r="G38" s="5">
        <v>3281.0</v>
      </c>
      <c r="H38" s="5" t="s">
        <v>163</v>
      </c>
      <c r="I38" s="4" t="s">
        <v>14</v>
      </c>
    </row>
    <row r="39">
      <c r="A39" s="3">
        <v>43805.0</v>
      </c>
      <c r="B39" s="4" t="s">
        <v>164</v>
      </c>
      <c r="C39" s="5">
        <v>38.0</v>
      </c>
      <c r="D39" s="4" t="s">
        <v>165</v>
      </c>
      <c r="E39" s="6" t="s">
        <v>166</v>
      </c>
      <c r="F39" s="5" t="s">
        <v>12</v>
      </c>
      <c r="G39" s="5">
        <v>1257.0</v>
      </c>
      <c r="H39" s="5" t="s">
        <v>167</v>
      </c>
      <c r="I39" s="4" t="s">
        <v>28</v>
      </c>
    </row>
    <row r="40">
      <c r="A40" s="3">
        <v>43805.0</v>
      </c>
      <c r="B40" s="4" t="s">
        <v>168</v>
      </c>
      <c r="C40" s="5">
        <v>39.0</v>
      </c>
      <c r="D40" s="4" t="s">
        <v>169</v>
      </c>
      <c r="E40" s="6" t="s">
        <v>170</v>
      </c>
      <c r="F40" s="5" t="s">
        <v>171</v>
      </c>
      <c r="G40" s="5">
        <v>1083.0</v>
      </c>
      <c r="H40" s="5" t="s">
        <v>172</v>
      </c>
      <c r="I40" s="4" t="s">
        <v>28</v>
      </c>
    </row>
    <row r="41">
      <c r="A41" s="3">
        <v>43805.0</v>
      </c>
      <c r="B41" s="4" t="s">
        <v>173</v>
      </c>
      <c r="C41" s="5">
        <v>40.0</v>
      </c>
      <c r="D41" s="4" t="s">
        <v>174</v>
      </c>
      <c r="E41" s="6" t="s">
        <v>175</v>
      </c>
      <c r="F41" s="5" t="s">
        <v>176</v>
      </c>
      <c r="G41" s="5">
        <v>2176.0</v>
      </c>
      <c r="H41" s="5" t="s">
        <v>177</v>
      </c>
      <c r="I41" s="4" t="s">
        <v>28</v>
      </c>
    </row>
    <row r="42">
      <c r="A42" s="3">
        <v>43805.0</v>
      </c>
      <c r="B42" s="4" t="s">
        <v>178</v>
      </c>
      <c r="C42" s="5">
        <v>41.0</v>
      </c>
      <c r="D42" s="4" t="s">
        <v>179</v>
      </c>
      <c r="E42" s="6" t="s">
        <v>180</v>
      </c>
      <c r="F42" s="5">
        <v>4.0</v>
      </c>
      <c r="G42" s="5">
        <v>289.0</v>
      </c>
      <c r="H42" s="5" t="s">
        <v>181</v>
      </c>
      <c r="I42" s="4" t="s">
        <v>28</v>
      </c>
    </row>
    <row r="43">
      <c r="A43" s="3">
        <v>43805.0</v>
      </c>
      <c r="B43" s="4" t="s">
        <v>182</v>
      </c>
      <c r="C43" s="5">
        <v>42.0</v>
      </c>
      <c r="D43" s="4" t="s">
        <v>183</v>
      </c>
      <c r="E43" s="6" t="s">
        <v>184</v>
      </c>
      <c r="F43" s="5">
        <v>4.0</v>
      </c>
      <c r="G43" s="5">
        <v>6706.0</v>
      </c>
      <c r="H43" s="5" t="s">
        <v>185</v>
      </c>
      <c r="I43" s="4" t="s">
        <v>14</v>
      </c>
    </row>
    <row r="44">
      <c r="A44" s="3">
        <v>43805.0</v>
      </c>
      <c r="B44" s="4" t="s">
        <v>186</v>
      </c>
      <c r="C44" s="5">
        <v>43.0</v>
      </c>
      <c r="D44" s="4" t="s">
        <v>187</v>
      </c>
      <c r="E44" s="6" t="s">
        <v>188</v>
      </c>
      <c r="F44" s="5">
        <v>4.0</v>
      </c>
      <c r="G44" s="5">
        <v>4385.0</v>
      </c>
      <c r="H44" s="5" t="s">
        <v>189</v>
      </c>
      <c r="I44" s="4" t="s">
        <v>28</v>
      </c>
    </row>
    <row r="45">
      <c r="A45" s="3">
        <v>43805.0</v>
      </c>
      <c r="B45" s="4" t="s">
        <v>190</v>
      </c>
      <c r="C45" s="5">
        <v>44.0</v>
      </c>
      <c r="D45" s="4" t="s">
        <v>191</v>
      </c>
      <c r="E45" s="6" t="s">
        <v>192</v>
      </c>
      <c r="F45" s="5" t="s">
        <v>26</v>
      </c>
      <c r="G45" s="5">
        <v>229.0</v>
      </c>
      <c r="H45" s="5" t="s">
        <v>193</v>
      </c>
      <c r="I45" s="4" t="s">
        <v>28</v>
      </c>
    </row>
    <row r="46">
      <c r="A46" s="3">
        <v>43805.0</v>
      </c>
      <c r="B46" s="4" t="s">
        <v>194</v>
      </c>
      <c r="C46" s="5">
        <v>45.0</v>
      </c>
      <c r="D46" s="4" t="s">
        <v>195</v>
      </c>
      <c r="E46" s="6" t="s">
        <v>196</v>
      </c>
      <c r="F46" s="5" t="s">
        <v>134</v>
      </c>
      <c r="G46" s="5">
        <v>559.0</v>
      </c>
      <c r="H46" s="5" t="s">
        <v>197</v>
      </c>
      <c r="I46" s="4" t="s">
        <v>28</v>
      </c>
    </row>
    <row r="47">
      <c r="A47" s="3">
        <v>43805.0</v>
      </c>
      <c r="B47" s="4" t="s">
        <v>198</v>
      </c>
      <c r="C47" s="5">
        <v>46.0</v>
      </c>
      <c r="D47" s="4" t="s">
        <v>199</v>
      </c>
      <c r="E47" s="6" t="s">
        <v>200</v>
      </c>
      <c r="F47" s="5">
        <v>4.0</v>
      </c>
      <c r="G47" s="5">
        <v>8886.0</v>
      </c>
      <c r="H47" s="5" t="s">
        <v>201</v>
      </c>
      <c r="I47" s="4" t="s">
        <v>28</v>
      </c>
    </row>
    <row r="48">
      <c r="A48" s="3">
        <v>43805.0</v>
      </c>
      <c r="B48" s="4" t="s">
        <v>202</v>
      </c>
      <c r="C48" s="5">
        <v>47.0</v>
      </c>
      <c r="D48" s="4" t="s">
        <v>203</v>
      </c>
      <c r="E48" s="6" t="s">
        <v>204</v>
      </c>
      <c r="F48" s="5" t="s">
        <v>32</v>
      </c>
      <c r="G48" s="5">
        <v>850.0</v>
      </c>
      <c r="H48" s="5">
        <v>88.0</v>
      </c>
      <c r="I48" s="4" t="s">
        <v>28</v>
      </c>
    </row>
    <row r="49">
      <c r="A49" s="3">
        <v>43805.0</v>
      </c>
      <c r="B49" s="4" t="s">
        <v>205</v>
      </c>
      <c r="C49" s="5">
        <v>48.0</v>
      </c>
      <c r="D49" s="4" t="s">
        <v>206</v>
      </c>
      <c r="E49" s="6" t="s">
        <v>207</v>
      </c>
      <c r="F49" s="5" t="s">
        <v>208</v>
      </c>
      <c r="G49" s="5">
        <v>194.0</v>
      </c>
      <c r="H49" s="5" t="s">
        <v>209</v>
      </c>
      <c r="I49" s="4" t="s">
        <v>28</v>
      </c>
    </row>
    <row r="50">
      <c r="A50" s="3">
        <v>43805.0</v>
      </c>
      <c r="B50" s="4" t="s">
        <v>210</v>
      </c>
      <c r="C50" s="5">
        <v>49.0</v>
      </c>
      <c r="D50" s="4" t="s">
        <v>211</v>
      </c>
      <c r="E50" s="6" t="s">
        <v>212</v>
      </c>
      <c r="F50" s="5">
        <v>4.0</v>
      </c>
      <c r="G50" s="5">
        <v>454.0</v>
      </c>
      <c r="H50" s="5" t="s">
        <v>213</v>
      </c>
      <c r="I50" s="4" t="s">
        <v>28</v>
      </c>
    </row>
    <row r="51">
      <c r="A51" s="3">
        <v>43805.0</v>
      </c>
      <c r="B51" s="4" t="s">
        <v>214</v>
      </c>
      <c r="C51" s="5">
        <v>50.0</v>
      </c>
      <c r="D51" s="4" t="s">
        <v>215</v>
      </c>
      <c r="E51" s="6" t="s">
        <v>216</v>
      </c>
      <c r="F51" s="5" t="s">
        <v>26</v>
      </c>
      <c r="G51" s="5">
        <v>4463.0</v>
      </c>
      <c r="H51" s="5" t="s">
        <v>54</v>
      </c>
      <c r="I51" s="4" t="s">
        <v>28</v>
      </c>
    </row>
    <row r="52">
      <c r="A52" s="3">
        <v>43805.0</v>
      </c>
      <c r="B52" s="4" t="s">
        <v>217</v>
      </c>
      <c r="C52" s="5">
        <v>51.0</v>
      </c>
      <c r="D52" s="4" t="s">
        <v>218</v>
      </c>
      <c r="E52" s="6" t="s">
        <v>219</v>
      </c>
      <c r="F52" s="5" t="s">
        <v>32</v>
      </c>
      <c r="G52" s="5">
        <v>3561.0</v>
      </c>
      <c r="H52" s="5" t="s">
        <v>220</v>
      </c>
      <c r="I52" s="4" t="s">
        <v>28</v>
      </c>
    </row>
    <row r="53">
      <c r="A53" s="3">
        <v>43805.0</v>
      </c>
      <c r="B53" s="4" t="s">
        <v>221</v>
      </c>
      <c r="C53" s="5">
        <v>52.0</v>
      </c>
      <c r="D53" s="4" t="s">
        <v>222</v>
      </c>
      <c r="E53" s="6" t="s">
        <v>223</v>
      </c>
      <c r="F53" s="5" t="s">
        <v>26</v>
      </c>
      <c r="G53" s="5">
        <v>6851.0</v>
      </c>
      <c r="H53" s="5" t="s">
        <v>224</v>
      </c>
      <c r="I53" s="4" t="s">
        <v>28</v>
      </c>
    </row>
    <row r="54">
      <c r="A54" s="3">
        <v>43805.0</v>
      </c>
      <c r="B54" s="4" t="s">
        <v>225</v>
      </c>
      <c r="C54" s="5">
        <v>53.0</v>
      </c>
      <c r="D54" s="4" t="s">
        <v>226</v>
      </c>
      <c r="E54" s="6" t="s">
        <v>227</v>
      </c>
      <c r="F54" s="5" t="s">
        <v>74</v>
      </c>
      <c r="G54" s="5">
        <v>4639.0</v>
      </c>
      <c r="H54" s="5" t="s">
        <v>228</v>
      </c>
      <c r="I54" s="4" t="s">
        <v>28</v>
      </c>
    </row>
    <row r="55">
      <c r="A55" s="3">
        <v>43805.0</v>
      </c>
      <c r="B55" s="4" t="s">
        <v>229</v>
      </c>
      <c r="C55" s="5">
        <v>54.0</v>
      </c>
      <c r="D55" s="4" t="s">
        <v>230</v>
      </c>
      <c r="E55" s="6" t="s">
        <v>231</v>
      </c>
      <c r="F55" s="5" t="s">
        <v>134</v>
      </c>
      <c r="G55" s="5">
        <v>166.0</v>
      </c>
      <c r="H55" s="5" t="s">
        <v>232</v>
      </c>
      <c r="I55" s="4" t="s">
        <v>28</v>
      </c>
    </row>
    <row r="56">
      <c r="A56" s="3">
        <v>43805.0</v>
      </c>
      <c r="B56" s="4" t="s">
        <v>233</v>
      </c>
      <c r="C56" s="5">
        <v>55.0</v>
      </c>
      <c r="D56" s="4" t="s">
        <v>234</v>
      </c>
      <c r="E56" s="6" t="s">
        <v>235</v>
      </c>
      <c r="F56" s="5" t="s">
        <v>85</v>
      </c>
      <c r="G56" s="5">
        <v>1633.0</v>
      </c>
      <c r="H56" s="5" t="s">
        <v>236</v>
      </c>
      <c r="I56" s="4" t="s">
        <v>28</v>
      </c>
    </row>
    <row r="57">
      <c r="A57" s="3">
        <v>43805.0</v>
      </c>
      <c r="B57" s="4" t="s">
        <v>237</v>
      </c>
      <c r="C57" s="5">
        <v>56.0</v>
      </c>
      <c r="D57" s="4" t="s">
        <v>238</v>
      </c>
      <c r="E57" s="6" t="s">
        <v>239</v>
      </c>
      <c r="F57" s="5" t="s">
        <v>26</v>
      </c>
      <c r="G57" s="5">
        <v>3882.0</v>
      </c>
      <c r="H57" s="5" t="s">
        <v>240</v>
      </c>
      <c r="I57" s="4" t="s">
        <v>28</v>
      </c>
    </row>
    <row r="58">
      <c r="A58" s="3">
        <v>43805.0</v>
      </c>
      <c r="B58" s="4" t="s">
        <v>241</v>
      </c>
      <c r="C58" s="5">
        <v>57.0</v>
      </c>
      <c r="D58" s="4" t="s">
        <v>242</v>
      </c>
      <c r="E58" s="6" t="s">
        <v>243</v>
      </c>
      <c r="F58" s="5">
        <v>4.0</v>
      </c>
      <c r="G58" s="5">
        <v>2267.0</v>
      </c>
      <c r="H58" s="5" t="s">
        <v>244</v>
      </c>
      <c r="I58" s="4" t="s">
        <v>14</v>
      </c>
    </row>
    <row r="59">
      <c r="A59" s="3">
        <v>43805.0</v>
      </c>
      <c r="B59" s="4" t="s">
        <v>245</v>
      </c>
      <c r="C59" s="5">
        <v>58.0</v>
      </c>
      <c r="D59" s="4" t="s">
        <v>246</v>
      </c>
      <c r="E59" s="6" t="s">
        <v>247</v>
      </c>
      <c r="F59" s="5" t="s">
        <v>74</v>
      </c>
      <c r="G59" s="5">
        <v>483.0</v>
      </c>
      <c r="H59" s="5" t="s">
        <v>54</v>
      </c>
      <c r="I59" s="4" t="s">
        <v>28</v>
      </c>
    </row>
    <row r="60">
      <c r="A60" s="3">
        <v>43805.0</v>
      </c>
      <c r="B60" s="4" t="s">
        <v>248</v>
      </c>
      <c r="C60" s="5">
        <v>59.0</v>
      </c>
      <c r="D60" s="4" t="s">
        <v>249</v>
      </c>
      <c r="E60" s="6" t="s">
        <v>250</v>
      </c>
      <c r="F60" s="5" t="s">
        <v>251</v>
      </c>
      <c r="G60" s="5">
        <v>4596.0</v>
      </c>
      <c r="H60" s="5" t="s">
        <v>252</v>
      </c>
      <c r="I60" s="4" t="s">
        <v>14</v>
      </c>
    </row>
    <row r="61">
      <c r="A61" s="3">
        <v>43805.0</v>
      </c>
      <c r="B61" s="4" t="s">
        <v>253</v>
      </c>
      <c r="C61" s="5">
        <v>60.0</v>
      </c>
      <c r="D61" s="4" t="s">
        <v>254</v>
      </c>
      <c r="E61" s="6" t="s">
        <v>255</v>
      </c>
      <c r="F61" s="5" t="s">
        <v>106</v>
      </c>
      <c r="G61" s="5">
        <v>5312.0</v>
      </c>
      <c r="H61" s="5">
        <v>79.0</v>
      </c>
      <c r="I61" s="4" t="s">
        <v>28</v>
      </c>
    </row>
    <row r="62">
      <c r="A62" s="3">
        <v>43805.0</v>
      </c>
      <c r="B62" s="4" t="s">
        <v>256</v>
      </c>
      <c r="C62" s="5">
        <v>61.0</v>
      </c>
      <c r="D62" s="4" t="s">
        <v>257</v>
      </c>
      <c r="E62" s="6" t="s">
        <v>258</v>
      </c>
      <c r="F62" s="5" t="s">
        <v>251</v>
      </c>
      <c r="G62" s="5">
        <v>2406.0</v>
      </c>
      <c r="H62" s="5" t="s">
        <v>259</v>
      </c>
      <c r="I62" s="4" t="s">
        <v>28</v>
      </c>
    </row>
    <row r="63">
      <c r="A63" s="3">
        <v>43805.0</v>
      </c>
      <c r="B63" s="4" t="s">
        <v>260</v>
      </c>
      <c r="C63" s="5">
        <v>62.0</v>
      </c>
      <c r="D63" s="4" t="s">
        <v>261</v>
      </c>
      <c r="E63" s="6" t="s">
        <v>262</v>
      </c>
      <c r="F63" s="5" t="s">
        <v>32</v>
      </c>
      <c r="G63" s="5">
        <v>1910.0</v>
      </c>
      <c r="H63" s="5" t="s">
        <v>67</v>
      </c>
      <c r="I63" s="4" t="s">
        <v>28</v>
      </c>
    </row>
    <row r="64">
      <c r="A64" s="3">
        <v>43805.0</v>
      </c>
      <c r="B64" s="4" t="s">
        <v>263</v>
      </c>
      <c r="C64" s="5">
        <v>63.0</v>
      </c>
      <c r="D64" s="4" t="s">
        <v>264</v>
      </c>
      <c r="E64" s="6" t="s">
        <v>265</v>
      </c>
      <c r="F64" s="5" t="s">
        <v>106</v>
      </c>
      <c r="G64" s="5">
        <v>1519.0</v>
      </c>
      <c r="H64" s="5" t="s">
        <v>266</v>
      </c>
      <c r="I64" s="4" t="s">
        <v>28</v>
      </c>
    </row>
    <row r="65">
      <c r="A65" s="3">
        <v>43805.0</v>
      </c>
      <c r="B65" s="4" t="s">
        <v>267</v>
      </c>
      <c r="C65" s="5">
        <v>64.0</v>
      </c>
      <c r="D65" s="4" t="s">
        <v>268</v>
      </c>
      <c r="E65" s="6" t="s">
        <v>269</v>
      </c>
      <c r="F65" s="5" t="s">
        <v>58</v>
      </c>
      <c r="G65" s="5">
        <v>870.0</v>
      </c>
      <c r="H65" s="5" t="s">
        <v>270</v>
      </c>
      <c r="I65" s="4" t="s">
        <v>14</v>
      </c>
    </row>
    <row r="66">
      <c r="A66" s="3">
        <v>43805.0</v>
      </c>
      <c r="B66" s="4" t="s">
        <v>271</v>
      </c>
      <c r="C66" s="5">
        <v>65.0</v>
      </c>
      <c r="D66" s="4" t="s">
        <v>272</v>
      </c>
      <c r="E66" s="6" t="s">
        <v>273</v>
      </c>
      <c r="F66" s="5" t="s">
        <v>12</v>
      </c>
      <c r="G66" s="5">
        <v>7876.0</v>
      </c>
      <c r="H66" s="5">
        <v>350.0</v>
      </c>
      <c r="I66" s="4" t="s">
        <v>28</v>
      </c>
    </row>
    <row r="67">
      <c r="A67" s="3">
        <v>43805.0</v>
      </c>
      <c r="B67" s="4" t="s">
        <v>274</v>
      </c>
      <c r="C67" s="5">
        <v>66.0</v>
      </c>
      <c r="D67" s="4" t="s">
        <v>275</v>
      </c>
      <c r="E67" s="6" t="s">
        <v>276</v>
      </c>
      <c r="F67" s="5" t="s">
        <v>58</v>
      </c>
      <c r="G67" s="5">
        <v>2374.0</v>
      </c>
      <c r="H67" s="5" t="s">
        <v>135</v>
      </c>
      <c r="I67" s="4" t="s">
        <v>28</v>
      </c>
    </row>
    <row r="68">
      <c r="A68" s="3">
        <v>43805.0</v>
      </c>
      <c r="B68" s="4" t="s">
        <v>277</v>
      </c>
      <c r="C68" s="5">
        <v>67.0</v>
      </c>
      <c r="D68" s="4" t="s">
        <v>278</v>
      </c>
      <c r="E68" s="6" t="s">
        <v>279</v>
      </c>
      <c r="F68" s="5" t="s">
        <v>53</v>
      </c>
      <c r="G68" s="5">
        <v>122.0</v>
      </c>
      <c r="H68" s="5" t="s">
        <v>280</v>
      </c>
      <c r="I68" s="4" t="s">
        <v>28</v>
      </c>
    </row>
    <row r="69">
      <c r="A69" s="3">
        <v>43805.0</v>
      </c>
      <c r="B69" s="4" t="s">
        <v>281</v>
      </c>
      <c r="C69" s="5">
        <v>68.0</v>
      </c>
      <c r="D69" s="4" t="s">
        <v>113</v>
      </c>
      <c r="E69" s="6" t="s">
        <v>282</v>
      </c>
      <c r="F69" s="5">
        <v>4.0</v>
      </c>
      <c r="G69" s="5">
        <v>2703.0</v>
      </c>
      <c r="H69" s="5" t="s">
        <v>283</v>
      </c>
      <c r="I69" s="4" t="s">
        <v>28</v>
      </c>
    </row>
    <row r="70">
      <c r="A70" s="3">
        <v>43805.0</v>
      </c>
      <c r="B70" s="4" t="s">
        <v>284</v>
      </c>
      <c r="C70" s="5">
        <v>69.0</v>
      </c>
      <c r="D70" s="4" t="s">
        <v>285</v>
      </c>
      <c r="E70" s="6" t="s">
        <v>286</v>
      </c>
      <c r="F70" s="5" t="s">
        <v>12</v>
      </c>
      <c r="G70" s="5">
        <v>3767.0</v>
      </c>
      <c r="H70" s="5" t="s">
        <v>287</v>
      </c>
      <c r="I70" s="4" t="s">
        <v>28</v>
      </c>
    </row>
    <row r="71">
      <c r="A71" s="3">
        <v>43805.0</v>
      </c>
      <c r="B71" s="4" t="s">
        <v>288</v>
      </c>
      <c r="C71" s="5">
        <v>70.0</v>
      </c>
      <c r="D71" s="4" t="s">
        <v>289</v>
      </c>
      <c r="E71" s="6" t="s">
        <v>290</v>
      </c>
      <c r="F71" s="5" t="s">
        <v>74</v>
      </c>
      <c r="G71" s="5">
        <v>3497.0</v>
      </c>
      <c r="H71" s="5" t="s">
        <v>291</v>
      </c>
      <c r="I71" s="4" t="s">
        <v>28</v>
      </c>
    </row>
    <row r="72">
      <c r="A72" s="3">
        <v>43805.0</v>
      </c>
      <c r="B72" s="4" t="s">
        <v>292</v>
      </c>
      <c r="C72" s="5">
        <v>71.0</v>
      </c>
      <c r="D72" s="4" t="s">
        <v>293</v>
      </c>
      <c r="E72" s="6" t="s">
        <v>294</v>
      </c>
      <c r="F72" s="5" t="s">
        <v>53</v>
      </c>
      <c r="G72" s="5">
        <v>846.0</v>
      </c>
      <c r="H72" s="5" t="s">
        <v>295</v>
      </c>
      <c r="I72" s="4" t="s">
        <v>14</v>
      </c>
    </row>
    <row r="73">
      <c r="A73" s="3">
        <v>43805.0</v>
      </c>
      <c r="B73" s="4" t="s">
        <v>296</v>
      </c>
      <c r="C73" s="5">
        <v>72.0</v>
      </c>
      <c r="D73" s="4" t="s">
        <v>297</v>
      </c>
      <c r="E73" s="6" t="s">
        <v>298</v>
      </c>
      <c r="F73" s="5">
        <v>4.0</v>
      </c>
      <c r="G73" s="5">
        <v>578.0</v>
      </c>
      <c r="H73" s="5" t="s">
        <v>299</v>
      </c>
      <c r="I73" s="4" t="s">
        <v>28</v>
      </c>
    </row>
    <row r="74">
      <c r="A74" s="3">
        <v>43805.0</v>
      </c>
      <c r="B74" s="4" t="s">
        <v>300</v>
      </c>
      <c r="C74" s="5">
        <v>73.0</v>
      </c>
      <c r="D74" s="4" t="s">
        <v>301</v>
      </c>
      <c r="E74" s="6" t="s">
        <v>302</v>
      </c>
      <c r="F74" s="5" t="s">
        <v>106</v>
      </c>
      <c r="G74" s="5">
        <v>852.0</v>
      </c>
      <c r="H74" s="5" t="s">
        <v>303</v>
      </c>
      <c r="I74" s="4" t="s">
        <v>14</v>
      </c>
    </row>
    <row r="75">
      <c r="A75" s="3">
        <v>43805.0</v>
      </c>
      <c r="B75" s="4" t="s">
        <v>304</v>
      </c>
      <c r="C75" s="5">
        <v>74.0</v>
      </c>
      <c r="D75" s="4" t="s">
        <v>305</v>
      </c>
      <c r="E75" s="6" t="s">
        <v>306</v>
      </c>
      <c r="F75" s="5" t="s">
        <v>32</v>
      </c>
      <c r="G75" s="5">
        <v>184.0</v>
      </c>
      <c r="H75" s="5" t="s">
        <v>307</v>
      </c>
      <c r="I75" s="4" t="s">
        <v>14</v>
      </c>
    </row>
    <row r="76">
      <c r="A76" s="3">
        <v>43805.0</v>
      </c>
      <c r="B76" s="4" t="s">
        <v>308</v>
      </c>
      <c r="C76" s="5">
        <v>75.0</v>
      </c>
      <c r="D76" s="4" t="s">
        <v>309</v>
      </c>
      <c r="E76" s="6" t="s">
        <v>310</v>
      </c>
      <c r="F76" s="5" t="s">
        <v>26</v>
      </c>
      <c r="G76" s="5">
        <v>2917.0</v>
      </c>
      <c r="H76" s="5" t="s">
        <v>54</v>
      </c>
      <c r="I76" s="4" t="s">
        <v>28</v>
      </c>
    </row>
    <row r="77">
      <c r="A77" s="3">
        <v>43805.0</v>
      </c>
      <c r="B77" s="4" t="s">
        <v>311</v>
      </c>
      <c r="C77" s="5">
        <v>76.0</v>
      </c>
      <c r="D77" s="4" t="s">
        <v>312</v>
      </c>
      <c r="E77" s="6" t="s">
        <v>313</v>
      </c>
      <c r="F77" s="5" t="s">
        <v>97</v>
      </c>
      <c r="G77" s="5">
        <v>4744.0</v>
      </c>
      <c r="H77" s="5" t="s">
        <v>314</v>
      </c>
      <c r="I77" s="4" t="s">
        <v>28</v>
      </c>
    </row>
    <row r="78">
      <c r="A78" s="3">
        <v>43805.0</v>
      </c>
      <c r="B78" s="4" t="s">
        <v>315</v>
      </c>
      <c r="C78" s="5">
        <v>77.0</v>
      </c>
      <c r="D78" s="4" t="s">
        <v>316</v>
      </c>
      <c r="E78" s="6" t="s">
        <v>317</v>
      </c>
      <c r="F78" s="5" t="s">
        <v>74</v>
      </c>
      <c r="G78" s="5">
        <v>3596.0</v>
      </c>
      <c r="H78" s="5">
        <v>30.0</v>
      </c>
      <c r="I78" s="4" t="s">
        <v>28</v>
      </c>
    </row>
    <row r="79">
      <c r="A79" s="3">
        <v>43805.0</v>
      </c>
      <c r="B79" s="4" t="s">
        <v>318</v>
      </c>
      <c r="C79" s="5">
        <v>78.0</v>
      </c>
      <c r="D79" s="4" t="s">
        <v>319</v>
      </c>
      <c r="E79" s="6" t="s">
        <v>320</v>
      </c>
      <c r="F79" s="5" t="s">
        <v>134</v>
      </c>
      <c r="G79" s="5">
        <v>1113.0</v>
      </c>
      <c r="H79" s="5" t="s">
        <v>321</v>
      </c>
      <c r="I79" s="4" t="s">
        <v>28</v>
      </c>
    </row>
    <row r="80">
      <c r="A80" s="3">
        <v>43805.0</v>
      </c>
      <c r="B80" s="4" t="s">
        <v>322</v>
      </c>
      <c r="C80" s="5">
        <v>79.0</v>
      </c>
      <c r="D80" s="4" t="s">
        <v>323</v>
      </c>
      <c r="E80" s="6" t="s">
        <v>324</v>
      </c>
      <c r="F80" s="5" t="s">
        <v>12</v>
      </c>
      <c r="G80" s="5">
        <v>2489.0</v>
      </c>
      <c r="H80" s="5" t="s">
        <v>325</v>
      </c>
      <c r="I80" s="4" t="s">
        <v>28</v>
      </c>
    </row>
    <row r="81">
      <c r="A81" s="3">
        <v>43805.0</v>
      </c>
      <c r="B81" s="4" t="s">
        <v>326</v>
      </c>
      <c r="C81" s="5">
        <v>80.0</v>
      </c>
      <c r="D81" s="4" t="s">
        <v>327</v>
      </c>
      <c r="E81" s="6" t="s">
        <v>328</v>
      </c>
      <c r="F81" s="5" t="s">
        <v>32</v>
      </c>
      <c r="G81" s="5">
        <v>4873.0</v>
      </c>
      <c r="H81" s="5" t="s">
        <v>213</v>
      </c>
      <c r="I81" s="4" t="s">
        <v>28</v>
      </c>
    </row>
    <row r="82">
      <c r="A82" s="3">
        <v>43805.0</v>
      </c>
      <c r="B82" s="4" t="s">
        <v>329</v>
      </c>
      <c r="C82" s="5">
        <v>81.0</v>
      </c>
      <c r="D82" s="4" t="s">
        <v>330</v>
      </c>
      <c r="E82" s="6" t="s">
        <v>331</v>
      </c>
      <c r="F82" s="5" t="s">
        <v>251</v>
      </c>
      <c r="G82" s="5">
        <v>1926.0</v>
      </c>
      <c r="H82" s="5" t="s">
        <v>332</v>
      </c>
      <c r="I82" s="4" t="s">
        <v>28</v>
      </c>
    </row>
    <row r="83">
      <c r="A83" s="3">
        <v>43805.0</v>
      </c>
      <c r="B83" s="4" t="s">
        <v>333</v>
      </c>
      <c r="C83" s="5">
        <v>82.0</v>
      </c>
      <c r="D83" s="4" t="s">
        <v>334</v>
      </c>
      <c r="E83" s="6" t="s">
        <v>335</v>
      </c>
      <c r="F83" s="5" t="s">
        <v>26</v>
      </c>
      <c r="G83" s="5">
        <v>463.0</v>
      </c>
      <c r="H83" s="5" t="s">
        <v>336</v>
      </c>
      <c r="I83" s="4" t="s">
        <v>14</v>
      </c>
    </row>
    <row r="84">
      <c r="A84" s="3">
        <v>43805.0</v>
      </c>
      <c r="B84" s="4" t="s">
        <v>337</v>
      </c>
      <c r="C84" s="5">
        <v>83.0</v>
      </c>
      <c r="D84" s="4" t="s">
        <v>338</v>
      </c>
      <c r="E84" s="6" t="s">
        <v>339</v>
      </c>
      <c r="F84" s="5" t="s">
        <v>74</v>
      </c>
      <c r="G84" s="5">
        <v>1775.0</v>
      </c>
      <c r="H84" s="5" t="s">
        <v>340</v>
      </c>
      <c r="I84" s="4" t="s">
        <v>28</v>
      </c>
    </row>
    <row r="85">
      <c r="A85" s="3">
        <v>43805.0</v>
      </c>
      <c r="B85" s="4" t="s">
        <v>341</v>
      </c>
      <c r="C85" s="5">
        <v>84.0</v>
      </c>
      <c r="D85" s="4" t="s">
        <v>342</v>
      </c>
      <c r="E85" s="6" t="s">
        <v>343</v>
      </c>
      <c r="F85" s="5" t="s">
        <v>176</v>
      </c>
      <c r="G85" s="5">
        <v>554.0</v>
      </c>
      <c r="H85" s="5" t="s">
        <v>236</v>
      </c>
      <c r="I85" s="4" t="s">
        <v>28</v>
      </c>
    </row>
    <row r="86">
      <c r="A86" s="3">
        <v>43805.0</v>
      </c>
      <c r="B86" s="4" t="s">
        <v>344</v>
      </c>
      <c r="C86" s="5">
        <v>85.0</v>
      </c>
      <c r="D86" s="4" t="s">
        <v>345</v>
      </c>
      <c r="E86" s="6" t="s">
        <v>346</v>
      </c>
      <c r="F86" s="5">
        <v>4.0</v>
      </c>
      <c r="G86" s="5">
        <v>2235.0</v>
      </c>
      <c r="H86" s="5" t="s">
        <v>347</v>
      </c>
      <c r="I86" s="4" t="s">
        <v>14</v>
      </c>
    </row>
    <row r="87">
      <c r="A87" s="3">
        <v>43805.0</v>
      </c>
      <c r="B87" s="4" t="s">
        <v>348</v>
      </c>
      <c r="C87" s="5">
        <v>86.0</v>
      </c>
      <c r="D87" s="4" t="s">
        <v>349</v>
      </c>
      <c r="E87" s="6" t="s">
        <v>350</v>
      </c>
      <c r="F87" s="5" t="s">
        <v>134</v>
      </c>
      <c r="G87" s="5">
        <v>740.0</v>
      </c>
      <c r="H87" s="5" t="s">
        <v>351</v>
      </c>
      <c r="I87" s="4" t="s">
        <v>28</v>
      </c>
    </row>
    <row r="88">
      <c r="A88" s="3">
        <v>43805.0</v>
      </c>
      <c r="B88" s="4" t="s">
        <v>352</v>
      </c>
      <c r="C88" s="5">
        <v>87.0</v>
      </c>
      <c r="D88" s="4" t="s">
        <v>353</v>
      </c>
      <c r="E88" s="6" t="s">
        <v>354</v>
      </c>
      <c r="F88" s="5" t="s">
        <v>97</v>
      </c>
      <c r="G88" s="5">
        <v>488.0</v>
      </c>
      <c r="H88" s="5" t="s">
        <v>355</v>
      </c>
      <c r="I88" s="4" t="s">
        <v>14</v>
      </c>
    </row>
    <row r="89">
      <c r="A89" s="3">
        <v>43805.0</v>
      </c>
      <c r="B89" s="4" t="s">
        <v>356</v>
      </c>
      <c r="C89" s="5">
        <v>88.0</v>
      </c>
      <c r="D89" s="4" t="s">
        <v>357</v>
      </c>
      <c r="E89" s="6" t="s">
        <v>358</v>
      </c>
      <c r="F89" s="5" t="s">
        <v>74</v>
      </c>
      <c r="G89" s="5">
        <v>3497.0</v>
      </c>
      <c r="H89" s="5" t="s">
        <v>359</v>
      </c>
      <c r="I89" s="4" t="s">
        <v>28</v>
      </c>
    </row>
    <row r="90">
      <c r="A90" s="3">
        <v>43805.0</v>
      </c>
      <c r="B90" s="4" t="s">
        <v>360</v>
      </c>
      <c r="C90" s="5">
        <v>89.0</v>
      </c>
      <c r="D90" s="4" t="s">
        <v>361</v>
      </c>
      <c r="E90" s="6" t="s">
        <v>362</v>
      </c>
      <c r="F90" s="5">
        <v>4.0</v>
      </c>
      <c r="G90" s="5">
        <v>540.0</v>
      </c>
      <c r="H90" s="5" t="s">
        <v>54</v>
      </c>
      <c r="I90" s="4" t="s">
        <v>14</v>
      </c>
    </row>
    <row r="91">
      <c r="A91" s="3">
        <v>43805.0</v>
      </c>
      <c r="B91" s="4" t="s">
        <v>363</v>
      </c>
      <c r="C91" s="5">
        <v>90.0</v>
      </c>
      <c r="D91" s="4" t="s">
        <v>364</v>
      </c>
      <c r="E91" s="6" t="s">
        <v>365</v>
      </c>
      <c r="F91" s="5">
        <v>4.0</v>
      </c>
      <c r="G91" s="5">
        <v>1116.0</v>
      </c>
      <c r="H91" s="5" t="s">
        <v>366</v>
      </c>
      <c r="I91" s="4" t="s">
        <v>14</v>
      </c>
    </row>
    <row r="92">
      <c r="A92" s="3">
        <v>43805.0</v>
      </c>
      <c r="B92" s="4" t="s">
        <v>367</v>
      </c>
      <c r="C92" s="5">
        <v>91.0</v>
      </c>
      <c r="D92" s="4" t="s">
        <v>104</v>
      </c>
      <c r="E92" s="6" t="s">
        <v>368</v>
      </c>
      <c r="F92" s="5">
        <v>4.0</v>
      </c>
      <c r="G92" s="5">
        <v>3386.0</v>
      </c>
      <c r="H92" s="5" t="s">
        <v>369</v>
      </c>
      <c r="I92" s="4" t="s">
        <v>28</v>
      </c>
    </row>
    <row r="93">
      <c r="A93" s="3">
        <v>43805.0</v>
      </c>
      <c r="B93" s="4" t="s">
        <v>370</v>
      </c>
      <c r="C93" s="5">
        <v>92.0</v>
      </c>
      <c r="D93" s="4" t="s">
        <v>371</v>
      </c>
      <c r="E93" s="6" t="s">
        <v>372</v>
      </c>
      <c r="F93" s="5" t="s">
        <v>58</v>
      </c>
      <c r="G93" s="5">
        <v>312.0</v>
      </c>
      <c r="H93" s="5">
        <v>33.0</v>
      </c>
      <c r="I93" s="4" t="s">
        <v>28</v>
      </c>
    </row>
    <row r="94">
      <c r="A94" s="3">
        <v>43805.0</v>
      </c>
      <c r="B94" s="4" t="s">
        <v>373</v>
      </c>
      <c r="C94" s="5">
        <v>93.0</v>
      </c>
      <c r="D94" s="4" t="s">
        <v>374</v>
      </c>
      <c r="E94" s="6" t="s">
        <v>375</v>
      </c>
      <c r="F94" s="5" t="s">
        <v>26</v>
      </c>
      <c r="G94" s="5">
        <v>377.0</v>
      </c>
      <c r="H94" s="5" t="s">
        <v>376</v>
      </c>
      <c r="I94" s="4" t="s">
        <v>28</v>
      </c>
    </row>
    <row r="95">
      <c r="A95" s="3">
        <v>43805.0</v>
      </c>
      <c r="B95" s="4" t="s">
        <v>377</v>
      </c>
      <c r="C95" s="5">
        <v>94.0</v>
      </c>
      <c r="D95" s="4" t="s">
        <v>378</v>
      </c>
      <c r="E95" s="6" t="s">
        <v>379</v>
      </c>
      <c r="F95" s="5" t="s">
        <v>32</v>
      </c>
      <c r="G95" s="5">
        <v>2875.0</v>
      </c>
      <c r="H95" s="5" t="s">
        <v>332</v>
      </c>
      <c r="I95" s="4" t="s">
        <v>28</v>
      </c>
    </row>
    <row r="96">
      <c r="A96" s="3">
        <v>43805.0</v>
      </c>
      <c r="B96" s="4" t="s">
        <v>380</v>
      </c>
      <c r="C96" s="5">
        <v>95.0</v>
      </c>
      <c r="D96" s="4" t="s">
        <v>381</v>
      </c>
      <c r="E96" s="6" t="s">
        <v>382</v>
      </c>
      <c r="F96" s="5" t="s">
        <v>12</v>
      </c>
      <c r="G96" s="5">
        <v>6969.0</v>
      </c>
      <c r="H96" s="5" t="s">
        <v>383</v>
      </c>
      <c r="I96" s="4" t="s">
        <v>28</v>
      </c>
    </row>
    <row r="97">
      <c r="A97" s="3">
        <v>43805.0</v>
      </c>
      <c r="B97" s="4" t="s">
        <v>384</v>
      </c>
      <c r="C97" s="5">
        <v>96.0</v>
      </c>
      <c r="D97" s="4" t="s">
        <v>385</v>
      </c>
      <c r="E97" s="6" t="s">
        <v>386</v>
      </c>
      <c r="F97" s="5" t="s">
        <v>74</v>
      </c>
      <c r="G97" s="5">
        <v>2544.0</v>
      </c>
      <c r="H97" s="5">
        <v>30.0</v>
      </c>
      <c r="I97" s="4" t="s">
        <v>28</v>
      </c>
    </row>
    <row r="98">
      <c r="A98" s="3">
        <v>43805.0</v>
      </c>
      <c r="B98" s="4" t="s">
        <v>387</v>
      </c>
      <c r="C98" s="5">
        <v>97.0</v>
      </c>
      <c r="D98" s="4" t="s">
        <v>137</v>
      </c>
      <c r="E98" s="6" t="s">
        <v>388</v>
      </c>
      <c r="F98" s="5" t="s">
        <v>106</v>
      </c>
      <c r="G98" s="5">
        <v>3789.0</v>
      </c>
      <c r="H98" s="5" t="s">
        <v>389</v>
      </c>
      <c r="I98" s="4" t="s">
        <v>28</v>
      </c>
    </row>
    <row r="99">
      <c r="A99" s="3">
        <v>43805.0</v>
      </c>
      <c r="B99" s="4" t="s">
        <v>390</v>
      </c>
      <c r="C99" s="5">
        <v>98.0</v>
      </c>
      <c r="D99" s="4" t="s">
        <v>391</v>
      </c>
      <c r="E99" s="6" t="s">
        <v>392</v>
      </c>
      <c r="F99" s="5" t="s">
        <v>26</v>
      </c>
      <c r="G99" s="5">
        <v>4493.0</v>
      </c>
      <c r="H99" s="5" t="s">
        <v>393</v>
      </c>
      <c r="I99" s="4" t="s">
        <v>28</v>
      </c>
    </row>
    <row r="100">
      <c r="A100" s="3">
        <v>43805.0</v>
      </c>
      <c r="B100" s="4" t="s">
        <v>394</v>
      </c>
      <c r="C100" s="5">
        <v>99.0</v>
      </c>
      <c r="D100" s="4" t="s">
        <v>395</v>
      </c>
      <c r="E100" s="6" t="s">
        <v>396</v>
      </c>
      <c r="F100" s="5" t="s">
        <v>251</v>
      </c>
      <c r="G100" s="5">
        <v>125.0</v>
      </c>
      <c r="H100" s="5" t="s">
        <v>397</v>
      </c>
      <c r="I100" s="4" t="s">
        <v>28</v>
      </c>
    </row>
    <row r="101">
      <c r="A101" s="3">
        <v>43805.0</v>
      </c>
      <c r="B101" s="4" t="s">
        <v>398</v>
      </c>
      <c r="C101" s="5">
        <v>100.0</v>
      </c>
      <c r="D101" s="4" t="s">
        <v>399</v>
      </c>
      <c r="E101" s="6" t="s">
        <v>400</v>
      </c>
      <c r="F101" s="5" t="s">
        <v>134</v>
      </c>
      <c r="G101" s="5">
        <v>2116.0</v>
      </c>
      <c r="H101" s="5" t="s">
        <v>54</v>
      </c>
      <c r="I101" s="4" t="s">
        <v>28</v>
      </c>
    </row>
    <row r="102">
      <c r="A102" s="3">
        <v>43804.0</v>
      </c>
      <c r="B102" s="4" t="s">
        <v>9</v>
      </c>
      <c r="C102" s="5">
        <v>1.0</v>
      </c>
      <c r="D102" s="4" t="s">
        <v>10</v>
      </c>
      <c r="E102" s="6" t="s">
        <v>11</v>
      </c>
      <c r="F102" s="5" t="s">
        <v>12</v>
      </c>
      <c r="G102" s="5">
        <v>4592.0</v>
      </c>
      <c r="H102" s="5" t="s">
        <v>13</v>
      </c>
      <c r="I102" s="4" t="s">
        <v>14</v>
      </c>
    </row>
    <row r="103">
      <c r="A103" s="3">
        <v>43804.0</v>
      </c>
      <c r="B103" s="4" t="s">
        <v>19</v>
      </c>
      <c r="C103" s="5">
        <v>2.0</v>
      </c>
      <c r="D103" s="4" t="s">
        <v>20</v>
      </c>
      <c r="E103" s="6" t="s">
        <v>21</v>
      </c>
      <c r="F103" s="5">
        <v>4.0</v>
      </c>
      <c r="G103" s="5">
        <v>10808.0</v>
      </c>
      <c r="H103" s="5" t="s">
        <v>22</v>
      </c>
      <c r="I103" s="4" t="s">
        <v>14</v>
      </c>
    </row>
    <row r="104">
      <c r="A104" s="3">
        <v>43804.0</v>
      </c>
      <c r="B104" s="4" t="s">
        <v>15</v>
      </c>
      <c r="C104" s="5">
        <v>3.0</v>
      </c>
      <c r="D104" s="4" t="s">
        <v>16</v>
      </c>
      <c r="E104" s="6" t="s">
        <v>17</v>
      </c>
      <c r="F104" s="5">
        <v>4.0</v>
      </c>
      <c r="G104" s="5">
        <v>29163.0</v>
      </c>
      <c r="H104" s="5" t="s">
        <v>18</v>
      </c>
      <c r="I104" s="4" t="s">
        <v>14</v>
      </c>
    </row>
    <row r="105">
      <c r="A105" s="3">
        <v>43804.0</v>
      </c>
      <c r="B105" s="4" t="s">
        <v>23</v>
      </c>
      <c r="C105" s="5">
        <v>4.0</v>
      </c>
      <c r="D105" s="4" t="s">
        <v>24</v>
      </c>
      <c r="E105" s="6" t="s">
        <v>25</v>
      </c>
      <c r="F105" s="5" t="s">
        <v>26</v>
      </c>
      <c r="G105" s="5">
        <v>6079.0</v>
      </c>
      <c r="H105" s="5" t="s">
        <v>27</v>
      </c>
      <c r="I105" s="4" t="s">
        <v>28</v>
      </c>
    </row>
    <row r="106">
      <c r="A106" s="3">
        <v>43804.0</v>
      </c>
      <c r="B106" s="4" t="s">
        <v>29</v>
      </c>
      <c r="C106" s="5">
        <v>5.0</v>
      </c>
      <c r="D106" s="4" t="s">
        <v>30</v>
      </c>
      <c r="E106" s="6" t="s">
        <v>31</v>
      </c>
      <c r="F106" s="5" t="s">
        <v>32</v>
      </c>
      <c r="G106" s="5">
        <v>2108.0</v>
      </c>
      <c r="H106" s="5" t="s">
        <v>33</v>
      </c>
      <c r="I106" s="4" t="s">
        <v>28</v>
      </c>
    </row>
    <row r="107">
      <c r="A107" s="3">
        <v>43804.0</v>
      </c>
      <c r="B107" s="4" t="s">
        <v>34</v>
      </c>
      <c r="C107" s="5">
        <v>6.0</v>
      </c>
      <c r="D107" s="4" t="s">
        <v>35</v>
      </c>
      <c r="E107" s="6" t="s">
        <v>36</v>
      </c>
      <c r="F107" s="5">
        <v>4.0</v>
      </c>
      <c r="G107" s="5">
        <v>3781.0</v>
      </c>
      <c r="H107" s="5" t="s">
        <v>37</v>
      </c>
      <c r="I107" s="4" t="s">
        <v>28</v>
      </c>
    </row>
    <row r="108">
      <c r="A108" s="3">
        <v>43804.0</v>
      </c>
      <c r="B108" s="4" t="s">
        <v>38</v>
      </c>
      <c r="C108" s="5">
        <v>7.0</v>
      </c>
      <c r="D108" s="4" t="s">
        <v>39</v>
      </c>
      <c r="E108" s="6" t="s">
        <v>40</v>
      </c>
      <c r="F108" s="5">
        <v>4.0</v>
      </c>
      <c r="G108" s="5">
        <v>5485.0</v>
      </c>
      <c r="H108" s="5" t="s">
        <v>41</v>
      </c>
      <c r="I108" s="4" t="s">
        <v>14</v>
      </c>
    </row>
    <row r="109">
      <c r="A109" s="3">
        <v>43804.0</v>
      </c>
      <c r="B109" s="4" t="s">
        <v>42</v>
      </c>
      <c r="C109" s="5">
        <v>8.0</v>
      </c>
      <c r="D109" s="4" t="s">
        <v>43</v>
      </c>
      <c r="E109" s="6" t="s">
        <v>44</v>
      </c>
      <c r="F109" s="5">
        <v>4.0</v>
      </c>
      <c r="G109" s="5">
        <v>1830.0</v>
      </c>
      <c r="H109" s="5" t="s">
        <v>45</v>
      </c>
      <c r="I109" s="4" t="s">
        <v>14</v>
      </c>
    </row>
    <row r="110">
      <c r="A110" s="3">
        <v>43804.0</v>
      </c>
      <c r="B110" s="4" t="s">
        <v>46</v>
      </c>
      <c r="C110" s="5">
        <v>9.0</v>
      </c>
      <c r="D110" s="4" t="s">
        <v>47</v>
      </c>
      <c r="E110" s="6" t="s">
        <v>48</v>
      </c>
      <c r="F110" s="5">
        <v>4.0</v>
      </c>
      <c r="G110" s="5">
        <v>6736.0</v>
      </c>
      <c r="H110" s="5" t="s">
        <v>49</v>
      </c>
      <c r="I110" s="4" t="s">
        <v>14</v>
      </c>
    </row>
    <row r="111">
      <c r="A111" s="3">
        <v>43804.0</v>
      </c>
      <c r="B111" s="4" t="s">
        <v>55</v>
      </c>
      <c r="C111" s="5">
        <v>10.0</v>
      </c>
      <c r="D111" s="4" t="s">
        <v>56</v>
      </c>
      <c r="E111" s="6" t="s">
        <v>57</v>
      </c>
      <c r="F111" s="5" t="s">
        <v>58</v>
      </c>
      <c r="G111" s="5">
        <v>2245.0</v>
      </c>
      <c r="H111" s="5" t="s">
        <v>59</v>
      </c>
      <c r="I111" s="4" t="s">
        <v>28</v>
      </c>
    </row>
    <row r="112">
      <c r="A112" s="3">
        <v>43804.0</v>
      </c>
      <c r="B112" s="4" t="s">
        <v>68</v>
      </c>
      <c r="C112" s="5">
        <v>11.0</v>
      </c>
      <c r="D112" s="4" t="s">
        <v>69</v>
      </c>
      <c r="E112" s="6" t="s">
        <v>70</v>
      </c>
      <c r="F112" s="5">
        <v>4.0</v>
      </c>
      <c r="G112" s="5">
        <v>3725.0</v>
      </c>
      <c r="H112" s="5" t="s">
        <v>67</v>
      </c>
      <c r="I112" s="4" t="s">
        <v>28</v>
      </c>
    </row>
    <row r="113">
      <c r="A113" s="3">
        <v>43804.0</v>
      </c>
      <c r="B113" s="4" t="s">
        <v>60</v>
      </c>
      <c r="C113" s="5">
        <v>12.0</v>
      </c>
      <c r="D113" s="4" t="s">
        <v>61</v>
      </c>
      <c r="E113" s="6" t="s">
        <v>62</v>
      </c>
      <c r="F113" s="5">
        <v>4.0</v>
      </c>
      <c r="G113" s="5">
        <v>2758.0</v>
      </c>
      <c r="H113" s="5" t="s">
        <v>63</v>
      </c>
      <c r="I113" s="4" t="s">
        <v>14</v>
      </c>
    </row>
    <row r="114">
      <c r="A114" s="3">
        <v>43804.0</v>
      </c>
      <c r="B114" s="4" t="s">
        <v>71</v>
      </c>
      <c r="C114" s="5">
        <v>13.0</v>
      </c>
      <c r="D114" s="4" t="s">
        <v>72</v>
      </c>
      <c r="E114" s="6" t="s">
        <v>73</v>
      </c>
      <c r="F114" s="5" t="s">
        <v>74</v>
      </c>
      <c r="G114" s="5">
        <v>2403.0</v>
      </c>
      <c r="H114" s="5" t="s">
        <v>75</v>
      </c>
      <c r="I114" s="4" t="s">
        <v>28</v>
      </c>
    </row>
    <row r="115">
      <c r="A115" s="3">
        <v>43804.0</v>
      </c>
      <c r="B115" s="4" t="s">
        <v>64</v>
      </c>
      <c r="C115" s="5">
        <v>14.0</v>
      </c>
      <c r="D115" s="4" t="s">
        <v>65</v>
      </c>
      <c r="E115" s="6" t="s">
        <v>66</v>
      </c>
      <c r="F115" s="5">
        <v>4.0</v>
      </c>
      <c r="G115" s="5">
        <v>2329.0</v>
      </c>
      <c r="H115" s="5" t="s">
        <v>67</v>
      </c>
      <c r="I115" s="4" t="s">
        <v>14</v>
      </c>
    </row>
    <row r="116">
      <c r="A116" s="3">
        <v>43804.0</v>
      </c>
      <c r="B116" s="4" t="s">
        <v>50</v>
      </c>
      <c r="C116" s="5">
        <v>15.0</v>
      </c>
      <c r="D116" s="4" t="s">
        <v>51</v>
      </c>
      <c r="E116" s="6" t="s">
        <v>52</v>
      </c>
      <c r="F116" s="5" t="s">
        <v>53</v>
      </c>
      <c r="G116" s="5">
        <v>938.0</v>
      </c>
      <c r="H116" s="5" t="s">
        <v>54</v>
      </c>
      <c r="I116" s="4" t="s">
        <v>28</v>
      </c>
    </row>
    <row r="117">
      <c r="A117" s="3">
        <v>43804.0</v>
      </c>
      <c r="B117" s="4" t="s">
        <v>76</v>
      </c>
      <c r="C117" s="5">
        <v>16.0</v>
      </c>
      <c r="D117" s="4" t="s">
        <v>77</v>
      </c>
      <c r="E117" s="6" t="s">
        <v>78</v>
      </c>
      <c r="F117" s="5" t="s">
        <v>26</v>
      </c>
      <c r="G117" s="5">
        <v>2934.0</v>
      </c>
      <c r="H117" s="5" t="s">
        <v>67</v>
      </c>
      <c r="I117" s="4" t="s">
        <v>28</v>
      </c>
    </row>
    <row r="118">
      <c r="A118" s="3">
        <v>43804.0</v>
      </c>
      <c r="B118" s="4" t="s">
        <v>79</v>
      </c>
      <c r="C118" s="5">
        <v>17.0</v>
      </c>
      <c r="D118" s="4" t="s">
        <v>80</v>
      </c>
      <c r="E118" s="6" t="s">
        <v>81</v>
      </c>
      <c r="F118" s="5">
        <v>4.0</v>
      </c>
      <c r="G118" s="5">
        <v>2088.0</v>
      </c>
      <c r="H118" s="5" t="s">
        <v>59</v>
      </c>
      <c r="I118" s="4" t="s">
        <v>14</v>
      </c>
    </row>
    <row r="119">
      <c r="A119" s="3">
        <v>43804.0</v>
      </c>
      <c r="B119" s="4" t="s">
        <v>86</v>
      </c>
      <c r="C119" s="5">
        <v>18.0</v>
      </c>
      <c r="D119" s="4" t="s">
        <v>87</v>
      </c>
      <c r="E119" s="6" t="s">
        <v>88</v>
      </c>
      <c r="F119" s="5">
        <v>4.0</v>
      </c>
      <c r="G119" s="5">
        <v>3640.0</v>
      </c>
      <c r="H119" s="5" t="s">
        <v>89</v>
      </c>
      <c r="I119" s="4" t="s">
        <v>14</v>
      </c>
    </row>
    <row r="120">
      <c r="A120" s="3">
        <v>43804.0</v>
      </c>
      <c r="B120" s="4" t="s">
        <v>82</v>
      </c>
      <c r="C120" s="5">
        <v>19.0</v>
      </c>
      <c r="D120" s="4" t="s">
        <v>83</v>
      </c>
      <c r="E120" s="6" t="s">
        <v>84</v>
      </c>
      <c r="F120" s="5" t="s">
        <v>85</v>
      </c>
      <c r="G120" s="5">
        <v>759.0</v>
      </c>
      <c r="H120" s="5">
        <v>37.0</v>
      </c>
      <c r="I120" s="4" t="s">
        <v>28</v>
      </c>
    </row>
    <row r="121">
      <c r="A121" s="3">
        <v>43804.0</v>
      </c>
      <c r="B121" s="4" t="s">
        <v>131</v>
      </c>
      <c r="C121" s="5">
        <v>20.0</v>
      </c>
      <c r="D121" s="4" t="s">
        <v>132</v>
      </c>
      <c r="E121" s="6" t="s">
        <v>133</v>
      </c>
      <c r="F121" s="5" t="s">
        <v>134</v>
      </c>
      <c r="G121" s="5">
        <v>712.0</v>
      </c>
      <c r="H121" s="5" t="s">
        <v>135</v>
      </c>
      <c r="I121" s="4" t="s">
        <v>28</v>
      </c>
    </row>
    <row r="122">
      <c r="A122" s="3">
        <v>43804.0</v>
      </c>
      <c r="B122" s="4" t="s">
        <v>90</v>
      </c>
      <c r="C122" s="5">
        <v>21.0</v>
      </c>
      <c r="D122" s="4" t="s">
        <v>91</v>
      </c>
      <c r="E122" s="6" t="s">
        <v>92</v>
      </c>
      <c r="F122" s="5" t="s">
        <v>32</v>
      </c>
      <c r="G122" s="5">
        <v>3157.0</v>
      </c>
      <c r="H122" s="5" t="s">
        <v>93</v>
      </c>
      <c r="I122" s="4" t="s">
        <v>28</v>
      </c>
    </row>
    <row r="123">
      <c r="A123" s="3">
        <v>43804.0</v>
      </c>
      <c r="B123" s="4" t="s">
        <v>120</v>
      </c>
      <c r="C123" s="5">
        <v>22.0</v>
      </c>
      <c r="D123" s="4" t="s">
        <v>121</v>
      </c>
      <c r="E123" s="6" t="s">
        <v>122</v>
      </c>
      <c r="F123" s="5" t="s">
        <v>32</v>
      </c>
      <c r="G123" s="5">
        <v>2041.0</v>
      </c>
      <c r="H123" s="5" t="s">
        <v>123</v>
      </c>
      <c r="I123" s="4" t="s">
        <v>28</v>
      </c>
    </row>
    <row r="124">
      <c r="A124" s="3">
        <v>43804.0</v>
      </c>
      <c r="B124" s="4" t="s">
        <v>98</v>
      </c>
      <c r="C124" s="5">
        <v>23.0</v>
      </c>
      <c r="D124" s="4" t="s">
        <v>99</v>
      </c>
      <c r="E124" s="6" t="s">
        <v>100</v>
      </c>
      <c r="F124" s="5" t="s">
        <v>101</v>
      </c>
      <c r="G124" s="5">
        <v>439.0</v>
      </c>
      <c r="H124" s="5" t="s">
        <v>102</v>
      </c>
      <c r="I124" s="4" t="s">
        <v>28</v>
      </c>
    </row>
    <row r="125">
      <c r="A125" s="3">
        <v>43804.0</v>
      </c>
      <c r="B125" s="4" t="s">
        <v>94</v>
      </c>
      <c r="C125" s="5">
        <v>24.0</v>
      </c>
      <c r="D125" s="4" t="s">
        <v>95</v>
      </c>
      <c r="E125" s="6" t="s">
        <v>96</v>
      </c>
      <c r="F125" s="5" t="s">
        <v>97</v>
      </c>
      <c r="G125" s="5">
        <v>674.0</v>
      </c>
      <c r="H125" s="5">
        <v>30.0</v>
      </c>
      <c r="I125" s="4" t="s">
        <v>28</v>
      </c>
    </row>
    <row r="126">
      <c r="A126" s="3">
        <v>43804.0</v>
      </c>
      <c r="B126" s="4" t="s">
        <v>124</v>
      </c>
      <c r="C126" s="5">
        <v>25.0</v>
      </c>
      <c r="D126" s="4" t="s">
        <v>125</v>
      </c>
      <c r="E126" s="6" t="s">
        <v>126</v>
      </c>
      <c r="F126" s="5" t="s">
        <v>26</v>
      </c>
      <c r="G126" s="5">
        <v>2493.0</v>
      </c>
      <c r="H126" s="5" t="s">
        <v>127</v>
      </c>
      <c r="I126" s="4" t="s">
        <v>28</v>
      </c>
    </row>
    <row r="127">
      <c r="A127" s="3">
        <v>43804.0</v>
      </c>
      <c r="B127" s="4" t="s">
        <v>108</v>
      </c>
      <c r="C127" s="5">
        <v>26.0</v>
      </c>
      <c r="D127" s="4" t="s">
        <v>109</v>
      </c>
      <c r="E127" s="6" t="s">
        <v>110</v>
      </c>
      <c r="F127" s="5" t="s">
        <v>58</v>
      </c>
      <c r="G127" s="5">
        <v>14480.0</v>
      </c>
      <c r="H127" s="5" t="s">
        <v>111</v>
      </c>
      <c r="I127" s="4" t="s">
        <v>28</v>
      </c>
    </row>
    <row r="128">
      <c r="A128" s="3">
        <v>43804.0</v>
      </c>
      <c r="B128" s="4" t="s">
        <v>136</v>
      </c>
      <c r="C128" s="5">
        <v>27.0</v>
      </c>
      <c r="D128" s="4" t="s">
        <v>137</v>
      </c>
      <c r="E128" s="6" t="s">
        <v>138</v>
      </c>
      <c r="F128" s="5" t="s">
        <v>74</v>
      </c>
      <c r="G128" s="5">
        <v>1281.0</v>
      </c>
      <c r="H128" s="5" t="s">
        <v>139</v>
      </c>
      <c r="I128" s="4" t="s">
        <v>28</v>
      </c>
    </row>
    <row r="129">
      <c r="A129" s="3">
        <v>43804.0</v>
      </c>
      <c r="B129" s="4" t="s">
        <v>116</v>
      </c>
      <c r="C129" s="5">
        <v>28.0</v>
      </c>
      <c r="D129" s="4" t="s">
        <v>117</v>
      </c>
      <c r="E129" s="6" t="s">
        <v>118</v>
      </c>
      <c r="F129" s="5" t="s">
        <v>32</v>
      </c>
      <c r="G129" s="5">
        <v>2056.0</v>
      </c>
      <c r="H129" s="5" t="s">
        <v>119</v>
      </c>
      <c r="I129" s="4" t="s">
        <v>28</v>
      </c>
    </row>
    <row r="130">
      <c r="A130" s="3">
        <v>43804.0</v>
      </c>
      <c r="B130" s="4" t="s">
        <v>401</v>
      </c>
      <c r="C130" s="5">
        <v>29.0</v>
      </c>
      <c r="D130" s="4" t="s">
        <v>402</v>
      </c>
      <c r="E130" s="6" t="s">
        <v>403</v>
      </c>
      <c r="F130" s="5">
        <v>4.0</v>
      </c>
      <c r="G130" s="5">
        <v>571.0</v>
      </c>
      <c r="H130" s="5" t="s">
        <v>404</v>
      </c>
      <c r="I130" s="4" t="s">
        <v>14</v>
      </c>
    </row>
    <row r="131">
      <c r="A131" s="3">
        <v>43804.0</v>
      </c>
      <c r="B131" s="4" t="s">
        <v>140</v>
      </c>
      <c r="C131" s="5">
        <v>30.0</v>
      </c>
      <c r="D131" s="4" t="s">
        <v>141</v>
      </c>
      <c r="E131" s="6" t="s">
        <v>142</v>
      </c>
      <c r="F131" s="5" t="s">
        <v>74</v>
      </c>
      <c r="G131" s="5">
        <v>8885.0</v>
      </c>
      <c r="H131" s="5" t="s">
        <v>143</v>
      </c>
      <c r="I131" s="4" t="s">
        <v>28</v>
      </c>
    </row>
    <row r="132">
      <c r="A132" s="3">
        <v>43804.0</v>
      </c>
      <c r="B132" s="4" t="s">
        <v>160</v>
      </c>
      <c r="C132" s="5">
        <v>31.0</v>
      </c>
      <c r="D132" s="4" t="s">
        <v>161</v>
      </c>
      <c r="E132" s="6" t="s">
        <v>162</v>
      </c>
      <c r="F132" s="5">
        <v>4.0</v>
      </c>
      <c r="G132" s="5">
        <v>3281.0</v>
      </c>
      <c r="H132" s="5" t="s">
        <v>163</v>
      </c>
      <c r="I132" s="4" t="s">
        <v>14</v>
      </c>
    </row>
    <row r="133">
      <c r="A133" s="3">
        <v>43804.0</v>
      </c>
      <c r="B133" s="4" t="s">
        <v>112</v>
      </c>
      <c r="C133" s="5">
        <v>32.0</v>
      </c>
      <c r="D133" s="4" t="s">
        <v>113</v>
      </c>
      <c r="E133" s="6" t="s">
        <v>114</v>
      </c>
      <c r="F133" s="5" t="s">
        <v>12</v>
      </c>
      <c r="G133" s="5">
        <v>2675.0</v>
      </c>
      <c r="H133" s="5" t="s">
        <v>115</v>
      </c>
      <c r="I133" s="4" t="s">
        <v>28</v>
      </c>
    </row>
    <row r="134">
      <c r="A134" s="3">
        <v>43804.0</v>
      </c>
      <c r="B134" s="4" t="s">
        <v>103</v>
      </c>
      <c r="C134" s="5">
        <v>33.0</v>
      </c>
      <c r="D134" s="4" t="s">
        <v>104</v>
      </c>
      <c r="E134" s="6" t="s">
        <v>105</v>
      </c>
      <c r="F134" s="5" t="s">
        <v>106</v>
      </c>
      <c r="G134" s="5">
        <v>1030.0</v>
      </c>
      <c r="H134" s="5" t="s">
        <v>107</v>
      </c>
      <c r="I134" s="4" t="s">
        <v>28</v>
      </c>
    </row>
    <row r="135">
      <c r="A135" s="3">
        <v>43804.0</v>
      </c>
      <c r="B135" s="4" t="s">
        <v>144</v>
      </c>
      <c r="C135" s="5">
        <v>34.0</v>
      </c>
      <c r="D135" s="4" t="s">
        <v>145</v>
      </c>
      <c r="E135" s="6" t="s">
        <v>146</v>
      </c>
      <c r="F135" s="5" t="s">
        <v>53</v>
      </c>
      <c r="G135" s="5">
        <v>3616.0</v>
      </c>
      <c r="H135" s="5" t="s">
        <v>147</v>
      </c>
      <c r="I135" s="4" t="s">
        <v>28</v>
      </c>
    </row>
    <row r="136">
      <c r="A136" s="3">
        <v>43804.0</v>
      </c>
      <c r="B136" s="4" t="s">
        <v>241</v>
      </c>
      <c r="C136" s="5">
        <v>35.0</v>
      </c>
      <c r="D136" s="4" t="s">
        <v>242</v>
      </c>
      <c r="E136" s="6" t="s">
        <v>243</v>
      </c>
      <c r="F136" s="5">
        <v>4.0</v>
      </c>
      <c r="G136" s="5">
        <v>2267.0</v>
      </c>
      <c r="H136" s="5" t="s">
        <v>244</v>
      </c>
      <c r="I136" s="4" t="s">
        <v>14</v>
      </c>
    </row>
    <row r="137">
      <c r="A137" s="3">
        <v>43804.0</v>
      </c>
      <c r="B137" s="4" t="s">
        <v>128</v>
      </c>
      <c r="C137" s="5">
        <v>36.0</v>
      </c>
      <c r="D137" s="4" t="s">
        <v>129</v>
      </c>
      <c r="E137" s="6" t="s">
        <v>130</v>
      </c>
      <c r="F137" s="5">
        <v>4.0</v>
      </c>
      <c r="G137" s="5">
        <v>2841.0</v>
      </c>
      <c r="H137" s="5">
        <v>99.0</v>
      </c>
      <c r="I137" s="4" t="s">
        <v>14</v>
      </c>
    </row>
    <row r="138">
      <c r="A138" s="3">
        <v>43804.0</v>
      </c>
      <c r="B138" s="4" t="s">
        <v>156</v>
      </c>
      <c r="C138" s="5">
        <v>37.0</v>
      </c>
      <c r="D138" s="4" t="s">
        <v>157</v>
      </c>
      <c r="E138" s="6" t="s">
        <v>158</v>
      </c>
      <c r="F138" s="5" t="s">
        <v>134</v>
      </c>
      <c r="G138" s="5">
        <v>1400.0</v>
      </c>
      <c r="H138" s="5" t="s">
        <v>159</v>
      </c>
      <c r="I138" s="4" t="s">
        <v>28</v>
      </c>
    </row>
    <row r="139">
      <c r="A139" s="3">
        <v>43804.0</v>
      </c>
      <c r="B139" s="4" t="s">
        <v>221</v>
      </c>
      <c r="C139" s="5">
        <v>38.0</v>
      </c>
      <c r="D139" s="4" t="s">
        <v>222</v>
      </c>
      <c r="E139" s="6" t="s">
        <v>223</v>
      </c>
      <c r="F139" s="5" t="s">
        <v>26</v>
      </c>
      <c r="G139" s="5">
        <v>6851.0</v>
      </c>
      <c r="H139" s="5" t="s">
        <v>224</v>
      </c>
      <c r="I139" s="4" t="s">
        <v>28</v>
      </c>
    </row>
    <row r="140">
      <c r="A140" s="3">
        <v>43804.0</v>
      </c>
      <c r="B140" s="4" t="s">
        <v>333</v>
      </c>
      <c r="C140" s="5">
        <v>39.0</v>
      </c>
      <c r="D140" s="4" t="s">
        <v>334</v>
      </c>
      <c r="E140" s="6" t="s">
        <v>335</v>
      </c>
      <c r="F140" s="5" t="s">
        <v>26</v>
      </c>
      <c r="G140" s="5">
        <v>463.0</v>
      </c>
      <c r="H140" s="5" t="s">
        <v>336</v>
      </c>
      <c r="I140" s="4" t="s">
        <v>14</v>
      </c>
    </row>
    <row r="141">
      <c r="A141" s="3">
        <v>43804.0</v>
      </c>
      <c r="B141" s="4" t="s">
        <v>173</v>
      </c>
      <c r="C141" s="5">
        <v>40.0</v>
      </c>
      <c r="D141" s="4" t="s">
        <v>174</v>
      </c>
      <c r="E141" s="6" t="s">
        <v>175</v>
      </c>
      <c r="F141" s="5" t="s">
        <v>176</v>
      </c>
      <c r="G141" s="5">
        <v>2176.0</v>
      </c>
      <c r="H141" s="5" t="s">
        <v>177</v>
      </c>
      <c r="I141" s="4" t="s">
        <v>28</v>
      </c>
    </row>
    <row r="142">
      <c r="A142" s="3">
        <v>43804.0</v>
      </c>
      <c r="B142" s="4" t="s">
        <v>186</v>
      </c>
      <c r="C142" s="5">
        <v>41.0</v>
      </c>
      <c r="D142" s="4" t="s">
        <v>187</v>
      </c>
      <c r="E142" s="6" t="s">
        <v>188</v>
      </c>
      <c r="F142" s="5">
        <v>4.0</v>
      </c>
      <c r="G142" s="5">
        <v>4385.0</v>
      </c>
      <c r="H142" s="5" t="s">
        <v>189</v>
      </c>
      <c r="I142" s="4" t="s">
        <v>28</v>
      </c>
    </row>
    <row r="143">
      <c r="A143" s="3">
        <v>43804.0</v>
      </c>
      <c r="B143" s="4" t="s">
        <v>152</v>
      </c>
      <c r="C143" s="5">
        <v>42.0</v>
      </c>
      <c r="D143" s="4" t="s">
        <v>153</v>
      </c>
      <c r="E143" s="6" t="s">
        <v>154</v>
      </c>
      <c r="F143" s="5" t="s">
        <v>74</v>
      </c>
      <c r="G143" s="5">
        <v>3497.0</v>
      </c>
      <c r="H143" s="5" t="s">
        <v>155</v>
      </c>
      <c r="I143" s="4" t="s">
        <v>28</v>
      </c>
    </row>
    <row r="144">
      <c r="A144" s="3">
        <v>43804.0</v>
      </c>
      <c r="B144" s="4" t="s">
        <v>190</v>
      </c>
      <c r="C144" s="5">
        <v>43.0</v>
      </c>
      <c r="D144" s="4" t="s">
        <v>191</v>
      </c>
      <c r="E144" s="6" t="s">
        <v>192</v>
      </c>
      <c r="F144" s="5" t="s">
        <v>26</v>
      </c>
      <c r="G144" s="5">
        <v>229.0</v>
      </c>
      <c r="H144" s="5" t="s">
        <v>193</v>
      </c>
      <c r="I144" s="4" t="s">
        <v>28</v>
      </c>
    </row>
    <row r="145">
      <c r="A145" s="3">
        <v>43804.0</v>
      </c>
      <c r="B145" s="4" t="s">
        <v>214</v>
      </c>
      <c r="C145" s="5">
        <v>44.0</v>
      </c>
      <c r="D145" s="4" t="s">
        <v>215</v>
      </c>
      <c r="E145" s="6" t="s">
        <v>216</v>
      </c>
      <c r="F145" s="5" t="s">
        <v>26</v>
      </c>
      <c r="G145" s="5">
        <v>4463.0</v>
      </c>
      <c r="H145" s="5" t="s">
        <v>54</v>
      </c>
      <c r="I145" s="4" t="s">
        <v>28</v>
      </c>
    </row>
    <row r="146">
      <c r="A146" s="3">
        <v>43804.0</v>
      </c>
      <c r="B146" s="4" t="s">
        <v>198</v>
      </c>
      <c r="C146" s="5">
        <v>45.0</v>
      </c>
      <c r="D146" s="4" t="s">
        <v>199</v>
      </c>
      <c r="E146" s="6" t="s">
        <v>200</v>
      </c>
      <c r="F146" s="5">
        <v>4.0</v>
      </c>
      <c r="G146" s="5">
        <v>8886.0</v>
      </c>
      <c r="H146" s="5" t="s">
        <v>201</v>
      </c>
      <c r="I146" s="4" t="s">
        <v>28</v>
      </c>
    </row>
    <row r="147">
      <c r="A147" s="3">
        <v>43804.0</v>
      </c>
      <c r="B147" s="4" t="s">
        <v>164</v>
      </c>
      <c r="C147" s="5">
        <v>46.0</v>
      </c>
      <c r="D147" s="4" t="s">
        <v>165</v>
      </c>
      <c r="E147" s="6" t="s">
        <v>166</v>
      </c>
      <c r="F147" s="5" t="s">
        <v>12</v>
      </c>
      <c r="G147" s="5">
        <v>1257.0</v>
      </c>
      <c r="H147" s="5" t="s">
        <v>167</v>
      </c>
      <c r="I147" s="4" t="s">
        <v>28</v>
      </c>
    </row>
    <row r="148">
      <c r="A148" s="3">
        <v>43804.0</v>
      </c>
      <c r="B148" s="4" t="s">
        <v>182</v>
      </c>
      <c r="C148" s="5">
        <v>47.0</v>
      </c>
      <c r="D148" s="4" t="s">
        <v>183</v>
      </c>
      <c r="E148" s="6" t="s">
        <v>184</v>
      </c>
      <c r="F148" s="5">
        <v>4.0</v>
      </c>
      <c r="G148" s="5">
        <v>6706.0</v>
      </c>
      <c r="H148" s="5" t="s">
        <v>185</v>
      </c>
      <c r="I148" s="4" t="s">
        <v>14</v>
      </c>
    </row>
    <row r="149">
      <c r="A149" s="3">
        <v>43804.0</v>
      </c>
      <c r="B149" s="4" t="s">
        <v>217</v>
      </c>
      <c r="C149" s="5">
        <v>48.0</v>
      </c>
      <c r="D149" s="4" t="s">
        <v>218</v>
      </c>
      <c r="E149" s="6" t="s">
        <v>219</v>
      </c>
      <c r="F149" s="5" t="s">
        <v>32</v>
      </c>
      <c r="G149" s="5">
        <v>3561.0</v>
      </c>
      <c r="H149" s="5" t="s">
        <v>220</v>
      </c>
      <c r="I149" s="4" t="s">
        <v>28</v>
      </c>
    </row>
    <row r="150">
      <c r="A150" s="3">
        <v>43804.0</v>
      </c>
      <c r="B150" s="4" t="s">
        <v>178</v>
      </c>
      <c r="C150" s="5">
        <v>49.0</v>
      </c>
      <c r="D150" s="4" t="s">
        <v>179</v>
      </c>
      <c r="E150" s="6" t="s">
        <v>180</v>
      </c>
      <c r="F150" s="5">
        <v>4.0</v>
      </c>
      <c r="G150" s="5">
        <v>289.0</v>
      </c>
      <c r="H150" s="5" t="s">
        <v>181</v>
      </c>
      <c r="I150" s="4" t="s">
        <v>28</v>
      </c>
    </row>
    <row r="151">
      <c r="A151" s="3">
        <v>43804.0</v>
      </c>
      <c r="B151" s="4" t="s">
        <v>202</v>
      </c>
      <c r="C151" s="5">
        <v>50.0</v>
      </c>
      <c r="D151" s="4" t="s">
        <v>203</v>
      </c>
      <c r="E151" s="6" t="s">
        <v>204</v>
      </c>
      <c r="F151" s="5" t="s">
        <v>32</v>
      </c>
      <c r="G151" s="5">
        <v>850.0</v>
      </c>
      <c r="H151" s="5">
        <v>88.0</v>
      </c>
      <c r="I151" s="4" t="s">
        <v>28</v>
      </c>
    </row>
    <row r="152">
      <c r="A152" s="3">
        <v>43804.0</v>
      </c>
      <c r="B152" s="4" t="s">
        <v>237</v>
      </c>
      <c r="C152" s="5">
        <v>51.0</v>
      </c>
      <c r="D152" s="4" t="s">
        <v>238</v>
      </c>
      <c r="E152" s="6" t="s">
        <v>239</v>
      </c>
      <c r="F152" s="5" t="s">
        <v>26</v>
      </c>
      <c r="G152" s="5">
        <v>3882.0</v>
      </c>
      <c r="H152" s="5" t="s">
        <v>240</v>
      </c>
      <c r="I152" s="4" t="s">
        <v>28</v>
      </c>
    </row>
    <row r="153">
      <c r="A153" s="3">
        <v>43804.0</v>
      </c>
      <c r="B153" s="4" t="s">
        <v>271</v>
      </c>
      <c r="C153" s="5">
        <v>52.0</v>
      </c>
      <c r="D153" s="4" t="s">
        <v>272</v>
      </c>
      <c r="E153" s="6" t="s">
        <v>273</v>
      </c>
      <c r="F153" s="5" t="s">
        <v>12</v>
      </c>
      <c r="G153" s="5">
        <v>7876.0</v>
      </c>
      <c r="H153" s="5">
        <v>350.0</v>
      </c>
      <c r="I153" s="4" t="s">
        <v>28</v>
      </c>
    </row>
    <row r="154">
      <c r="A154" s="3">
        <v>43804.0</v>
      </c>
      <c r="B154" s="4" t="s">
        <v>168</v>
      </c>
      <c r="C154" s="5">
        <v>53.0</v>
      </c>
      <c r="D154" s="4" t="s">
        <v>169</v>
      </c>
      <c r="E154" s="6" t="s">
        <v>170</v>
      </c>
      <c r="F154" s="5" t="s">
        <v>171</v>
      </c>
      <c r="G154" s="5">
        <v>1083.0</v>
      </c>
      <c r="H154" s="5" t="s">
        <v>172</v>
      </c>
      <c r="I154" s="4" t="s">
        <v>28</v>
      </c>
    </row>
    <row r="155">
      <c r="A155" s="3">
        <v>43804.0</v>
      </c>
      <c r="B155" s="4" t="s">
        <v>205</v>
      </c>
      <c r="C155" s="5">
        <v>54.0</v>
      </c>
      <c r="D155" s="4" t="s">
        <v>206</v>
      </c>
      <c r="E155" s="6" t="s">
        <v>207</v>
      </c>
      <c r="F155" s="5" t="s">
        <v>208</v>
      </c>
      <c r="G155" s="5">
        <v>194.0</v>
      </c>
      <c r="H155" s="5" t="s">
        <v>209</v>
      </c>
      <c r="I155" s="4" t="s">
        <v>28</v>
      </c>
    </row>
    <row r="156">
      <c r="A156" s="3">
        <v>43804.0</v>
      </c>
      <c r="B156" s="4" t="s">
        <v>248</v>
      </c>
      <c r="C156" s="5">
        <v>55.0</v>
      </c>
      <c r="D156" s="4" t="s">
        <v>249</v>
      </c>
      <c r="E156" s="6" t="s">
        <v>250</v>
      </c>
      <c r="F156" s="5" t="s">
        <v>251</v>
      </c>
      <c r="G156" s="5">
        <v>4596.0</v>
      </c>
      <c r="H156" s="5" t="s">
        <v>252</v>
      </c>
      <c r="I156" s="4" t="s">
        <v>14</v>
      </c>
    </row>
    <row r="157">
      <c r="A157" s="3">
        <v>43804.0</v>
      </c>
      <c r="B157" s="4" t="s">
        <v>210</v>
      </c>
      <c r="C157" s="5">
        <v>56.0</v>
      </c>
      <c r="D157" s="4" t="s">
        <v>211</v>
      </c>
      <c r="E157" s="6" t="s">
        <v>212</v>
      </c>
      <c r="F157" s="5">
        <v>4.0</v>
      </c>
      <c r="G157" s="5">
        <v>454.0</v>
      </c>
      <c r="H157" s="5" t="s">
        <v>213</v>
      </c>
      <c r="I157" s="4" t="s">
        <v>28</v>
      </c>
    </row>
    <row r="158">
      <c r="A158" s="3">
        <v>43804.0</v>
      </c>
      <c r="B158" s="4" t="s">
        <v>194</v>
      </c>
      <c r="C158" s="5">
        <v>57.0</v>
      </c>
      <c r="D158" s="4" t="s">
        <v>195</v>
      </c>
      <c r="E158" s="6" t="s">
        <v>196</v>
      </c>
      <c r="F158" s="5" t="s">
        <v>134</v>
      </c>
      <c r="G158" s="5">
        <v>559.0</v>
      </c>
      <c r="H158" s="5" t="s">
        <v>197</v>
      </c>
      <c r="I158" s="4" t="s">
        <v>28</v>
      </c>
    </row>
    <row r="159">
      <c r="A159" s="3">
        <v>43804.0</v>
      </c>
      <c r="B159" s="4" t="s">
        <v>344</v>
      </c>
      <c r="C159" s="5">
        <v>58.0</v>
      </c>
      <c r="D159" s="4" t="s">
        <v>345</v>
      </c>
      <c r="E159" s="6" t="s">
        <v>346</v>
      </c>
      <c r="F159" s="5">
        <v>4.0</v>
      </c>
      <c r="G159" s="5">
        <v>2235.0</v>
      </c>
      <c r="H159" s="5" t="s">
        <v>347</v>
      </c>
      <c r="I159" s="4" t="s">
        <v>14</v>
      </c>
    </row>
    <row r="160">
      <c r="A160" s="3">
        <v>43804.0</v>
      </c>
      <c r="B160" s="4" t="s">
        <v>394</v>
      </c>
      <c r="C160" s="5">
        <v>59.0</v>
      </c>
      <c r="D160" s="4" t="s">
        <v>395</v>
      </c>
      <c r="E160" s="6" t="s">
        <v>396</v>
      </c>
      <c r="F160" s="5" t="s">
        <v>251</v>
      </c>
      <c r="G160" s="5">
        <v>125.0</v>
      </c>
      <c r="H160" s="5" t="s">
        <v>397</v>
      </c>
      <c r="I160" s="4" t="s">
        <v>28</v>
      </c>
    </row>
    <row r="161">
      <c r="A161" s="3">
        <v>43804.0</v>
      </c>
      <c r="B161" s="4" t="s">
        <v>229</v>
      </c>
      <c r="C161" s="5">
        <v>60.0</v>
      </c>
      <c r="D161" s="4" t="s">
        <v>230</v>
      </c>
      <c r="E161" s="6" t="s">
        <v>231</v>
      </c>
      <c r="F161" s="5" t="s">
        <v>134</v>
      </c>
      <c r="G161" s="5">
        <v>166.0</v>
      </c>
      <c r="H161" s="5" t="s">
        <v>232</v>
      </c>
      <c r="I161" s="4" t="s">
        <v>28</v>
      </c>
    </row>
    <row r="162">
      <c r="A162" s="3">
        <v>43804.0</v>
      </c>
      <c r="B162" s="4" t="s">
        <v>225</v>
      </c>
      <c r="C162" s="5">
        <v>61.0</v>
      </c>
      <c r="D162" s="4" t="s">
        <v>226</v>
      </c>
      <c r="E162" s="6" t="s">
        <v>227</v>
      </c>
      <c r="F162" s="5" t="s">
        <v>74</v>
      </c>
      <c r="G162" s="5">
        <v>4639.0</v>
      </c>
      <c r="H162" s="5" t="s">
        <v>228</v>
      </c>
      <c r="I162" s="4" t="s">
        <v>28</v>
      </c>
    </row>
    <row r="163">
      <c r="A163" s="3">
        <v>43804.0</v>
      </c>
      <c r="B163" s="4" t="s">
        <v>253</v>
      </c>
      <c r="C163" s="5">
        <v>62.0</v>
      </c>
      <c r="D163" s="4" t="s">
        <v>254</v>
      </c>
      <c r="E163" s="6" t="s">
        <v>255</v>
      </c>
      <c r="F163" s="5" t="s">
        <v>106</v>
      </c>
      <c r="G163" s="5">
        <v>5312.0</v>
      </c>
      <c r="H163" s="5">
        <v>79.0</v>
      </c>
      <c r="I163" s="4" t="s">
        <v>28</v>
      </c>
    </row>
    <row r="164">
      <c r="A164" s="3">
        <v>43804.0</v>
      </c>
      <c r="B164" s="4" t="s">
        <v>405</v>
      </c>
      <c r="C164" s="5">
        <v>63.0</v>
      </c>
      <c r="D164" s="4" t="s">
        <v>406</v>
      </c>
      <c r="E164" s="6" t="s">
        <v>407</v>
      </c>
      <c r="F164" s="5" t="s">
        <v>12</v>
      </c>
      <c r="G164" s="5">
        <v>4976.0</v>
      </c>
      <c r="H164" s="5" t="s">
        <v>408</v>
      </c>
      <c r="I164" s="4" t="s">
        <v>28</v>
      </c>
    </row>
    <row r="165">
      <c r="A165" s="3">
        <v>43804.0</v>
      </c>
      <c r="B165" s="4" t="s">
        <v>352</v>
      </c>
      <c r="C165" s="5">
        <v>64.0</v>
      </c>
      <c r="D165" s="4" t="s">
        <v>353</v>
      </c>
      <c r="E165" s="6" t="s">
        <v>354</v>
      </c>
      <c r="F165" s="5" t="s">
        <v>97</v>
      </c>
      <c r="G165" s="5">
        <v>488.0</v>
      </c>
      <c r="H165" s="5" t="s">
        <v>355</v>
      </c>
      <c r="I165" s="4" t="s">
        <v>14</v>
      </c>
    </row>
    <row r="166">
      <c r="A166" s="3">
        <v>43804.0</v>
      </c>
      <c r="B166" s="4" t="s">
        <v>348</v>
      </c>
      <c r="C166" s="5">
        <v>65.0</v>
      </c>
      <c r="D166" s="4" t="s">
        <v>349</v>
      </c>
      <c r="E166" s="6" t="s">
        <v>350</v>
      </c>
      <c r="F166" s="5" t="s">
        <v>134</v>
      </c>
      <c r="G166" s="5">
        <v>740.0</v>
      </c>
      <c r="H166" s="5" t="s">
        <v>351</v>
      </c>
      <c r="I166" s="4" t="s">
        <v>28</v>
      </c>
    </row>
    <row r="167">
      <c r="A167" s="3">
        <v>43804.0</v>
      </c>
      <c r="B167" s="4" t="s">
        <v>267</v>
      </c>
      <c r="C167" s="5">
        <v>66.0</v>
      </c>
      <c r="D167" s="4" t="s">
        <v>268</v>
      </c>
      <c r="E167" s="6" t="s">
        <v>269</v>
      </c>
      <c r="F167" s="5" t="s">
        <v>58</v>
      </c>
      <c r="G167" s="5">
        <v>870.0</v>
      </c>
      <c r="H167" s="5" t="s">
        <v>270</v>
      </c>
      <c r="I167" s="4" t="s">
        <v>14</v>
      </c>
    </row>
    <row r="168">
      <c r="A168" s="3">
        <v>43804.0</v>
      </c>
      <c r="B168" s="4" t="s">
        <v>284</v>
      </c>
      <c r="C168" s="5">
        <v>67.0</v>
      </c>
      <c r="D168" s="4" t="s">
        <v>285</v>
      </c>
      <c r="E168" s="6" t="s">
        <v>286</v>
      </c>
      <c r="F168" s="5" t="s">
        <v>12</v>
      </c>
      <c r="G168" s="5">
        <v>3767.0</v>
      </c>
      <c r="H168" s="5" t="s">
        <v>287</v>
      </c>
      <c r="I168" s="4" t="s">
        <v>28</v>
      </c>
    </row>
    <row r="169">
      <c r="A169" s="3">
        <v>43804.0</v>
      </c>
      <c r="B169" s="4" t="s">
        <v>256</v>
      </c>
      <c r="C169" s="5">
        <v>68.0</v>
      </c>
      <c r="D169" s="4" t="s">
        <v>257</v>
      </c>
      <c r="E169" s="6" t="s">
        <v>258</v>
      </c>
      <c r="F169" s="5" t="s">
        <v>251</v>
      </c>
      <c r="G169" s="5">
        <v>2406.0</v>
      </c>
      <c r="H169" s="5" t="s">
        <v>259</v>
      </c>
      <c r="I169" s="4" t="s">
        <v>28</v>
      </c>
    </row>
    <row r="170">
      <c r="A170" s="3">
        <v>43804.0</v>
      </c>
      <c r="B170" s="4" t="s">
        <v>274</v>
      </c>
      <c r="C170" s="5">
        <v>69.0</v>
      </c>
      <c r="D170" s="4" t="s">
        <v>275</v>
      </c>
      <c r="E170" s="6" t="s">
        <v>276</v>
      </c>
      <c r="F170" s="5" t="s">
        <v>58</v>
      </c>
      <c r="G170" s="5">
        <v>2374.0</v>
      </c>
      <c r="H170" s="5" t="s">
        <v>135</v>
      </c>
      <c r="I170" s="4" t="s">
        <v>28</v>
      </c>
    </row>
    <row r="171">
      <c r="A171" s="3">
        <v>43804.0</v>
      </c>
      <c r="B171" s="4" t="s">
        <v>233</v>
      </c>
      <c r="C171" s="5">
        <v>70.0</v>
      </c>
      <c r="D171" s="4" t="s">
        <v>234</v>
      </c>
      <c r="E171" s="6" t="s">
        <v>235</v>
      </c>
      <c r="F171" s="5" t="s">
        <v>85</v>
      </c>
      <c r="G171" s="5">
        <v>1633.0</v>
      </c>
      <c r="H171" s="5" t="s">
        <v>236</v>
      </c>
      <c r="I171" s="4" t="s">
        <v>28</v>
      </c>
    </row>
    <row r="172">
      <c r="A172" s="3">
        <v>43804.0</v>
      </c>
      <c r="B172" s="4" t="s">
        <v>337</v>
      </c>
      <c r="C172" s="5">
        <v>71.0</v>
      </c>
      <c r="D172" s="4" t="s">
        <v>338</v>
      </c>
      <c r="E172" s="6" t="s">
        <v>339</v>
      </c>
      <c r="F172" s="5" t="s">
        <v>74</v>
      </c>
      <c r="G172" s="5">
        <v>1775.0</v>
      </c>
      <c r="H172" s="5" t="s">
        <v>340</v>
      </c>
      <c r="I172" s="4" t="s">
        <v>28</v>
      </c>
    </row>
    <row r="173">
      <c r="A173" s="3">
        <v>43804.0</v>
      </c>
      <c r="B173" s="4" t="s">
        <v>281</v>
      </c>
      <c r="C173" s="5">
        <v>72.0</v>
      </c>
      <c r="D173" s="4" t="s">
        <v>113</v>
      </c>
      <c r="E173" s="6" t="s">
        <v>282</v>
      </c>
      <c r="F173" s="5">
        <v>4.0</v>
      </c>
      <c r="G173" s="5">
        <v>2703.0</v>
      </c>
      <c r="H173" s="5" t="s">
        <v>283</v>
      </c>
      <c r="I173" s="4" t="s">
        <v>28</v>
      </c>
    </row>
    <row r="174">
      <c r="A174" s="3">
        <v>43804.0</v>
      </c>
      <c r="B174" s="4" t="s">
        <v>409</v>
      </c>
      <c r="C174" s="5">
        <v>73.0</v>
      </c>
      <c r="D174" s="4" t="s">
        <v>410</v>
      </c>
      <c r="E174" s="6" t="s">
        <v>411</v>
      </c>
      <c r="F174" s="5" t="s">
        <v>32</v>
      </c>
      <c r="G174" s="5">
        <v>827.0</v>
      </c>
      <c r="H174" s="5" t="s">
        <v>412</v>
      </c>
      <c r="I174" s="4" t="s">
        <v>28</v>
      </c>
    </row>
    <row r="175">
      <c r="A175" s="3">
        <v>43804.0</v>
      </c>
      <c r="B175" s="4" t="s">
        <v>260</v>
      </c>
      <c r="C175" s="5">
        <v>74.0</v>
      </c>
      <c r="D175" s="4" t="s">
        <v>261</v>
      </c>
      <c r="E175" s="6" t="s">
        <v>262</v>
      </c>
      <c r="F175" s="5" t="s">
        <v>32</v>
      </c>
      <c r="G175" s="5">
        <v>1910.0</v>
      </c>
      <c r="H175" s="5" t="s">
        <v>67</v>
      </c>
      <c r="I175" s="4" t="s">
        <v>28</v>
      </c>
    </row>
    <row r="176">
      <c r="A176" s="3">
        <v>43804.0</v>
      </c>
      <c r="B176" s="4" t="s">
        <v>363</v>
      </c>
      <c r="C176" s="5">
        <v>75.0</v>
      </c>
      <c r="D176" s="4" t="s">
        <v>364</v>
      </c>
      <c r="E176" s="6" t="s">
        <v>365</v>
      </c>
      <c r="F176" s="5">
        <v>4.0</v>
      </c>
      <c r="G176" s="5">
        <v>1116.0</v>
      </c>
      <c r="H176" s="5" t="s">
        <v>366</v>
      </c>
      <c r="I176" s="4" t="s">
        <v>14</v>
      </c>
    </row>
    <row r="177">
      <c r="A177" s="3">
        <v>43804.0</v>
      </c>
      <c r="B177" s="4" t="s">
        <v>322</v>
      </c>
      <c r="C177" s="5">
        <v>76.0</v>
      </c>
      <c r="D177" s="4" t="s">
        <v>323</v>
      </c>
      <c r="E177" s="6" t="s">
        <v>324</v>
      </c>
      <c r="F177" s="5" t="s">
        <v>12</v>
      </c>
      <c r="G177" s="5">
        <v>2489.0</v>
      </c>
      <c r="H177" s="5" t="s">
        <v>325</v>
      </c>
      <c r="I177" s="4" t="s">
        <v>28</v>
      </c>
    </row>
    <row r="178">
      <c r="A178" s="3">
        <v>43804.0</v>
      </c>
      <c r="B178" s="4" t="s">
        <v>263</v>
      </c>
      <c r="C178" s="5">
        <v>77.0</v>
      </c>
      <c r="D178" s="4" t="s">
        <v>264</v>
      </c>
      <c r="E178" s="6" t="s">
        <v>265</v>
      </c>
      <c r="F178" s="5" t="s">
        <v>106</v>
      </c>
      <c r="G178" s="5">
        <v>1519.0</v>
      </c>
      <c r="H178" s="5" t="s">
        <v>266</v>
      </c>
      <c r="I178" s="4" t="s">
        <v>28</v>
      </c>
    </row>
    <row r="179">
      <c r="A179" s="3">
        <v>43804.0</v>
      </c>
      <c r="B179" s="4" t="s">
        <v>245</v>
      </c>
      <c r="C179" s="5">
        <v>78.0</v>
      </c>
      <c r="D179" s="4" t="s">
        <v>246</v>
      </c>
      <c r="E179" s="6" t="s">
        <v>247</v>
      </c>
      <c r="F179" s="5" t="s">
        <v>74</v>
      </c>
      <c r="G179" s="5">
        <v>483.0</v>
      </c>
      <c r="H179" s="5" t="s">
        <v>54</v>
      </c>
      <c r="I179" s="4" t="s">
        <v>28</v>
      </c>
    </row>
    <row r="180">
      <c r="A180" s="3">
        <v>43804.0</v>
      </c>
      <c r="B180" s="4" t="s">
        <v>318</v>
      </c>
      <c r="C180" s="5">
        <v>79.0</v>
      </c>
      <c r="D180" s="4" t="s">
        <v>319</v>
      </c>
      <c r="E180" s="6" t="s">
        <v>320</v>
      </c>
      <c r="F180" s="5" t="s">
        <v>134</v>
      </c>
      <c r="G180" s="5">
        <v>1113.0</v>
      </c>
      <c r="H180" s="5" t="s">
        <v>321</v>
      </c>
      <c r="I180" s="4" t="s">
        <v>28</v>
      </c>
    </row>
    <row r="181">
      <c r="A181" s="3">
        <v>43804.0</v>
      </c>
      <c r="B181" s="4" t="s">
        <v>315</v>
      </c>
      <c r="C181" s="5">
        <v>80.0</v>
      </c>
      <c r="D181" s="4" t="s">
        <v>316</v>
      </c>
      <c r="E181" s="6" t="s">
        <v>317</v>
      </c>
      <c r="F181" s="5" t="s">
        <v>74</v>
      </c>
      <c r="G181" s="5">
        <v>3596.0</v>
      </c>
      <c r="H181" s="5">
        <v>30.0</v>
      </c>
      <c r="I181" s="4" t="s">
        <v>28</v>
      </c>
    </row>
    <row r="182">
      <c r="A182" s="3">
        <v>43804.0</v>
      </c>
      <c r="B182" s="4" t="s">
        <v>326</v>
      </c>
      <c r="C182" s="5">
        <v>81.0</v>
      </c>
      <c r="D182" s="4" t="s">
        <v>327</v>
      </c>
      <c r="E182" s="6" t="s">
        <v>328</v>
      </c>
      <c r="F182" s="5" t="s">
        <v>32</v>
      </c>
      <c r="G182" s="5">
        <v>4873.0</v>
      </c>
      <c r="H182" s="5" t="s">
        <v>213</v>
      </c>
      <c r="I182" s="4" t="s">
        <v>28</v>
      </c>
    </row>
    <row r="183">
      <c r="A183" s="3">
        <v>43804.0</v>
      </c>
      <c r="B183" s="4" t="s">
        <v>329</v>
      </c>
      <c r="C183" s="5">
        <v>82.0</v>
      </c>
      <c r="D183" s="4" t="s">
        <v>330</v>
      </c>
      <c r="E183" s="6" t="s">
        <v>331</v>
      </c>
      <c r="F183" s="5" t="s">
        <v>251</v>
      </c>
      <c r="G183" s="5">
        <v>1926.0</v>
      </c>
      <c r="H183" s="5" t="s">
        <v>332</v>
      </c>
      <c r="I183" s="4" t="s">
        <v>28</v>
      </c>
    </row>
    <row r="184">
      <c r="A184" s="3">
        <v>43804.0</v>
      </c>
      <c r="B184" s="4" t="s">
        <v>367</v>
      </c>
      <c r="C184" s="5">
        <v>83.0</v>
      </c>
      <c r="D184" s="4" t="s">
        <v>104</v>
      </c>
      <c r="E184" s="6" t="s">
        <v>368</v>
      </c>
      <c r="F184" s="5">
        <v>4.0</v>
      </c>
      <c r="G184" s="5">
        <v>3386.0</v>
      </c>
      <c r="H184" s="5" t="s">
        <v>369</v>
      </c>
      <c r="I184" s="4" t="s">
        <v>28</v>
      </c>
    </row>
    <row r="185">
      <c r="A185" s="3">
        <v>43804.0</v>
      </c>
      <c r="B185" s="4" t="s">
        <v>304</v>
      </c>
      <c r="C185" s="5">
        <v>84.0</v>
      </c>
      <c r="D185" s="4" t="s">
        <v>305</v>
      </c>
      <c r="E185" s="6" t="s">
        <v>306</v>
      </c>
      <c r="F185" s="5" t="s">
        <v>32</v>
      </c>
      <c r="G185" s="5">
        <v>184.0</v>
      </c>
      <c r="H185" s="5" t="s">
        <v>307</v>
      </c>
      <c r="I185" s="4" t="s">
        <v>14</v>
      </c>
    </row>
    <row r="186">
      <c r="A186" s="3">
        <v>43804.0</v>
      </c>
      <c r="B186" s="4" t="s">
        <v>308</v>
      </c>
      <c r="C186" s="5">
        <v>85.0</v>
      </c>
      <c r="D186" s="4" t="s">
        <v>309</v>
      </c>
      <c r="E186" s="6" t="s">
        <v>310</v>
      </c>
      <c r="F186" s="5" t="s">
        <v>26</v>
      </c>
      <c r="G186" s="5">
        <v>2917.0</v>
      </c>
      <c r="H186" s="5" t="s">
        <v>54</v>
      </c>
      <c r="I186" s="4" t="s">
        <v>28</v>
      </c>
    </row>
    <row r="187">
      <c r="A187" s="3">
        <v>43804.0</v>
      </c>
      <c r="B187" s="4" t="s">
        <v>413</v>
      </c>
      <c r="C187" s="5">
        <v>86.0</v>
      </c>
      <c r="D187" s="4" t="s">
        <v>414</v>
      </c>
      <c r="E187" s="6" t="s">
        <v>415</v>
      </c>
      <c r="F187" s="5" t="s">
        <v>26</v>
      </c>
      <c r="G187" s="5">
        <v>3279.0</v>
      </c>
      <c r="H187" s="5" t="s">
        <v>416</v>
      </c>
      <c r="I187" s="4" t="s">
        <v>28</v>
      </c>
    </row>
    <row r="188">
      <c r="A188" s="3">
        <v>43804.0</v>
      </c>
      <c r="B188" s="4" t="s">
        <v>417</v>
      </c>
      <c r="C188" s="5">
        <v>87.0</v>
      </c>
      <c r="D188" s="4" t="s">
        <v>418</v>
      </c>
      <c r="E188" s="6" t="s">
        <v>419</v>
      </c>
      <c r="F188" s="5" t="s">
        <v>58</v>
      </c>
      <c r="G188" s="5">
        <v>225.0</v>
      </c>
      <c r="H188" s="5">
        <v>45.0</v>
      </c>
      <c r="I188" s="4" t="s">
        <v>28</v>
      </c>
    </row>
    <row r="189">
      <c r="A189" s="3">
        <v>43804.0</v>
      </c>
      <c r="B189" s="4" t="s">
        <v>292</v>
      </c>
      <c r="C189" s="5">
        <v>88.0</v>
      </c>
      <c r="D189" s="4" t="s">
        <v>293</v>
      </c>
      <c r="E189" s="6" t="s">
        <v>294</v>
      </c>
      <c r="F189" s="5" t="s">
        <v>53</v>
      </c>
      <c r="G189" s="5">
        <v>846.0</v>
      </c>
      <c r="H189" s="5" t="s">
        <v>295</v>
      </c>
      <c r="I189" s="4" t="s">
        <v>14</v>
      </c>
    </row>
    <row r="190">
      <c r="A190" s="3">
        <v>43804.0</v>
      </c>
      <c r="B190" s="4" t="s">
        <v>277</v>
      </c>
      <c r="C190" s="5">
        <v>89.0</v>
      </c>
      <c r="D190" s="4" t="s">
        <v>278</v>
      </c>
      <c r="E190" s="6" t="s">
        <v>279</v>
      </c>
      <c r="F190" s="5" t="s">
        <v>53</v>
      </c>
      <c r="G190" s="5">
        <v>122.0</v>
      </c>
      <c r="H190" s="5" t="s">
        <v>280</v>
      </c>
      <c r="I190" s="4" t="s">
        <v>28</v>
      </c>
    </row>
    <row r="191">
      <c r="A191" s="3">
        <v>43804.0</v>
      </c>
      <c r="B191" s="4" t="s">
        <v>420</v>
      </c>
      <c r="C191" s="5">
        <v>90.0</v>
      </c>
      <c r="D191" s="4" t="s">
        <v>421</v>
      </c>
      <c r="E191" s="6" t="s">
        <v>422</v>
      </c>
      <c r="F191" s="5" t="s">
        <v>12</v>
      </c>
      <c r="G191" s="5">
        <v>2812.0</v>
      </c>
      <c r="H191" s="5" t="s">
        <v>291</v>
      </c>
      <c r="I191" s="4" t="s">
        <v>14</v>
      </c>
    </row>
    <row r="192">
      <c r="A192" s="3">
        <v>43804.0</v>
      </c>
      <c r="B192" s="4" t="s">
        <v>398</v>
      </c>
      <c r="C192" s="5">
        <v>91.0</v>
      </c>
      <c r="D192" s="4" t="s">
        <v>399</v>
      </c>
      <c r="E192" s="6" t="s">
        <v>400</v>
      </c>
      <c r="F192" s="5" t="s">
        <v>134</v>
      </c>
      <c r="G192" s="5">
        <v>2116.0</v>
      </c>
      <c r="H192" s="5" t="s">
        <v>54</v>
      </c>
      <c r="I192" s="4" t="s">
        <v>28</v>
      </c>
    </row>
    <row r="193">
      <c r="A193" s="3">
        <v>43804.0</v>
      </c>
      <c r="B193" s="4" t="s">
        <v>387</v>
      </c>
      <c r="C193" s="5">
        <v>92.0</v>
      </c>
      <c r="D193" s="4" t="s">
        <v>137</v>
      </c>
      <c r="E193" s="6" t="s">
        <v>388</v>
      </c>
      <c r="F193" s="5" t="s">
        <v>106</v>
      </c>
      <c r="G193" s="5">
        <v>3789.0</v>
      </c>
      <c r="H193" s="5" t="s">
        <v>389</v>
      </c>
      <c r="I193" s="4" t="s">
        <v>28</v>
      </c>
    </row>
    <row r="194">
      <c r="A194" s="3">
        <v>43804.0</v>
      </c>
      <c r="B194" s="4" t="s">
        <v>311</v>
      </c>
      <c r="C194" s="5">
        <v>93.0</v>
      </c>
      <c r="D194" s="4" t="s">
        <v>312</v>
      </c>
      <c r="E194" s="6" t="s">
        <v>313</v>
      </c>
      <c r="F194" s="5" t="s">
        <v>97</v>
      </c>
      <c r="G194" s="5">
        <v>4744.0</v>
      </c>
      <c r="H194" s="5" t="s">
        <v>314</v>
      </c>
      <c r="I194" s="4" t="s">
        <v>28</v>
      </c>
    </row>
    <row r="195">
      <c r="A195" s="3">
        <v>43804.0</v>
      </c>
      <c r="B195" s="4" t="s">
        <v>288</v>
      </c>
      <c r="C195" s="5">
        <v>94.0</v>
      </c>
      <c r="D195" s="4" t="s">
        <v>289</v>
      </c>
      <c r="E195" s="6" t="s">
        <v>290</v>
      </c>
      <c r="F195" s="5" t="s">
        <v>74</v>
      </c>
      <c r="G195" s="5">
        <v>3497.0</v>
      </c>
      <c r="H195" s="5" t="s">
        <v>291</v>
      </c>
      <c r="I195" s="4" t="s">
        <v>28</v>
      </c>
    </row>
    <row r="196">
      <c r="A196" s="3">
        <v>43804.0</v>
      </c>
      <c r="B196" s="4" t="s">
        <v>423</v>
      </c>
      <c r="C196" s="5">
        <v>95.0</v>
      </c>
      <c r="D196" s="4" t="s">
        <v>424</v>
      </c>
      <c r="E196" s="6" t="s">
        <v>425</v>
      </c>
      <c r="F196" s="5" t="s">
        <v>32</v>
      </c>
      <c r="G196" s="5">
        <v>1739.0</v>
      </c>
      <c r="H196" s="5" t="s">
        <v>426</v>
      </c>
      <c r="I196" s="4" t="s">
        <v>14</v>
      </c>
    </row>
    <row r="197">
      <c r="A197" s="3">
        <v>43804.0</v>
      </c>
      <c r="B197" s="4" t="s">
        <v>356</v>
      </c>
      <c r="C197" s="5">
        <v>96.0</v>
      </c>
      <c r="D197" s="4" t="s">
        <v>357</v>
      </c>
      <c r="E197" s="6" t="s">
        <v>358</v>
      </c>
      <c r="F197" s="5" t="s">
        <v>74</v>
      </c>
      <c r="G197" s="5">
        <v>3497.0</v>
      </c>
      <c r="H197" s="5" t="s">
        <v>359</v>
      </c>
      <c r="I197" s="4" t="s">
        <v>28</v>
      </c>
    </row>
    <row r="198">
      <c r="A198" s="3">
        <v>43804.0</v>
      </c>
      <c r="B198" s="4" t="s">
        <v>296</v>
      </c>
      <c r="C198" s="5">
        <v>97.0</v>
      </c>
      <c r="D198" s="4" t="s">
        <v>297</v>
      </c>
      <c r="E198" s="6" t="s">
        <v>298</v>
      </c>
      <c r="F198" s="5">
        <v>4.0</v>
      </c>
      <c r="G198" s="5">
        <v>578.0</v>
      </c>
      <c r="H198" s="5" t="s">
        <v>299</v>
      </c>
      <c r="I198" s="4" t="s">
        <v>28</v>
      </c>
    </row>
    <row r="199">
      <c r="A199" s="3">
        <v>43804.0</v>
      </c>
      <c r="B199" s="4" t="s">
        <v>390</v>
      </c>
      <c r="C199" s="5">
        <v>98.0</v>
      </c>
      <c r="D199" s="4" t="s">
        <v>391</v>
      </c>
      <c r="E199" s="6" t="s">
        <v>392</v>
      </c>
      <c r="F199" s="5" t="s">
        <v>26</v>
      </c>
      <c r="G199" s="5">
        <v>4493.0</v>
      </c>
      <c r="H199" s="5" t="s">
        <v>393</v>
      </c>
      <c r="I199" s="4" t="s">
        <v>28</v>
      </c>
    </row>
    <row r="200">
      <c r="A200" s="3">
        <v>43804.0</v>
      </c>
      <c r="B200" s="4" t="s">
        <v>427</v>
      </c>
      <c r="C200" s="5">
        <v>99.0</v>
      </c>
      <c r="D200" s="4" t="s">
        <v>428</v>
      </c>
      <c r="E200" s="6" t="s">
        <v>429</v>
      </c>
      <c r="F200" s="5">
        <v>4.0</v>
      </c>
      <c r="G200" s="5">
        <v>30616.0</v>
      </c>
      <c r="H200" s="5" t="s">
        <v>430</v>
      </c>
      <c r="I200" s="4" t="s">
        <v>14</v>
      </c>
    </row>
    <row r="201">
      <c r="A201" s="3">
        <v>43804.0</v>
      </c>
      <c r="B201" s="4" t="s">
        <v>370</v>
      </c>
      <c r="C201" s="5">
        <v>100.0</v>
      </c>
      <c r="D201" s="4" t="s">
        <v>371</v>
      </c>
      <c r="E201" s="6" t="s">
        <v>372</v>
      </c>
      <c r="F201" s="5" t="s">
        <v>58</v>
      </c>
      <c r="G201" s="5">
        <v>312.0</v>
      </c>
      <c r="H201" s="5">
        <v>33.0</v>
      </c>
      <c r="I201" s="4" t="s">
        <v>28</v>
      </c>
    </row>
    <row r="202">
      <c r="A202" s="3">
        <v>43803.0</v>
      </c>
      <c r="B202" s="4" t="s">
        <v>19</v>
      </c>
      <c r="C202" s="5">
        <v>1.0</v>
      </c>
      <c r="D202" s="4" t="s">
        <v>20</v>
      </c>
      <c r="E202" s="6" t="s">
        <v>21</v>
      </c>
      <c r="F202" s="5">
        <v>4.0</v>
      </c>
      <c r="G202" s="5">
        <v>10808.0</v>
      </c>
      <c r="H202" s="5" t="s">
        <v>22</v>
      </c>
      <c r="I202" s="4" t="s">
        <v>14</v>
      </c>
    </row>
    <row r="203">
      <c r="A203" s="3">
        <v>43803.0</v>
      </c>
      <c r="B203" s="4" t="s">
        <v>9</v>
      </c>
      <c r="C203" s="5">
        <v>2.0</v>
      </c>
      <c r="D203" s="4" t="s">
        <v>10</v>
      </c>
      <c r="E203" s="6" t="s">
        <v>11</v>
      </c>
      <c r="F203" s="5" t="s">
        <v>12</v>
      </c>
      <c r="G203" s="5">
        <v>4592.0</v>
      </c>
      <c r="H203" s="5" t="s">
        <v>13</v>
      </c>
      <c r="I203" s="4" t="s">
        <v>14</v>
      </c>
    </row>
    <row r="204">
      <c r="A204" s="3">
        <v>43803.0</v>
      </c>
      <c r="B204" s="4" t="s">
        <v>15</v>
      </c>
      <c r="C204" s="5">
        <v>3.0</v>
      </c>
      <c r="D204" s="4" t="s">
        <v>16</v>
      </c>
      <c r="E204" s="6" t="s">
        <v>17</v>
      </c>
      <c r="F204" s="5">
        <v>4.0</v>
      </c>
      <c r="G204" s="5">
        <v>29163.0</v>
      </c>
      <c r="H204" s="5" t="s">
        <v>18</v>
      </c>
      <c r="I204" s="4" t="s">
        <v>14</v>
      </c>
    </row>
    <row r="205">
      <c r="A205" s="3">
        <v>43803.0</v>
      </c>
      <c r="B205" s="4" t="s">
        <v>23</v>
      </c>
      <c r="C205" s="5">
        <v>4.0</v>
      </c>
      <c r="D205" s="4" t="s">
        <v>24</v>
      </c>
      <c r="E205" s="6" t="s">
        <v>25</v>
      </c>
      <c r="F205" s="5" t="s">
        <v>26</v>
      </c>
      <c r="G205" s="5">
        <v>6079.0</v>
      </c>
      <c r="H205" s="5" t="s">
        <v>27</v>
      </c>
      <c r="I205" s="4" t="s">
        <v>28</v>
      </c>
    </row>
    <row r="206">
      <c r="A206" s="3">
        <v>43803.0</v>
      </c>
      <c r="B206" s="4" t="s">
        <v>29</v>
      </c>
      <c r="C206" s="5">
        <v>5.0</v>
      </c>
      <c r="D206" s="4" t="s">
        <v>30</v>
      </c>
      <c r="E206" s="6" t="s">
        <v>31</v>
      </c>
      <c r="F206" s="5" t="s">
        <v>32</v>
      </c>
      <c r="G206" s="5">
        <v>2108.0</v>
      </c>
      <c r="H206" s="5" t="s">
        <v>33</v>
      </c>
      <c r="I206" s="4" t="s">
        <v>28</v>
      </c>
    </row>
    <row r="207">
      <c r="A207" s="3">
        <v>43803.0</v>
      </c>
      <c r="B207" s="4" t="s">
        <v>38</v>
      </c>
      <c r="C207" s="5">
        <v>6.0</v>
      </c>
      <c r="D207" s="4" t="s">
        <v>39</v>
      </c>
      <c r="E207" s="6" t="s">
        <v>40</v>
      </c>
      <c r="F207" s="5">
        <v>4.0</v>
      </c>
      <c r="G207" s="5">
        <v>5485.0</v>
      </c>
      <c r="H207" s="5" t="s">
        <v>41</v>
      </c>
      <c r="I207" s="4" t="s">
        <v>14</v>
      </c>
    </row>
    <row r="208">
      <c r="A208" s="3">
        <v>43803.0</v>
      </c>
      <c r="B208" s="4" t="s">
        <v>34</v>
      </c>
      <c r="C208" s="5">
        <v>7.0</v>
      </c>
      <c r="D208" s="4" t="s">
        <v>35</v>
      </c>
      <c r="E208" s="6" t="s">
        <v>36</v>
      </c>
      <c r="F208" s="5">
        <v>4.0</v>
      </c>
      <c r="G208" s="5">
        <v>3781.0</v>
      </c>
      <c r="H208" s="5" t="s">
        <v>37</v>
      </c>
      <c r="I208" s="4" t="s">
        <v>28</v>
      </c>
    </row>
    <row r="209">
      <c r="A209" s="3">
        <v>43803.0</v>
      </c>
      <c r="B209" s="4" t="s">
        <v>55</v>
      </c>
      <c r="C209" s="5">
        <v>8.0</v>
      </c>
      <c r="D209" s="4" t="s">
        <v>56</v>
      </c>
      <c r="E209" s="6" t="s">
        <v>57</v>
      </c>
      <c r="F209" s="5" t="s">
        <v>58</v>
      </c>
      <c r="G209" s="5">
        <v>2245.0</v>
      </c>
      <c r="H209" s="5" t="s">
        <v>59</v>
      </c>
      <c r="I209" s="4" t="s">
        <v>28</v>
      </c>
    </row>
    <row r="210">
      <c r="A210" s="3">
        <v>43803.0</v>
      </c>
      <c r="B210" s="4" t="s">
        <v>131</v>
      </c>
      <c r="C210" s="5">
        <v>9.0</v>
      </c>
      <c r="D210" s="4" t="s">
        <v>132</v>
      </c>
      <c r="E210" s="6" t="s">
        <v>133</v>
      </c>
      <c r="F210" s="5" t="s">
        <v>134</v>
      </c>
      <c r="G210" s="5">
        <v>712.0</v>
      </c>
      <c r="H210" s="5" t="s">
        <v>135</v>
      </c>
      <c r="I210" s="4" t="s">
        <v>28</v>
      </c>
    </row>
    <row r="211">
      <c r="A211" s="3">
        <v>43803.0</v>
      </c>
      <c r="B211" s="4" t="s">
        <v>42</v>
      </c>
      <c r="C211" s="5">
        <v>10.0</v>
      </c>
      <c r="D211" s="4" t="s">
        <v>43</v>
      </c>
      <c r="E211" s="6" t="s">
        <v>44</v>
      </c>
      <c r="F211" s="5">
        <v>4.0</v>
      </c>
      <c r="G211" s="5">
        <v>1830.0</v>
      </c>
      <c r="H211" s="5" t="s">
        <v>45</v>
      </c>
      <c r="I211" s="4" t="s">
        <v>14</v>
      </c>
    </row>
    <row r="212">
      <c r="A212" s="3">
        <v>43803.0</v>
      </c>
      <c r="B212" s="4" t="s">
        <v>46</v>
      </c>
      <c r="C212" s="5">
        <v>11.0</v>
      </c>
      <c r="D212" s="4" t="s">
        <v>47</v>
      </c>
      <c r="E212" s="6" t="s">
        <v>48</v>
      </c>
      <c r="F212" s="5">
        <v>4.0</v>
      </c>
      <c r="G212" s="5">
        <v>6736.0</v>
      </c>
      <c r="H212" s="5" t="s">
        <v>49</v>
      </c>
      <c r="I212" s="4" t="s">
        <v>14</v>
      </c>
    </row>
    <row r="213">
      <c r="A213" s="3">
        <v>43803.0</v>
      </c>
      <c r="B213" s="4" t="s">
        <v>71</v>
      </c>
      <c r="C213" s="5">
        <v>12.0</v>
      </c>
      <c r="D213" s="4" t="s">
        <v>72</v>
      </c>
      <c r="E213" s="6" t="s">
        <v>73</v>
      </c>
      <c r="F213" s="5" t="s">
        <v>74</v>
      </c>
      <c r="G213" s="5">
        <v>2403.0</v>
      </c>
      <c r="H213" s="5" t="s">
        <v>75</v>
      </c>
      <c r="I213" s="4" t="s">
        <v>28</v>
      </c>
    </row>
    <row r="214">
      <c r="A214" s="3">
        <v>43803.0</v>
      </c>
      <c r="B214" s="4" t="s">
        <v>68</v>
      </c>
      <c r="C214" s="5">
        <v>13.0</v>
      </c>
      <c r="D214" s="4" t="s">
        <v>69</v>
      </c>
      <c r="E214" s="6" t="s">
        <v>70</v>
      </c>
      <c r="F214" s="5">
        <v>4.0</v>
      </c>
      <c r="G214" s="5">
        <v>3725.0</v>
      </c>
      <c r="H214" s="5" t="s">
        <v>67</v>
      </c>
      <c r="I214" s="4" t="s">
        <v>28</v>
      </c>
    </row>
    <row r="215">
      <c r="A215" s="3">
        <v>43803.0</v>
      </c>
      <c r="B215" s="4" t="s">
        <v>431</v>
      </c>
      <c r="C215" s="5">
        <v>14.0</v>
      </c>
      <c r="D215" s="4" t="s">
        <v>432</v>
      </c>
      <c r="E215" s="6" t="s">
        <v>433</v>
      </c>
      <c r="F215" s="8"/>
      <c r="G215" s="8"/>
      <c r="H215" s="8"/>
      <c r="I215" s="4" t="s">
        <v>14</v>
      </c>
    </row>
    <row r="216">
      <c r="A216" s="3">
        <v>43803.0</v>
      </c>
      <c r="B216" s="4" t="s">
        <v>60</v>
      </c>
      <c r="C216" s="5">
        <v>15.0</v>
      </c>
      <c r="D216" s="4" t="s">
        <v>61</v>
      </c>
      <c r="E216" s="6" t="s">
        <v>62</v>
      </c>
      <c r="F216" s="5">
        <v>4.0</v>
      </c>
      <c r="G216" s="5">
        <v>2758.0</v>
      </c>
      <c r="H216" s="5" t="s">
        <v>63</v>
      </c>
      <c r="I216" s="4" t="s">
        <v>14</v>
      </c>
    </row>
    <row r="217">
      <c r="A217" s="3">
        <v>43803.0</v>
      </c>
      <c r="B217" s="4" t="s">
        <v>50</v>
      </c>
      <c r="C217" s="5">
        <v>16.0</v>
      </c>
      <c r="D217" s="4" t="s">
        <v>51</v>
      </c>
      <c r="E217" s="6" t="s">
        <v>52</v>
      </c>
      <c r="F217" s="5" t="s">
        <v>53</v>
      </c>
      <c r="G217" s="5">
        <v>938.0</v>
      </c>
      <c r="H217" s="5" t="s">
        <v>54</v>
      </c>
      <c r="I217" s="4" t="s">
        <v>28</v>
      </c>
    </row>
    <row r="218">
      <c r="A218" s="3">
        <v>43803.0</v>
      </c>
      <c r="B218" s="4" t="s">
        <v>333</v>
      </c>
      <c r="C218" s="5">
        <v>17.0</v>
      </c>
      <c r="D218" s="4" t="s">
        <v>334</v>
      </c>
      <c r="E218" s="6" t="s">
        <v>335</v>
      </c>
      <c r="F218" s="5" t="s">
        <v>26</v>
      </c>
      <c r="G218" s="5">
        <v>463.0</v>
      </c>
      <c r="H218" s="5" t="s">
        <v>336</v>
      </c>
      <c r="I218" s="4" t="s">
        <v>14</v>
      </c>
    </row>
    <row r="219">
      <c r="A219" s="3">
        <v>43803.0</v>
      </c>
      <c r="B219" s="4" t="s">
        <v>76</v>
      </c>
      <c r="C219" s="5">
        <v>18.0</v>
      </c>
      <c r="D219" s="4" t="s">
        <v>77</v>
      </c>
      <c r="E219" s="6" t="s">
        <v>78</v>
      </c>
      <c r="F219" s="5" t="s">
        <v>26</v>
      </c>
      <c r="G219" s="5">
        <v>2934.0</v>
      </c>
      <c r="H219" s="5" t="s">
        <v>67</v>
      </c>
      <c r="I219" s="4" t="s">
        <v>28</v>
      </c>
    </row>
    <row r="220">
      <c r="A220" s="3">
        <v>43803.0</v>
      </c>
      <c r="B220" s="4" t="s">
        <v>79</v>
      </c>
      <c r="C220" s="5">
        <v>19.0</v>
      </c>
      <c r="D220" s="4" t="s">
        <v>80</v>
      </c>
      <c r="E220" s="6" t="s">
        <v>81</v>
      </c>
      <c r="F220" s="5">
        <v>4.0</v>
      </c>
      <c r="G220" s="5">
        <v>2088.0</v>
      </c>
      <c r="H220" s="5" t="s">
        <v>59</v>
      </c>
      <c r="I220" s="4" t="s">
        <v>14</v>
      </c>
    </row>
    <row r="221">
      <c r="A221" s="3">
        <v>43803.0</v>
      </c>
      <c r="B221" s="4" t="s">
        <v>64</v>
      </c>
      <c r="C221" s="5">
        <v>20.0</v>
      </c>
      <c r="D221" s="4" t="s">
        <v>65</v>
      </c>
      <c r="E221" s="6" t="s">
        <v>66</v>
      </c>
      <c r="F221" s="5">
        <v>4.0</v>
      </c>
      <c r="G221" s="5">
        <v>2329.0</v>
      </c>
      <c r="H221" s="5" t="s">
        <v>67</v>
      </c>
      <c r="I221" s="4" t="s">
        <v>14</v>
      </c>
    </row>
    <row r="222">
      <c r="A222" s="3">
        <v>43803.0</v>
      </c>
      <c r="B222" s="4" t="s">
        <v>401</v>
      </c>
      <c r="C222" s="5">
        <v>21.0</v>
      </c>
      <c r="D222" s="4" t="s">
        <v>402</v>
      </c>
      <c r="E222" s="6" t="s">
        <v>403</v>
      </c>
      <c r="F222" s="5">
        <v>4.0</v>
      </c>
      <c r="G222" s="5">
        <v>571.0</v>
      </c>
      <c r="H222" s="5" t="s">
        <v>404</v>
      </c>
      <c r="I222" s="4" t="s">
        <v>14</v>
      </c>
    </row>
    <row r="223">
      <c r="A223" s="3">
        <v>43803.0</v>
      </c>
      <c r="B223" s="4" t="s">
        <v>120</v>
      </c>
      <c r="C223" s="5">
        <v>22.0</v>
      </c>
      <c r="D223" s="4" t="s">
        <v>121</v>
      </c>
      <c r="E223" s="6" t="s">
        <v>122</v>
      </c>
      <c r="F223" s="5" t="s">
        <v>32</v>
      </c>
      <c r="G223" s="5">
        <v>2041.0</v>
      </c>
      <c r="H223" s="5" t="s">
        <v>123</v>
      </c>
      <c r="I223" s="4" t="s">
        <v>28</v>
      </c>
    </row>
    <row r="224">
      <c r="A224" s="3">
        <v>43803.0</v>
      </c>
      <c r="B224" s="4" t="s">
        <v>241</v>
      </c>
      <c r="C224" s="5">
        <v>23.0</v>
      </c>
      <c r="D224" s="4" t="s">
        <v>242</v>
      </c>
      <c r="E224" s="6" t="s">
        <v>243</v>
      </c>
      <c r="F224" s="5">
        <v>4.0</v>
      </c>
      <c r="G224" s="5">
        <v>2267.0</v>
      </c>
      <c r="H224" s="5" t="s">
        <v>244</v>
      </c>
      <c r="I224" s="4" t="s">
        <v>14</v>
      </c>
    </row>
    <row r="225">
      <c r="A225" s="3">
        <v>43803.0</v>
      </c>
      <c r="B225" s="4" t="s">
        <v>221</v>
      </c>
      <c r="C225" s="5">
        <v>24.0</v>
      </c>
      <c r="D225" s="4" t="s">
        <v>222</v>
      </c>
      <c r="E225" s="6" t="s">
        <v>223</v>
      </c>
      <c r="F225" s="5" t="s">
        <v>26</v>
      </c>
      <c r="G225" s="5">
        <v>6851.0</v>
      </c>
      <c r="H225" s="5" t="s">
        <v>224</v>
      </c>
      <c r="I225" s="4" t="s">
        <v>28</v>
      </c>
    </row>
    <row r="226">
      <c r="A226" s="3">
        <v>43803.0</v>
      </c>
      <c r="B226" s="4" t="s">
        <v>82</v>
      </c>
      <c r="C226" s="5">
        <v>25.0</v>
      </c>
      <c r="D226" s="4" t="s">
        <v>83</v>
      </c>
      <c r="E226" s="6" t="s">
        <v>84</v>
      </c>
      <c r="F226" s="5" t="s">
        <v>85</v>
      </c>
      <c r="G226" s="5">
        <v>759.0</v>
      </c>
      <c r="H226" s="5">
        <v>37.0</v>
      </c>
      <c r="I226" s="4" t="s">
        <v>28</v>
      </c>
    </row>
    <row r="227">
      <c r="A227" s="3">
        <v>43803.0</v>
      </c>
      <c r="B227" s="4" t="s">
        <v>90</v>
      </c>
      <c r="C227" s="5">
        <v>26.0</v>
      </c>
      <c r="D227" s="4" t="s">
        <v>91</v>
      </c>
      <c r="E227" s="6" t="s">
        <v>92</v>
      </c>
      <c r="F227" s="5" t="s">
        <v>32</v>
      </c>
      <c r="G227" s="5">
        <v>3157.0</v>
      </c>
      <c r="H227" s="5" t="s">
        <v>93</v>
      </c>
      <c r="I227" s="4" t="s">
        <v>28</v>
      </c>
    </row>
    <row r="228">
      <c r="A228" s="3">
        <v>43803.0</v>
      </c>
      <c r="B228" s="4" t="s">
        <v>86</v>
      </c>
      <c r="C228" s="5">
        <v>27.0</v>
      </c>
      <c r="D228" s="4" t="s">
        <v>87</v>
      </c>
      <c r="E228" s="6" t="s">
        <v>88</v>
      </c>
      <c r="F228" s="5">
        <v>4.0</v>
      </c>
      <c r="G228" s="5">
        <v>3640.0</v>
      </c>
      <c r="H228" s="5" t="s">
        <v>89</v>
      </c>
      <c r="I228" s="4" t="s">
        <v>14</v>
      </c>
    </row>
    <row r="229">
      <c r="A229" s="3">
        <v>43803.0</v>
      </c>
      <c r="B229" s="4" t="s">
        <v>116</v>
      </c>
      <c r="C229" s="5">
        <v>28.0</v>
      </c>
      <c r="D229" s="4" t="s">
        <v>117</v>
      </c>
      <c r="E229" s="6" t="s">
        <v>118</v>
      </c>
      <c r="F229" s="5" t="s">
        <v>32</v>
      </c>
      <c r="G229" s="5">
        <v>2056.0</v>
      </c>
      <c r="H229" s="5" t="s">
        <v>119</v>
      </c>
      <c r="I229" s="4" t="s">
        <v>28</v>
      </c>
    </row>
    <row r="230">
      <c r="A230" s="3">
        <v>43803.0</v>
      </c>
      <c r="B230" s="4" t="s">
        <v>160</v>
      </c>
      <c r="C230" s="5">
        <v>29.0</v>
      </c>
      <c r="D230" s="4" t="s">
        <v>161</v>
      </c>
      <c r="E230" s="6" t="s">
        <v>162</v>
      </c>
      <c r="F230" s="5">
        <v>4.0</v>
      </c>
      <c r="G230" s="5">
        <v>3281.0</v>
      </c>
      <c r="H230" s="5" t="s">
        <v>163</v>
      </c>
      <c r="I230" s="4" t="s">
        <v>14</v>
      </c>
    </row>
    <row r="231">
      <c r="A231" s="3">
        <v>43803.0</v>
      </c>
      <c r="B231" s="4" t="s">
        <v>98</v>
      </c>
      <c r="C231" s="5">
        <v>30.0</v>
      </c>
      <c r="D231" s="4" t="s">
        <v>99</v>
      </c>
      <c r="E231" s="6" t="s">
        <v>100</v>
      </c>
      <c r="F231" s="5" t="s">
        <v>101</v>
      </c>
      <c r="G231" s="5">
        <v>439.0</v>
      </c>
      <c r="H231" s="5" t="s">
        <v>102</v>
      </c>
      <c r="I231" s="4" t="s">
        <v>28</v>
      </c>
    </row>
    <row r="232">
      <c r="A232" s="3">
        <v>43803.0</v>
      </c>
      <c r="B232" s="4" t="s">
        <v>108</v>
      </c>
      <c r="C232" s="5">
        <v>31.0</v>
      </c>
      <c r="D232" s="4" t="s">
        <v>109</v>
      </c>
      <c r="E232" s="6" t="s">
        <v>110</v>
      </c>
      <c r="F232" s="5" t="s">
        <v>58</v>
      </c>
      <c r="G232" s="5">
        <v>14480.0</v>
      </c>
      <c r="H232" s="5" t="s">
        <v>111</v>
      </c>
      <c r="I232" s="4" t="s">
        <v>28</v>
      </c>
    </row>
    <row r="233">
      <c r="A233" s="3">
        <v>43803.0</v>
      </c>
      <c r="B233" s="4" t="s">
        <v>94</v>
      </c>
      <c r="C233" s="5">
        <v>32.0</v>
      </c>
      <c r="D233" s="4" t="s">
        <v>95</v>
      </c>
      <c r="E233" s="6" t="s">
        <v>96</v>
      </c>
      <c r="F233" s="5" t="s">
        <v>97</v>
      </c>
      <c r="G233" s="5">
        <v>674.0</v>
      </c>
      <c r="H233" s="5">
        <v>30.0</v>
      </c>
      <c r="I233" s="4" t="s">
        <v>28</v>
      </c>
    </row>
    <row r="234">
      <c r="A234" s="3">
        <v>43803.0</v>
      </c>
      <c r="B234" s="4" t="s">
        <v>144</v>
      </c>
      <c r="C234" s="5">
        <v>33.0</v>
      </c>
      <c r="D234" s="4" t="s">
        <v>145</v>
      </c>
      <c r="E234" s="6" t="s">
        <v>146</v>
      </c>
      <c r="F234" s="5" t="s">
        <v>53</v>
      </c>
      <c r="G234" s="5">
        <v>3616.0</v>
      </c>
      <c r="H234" s="5" t="s">
        <v>147</v>
      </c>
      <c r="I234" s="4" t="s">
        <v>28</v>
      </c>
    </row>
    <row r="235">
      <c r="A235" s="3">
        <v>43803.0</v>
      </c>
      <c r="B235" s="4" t="s">
        <v>112</v>
      </c>
      <c r="C235" s="5">
        <v>34.0</v>
      </c>
      <c r="D235" s="4" t="s">
        <v>113</v>
      </c>
      <c r="E235" s="6" t="s">
        <v>114</v>
      </c>
      <c r="F235" s="5" t="s">
        <v>12</v>
      </c>
      <c r="G235" s="5">
        <v>2675.0</v>
      </c>
      <c r="H235" s="5" t="s">
        <v>115</v>
      </c>
      <c r="I235" s="4" t="s">
        <v>28</v>
      </c>
    </row>
    <row r="236">
      <c r="A236" s="3">
        <v>43803.0</v>
      </c>
      <c r="B236" s="4" t="s">
        <v>103</v>
      </c>
      <c r="C236" s="5">
        <v>35.0</v>
      </c>
      <c r="D236" s="4" t="s">
        <v>104</v>
      </c>
      <c r="E236" s="6" t="s">
        <v>105</v>
      </c>
      <c r="F236" s="5" t="s">
        <v>106</v>
      </c>
      <c r="G236" s="5">
        <v>1030.0</v>
      </c>
      <c r="H236" s="5" t="s">
        <v>107</v>
      </c>
      <c r="I236" s="4" t="s">
        <v>28</v>
      </c>
    </row>
    <row r="237">
      <c r="A237" s="3">
        <v>43803.0</v>
      </c>
      <c r="B237" s="4" t="s">
        <v>271</v>
      </c>
      <c r="C237" s="5">
        <v>36.0</v>
      </c>
      <c r="D237" s="4" t="s">
        <v>272</v>
      </c>
      <c r="E237" s="6" t="s">
        <v>273</v>
      </c>
      <c r="F237" s="5" t="s">
        <v>12</v>
      </c>
      <c r="G237" s="5">
        <v>7876.0</v>
      </c>
      <c r="H237" s="5">
        <v>350.0</v>
      </c>
      <c r="I237" s="4" t="s">
        <v>28</v>
      </c>
    </row>
    <row r="238">
      <c r="A238" s="3">
        <v>43803.0</v>
      </c>
      <c r="B238" s="4" t="s">
        <v>344</v>
      </c>
      <c r="C238" s="5">
        <v>37.0</v>
      </c>
      <c r="D238" s="4" t="s">
        <v>345</v>
      </c>
      <c r="E238" s="6" t="s">
        <v>346</v>
      </c>
      <c r="F238" s="5">
        <v>4.0</v>
      </c>
      <c r="G238" s="5">
        <v>2235.0</v>
      </c>
      <c r="H238" s="5" t="s">
        <v>347</v>
      </c>
      <c r="I238" s="4" t="s">
        <v>14</v>
      </c>
    </row>
    <row r="239">
      <c r="A239" s="3">
        <v>43803.0</v>
      </c>
      <c r="B239" s="4" t="s">
        <v>124</v>
      </c>
      <c r="C239" s="5">
        <v>38.0</v>
      </c>
      <c r="D239" s="4" t="s">
        <v>125</v>
      </c>
      <c r="E239" s="6" t="s">
        <v>126</v>
      </c>
      <c r="F239" s="5" t="s">
        <v>26</v>
      </c>
      <c r="G239" s="5">
        <v>2493.0</v>
      </c>
      <c r="H239" s="5" t="s">
        <v>127</v>
      </c>
      <c r="I239" s="4" t="s">
        <v>28</v>
      </c>
    </row>
    <row r="240">
      <c r="A240" s="3">
        <v>43803.0</v>
      </c>
      <c r="B240" s="4" t="s">
        <v>186</v>
      </c>
      <c r="C240" s="5">
        <v>39.0</v>
      </c>
      <c r="D240" s="4" t="s">
        <v>187</v>
      </c>
      <c r="E240" s="6" t="s">
        <v>188</v>
      </c>
      <c r="F240" s="5">
        <v>4.0</v>
      </c>
      <c r="G240" s="5">
        <v>4385.0</v>
      </c>
      <c r="H240" s="5" t="s">
        <v>189</v>
      </c>
      <c r="I240" s="4" t="s">
        <v>28</v>
      </c>
    </row>
    <row r="241">
      <c r="A241" s="3">
        <v>43803.0</v>
      </c>
      <c r="B241" s="4" t="s">
        <v>202</v>
      </c>
      <c r="C241" s="5">
        <v>40.0</v>
      </c>
      <c r="D241" s="4" t="s">
        <v>203</v>
      </c>
      <c r="E241" s="6" t="s">
        <v>204</v>
      </c>
      <c r="F241" s="5" t="s">
        <v>32</v>
      </c>
      <c r="G241" s="5">
        <v>850.0</v>
      </c>
      <c r="H241" s="5">
        <v>88.0</v>
      </c>
      <c r="I241" s="4" t="s">
        <v>28</v>
      </c>
    </row>
    <row r="242">
      <c r="A242" s="3">
        <v>43803.0</v>
      </c>
      <c r="B242" s="4" t="s">
        <v>136</v>
      </c>
      <c r="C242" s="5">
        <v>41.0</v>
      </c>
      <c r="D242" s="4" t="s">
        <v>137</v>
      </c>
      <c r="E242" s="6" t="s">
        <v>138</v>
      </c>
      <c r="F242" s="5" t="s">
        <v>74</v>
      </c>
      <c r="G242" s="5">
        <v>1281.0</v>
      </c>
      <c r="H242" s="5" t="s">
        <v>139</v>
      </c>
      <c r="I242" s="4" t="s">
        <v>28</v>
      </c>
    </row>
    <row r="243">
      <c r="A243" s="3">
        <v>43803.0</v>
      </c>
      <c r="B243" s="4" t="s">
        <v>237</v>
      </c>
      <c r="C243" s="5">
        <v>42.0</v>
      </c>
      <c r="D243" s="4" t="s">
        <v>238</v>
      </c>
      <c r="E243" s="6" t="s">
        <v>239</v>
      </c>
      <c r="F243" s="5" t="s">
        <v>26</v>
      </c>
      <c r="G243" s="5">
        <v>3882.0</v>
      </c>
      <c r="H243" s="5" t="s">
        <v>240</v>
      </c>
      <c r="I243" s="4" t="s">
        <v>28</v>
      </c>
    </row>
    <row r="244">
      <c r="A244" s="3">
        <v>43803.0</v>
      </c>
      <c r="B244" s="4" t="s">
        <v>140</v>
      </c>
      <c r="C244" s="5">
        <v>43.0</v>
      </c>
      <c r="D244" s="4" t="s">
        <v>141</v>
      </c>
      <c r="E244" s="6" t="s">
        <v>142</v>
      </c>
      <c r="F244" s="5" t="s">
        <v>74</v>
      </c>
      <c r="G244" s="5">
        <v>8885.0</v>
      </c>
      <c r="H244" s="5" t="s">
        <v>143</v>
      </c>
      <c r="I244" s="4" t="s">
        <v>28</v>
      </c>
    </row>
    <row r="245">
      <c r="A245" s="3">
        <v>43803.0</v>
      </c>
      <c r="B245" s="4" t="s">
        <v>337</v>
      </c>
      <c r="C245" s="5">
        <v>44.0</v>
      </c>
      <c r="D245" s="4" t="s">
        <v>338</v>
      </c>
      <c r="E245" s="6" t="s">
        <v>339</v>
      </c>
      <c r="F245" s="5" t="s">
        <v>74</v>
      </c>
      <c r="G245" s="5">
        <v>1775.0</v>
      </c>
      <c r="H245" s="5" t="s">
        <v>340</v>
      </c>
      <c r="I245" s="4" t="s">
        <v>28</v>
      </c>
    </row>
    <row r="246">
      <c r="A246" s="3">
        <v>43803.0</v>
      </c>
      <c r="B246" s="4" t="s">
        <v>182</v>
      </c>
      <c r="C246" s="5">
        <v>45.0</v>
      </c>
      <c r="D246" s="4" t="s">
        <v>183</v>
      </c>
      <c r="E246" s="6" t="s">
        <v>184</v>
      </c>
      <c r="F246" s="5">
        <v>4.0</v>
      </c>
      <c r="G246" s="5">
        <v>6706.0</v>
      </c>
      <c r="H246" s="5" t="s">
        <v>185</v>
      </c>
      <c r="I246" s="4" t="s">
        <v>14</v>
      </c>
    </row>
    <row r="247">
      <c r="A247" s="3">
        <v>43803.0</v>
      </c>
      <c r="B247" s="4" t="s">
        <v>156</v>
      </c>
      <c r="C247" s="5">
        <v>46.0</v>
      </c>
      <c r="D247" s="4" t="s">
        <v>157</v>
      </c>
      <c r="E247" s="6" t="s">
        <v>158</v>
      </c>
      <c r="F247" s="5" t="s">
        <v>134</v>
      </c>
      <c r="G247" s="5">
        <v>1400.0</v>
      </c>
      <c r="H247" s="5" t="s">
        <v>159</v>
      </c>
      <c r="I247" s="4" t="s">
        <v>28</v>
      </c>
    </row>
    <row r="248">
      <c r="A248" s="3">
        <v>43803.0</v>
      </c>
      <c r="B248" s="4" t="s">
        <v>434</v>
      </c>
      <c r="C248" s="5">
        <v>47.0</v>
      </c>
      <c r="D248" s="4" t="s">
        <v>435</v>
      </c>
      <c r="E248" s="6" t="s">
        <v>436</v>
      </c>
      <c r="F248" s="5" t="s">
        <v>12</v>
      </c>
      <c r="G248" s="5">
        <v>4791.0</v>
      </c>
      <c r="H248" s="5" t="s">
        <v>437</v>
      </c>
      <c r="I248" s="4" t="s">
        <v>28</v>
      </c>
    </row>
    <row r="249">
      <c r="A249" s="3">
        <v>43803.0</v>
      </c>
      <c r="B249" s="4" t="s">
        <v>205</v>
      </c>
      <c r="C249" s="5">
        <v>48.0</v>
      </c>
      <c r="D249" s="4" t="s">
        <v>206</v>
      </c>
      <c r="E249" s="6" t="s">
        <v>207</v>
      </c>
      <c r="F249" s="5" t="s">
        <v>208</v>
      </c>
      <c r="G249" s="5">
        <v>194.0</v>
      </c>
      <c r="H249" s="5" t="s">
        <v>209</v>
      </c>
      <c r="I249" s="4" t="s">
        <v>28</v>
      </c>
    </row>
    <row r="250">
      <c r="A250" s="3">
        <v>43803.0</v>
      </c>
      <c r="B250" s="4" t="s">
        <v>214</v>
      </c>
      <c r="C250" s="5">
        <v>49.0</v>
      </c>
      <c r="D250" s="4" t="s">
        <v>215</v>
      </c>
      <c r="E250" s="6" t="s">
        <v>216</v>
      </c>
      <c r="F250" s="5" t="s">
        <v>26</v>
      </c>
      <c r="G250" s="5">
        <v>4463.0</v>
      </c>
      <c r="H250" s="5" t="s">
        <v>54</v>
      </c>
      <c r="I250" s="4" t="s">
        <v>28</v>
      </c>
    </row>
    <row r="251">
      <c r="A251" s="3">
        <v>43803.0</v>
      </c>
      <c r="B251" s="4" t="s">
        <v>284</v>
      </c>
      <c r="C251" s="5">
        <v>50.0</v>
      </c>
      <c r="D251" s="4" t="s">
        <v>285</v>
      </c>
      <c r="E251" s="6" t="s">
        <v>286</v>
      </c>
      <c r="F251" s="5" t="s">
        <v>12</v>
      </c>
      <c r="G251" s="5">
        <v>3767.0</v>
      </c>
      <c r="H251" s="5" t="s">
        <v>287</v>
      </c>
      <c r="I251" s="4" t="s">
        <v>28</v>
      </c>
    </row>
    <row r="252">
      <c r="A252" s="3">
        <v>43803.0</v>
      </c>
      <c r="B252" s="4" t="s">
        <v>190</v>
      </c>
      <c r="C252" s="5">
        <v>51.0</v>
      </c>
      <c r="D252" s="4" t="s">
        <v>191</v>
      </c>
      <c r="E252" s="6" t="s">
        <v>192</v>
      </c>
      <c r="F252" s="5" t="s">
        <v>26</v>
      </c>
      <c r="G252" s="5">
        <v>229.0</v>
      </c>
      <c r="H252" s="5" t="s">
        <v>193</v>
      </c>
      <c r="I252" s="4" t="s">
        <v>28</v>
      </c>
    </row>
    <row r="253">
      <c r="A253" s="3">
        <v>43803.0</v>
      </c>
      <c r="B253" s="4" t="s">
        <v>248</v>
      </c>
      <c r="C253" s="5">
        <v>53.0</v>
      </c>
      <c r="D253" s="4" t="s">
        <v>249</v>
      </c>
      <c r="E253" s="6" t="s">
        <v>250</v>
      </c>
      <c r="F253" s="5" t="s">
        <v>251</v>
      </c>
      <c r="G253" s="5">
        <v>4596.0</v>
      </c>
      <c r="H253" s="5" t="s">
        <v>252</v>
      </c>
      <c r="I253" s="4" t="s">
        <v>14</v>
      </c>
    </row>
    <row r="254">
      <c r="A254" s="3">
        <v>43803.0</v>
      </c>
      <c r="B254" s="4" t="s">
        <v>198</v>
      </c>
      <c r="C254" s="5">
        <v>54.0</v>
      </c>
      <c r="D254" s="4" t="s">
        <v>199</v>
      </c>
      <c r="E254" s="6" t="s">
        <v>200</v>
      </c>
      <c r="F254" s="5">
        <v>4.0</v>
      </c>
      <c r="G254" s="5">
        <v>8886.0</v>
      </c>
      <c r="H254" s="5" t="s">
        <v>201</v>
      </c>
      <c r="I254" s="4" t="s">
        <v>28</v>
      </c>
    </row>
    <row r="255">
      <c r="A255" s="3">
        <v>43803.0</v>
      </c>
      <c r="B255" s="4" t="s">
        <v>128</v>
      </c>
      <c r="C255" s="5">
        <v>55.0</v>
      </c>
      <c r="D255" s="4" t="s">
        <v>129</v>
      </c>
      <c r="E255" s="6" t="s">
        <v>130</v>
      </c>
      <c r="F255" s="5">
        <v>4.0</v>
      </c>
      <c r="G255" s="5">
        <v>2841.0</v>
      </c>
      <c r="H255" s="5">
        <v>99.0</v>
      </c>
      <c r="I255" s="4" t="s">
        <v>14</v>
      </c>
    </row>
    <row r="256">
      <c r="A256" s="3">
        <v>43803.0</v>
      </c>
      <c r="B256" s="4" t="s">
        <v>178</v>
      </c>
      <c r="C256" s="5">
        <v>56.0</v>
      </c>
      <c r="D256" s="4" t="s">
        <v>179</v>
      </c>
      <c r="E256" s="6" t="s">
        <v>180</v>
      </c>
      <c r="F256" s="5">
        <v>4.0</v>
      </c>
      <c r="G256" s="5">
        <v>289.0</v>
      </c>
      <c r="H256" s="5" t="s">
        <v>181</v>
      </c>
      <c r="I256" s="4" t="s">
        <v>28</v>
      </c>
    </row>
    <row r="257">
      <c r="A257" s="3">
        <v>43803.0</v>
      </c>
      <c r="B257" s="4" t="s">
        <v>217</v>
      </c>
      <c r="C257" s="5">
        <v>57.0</v>
      </c>
      <c r="D257" s="4" t="s">
        <v>218</v>
      </c>
      <c r="E257" s="6" t="s">
        <v>219</v>
      </c>
      <c r="F257" s="5" t="s">
        <v>32</v>
      </c>
      <c r="G257" s="5">
        <v>3561.0</v>
      </c>
      <c r="H257" s="5" t="s">
        <v>220</v>
      </c>
      <c r="I257" s="4" t="s">
        <v>28</v>
      </c>
    </row>
    <row r="258">
      <c r="A258" s="3">
        <v>43803.0</v>
      </c>
      <c r="B258" s="4" t="s">
        <v>173</v>
      </c>
      <c r="C258" s="5">
        <v>58.0</v>
      </c>
      <c r="D258" s="4" t="s">
        <v>174</v>
      </c>
      <c r="E258" s="6" t="s">
        <v>175</v>
      </c>
      <c r="F258" s="5" t="s">
        <v>176</v>
      </c>
      <c r="G258" s="5">
        <v>2176.0</v>
      </c>
      <c r="H258" s="5" t="s">
        <v>177</v>
      </c>
      <c r="I258" s="4" t="s">
        <v>28</v>
      </c>
    </row>
    <row r="259">
      <c r="A259" s="3">
        <v>43803.0</v>
      </c>
      <c r="B259" s="4" t="s">
        <v>152</v>
      </c>
      <c r="C259" s="5">
        <v>59.0</v>
      </c>
      <c r="D259" s="4" t="s">
        <v>153</v>
      </c>
      <c r="E259" s="6" t="s">
        <v>154</v>
      </c>
      <c r="F259" s="5" t="s">
        <v>74</v>
      </c>
      <c r="G259" s="5">
        <v>3497.0</v>
      </c>
      <c r="H259" s="5" t="s">
        <v>155</v>
      </c>
      <c r="I259" s="4" t="s">
        <v>28</v>
      </c>
    </row>
    <row r="260">
      <c r="A260" s="3">
        <v>43803.0</v>
      </c>
      <c r="B260" s="4" t="s">
        <v>194</v>
      </c>
      <c r="C260" s="5">
        <v>60.0</v>
      </c>
      <c r="D260" s="4" t="s">
        <v>195</v>
      </c>
      <c r="E260" s="6" t="s">
        <v>196</v>
      </c>
      <c r="F260" s="5" t="s">
        <v>134</v>
      </c>
      <c r="G260" s="5">
        <v>559.0</v>
      </c>
      <c r="H260" s="5" t="s">
        <v>197</v>
      </c>
      <c r="I260" s="4" t="s">
        <v>28</v>
      </c>
    </row>
    <row r="261">
      <c r="A261" s="3">
        <v>43803.0</v>
      </c>
      <c r="B261" s="4" t="s">
        <v>409</v>
      </c>
      <c r="C261" s="5">
        <v>61.0</v>
      </c>
      <c r="D261" s="4" t="s">
        <v>410</v>
      </c>
      <c r="E261" s="6" t="s">
        <v>411</v>
      </c>
      <c r="F261" s="5" t="s">
        <v>32</v>
      </c>
      <c r="G261" s="5">
        <v>827.0</v>
      </c>
      <c r="H261" s="5" t="s">
        <v>412</v>
      </c>
      <c r="I261" s="4" t="s">
        <v>28</v>
      </c>
    </row>
    <row r="262">
      <c r="A262" s="3">
        <v>43803.0</v>
      </c>
      <c r="B262" s="4" t="s">
        <v>229</v>
      </c>
      <c r="C262" s="5">
        <v>62.0</v>
      </c>
      <c r="D262" s="4" t="s">
        <v>230</v>
      </c>
      <c r="E262" s="6" t="s">
        <v>231</v>
      </c>
      <c r="F262" s="5" t="s">
        <v>134</v>
      </c>
      <c r="G262" s="5">
        <v>166.0</v>
      </c>
      <c r="H262" s="5" t="s">
        <v>232</v>
      </c>
      <c r="I262" s="4" t="s">
        <v>28</v>
      </c>
    </row>
    <row r="263">
      <c r="A263" s="3">
        <v>43803.0</v>
      </c>
      <c r="B263" s="4" t="s">
        <v>318</v>
      </c>
      <c r="C263" s="5">
        <v>63.0</v>
      </c>
      <c r="D263" s="4" t="s">
        <v>319</v>
      </c>
      <c r="E263" s="6" t="s">
        <v>320</v>
      </c>
      <c r="F263" s="5" t="s">
        <v>134</v>
      </c>
      <c r="G263" s="5">
        <v>1113.0</v>
      </c>
      <c r="H263" s="5" t="s">
        <v>321</v>
      </c>
      <c r="I263" s="4" t="s">
        <v>28</v>
      </c>
    </row>
    <row r="264">
      <c r="A264" s="3">
        <v>43803.0</v>
      </c>
      <c r="B264" s="4" t="s">
        <v>168</v>
      </c>
      <c r="C264" s="5">
        <v>64.0</v>
      </c>
      <c r="D264" s="4" t="s">
        <v>169</v>
      </c>
      <c r="E264" s="6" t="s">
        <v>170</v>
      </c>
      <c r="F264" s="5" t="s">
        <v>171</v>
      </c>
      <c r="G264" s="5">
        <v>1083.0</v>
      </c>
      <c r="H264" s="5" t="s">
        <v>172</v>
      </c>
      <c r="I264" s="4" t="s">
        <v>28</v>
      </c>
    </row>
    <row r="265">
      <c r="A265" s="3">
        <v>43803.0</v>
      </c>
      <c r="B265" s="4" t="s">
        <v>267</v>
      </c>
      <c r="C265" s="5">
        <v>65.0</v>
      </c>
      <c r="D265" s="4" t="s">
        <v>268</v>
      </c>
      <c r="E265" s="6" t="s">
        <v>269</v>
      </c>
      <c r="F265" s="5" t="s">
        <v>58</v>
      </c>
      <c r="G265" s="5">
        <v>870.0</v>
      </c>
      <c r="H265" s="5" t="s">
        <v>270</v>
      </c>
      <c r="I265" s="4" t="s">
        <v>14</v>
      </c>
    </row>
    <row r="266">
      <c r="A266" s="3">
        <v>43803.0</v>
      </c>
      <c r="B266" s="4" t="s">
        <v>348</v>
      </c>
      <c r="C266" s="5">
        <v>66.0</v>
      </c>
      <c r="D266" s="4" t="s">
        <v>349</v>
      </c>
      <c r="E266" s="6" t="s">
        <v>350</v>
      </c>
      <c r="F266" s="5" t="s">
        <v>134</v>
      </c>
      <c r="G266" s="5">
        <v>740.0</v>
      </c>
      <c r="H266" s="5" t="s">
        <v>351</v>
      </c>
      <c r="I266" s="4" t="s">
        <v>28</v>
      </c>
    </row>
    <row r="267">
      <c r="A267" s="3">
        <v>43803.0</v>
      </c>
      <c r="B267" s="4" t="s">
        <v>210</v>
      </c>
      <c r="C267" s="5">
        <v>67.0</v>
      </c>
      <c r="D267" s="4" t="s">
        <v>211</v>
      </c>
      <c r="E267" s="6" t="s">
        <v>212</v>
      </c>
      <c r="F267" s="5">
        <v>4.0</v>
      </c>
      <c r="G267" s="5">
        <v>454.0</v>
      </c>
      <c r="H267" s="5" t="s">
        <v>213</v>
      </c>
      <c r="I267" s="4" t="s">
        <v>28</v>
      </c>
    </row>
    <row r="268">
      <c r="A268" s="3">
        <v>43803.0</v>
      </c>
      <c r="B268" s="4" t="s">
        <v>417</v>
      </c>
      <c r="C268" s="5">
        <v>68.0</v>
      </c>
      <c r="D268" s="4" t="s">
        <v>418</v>
      </c>
      <c r="E268" s="6" t="s">
        <v>419</v>
      </c>
      <c r="F268" s="5" t="s">
        <v>58</v>
      </c>
      <c r="G268" s="5">
        <v>225.0</v>
      </c>
      <c r="H268" s="5">
        <v>45.0</v>
      </c>
      <c r="I268" s="4" t="s">
        <v>28</v>
      </c>
    </row>
    <row r="269">
      <c r="A269" s="3">
        <v>43803.0</v>
      </c>
      <c r="B269" s="4" t="s">
        <v>438</v>
      </c>
      <c r="C269" s="5">
        <v>69.0</v>
      </c>
      <c r="D269" s="4" t="s">
        <v>439</v>
      </c>
      <c r="E269" s="6" t="s">
        <v>440</v>
      </c>
      <c r="F269" s="5" t="s">
        <v>26</v>
      </c>
      <c r="G269" s="5">
        <v>90.0</v>
      </c>
      <c r="H269" s="5">
        <v>199.0</v>
      </c>
      <c r="I269" s="4" t="s">
        <v>28</v>
      </c>
    </row>
    <row r="270">
      <c r="A270" s="3">
        <v>43803.0</v>
      </c>
      <c r="B270" s="4" t="s">
        <v>441</v>
      </c>
      <c r="C270" s="5">
        <v>70.0</v>
      </c>
      <c r="D270" s="4" t="s">
        <v>442</v>
      </c>
      <c r="E270" s="6" t="s">
        <v>443</v>
      </c>
      <c r="F270" s="5" t="s">
        <v>251</v>
      </c>
      <c r="G270" s="5">
        <v>2353.0</v>
      </c>
      <c r="H270" s="5" t="s">
        <v>444</v>
      </c>
      <c r="I270" s="4" t="s">
        <v>14</v>
      </c>
    </row>
    <row r="271">
      <c r="A271" s="3">
        <v>43803.0</v>
      </c>
      <c r="B271" s="4" t="s">
        <v>363</v>
      </c>
      <c r="C271" s="5">
        <v>71.0</v>
      </c>
      <c r="D271" s="4" t="s">
        <v>364</v>
      </c>
      <c r="E271" s="6" t="s">
        <v>365</v>
      </c>
      <c r="F271" s="5">
        <v>4.0</v>
      </c>
      <c r="G271" s="5">
        <v>1116.0</v>
      </c>
      <c r="H271" s="5" t="s">
        <v>366</v>
      </c>
      <c r="I271" s="4" t="s">
        <v>14</v>
      </c>
    </row>
    <row r="272">
      <c r="A272" s="3">
        <v>43803.0</v>
      </c>
      <c r="B272" s="4" t="s">
        <v>225</v>
      </c>
      <c r="C272" s="5">
        <v>72.0</v>
      </c>
      <c r="D272" s="4" t="s">
        <v>226</v>
      </c>
      <c r="E272" s="6" t="s">
        <v>227</v>
      </c>
      <c r="F272" s="5" t="s">
        <v>74</v>
      </c>
      <c r="G272" s="5">
        <v>4639.0</v>
      </c>
      <c r="H272" s="5" t="s">
        <v>228</v>
      </c>
      <c r="I272" s="4" t="s">
        <v>28</v>
      </c>
    </row>
    <row r="273">
      <c r="A273" s="3">
        <v>43803.0</v>
      </c>
      <c r="B273" s="4" t="s">
        <v>445</v>
      </c>
      <c r="C273" s="5">
        <v>73.0</v>
      </c>
      <c r="D273" s="4" t="s">
        <v>446</v>
      </c>
      <c r="E273" s="6" t="s">
        <v>447</v>
      </c>
      <c r="F273" s="5">
        <v>4.0</v>
      </c>
      <c r="G273" s="5">
        <v>1200.0</v>
      </c>
      <c r="H273" s="5" t="s">
        <v>448</v>
      </c>
      <c r="I273" s="4" t="s">
        <v>14</v>
      </c>
    </row>
    <row r="274">
      <c r="A274" s="3">
        <v>43803.0</v>
      </c>
      <c r="B274" s="4" t="s">
        <v>253</v>
      </c>
      <c r="C274" s="5">
        <v>74.0</v>
      </c>
      <c r="D274" s="4" t="s">
        <v>254</v>
      </c>
      <c r="E274" s="6" t="s">
        <v>255</v>
      </c>
      <c r="F274" s="5" t="s">
        <v>106</v>
      </c>
      <c r="G274" s="5">
        <v>5312.0</v>
      </c>
      <c r="H274" s="5">
        <v>79.0</v>
      </c>
      <c r="I274" s="4" t="s">
        <v>28</v>
      </c>
    </row>
    <row r="275">
      <c r="A275" s="3">
        <v>43803.0</v>
      </c>
      <c r="B275" s="4" t="s">
        <v>233</v>
      </c>
      <c r="C275" s="5">
        <v>75.0</v>
      </c>
      <c r="D275" s="4" t="s">
        <v>234</v>
      </c>
      <c r="E275" s="6" t="s">
        <v>235</v>
      </c>
      <c r="F275" s="5" t="s">
        <v>85</v>
      </c>
      <c r="G275" s="5">
        <v>1633.0</v>
      </c>
      <c r="H275" s="5" t="s">
        <v>236</v>
      </c>
      <c r="I275" s="4" t="s">
        <v>28</v>
      </c>
    </row>
    <row r="276">
      <c r="A276" s="3">
        <v>43803.0</v>
      </c>
      <c r="B276" s="4" t="s">
        <v>449</v>
      </c>
      <c r="C276" s="5">
        <v>76.0</v>
      </c>
      <c r="D276" s="4" t="s">
        <v>450</v>
      </c>
      <c r="E276" s="6" t="s">
        <v>451</v>
      </c>
      <c r="F276" s="5" t="s">
        <v>251</v>
      </c>
      <c r="G276" s="5">
        <v>1054.0</v>
      </c>
      <c r="H276" s="5" t="s">
        <v>452</v>
      </c>
      <c r="I276" s="4" t="s">
        <v>28</v>
      </c>
    </row>
    <row r="277">
      <c r="A277" s="3">
        <v>43803.0</v>
      </c>
      <c r="B277" s="4" t="s">
        <v>263</v>
      </c>
      <c r="C277" s="5">
        <v>77.0</v>
      </c>
      <c r="D277" s="4" t="s">
        <v>264</v>
      </c>
      <c r="E277" s="6" t="s">
        <v>265</v>
      </c>
      <c r="F277" s="5" t="s">
        <v>106</v>
      </c>
      <c r="G277" s="5">
        <v>1519.0</v>
      </c>
      <c r="H277" s="5" t="s">
        <v>266</v>
      </c>
      <c r="I277" s="4" t="s">
        <v>28</v>
      </c>
    </row>
    <row r="278">
      <c r="A278" s="3">
        <v>43803.0</v>
      </c>
      <c r="B278" s="4" t="s">
        <v>256</v>
      </c>
      <c r="C278" s="5">
        <v>78.0</v>
      </c>
      <c r="D278" s="4" t="s">
        <v>257</v>
      </c>
      <c r="E278" s="6" t="s">
        <v>258</v>
      </c>
      <c r="F278" s="5" t="s">
        <v>251</v>
      </c>
      <c r="G278" s="5">
        <v>2406.0</v>
      </c>
      <c r="H278" s="5" t="s">
        <v>259</v>
      </c>
      <c r="I278" s="4" t="s">
        <v>28</v>
      </c>
    </row>
    <row r="279">
      <c r="A279" s="3">
        <v>43803.0</v>
      </c>
      <c r="B279" s="4" t="s">
        <v>322</v>
      </c>
      <c r="C279" s="5">
        <v>79.0</v>
      </c>
      <c r="D279" s="4" t="s">
        <v>323</v>
      </c>
      <c r="E279" s="6" t="s">
        <v>324</v>
      </c>
      <c r="F279" s="5" t="s">
        <v>12</v>
      </c>
      <c r="G279" s="5">
        <v>2489.0</v>
      </c>
      <c r="H279" s="5" t="s">
        <v>325</v>
      </c>
      <c r="I279" s="4" t="s">
        <v>28</v>
      </c>
    </row>
    <row r="280">
      <c r="A280" s="3">
        <v>43803.0</v>
      </c>
      <c r="B280" s="4" t="s">
        <v>352</v>
      </c>
      <c r="C280" s="5">
        <v>80.0</v>
      </c>
      <c r="D280" s="4" t="s">
        <v>353</v>
      </c>
      <c r="E280" s="6" t="s">
        <v>354</v>
      </c>
      <c r="F280" s="5" t="s">
        <v>97</v>
      </c>
      <c r="G280" s="5">
        <v>488.0</v>
      </c>
      <c r="H280" s="5" t="s">
        <v>355</v>
      </c>
      <c r="I280" s="4" t="s">
        <v>14</v>
      </c>
    </row>
    <row r="281">
      <c r="A281" s="3">
        <v>43803.0</v>
      </c>
      <c r="B281" s="4" t="s">
        <v>274</v>
      </c>
      <c r="C281" s="5">
        <v>81.0</v>
      </c>
      <c r="D281" s="4" t="s">
        <v>275</v>
      </c>
      <c r="E281" s="6" t="s">
        <v>276</v>
      </c>
      <c r="F281" s="5" t="s">
        <v>58</v>
      </c>
      <c r="G281" s="5">
        <v>2374.0</v>
      </c>
      <c r="H281" s="5" t="s">
        <v>135</v>
      </c>
      <c r="I281" s="4" t="s">
        <v>28</v>
      </c>
    </row>
    <row r="282">
      <c r="A282" s="3">
        <v>43803.0</v>
      </c>
      <c r="B282" s="4" t="s">
        <v>281</v>
      </c>
      <c r="C282" s="5">
        <v>82.0</v>
      </c>
      <c r="D282" s="4" t="s">
        <v>113</v>
      </c>
      <c r="E282" s="6" t="s">
        <v>282</v>
      </c>
      <c r="F282" s="5">
        <v>4.0</v>
      </c>
      <c r="G282" s="5">
        <v>2703.0</v>
      </c>
      <c r="H282" s="5" t="s">
        <v>283</v>
      </c>
      <c r="I282" s="4" t="s">
        <v>28</v>
      </c>
    </row>
    <row r="283">
      <c r="A283" s="3">
        <v>43803.0</v>
      </c>
      <c r="B283" s="4" t="s">
        <v>367</v>
      </c>
      <c r="C283" s="5">
        <v>83.0</v>
      </c>
      <c r="D283" s="4" t="s">
        <v>104</v>
      </c>
      <c r="E283" s="6" t="s">
        <v>368</v>
      </c>
      <c r="F283" s="5">
        <v>4.0</v>
      </c>
      <c r="G283" s="5">
        <v>3386.0</v>
      </c>
      <c r="H283" s="5" t="s">
        <v>369</v>
      </c>
      <c r="I283" s="4" t="s">
        <v>28</v>
      </c>
    </row>
    <row r="284">
      <c r="A284" s="3">
        <v>43803.0</v>
      </c>
      <c r="B284" s="4" t="s">
        <v>453</v>
      </c>
      <c r="C284" s="5">
        <v>84.0</v>
      </c>
      <c r="D284" s="4" t="s">
        <v>454</v>
      </c>
      <c r="E284" s="6" t="s">
        <v>455</v>
      </c>
      <c r="F284" s="5" t="s">
        <v>74</v>
      </c>
      <c r="G284" s="5">
        <v>69.0</v>
      </c>
      <c r="H284" s="5" t="s">
        <v>456</v>
      </c>
      <c r="I284" s="4" t="s">
        <v>14</v>
      </c>
    </row>
    <row r="285">
      <c r="A285" s="3">
        <v>43803.0</v>
      </c>
      <c r="B285" s="4" t="s">
        <v>423</v>
      </c>
      <c r="C285" s="5">
        <v>85.0</v>
      </c>
      <c r="D285" s="4" t="s">
        <v>424</v>
      </c>
      <c r="E285" s="6" t="s">
        <v>425</v>
      </c>
      <c r="F285" s="5" t="s">
        <v>32</v>
      </c>
      <c r="G285" s="5">
        <v>1739.0</v>
      </c>
      <c r="H285" s="5" t="s">
        <v>426</v>
      </c>
      <c r="I285" s="4" t="s">
        <v>14</v>
      </c>
    </row>
    <row r="286">
      <c r="A286" s="3">
        <v>43803.0</v>
      </c>
      <c r="B286" s="4" t="s">
        <v>413</v>
      </c>
      <c r="C286" s="5">
        <v>86.0</v>
      </c>
      <c r="D286" s="4" t="s">
        <v>414</v>
      </c>
      <c r="E286" s="6" t="s">
        <v>415</v>
      </c>
      <c r="F286" s="5" t="s">
        <v>26</v>
      </c>
      <c r="G286" s="5">
        <v>3279.0</v>
      </c>
      <c r="H286" s="5" t="s">
        <v>416</v>
      </c>
      <c r="I286" s="4" t="s">
        <v>28</v>
      </c>
    </row>
    <row r="287">
      <c r="A287" s="3">
        <v>43803.0</v>
      </c>
      <c r="B287" s="4" t="s">
        <v>420</v>
      </c>
      <c r="C287" s="5">
        <v>87.0</v>
      </c>
      <c r="D287" s="4" t="s">
        <v>421</v>
      </c>
      <c r="E287" s="6" t="s">
        <v>422</v>
      </c>
      <c r="F287" s="5" t="s">
        <v>12</v>
      </c>
      <c r="G287" s="5">
        <v>2812.0</v>
      </c>
      <c r="H287" s="5" t="s">
        <v>291</v>
      </c>
      <c r="I287" s="4" t="s">
        <v>14</v>
      </c>
    </row>
    <row r="288">
      <c r="A288" s="3">
        <v>43803.0</v>
      </c>
      <c r="B288" s="4" t="s">
        <v>308</v>
      </c>
      <c r="C288" s="5">
        <v>88.0</v>
      </c>
      <c r="D288" s="4" t="s">
        <v>309</v>
      </c>
      <c r="E288" s="6" t="s">
        <v>310</v>
      </c>
      <c r="F288" s="5" t="s">
        <v>26</v>
      </c>
      <c r="G288" s="5">
        <v>2917.0</v>
      </c>
      <c r="H288" s="5" t="s">
        <v>54</v>
      </c>
      <c r="I288" s="4" t="s">
        <v>28</v>
      </c>
    </row>
    <row r="289">
      <c r="A289" s="3">
        <v>43803.0</v>
      </c>
      <c r="B289" s="4" t="s">
        <v>326</v>
      </c>
      <c r="C289" s="5">
        <v>89.0</v>
      </c>
      <c r="D289" s="4" t="s">
        <v>327</v>
      </c>
      <c r="E289" s="6" t="s">
        <v>328</v>
      </c>
      <c r="F289" s="5" t="s">
        <v>32</v>
      </c>
      <c r="G289" s="5">
        <v>4873.0</v>
      </c>
      <c r="H289" s="5" t="s">
        <v>213</v>
      </c>
      <c r="I289" s="4" t="s">
        <v>28</v>
      </c>
    </row>
    <row r="290">
      <c r="A290" s="3">
        <v>43803.0</v>
      </c>
      <c r="B290" s="4" t="s">
        <v>245</v>
      </c>
      <c r="C290" s="5">
        <v>90.0</v>
      </c>
      <c r="D290" s="4" t="s">
        <v>246</v>
      </c>
      <c r="E290" s="6" t="s">
        <v>247</v>
      </c>
      <c r="F290" s="5" t="s">
        <v>74</v>
      </c>
      <c r="G290" s="5">
        <v>483.0</v>
      </c>
      <c r="H290" s="5" t="s">
        <v>54</v>
      </c>
      <c r="I290" s="4" t="s">
        <v>28</v>
      </c>
    </row>
    <row r="291">
      <c r="A291" s="3">
        <v>43803.0</v>
      </c>
      <c r="B291" s="4" t="s">
        <v>457</v>
      </c>
      <c r="C291" s="5">
        <v>91.0</v>
      </c>
      <c r="D291" s="4" t="s">
        <v>458</v>
      </c>
      <c r="E291" s="6" t="s">
        <v>459</v>
      </c>
      <c r="F291" s="5" t="s">
        <v>32</v>
      </c>
      <c r="G291" s="5">
        <v>1509.0</v>
      </c>
      <c r="H291" s="5" t="s">
        <v>460</v>
      </c>
      <c r="I291" s="4" t="s">
        <v>28</v>
      </c>
    </row>
    <row r="292">
      <c r="A292" s="3">
        <v>43803.0</v>
      </c>
      <c r="B292" s="4" t="s">
        <v>292</v>
      </c>
      <c r="C292" s="5">
        <v>92.0</v>
      </c>
      <c r="D292" s="4" t="s">
        <v>293</v>
      </c>
      <c r="E292" s="6" t="s">
        <v>294</v>
      </c>
      <c r="F292" s="5" t="s">
        <v>53</v>
      </c>
      <c r="G292" s="5">
        <v>846.0</v>
      </c>
      <c r="H292" s="5" t="s">
        <v>295</v>
      </c>
      <c r="I292" s="4" t="s">
        <v>14</v>
      </c>
    </row>
    <row r="293">
      <c r="A293" s="3">
        <v>43803.0</v>
      </c>
      <c r="B293" s="4" t="s">
        <v>311</v>
      </c>
      <c r="C293" s="5">
        <v>93.0</v>
      </c>
      <c r="D293" s="4" t="s">
        <v>312</v>
      </c>
      <c r="E293" s="6" t="s">
        <v>313</v>
      </c>
      <c r="F293" s="5" t="s">
        <v>97</v>
      </c>
      <c r="G293" s="5">
        <v>4744.0</v>
      </c>
      <c r="H293" s="5" t="s">
        <v>314</v>
      </c>
      <c r="I293" s="4" t="s">
        <v>28</v>
      </c>
    </row>
    <row r="294">
      <c r="A294" s="3">
        <v>43803.0</v>
      </c>
      <c r="B294" s="4" t="s">
        <v>461</v>
      </c>
      <c r="C294" s="5">
        <v>94.0</v>
      </c>
      <c r="D294" s="4" t="s">
        <v>462</v>
      </c>
      <c r="E294" s="6" t="s">
        <v>463</v>
      </c>
      <c r="F294" s="5" t="s">
        <v>53</v>
      </c>
      <c r="G294" s="5">
        <v>2432.0</v>
      </c>
      <c r="H294" s="5" t="s">
        <v>464</v>
      </c>
      <c r="I294" s="4" t="s">
        <v>28</v>
      </c>
    </row>
    <row r="295">
      <c r="A295" s="3">
        <v>43803.0</v>
      </c>
      <c r="B295" s="4" t="s">
        <v>260</v>
      </c>
      <c r="C295" s="5">
        <v>95.0</v>
      </c>
      <c r="D295" s="4" t="s">
        <v>261</v>
      </c>
      <c r="E295" s="6" t="s">
        <v>262</v>
      </c>
      <c r="F295" s="5" t="s">
        <v>32</v>
      </c>
      <c r="G295" s="5">
        <v>1910.0</v>
      </c>
      <c r="H295" s="5" t="s">
        <v>67</v>
      </c>
      <c r="I295" s="4" t="s">
        <v>28</v>
      </c>
    </row>
    <row r="296">
      <c r="A296" s="3">
        <v>43803.0</v>
      </c>
      <c r="B296" s="4" t="s">
        <v>329</v>
      </c>
      <c r="C296" s="5">
        <v>96.0</v>
      </c>
      <c r="D296" s="4" t="s">
        <v>330</v>
      </c>
      <c r="E296" s="6" t="s">
        <v>331</v>
      </c>
      <c r="F296" s="5" t="s">
        <v>251</v>
      </c>
      <c r="G296" s="5">
        <v>1926.0</v>
      </c>
      <c r="H296" s="5" t="s">
        <v>332</v>
      </c>
      <c r="I296" s="4" t="s">
        <v>28</v>
      </c>
    </row>
    <row r="297">
      <c r="A297" s="3">
        <v>43803.0</v>
      </c>
      <c r="B297" s="4" t="s">
        <v>296</v>
      </c>
      <c r="C297" s="5">
        <v>97.0</v>
      </c>
      <c r="D297" s="4" t="s">
        <v>297</v>
      </c>
      <c r="E297" s="6" t="s">
        <v>298</v>
      </c>
      <c r="F297" s="5">
        <v>4.0</v>
      </c>
      <c r="G297" s="5">
        <v>578.0</v>
      </c>
      <c r="H297" s="5" t="s">
        <v>299</v>
      </c>
      <c r="I297" s="4" t="s">
        <v>28</v>
      </c>
    </row>
    <row r="298">
      <c r="A298" s="3">
        <v>43803.0</v>
      </c>
      <c r="B298" s="4" t="s">
        <v>465</v>
      </c>
      <c r="C298" s="5">
        <v>98.0</v>
      </c>
      <c r="D298" s="4" t="s">
        <v>466</v>
      </c>
      <c r="E298" s="6" t="s">
        <v>467</v>
      </c>
      <c r="F298" s="5" t="s">
        <v>134</v>
      </c>
      <c r="G298" s="5">
        <v>34.0</v>
      </c>
      <c r="H298" s="5" t="s">
        <v>115</v>
      </c>
      <c r="I298" s="4" t="s">
        <v>28</v>
      </c>
    </row>
    <row r="299">
      <c r="A299" s="3">
        <v>43803.0</v>
      </c>
      <c r="B299" s="4" t="s">
        <v>398</v>
      </c>
      <c r="C299" s="5">
        <v>99.0</v>
      </c>
      <c r="D299" s="4" t="s">
        <v>399</v>
      </c>
      <c r="E299" s="6" t="s">
        <v>400</v>
      </c>
      <c r="F299" s="5" t="s">
        <v>134</v>
      </c>
      <c r="G299" s="5">
        <v>2116.0</v>
      </c>
      <c r="H299" s="5" t="s">
        <v>54</v>
      </c>
      <c r="I299" s="4" t="s">
        <v>28</v>
      </c>
    </row>
    <row r="300">
      <c r="A300" s="3">
        <v>43803.0</v>
      </c>
      <c r="B300" s="4" t="s">
        <v>315</v>
      </c>
      <c r="C300" s="5">
        <v>100.0</v>
      </c>
      <c r="D300" s="4" t="s">
        <v>316</v>
      </c>
      <c r="E300" s="6" t="s">
        <v>317</v>
      </c>
      <c r="F300" s="5" t="s">
        <v>74</v>
      </c>
      <c r="G300" s="5">
        <v>3596.0</v>
      </c>
      <c r="H300" s="5">
        <v>30.0</v>
      </c>
      <c r="I300" s="4" t="s">
        <v>28</v>
      </c>
    </row>
    <row r="301">
      <c r="A301" s="3">
        <v>43802.0</v>
      </c>
      <c r="B301" s="4" t="s">
        <v>19</v>
      </c>
      <c r="C301" s="5">
        <v>1.0</v>
      </c>
      <c r="D301" s="4" t="s">
        <v>20</v>
      </c>
      <c r="E301" s="6" t="s">
        <v>21</v>
      </c>
      <c r="F301" s="5">
        <v>4.0</v>
      </c>
      <c r="G301" s="5">
        <v>10808.0</v>
      </c>
      <c r="H301" s="5" t="s">
        <v>22</v>
      </c>
      <c r="I301" s="4" t="s">
        <v>14</v>
      </c>
    </row>
    <row r="302">
      <c r="A302" s="3">
        <v>43802.0</v>
      </c>
      <c r="B302" s="4" t="s">
        <v>9</v>
      </c>
      <c r="C302" s="5">
        <v>2.0</v>
      </c>
      <c r="D302" s="4" t="s">
        <v>10</v>
      </c>
      <c r="E302" s="6" t="s">
        <v>11</v>
      </c>
      <c r="F302" s="5" t="s">
        <v>12</v>
      </c>
      <c r="G302" s="5">
        <v>4592.0</v>
      </c>
      <c r="H302" s="5" t="s">
        <v>13</v>
      </c>
      <c r="I302" s="4" t="s">
        <v>14</v>
      </c>
    </row>
    <row r="303">
      <c r="A303" s="3">
        <v>43802.0</v>
      </c>
      <c r="B303" s="4" t="s">
        <v>15</v>
      </c>
      <c r="C303" s="5">
        <v>3.0</v>
      </c>
      <c r="D303" s="4" t="s">
        <v>16</v>
      </c>
      <c r="E303" s="6" t="s">
        <v>17</v>
      </c>
      <c r="F303" s="5">
        <v>4.0</v>
      </c>
      <c r="G303" s="5">
        <v>29163.0</v>
      </c>
      <c r="H303" s="5" t="s">
        <v>18</v>
      </c>
      <c r="I303" s="4" t="s">
        <v>14</v>
      </c>
    </row>
    <row r="304">
      <c r="A304" s="3">
        <v>43802.0</v>
      </c>
      <c r="B304" s="4" t="s">
        <v>23</v>
      </c>
      <c r="C304" s="5">
        <v>4.0</v>
      </c>
      <c r="D304" s="4" t="s">
        <v>24</v>
      </c>
      <c r="E304" s="6" t="s">
        <v>25</v>
      </c>
      <c r="F304" s="5" t="s">
        <v>26</v>
      </c>
      <c r="G304" s="5">
        <v>6079.0</v>
      </c>
      <c r="H304" s="5" t="s">
        <v>27</v>
      </c>
      <c r="I304" s="4" t="s">
        <v>28</v>
      </c>
    </row>
    <row r="305">
      <c r="A305" s="3">
        <v>43802.0</v>
      </c>
      <c r="B305" s="4" t="s">
        <v>131</v>
      </c>
      <c r="C305" s="5">
        <v>5.0</v>
      </c>
      <c r="D305" s="4" t="s">
        <v>132</v>
      </c>
      <c r="E305" s="6" t="s">
        <v>133</v>
      </c>
      <c r="F305" s="5" t="s">
        <v>134</v>
      </c>
      <c r="G305" s="5">
        <v>712.0</v>
      </c>
      <c r="H305" s="5" t="s">
        <v>135</v>
      </c>
      <c r="I305" s="4" t="s">
        <v>28</v>
      </c>
    </row>
    <row r="306">
      <c r="A306" s="3">
        <v>43802.0</v>
      </c>
      <c r="B306" s="4" t="s">
        <v>333</v>
      </c>
      <c r="C306" s="5">
        <v>6.0</v>
      </c>
      <c r="D306" s="4" t="s">
        <v>334</v>
      </c>
      <c r="E306" s="6" t="s">
        <v>335</v>
      </c>
      <c r="F306" s="5" t="s">
        <v>26</v>
      </c>
      <c r="G306" s="5">
        <v>463.0</v>
      </c>
      <c r="H306" s="5" t="s">
        <v>336</v>
      </c>
      <c r="I306" s="4" t="s">
        <v>14</v>
      </c>
    </row>
    <row r="307">
      <c r="A307" s="3">
        <v>43802.0</v>
      </c>
      <c r="B307" s="4" t="s">
        <v>221</v>
      </c>
      <c r="C307" s="5">
        <v>7.0</v>
      </c>
      <c r="D307" s="4" t="s">
        <v>222</v>
      </c>
      <c r="E307" s="6" t="s">
        <v>223</v>
      </c>
      <c r="F307" s="5" t="s">
        <v>26</v>
      </c>
      <c r="G307" s="5">
        <v>6851.0</v>
      </c>
      <c r="H307" s="5" t="s">
        <v>224</v>
      </c>
      <c r="I307" s="4" t="s">
        <v>28</v>
      </c>
    </row>
    <row r="308">
      <c r="A308" s="3">
        <v>43802.0</v>
      </c>
      <c r="B308" s="4" t="s">
        <v>241</v>
      </c>
      <c r="C308" s="5">
        <v>8.0</v>
      </c>
      <c r="D308" s="4" t="s">
        <v>242</v>
      </c>
      <c r="E308" s="6" t="s">
        <v>243</v>
      </c>
      <c r="F308" s="5">
        <v>4.0</v>
      </c>
      <c r="G308" s="5">
        <v>2267.0</v>
      </c>
      <c r="H308" s="5" t="s">
        <v>244</v>
      </c>
      <c r="I308" s="4" t="s">
        <v>14</v>
      </c>
    </row>
    <row r="309">
      <c r="A309" s="3">
        <v>43802.0</v>
      </c>
      <c r="B309" s="4" t="s">
        <v>29</v>
      </c>
      <c r="C309" s="5">
        <v>9.0</v>
      </c>
      <c r="D309" s="4" t="s">
        <v>30</v>
      </c>
      <c r="E309" s="6" t="s">
        <v>31</v>
      </c>
      <c r="F309" s="5" t="s">
        <v>32</v>
      </c>
      <c r="G309" s="5">
        <v>2108.0</v>
      </c>
      <c r="H309" s="5" t="s">
        <v>33</v>
      </c>
      <c r="I309" s="4" t="s">
        <v>28</v>
      </c>
    </row>
    <row r="310">
      <c r="A310" s="3">
        <v>43802.0</v>
      </c>
      <c r="B310" s="4" t="s">
        <v>38</v>
      </c>
      <c r="C310" s="5">
        <v>10.0</v>
      </c>
      <c r="D310" s="4" t="s">
        <v>39</v>
      </c>
      <c r="E310" s="6" t="s">
        <v>40</v>
      </c>
      <c r="F310" s="5">
        <v>4.0</v>
      </c>
      <c r="G310" s="5">
        <v>5485.0</v>
      </c>
      <c r="H310" s="5" t="s">
        <v>41</v>
      </c>
      <c r="I310" s="4" t="s">
        <v>14</v>
      </c>
    </row>
    <row r="311">
      <c r="A311" s="3">
        <v>43802.0</v>
      </c>
      <c r="B311" s="4" t="s">
        <v>401</v>
      </c>
      <c r="C311" s="5">
        <v>11.0</v>
      </c>
      <c r="D311" s="4" t="s">
        <v>402</v>
      </c>
      <c r="E311" s="6" t="s">
        <v>403</v>
      </c>
      <c r="F311" s="5">
        <v>4.0</v>
      </c>
      <c r="G311" s="5">
        <v>571.0</v>
      </c>
      <c r="H311" s="5" t="s">
        <v>404</v>
      </c>
      <c r="I311" s="4" t="s">
        <v>14</v>
      </c>
    </row>
    <row r="312">
      <c r="A312" s="3">
        <v>43802.0</v>
      </c>
      <c r="B312" s="4" t="s">
        <v>34</v>
      </c>
      <c r="C312" s="5">
        <v>12.0</v>
      </c>
      <c r="D312" s="4" t="s">
        <v>35</v>
      </c>
      <c r="E312" s="6" t="s">
        <v>36</v>
      </c>
      <c r="F312" s="5">
        <v>4.0</v>
      </c>
      <c r="G312" s="5">
        <v>3781.0</v>
      </c>
      <c r="H312" s="5" t="s">
        <v>37</v>
      </c>
      <c r="I312" s="4" t="s">
        <v>28</v>
      </c>
    </row>
    <row r="313">
      <c r="A313" s="3">
        <v>43802.0</v>
      </c>
      <c r="B313" s="4" t="s">
        <v>344</v>
      </c>
      <c r="C313" s="5">
        <v>13.0</v>
      </c>
      <c r="D313" s="4" t="s">
        <v>345</v>
      </c>
      <c r="E313" s="6" t="s">
        <v>346</v>
      </c>
      <c r="F313" s="5">
        <v>4.0</v>
      </c>
      <c r="G313" s="5">
        <v>2235.0</v>
      </c>
      <c r="H313" s="5" t="s">
        <v>347</v>
      </c>
      <c r="I313" s="4" t="s">
        <v>14</v>
      </c>
    </row>
    <row r="314">
      <c r="A314" s="3">
        <v>43802.0</v>
      </c>
      <c r="B314" s="4" t="s">
        <v>42</v>
      </c>
      <c r="C314" s="5">
        <v>14.0</v>
      </c>
      <c r="D314" s="4" t="s">
        <v>43</v>
      </c>
      <c r="E314" s="6" t="s">
        <v>44</v>
      </c>
      <c r="F314" s="5">
        <v>4.0</v>
      </c>
      <c r="G314" s="5">
        <v>1830.0</v>
      </c>
      <c r="H314" s="5" t="s">
        <v>45</v>
      </c>
      <c r="I314" s="4" t="s">
        <v>14</v>
      </c>
    </row>
    <row r="315">
      <c r="A315" s="3">
        <v>43802.0</v>
      </c>
      <c r="B315" s="4" t="s">
        <v>79</v>
      </c>
      <c r="C315" s="5">
        <v>15.0</v>
      </c>
      <c r="D315" s="4" t="s">
        <v>80</v>
      </c>
      <c r="E315" s="6" t="s">
        <v>81</v>
      </c>
      <c r="F315" s="5">
        <v>4.0</v>
      </c>
      <c r="G315" s="5">
        <v>2088.0</v>
      </c>
      <c r="H315" s="5" t="s">
        <v>59</v>
      </c>
      <c r="I315" s="4" t="s">
        <v>14</v>
      </c>
    </row>
    <row r="316">
      <c r="A316" s="3">
        <v>43802.0</v>
      </c>
      <c r="B316" s="4" t="s">
        <v>468</v>
      </c>
      <c r="C316" s="5">
        <v>16.0</v>
      </c>
      <c r="D316" s="4" t="s">
        <v>469</v>
      </c>
      <c r="E316" s="6" t="s">
        <v>470</v>
      </c>
      <c r="F316" s="5">
        <v>4.0</v>
      </c>
      <c r="G316" s="5">
        <v>31441.0</v>
      </c>
      <c r="H316" s="5" t="s">
        <v>471</v>
      </c>
      <c r="I316" s="4" t="s">
        <v>14</v>
      </c>
    </row>
    <row r="317">
      <c r="A317" s="3">
        <v>43802.0</v>
      </c>
      <c r="B317" s="4" t="s">
        <v>64</v>
      </c>
      <c r="C317" s="5">
        <v>17.0</v>
      </c>
      <c r="D317" s="4" t="s">
        <v>65</v>
      </c>
      <c r="E317" s="6" t="s">
        <v>66</v>
      </c>
      <c r="F317" s="5">
        <v>4.0</v>
      </c>
      <c r="G317" s="5">
        <v>2329.0</v>
      </c>
      <c r="H317" s="5" t="s">
        <v>67</v>
      </c>
      <c r="I317" s="4" t="s">
        <v>14</v>
      </c>
    </row>
    <row r="318">
      <c r="A318" s="3">
        <v>43802.0</v>
      </c>
      <c r="B318" s="4" t="s">
        <v>120</v>
      </c>
      <c r="C318" s="5">
        <v>18.0</v>
      </c>
      <c r="D318" s="4" t="s">
        <v>121</v>
      </c>
      <c r="E318" s="6" t="s">
        <v>122</v>
      </c>
      <c r="F318" s="5" t="s">
        <v>32</v>
      </c>
      <c r="G318" s="5">
        <v>2041.0</v>
      </c>
      <c r="H318" s="5" t="s">
        <v>123</v>
      </c>
      <c r="I318" s="4" t="s">
        <v>28</v>
      </c>
    </row>
    <row r="319">
      <c r="A319" s="3">
        <v>43802.0</v>
      </c>
      <c r="B319" s="4" t="s">
        <v>76</v>
      </c>
      <c r="C319" s="5">
        <v>19.0</v>
      </c>
      <c r="D319" s="4" t="s">
        <v>77</v>
      </c>
      <c r="E319" s="6" t="s">
        <v>78</v>
      </c>
      <c r="F319" s="5" t="s">
        <v>26</v>
      </c>
      <c r="G319" s="5">
        <v>2934.0</v>
      </c>
      <c r="H319" s="5" t="s">
        <v>67</v>
      </c>
      <c r="I319" s="4" t="s">
        <v>28</v>
      </c>
    </row>
    <row r="320">
      <c r="A320" s="3">
        <v>43802.0</v>
      </c>
      <c r="B320" s="4" t="s">
        <v>55</v>
      </c>
      <c r="C320" s="5">
        <v>20.0</v>
      </c>
      <c r="D320" s="4" t="s">
        <v>56</v>
      </c>
      <c r="E320" s="6" t="s">
        <v>57</v>
      </c>
      <c r="F320" s="5" t="s">
        <v>58</v>
      </c>
      <c r="G320" s="5">
        <v>2245.0</v>
      </c>
      <c r="H320" s="5" t="s">
        <v>59</v>
      </c>
      <c r="I320" s="4" t="s">
        <v>28</v>
      </c>
    </row>
    <row r="321">
      <c r="A321" s="3">
        <v>43802.0</v>
      </c>
      <c r="B321" s="4" t="s">
        <v>160</v>
      </c>
      <c r="C321" s="5">
        <v>21.0</v>
      </c>
      <c r="D321" s="4" t="s">
        <v>161</v>
      </c>
      <c r="E321" s="6" t="s">
        <v>162</v>
      </c>
      <c r="F321" s="5">
        <v>4.0</v>
      </c>
      <c r="G321" s="5">
        <v>3281.0</v>
      </c>
      <c r="H321" s="5" t="s">
        <v>163</v>
      </c>
      <c r="I321" s="4" t="s">
        <v>14</v>
      </c>
    </row>
    <row r="322">
      <c r="A322" s="3">
        <v>43802.0</v>
      </c>
      <c r="B322" s="4" t="s">
        <v>68</v>
      </c>
      <c r="C322" s="5">
        <v>22.0</v>
      </c>
      <c r="D322" s="4" t="s">
        <v>69</v>
      </c>
      <c r="E322" s="6" t="s">
        <v>70</v>
      </c>
      <c r="F322" s="5">
        <v>4.0</v>
      </c>
      <c r="G322" s="5">
        <v>3725.0</v>
      </c>
      <c r="H322" s="5" t="s">
        <v>67</v>
      </c>
      <c r="I322" s="4" t="s">
        <v>28</v>
      </c>
    </row>
    <row r="323">
      <c r="A323" s="3">
        <v>43802.0</v>
      </c>
      <c r="B323" s="4" t="s">
        <v>271</v>
      </c>
      <c r="C323" s="5">
        <v>23.0</v>
      </c>
      <c r="D323" s="4" t="s">
        <v>272</v>
      </c>
      <c r="E323" s="6" t="s">
        <v>273</v>
      </c>
      <c r="F323" s="5" t="s">
        <v>12</v>
      </c>
      <c r="G323" s="5">
        <v>7876.0</v>
      </c>
      <c r="H323" s="5">
        <v>350.0</v>
      </c>
      <c r="I323" s="4" t="s">
        <v>28</v>
      </c>
    </row>
    <row r="324">
      <c r="A324" s="3">
        <v>43802.0</v>
      </c>
      <c r="B324" s="4" t="s">
        <v>71</v>
      </c>
      <c r="C324" s="5">
        <v>24.0</v>
      </c>
      <c r="D324" s="4" t="s">
        <v>72</v>
      </c>
      <c r="E324" s="6" t="s">
        <v>73</v>
      </c>
      <c r="F324" s="5" t="s">
        <v>74</v>
      </c>
      <c r="G324" s="5">
        <v>2403.0</v>
      </c>
      <c r="H324" s="5" t="s">
        <v>75</v>
      </c>
      <c r="I324" s="4" t="s">
        <v>28</v>
      </c>
    </row>
    <row r="325">
      <c r="A325" s="3">
        <v>43802.0</v>
      </c>
      <c r="B325" s="4" t="s">
        <v>50</v>
      </c>
      <c r="C325" s="5">
        <v>25.0</v>
      </c>
      <c r="D325" s="4" t="s">
        <v>51</v>
      </c>
      <c r="E325" s="6" t="s">
        <v>52</v>
      </c>
      <c r="F325" s="5" t="s">
        <v>53</v>
      </c>
      <c r="G325" s="5">
        <v>938.0</v>
      </c>
      <c r="H325" s="5" t="s">
        <v>54</v>
      </c>
      <c r="I325" s="4" t="s">
        <v>28</v>
      </c>
    </row>
    <row r="326">
      <c r="A326" s="3">
        <v>43802.0</v>
      </c>
      <c r="B326" s="4" t="s">
        <v>46</v>
      </c>
      <c r="C326" s="5">
        <v>26.0</v>
      </c>
      <c r="D326" s="4" t="s">
        <v>47</v>
      </c>
      <c r="E326" s="6" t="s">
        <v>48</v>
      </c>
      <c r="F326" s="5">
        <v>4.0</v>
      </c>
      <c r="G326" s="5">
        <v>6736.0</v>
      </c>
      <c r="H326" s="5" t="s">
        <v>49</v>
      </c>
      <c r="I326" s="4" t="s">
        <v>14</v>
      </c>
    </row>
    <row r="327">
      <c r="A327" s="3">
        <v>43802.0</v>
      </c>
      <c r="B327" s="4" t="s">
        <v>438</v>
      </c>
      <c r="C327" s="5">
        <v>27.0</v>
      </c>
      <c r="D327" s="4" t="s">
        <v>439</v>
      </c>
      <c r="E327" s="6" t="s">
        <v>440</v>
      </c>
      <c r="F327" s="5" t="s">
        <v>26</v>
      </c>
      <c r="G327" s="5">
        <v>90.0</v>
      </c>
      <c r="H327" s="5">
        <v>199.0</v>
      </c>
      <c r="I327" s="4" t="s">
        <v>28</v>
      </c>
    </row>
    <row r="328">
      <c r="A328" s="3">
        <v>43802.0</v>
      </c>
      <c r="B328" s="4" t="s">
        <v>116</v>
      </c>
      <c r="C328" s="5">
        <v>28.0</v>
      </c>
      <c r="D328" s="4" t="s">
        <v>117</v>
      </c>
      <c r="E328" s="6" t="s">
        <v>118</v>
      </c>
      <c r="F328" s="5" t="s">
        <v>32</v>
      </c>
      <c r="G328" s="5">
        <v>2056.0</v>
      </c>
      <c r="H328" s="5" t="s">
        <v>119</v>
      </c>
      <c r="I328" s="4" t="s">
        <v>28</v>
      </c>
    </row>
    <row r="329">
      <c r="A329" s="3">
        <v>43802.0</v>
      </c>
      <c r="B329" s="4" t="s">
        <v>60</v>
      </c>
      <c r="C329" s="5">
        <v>29.0</v>
      </c>
      <c r="D329" s="4" t="s">
        <v>61</v>
      </c>
      <c r="E329" s="6" t="s">
        <v>62</v>
      </c>
      <c r="F329" s="5">
        <v>4.0</v>
      </c>
      <c r="G329" s="5">
        <v>2758.0</v>
      </c>
      <c r="H329" s="5" t="s">
        <v>63</v>
      </c>
      <c r="I329" s="4" t="s">
        <v>14</v>
      </c>
    </row>
    <row r="330">
      <c r="A330" s="3">
        <v>43802.0</v>
      </c>
      <c r="B330" s="4" t="s">
        <v>82</v>
      </c>
      <c r="C330" s="5">
        <v>30.0</v>
      </c>
      <c r="D330" s="4" t="s">
        <v>83</v>
      </c>
      <c r="E330" s="6" t="s">
        <v>84</v>
      </c>
      <c r="F330" s="5" t="s">
        <v>85</v>
      </c>
      <c r="G330" s="5">
        <v>759.0</v>
      </c>
      <c r="H330" s="5">
        <v>37.0</v>
      </c>
      <c r="I330" s="4" t="s">
        <v>28</v>
      </c>
    </row>
    <row r="331">
      <c r="A331" s="3">
        <v>43802.0</v>
      </c>
      <c r="B331" s="4" t="s">
        <v>202</v>
      </c>
      <c r="C331" s="5">
        <v>31.0</v>
      </c>
      <c r="D331" s="4" t="s">
        <v>203</v>
      </c>
      <c r="E331" s="6" t="s">
        <v>204</v>
      </c>
      <c r="F331" s="5" t="s">
        <v>32</v>
      </c>
      <c r="G331" s="5">
        <v>850.0</v>
      </c>
      <c r="H331" s="5">
        <v>88.0</v>
      </c>
      <c r="I331" s="4" t="s">
        <v>28</v>
      </c>
    </row>
    <row r="332">
      <c r="A332" s="3">
        <v>43802.0</v>
      </c>
      <c r="B332" s="4" t="s">
        <v>409</v>
      </c>
      <c r="C332" s="5">
        <v>32.0</v>
      </c>
      <c r="D332" s="4" t="s">
        <v>410</v>
      </c>
      <c r="E332" s="6" t="s">
        <v>411</v>
      </c>
      <c r="F332" s="5" t="s">
        <v>32</v>
      </c>
      <c r="G332" s="5">
        <v>827.0</v>
      </c>
      <c r="H332" s="5" t="s">
        <v>412</v>
      </c>
      <c r="I332" s="4" t="s">
        <v>28</v>
      </c>
    </row>
    <row r="333">
      <c r="A333" s="3">
        <v>43802.0</v>
      </c>
      <c r="B333" s="4" t="s">
        <v>284</v>
      </c>
      <c r="C333" s="5">
        <v>33.0</v>
      </c>
      <c r="D333" s="4" t="s">
        <v>285</v>
      </c>
      <c r="E333" s="6" t="s">
        <v>286</v>
      </c>
      <c r="F333" s="5" t="s">
        <v>12</v>
      </c>
      <c r="G333" s="5">
        <v>3767.0</v>
      </c>
      <c r="H333" s="5" t="s">
        <v>287</v>
      </c>
      <c r="I333" s="4" t="s">
        <v>28</v>
      </c>
    </row>
    <row r="334">
      <c r="A334" s="3">
        <v>43802.0</v>
      </c>
      <c r="B334" s="4" t="s">
        <v>112</v>
      </c>
      <c r="C334" s="5">
        <v>34.0</v>
      </c>
      <c r="D334" s="4" t="s">
        <v>113</v>
      </c>
      <c r="E334" s="6" t="s">
        <v>114</v>
      </c>
      <c r="F334" s="5" t="s">
        <v>12</v>
      </c>
      <c r="G334" s="5">
        <v>2675.0</v>
      </c>
      <c r="H334" s="5" t="s">
        <v>115</v>
      </c>
      <c r="I334" s="4" t="s">
        <v>28</v>
      </c>
    </row>
    <row r="335">
      <c r="A335" s="3">
        <v>43802.0</v>
      </c>
      <c r="B335" s="4" t="s">
        <v>144</v>
      </c>
      <c r="C335" s="5">
        <v>35.0</v>
      </c>
      <c r="D335" s="4" t="s">
        <v>145</v>
      </c>
      <c r="E335" s="6" t="s">
        <v>146</v>
      </c>
      <c r="F335" s="5" t="s">
        <v>53</v>
      </c>
      <c r="G335" s="5">
        <v>3616.0</v>
      </c>
      <c r="H335" s="5" t="s">
        <v>147</v>
      </c>
      <c r="I335" s="4" t="s">
        <v>28</v>
      </c>
    </row>
    <row r="336">
      <c r="A336" s="3">
        <v>43802.0</v>
      </c>
      <c r="B336" s="4" t="s">
        <v>94</v>
      </c>
      <c r="C336" s="5">
        <v>36.0</v>
      </c>
      <c r="D336" s="4" t="s">
        <v>95</v>
      </c>
      <c r="E336" s="6" t="s">
        <v>96</v>
      </c>
      <c r="F336" s="5" t="s">
        <v>97</v>
      </c>
      <c r="G336" s="5">
        <v>674.0</v>
      </c>
      <c r="H336" s="5">
        <v>30.0</v>
      </c>
      <c r="I336" s="4" t="s">
        <v>28</v>
      </c>
    </row>
    <row r="337">
      <c r="A337" s="3">
        <v>43802.0</v>
      </c>
      <c r="B337" s="4" t="s">
        <v>108</v>
      </c>
      <c r="C337" s="5">
        <v>37.0</v>
      </c>
      <c r="D337" s="4" t="s">
        <v>109</v>
      </c>
      <c r="E337" s="6" t="s">
        <v>110</v>
      </c>
      <c r="F337" s="5" t="s">
        <v>58</v>
      </c>
      <c r="G337" s="5">
        <v>14480.0</v>
      </c>
      <c r="H337" s="5" t="s">
        <v>111</v>
      </c>
      <c r="I337" s="4" t="s">
        <v>28</v>
      </c>
    </row>
    <row r="338">
      <c r="A338" s="3">
        <v>43802.0</v>
      </c>
      <c r="B338" s="4" t="s">
        <v>205</v>
      </c>
      <c r="C338" s="5">
        <v>38.0</v>
      </c>
      <c r="D338" s="4" t="s">
        <v>206</v>
      </c>
      <c r="E338" s="6" t="s">
        <v>207</v>
      </c>
      <c r="F338" s="5" t="s">
        <v>208</v>
      </c>
      <c r="G338" s="5">
        <v>194.0</v>
      </c>
      <c r="H338" s="5" t="s">
        <v>209</v>
      </c>
      <c r="I338" s="4" t="s">
        <v>28</v>
      </c>
    </row>
    <row r="339">
      <c r="A339" s="3">
        <v>43802.0</v>
      </c>
      <c r="B339" s="4" t="s">
        <v>90</v>
      </c>
      <c r="C339" s="5">
        <v>39.0</v>
      </c>
      <c r="D339" s="4" t="s">
        <v>91</v>
      </c>
      <c r="E339" s="6" t="s">
        <v>92</v>
      </c>
      <c r="F339" s="5" t="s">
        <v>32</v>
      </c>
      <c r="G339" s="5">
        <v>3157.0</v>
      </c>
      <c r="H339" s="5" t="s">
        <v>93</v>
      </c>
      <c r="I339" s="4" t="s">
        <v>28</v>
      </c>
    </row>
    <row r="340">
      <c r="A340" s="3">
        <v>43802.0</v>
      </c>
      <c r="B340" s="4" t="s">
        <v>103</v>
      </c>
      <c r="C340" s="5">
        <v>40.0</v>
      </c>
      <c r="D340" s="4" t="s">
        <v>104</v>
      </c>
      <c r="E340" s="6" t="s">
        <v>105</v>
      </c>
      <c r="F340" s="5" t="s">
        <v>106</v>
      </c>
      <c r="G340" s="5">
        <v>1030.0</v>
      </c>
      <c r="H340" s="5" t="s">
        <v>107</v>
      </c>
      <c r="I340" s="4" t="s">
        <v>28</v>
      </c>
    </row>
    <row r="341">
      <c r="A341" s="3">
        <v>43802.0</v>
      </c>
      <c r="B341" s="4" t="s">
        <v>178</v>
      </c>
      <c r="C341" s="5">
        <v>41.0</v>
      </c>
      <c r="D341" s="4" t="s">
        <v>179</v>
      </c>
      <c r="E341" s="6" t="s">
        <v>180</v>
      </c>
      <c r="F341" s="5">
        <v>4.0</v>
      </c>
      <c r="G341" s="5">
        <v>289.0</v>
      </c>
      <c r="H341" s="5" t="s">
        <v>181</v>
      </c>
      <c r="I341" s="4" t="s">
        <v>28</v>
      </c>
    </row>
    <row r="342">
      <c r="A342" s="3">
        <v>43802.0</v>
      </c>
      <c r="B342" s="4" t="s">
        <v>186</v>
      </c>
      <c r="C342" s="5">
        <v>42.0</v>
      </c>
      <c r="D342" s="4" t="s">
        <v>187</v>
      </c>
      <c r="E342" s="6" t="s">
        <v>188</v>
      </c>
      <c r="F342" s="5">
        <v>4.0</v>
      </c>
      <c r="G342" s="5">
        <v>4385.0</v>
      </c>
      <c r="H342" s="5" t="s">
        <v>189</v>
      </c>
      <c r="I342" s="4" t="s">
        <v>28</v>
      </c>
    </row>
    <row r="343">
      <c r="A343" s="3">
        <v>43802.0</v>
      </c>
      <c r="B343" s="4" t="s">
        <v>417</v>
      </c>
      <c r="C343" s="5">
        <v>43.0</v>
      </c>
      <c r="D343" s="4" t="s">
        <v>418</v>
      </c>
      <c r="E343" s="6" t="s">
        <v>419</v>
      </c>
      <c r="F343" s="5" t="s">
        <v>58</v>
      </c>
      <c r="G343" s="5">
        <v>225.0</v>
      </c>
      <c r="H343" s="5">
        <v>45.0</v>
      </c>
      <c r="I343" s="4" t="s">
        <v>28</v>
      </c>
    </row>
    <row r="344">
      <c r="A344" s="3">
        <v>43802.0</v>
      </c>
      <c r="B344" s="4" t="s">
        <v>434</v>
      </c>
      <c r="C344" s="5">
        <v>44.0</v>
      </c>
      <c r="D344" s="4" t="s">
        <v>435</v>
      </c>
      <c r="E344" s="6" t="s">
        <v>436</v>
      </c>
      <c r="F344" s="5" t="s">
        <v>12</v>
      </c>
      <c r="G344" s="5">
        <v>4791.0</v>
      </c>
      <c r="H344" s="5" t="s">
        <v>437</v>
      </c>
      <c r="I344" s="4" t="s">
        <v>28</v>
      </c>
    </row>
    <row r="345">
      <c r="A345" s="3">
        <v>43802.0</v>
      </c>
      <c r="B345" s="4" t="s">
        <v>363</v>
      </c>
      <c r="C345" s="5">
        <v>45.0</v>
      </c>
      <c r="D345" s="4" t="s">
        <v>364</v>
      </c>
      <c r="E345" s="6" t="s">
        <v>365</v>
      </c>
      <c r="F345" s="5">
        <v>4.0</v>
      </c>
      <c r="G345" s="5">
        <v>1116.0</v>
      </c>
      <c r="H345" s="5" t="s">
        <v>366</v>
      </c>
      <c r="I345" s="4" t="s">
        <v>14</v>
      </c>
    </row>
    <row r="346">
      <c r="A346" s="3">
        <v>43802.0</v>
      </c>
      <c r="B346" s="4" t="s">
        <v>124</v>
      </c>
      <c r="C346" s="5">
        <v>46.0</v>
      </c>
      <c r="D346" s="4" t="s">
        <v>125</v>
      </c>
      <c r="E346" s="6" t="s">
        <v>126</v>
      </c>
      <c r="F346" s="5" t="s">
        <v>26</v>
      </c>
      <c r="G346" s="5">
        <v>2493.0</v>
      </c>
      <c r="H346" s="5" t="s">
        <v>127</v>
      </c>
      <c r="I346" s="4" t="s">
        <v>28</v>
      </c>
    </row>
    <row r="347">
      <c r="A347" s="3">
        <v>43802.0</v>
      </c>
      <c r="B347" s="4" t="s">
        <v>237</v>
      </c>
      <c r="C347" s="5">
        <v>47.0</v>
      </c>
      <c r="D347" s="4" t="s">
        <v>238</v>
      </c>
      <c r="E347" s="6" t="s">
        <v>239</v>
      </c>
      <c r="F347" s="5" t="s">
        <v>26</v>
      </c>
      <c r="G347" s="5">
        <v>3882.0</v>
      </c>
      <c r="H347" s="5" t="s">
        <v>240</v>
      </c>
      <c r="I347" s="4" t="s">
        <v>28</v>
      </c>
    </row>
    <row r="348">
      <c r="A348" s="3">
        <v>43802.0</v>
      </c>
      <c r="B348" s="4" t="s">
        <v>472</v>
      </c>
      <c r="C348" s="5">
        <v>48.0</v>
      </c>
      <c r="D348" s="4" t="s">
        <v>473</v>
      </c>
      <c r="E348" s="6" t="s">
        <v>474</v>
      </c>
      <c r="F348" s="5">
        <v>4.0</v>
      </c>
      <c r="G348" s="5">
        <v>387.0</v>
      </c>
      <c r="H348" s="5" t="s">
        <v>340</v>
      </c>
      <c r="I348" s="4" t="s">
        <v>14</v>
      </c>
    </row>
    <row r="349">
      <c r="A349" s="3">
        <v>43802.0</v>
      </c>
      <c r="B349" s="4" t="s">
        <v>182</v>
      </c>
      <c r="C349" s="5">
        <v>49.0</v>
      </c>
      <c r="D349" s="4" t="s">
        <v>183</v>
      </c>
      <c r="E349" s="6" t="s">
        <v>184</v>
      </c>
      <c r="F349" s="5">
        <v>4.0</v>
      </c>
      <c r="G349" s="5">
        <v>6706.0</v>
      </c>
      <c r="H349" s="5" t="s">
        <v>185</v>
      </c>
      <c r="I349" s="4" t="s">
        <v>14</v>
      </c>
    </row>
    <row r="350">
      <c r="A350" s="3">
        <v>43802.0</v>
      </c>
      <c r="B350" s="4" t="s">
        <v>136</v>
      </c>
      <c r="C350" s="5">
        <v>50.0</v>
      </c>
      <c r="D350" s="4" t="s">
        <v>137</v>
      </c>
      <c r="E350" s="6" t="s">
        <v>138</v>
      </c>
      <c r="F350" s="5" t="s">
        <v>74</v>
      </c>
      <c r="G350" s="5">
        <v>1281.0</v>
      </c>
      <c r="H350" s="5" t="s">
        <v>139</v>
      </c>
      <c r="I350" s="4" t="s">
        <v>28</v>
      </c>
    </row>
    <row r="351">
      <c r="A351" s="3">
        <v>43802.0</v>
      </c>
      <c r="B351" s="4" t="s">
        <v>248</v>
      </c>
      <c r="C351" s="5">
        <v>51.0</v>
      </c>
      <c r="D351" s="4" t="s">
        <v>249</v>
      </c>
      <c r="E351" s="6" t="s">
        <v>250</v>
      </c>
      <c r="F351" s="5" t="s">
        <v>251</v>
      </c>
      <c r="G351" s="5">
        <v>4596.0</v>
      </c>
      <c r="H351" s="5" t="s">
        <v>252</v>
      </c>
      <c r="I351" s="4" t="s">
        <v>14</v>
      </c>
    </row>
    <row r="352">
      <c r="A352" s="3">
        <v>43802.0</v>
      </c>
      <c r="B352" s="4" t="s">
        <v>337</v>
      </c>
      <c r="C352" s="5">
        <v>52.0</v>
      </c>
      <c r="D352" s="4" t="s">
        <v>338</v>
      </c>
      <c r="E352" s="6" t="s">
        <v>339</v>
      </c>
      <c r="F352" s="5" t="s">
        <v>74</v>
      </c>
      <c r="G352" s="5">
        <v>1775.0</v>
      </c>
      <c r="H352" s="5" t="s">
        <v>340</v>
      </c>
      <c r="I352" s="4" t="s">
        <v>28</v>
      </c>
    </row>
    <row r="353">
      <c r="A353" s="3">
        <v>43802.0</v>
      </c>
      <c r="B353" s="4" t="s">
        <v>475</v>
      </c>
      <c r="C353" s="5">
        <v>53.0</v>
      </c>
      <c r="D353" s="4" t="s">
        <v>476</v>
      </c>
      <c r="E353" s="6" t="s">
        <v>477</v>
      </c>
      <c r="F353" s="5" t="s">
        <v>12</v>
      </c>
      <c r="G353" s="5">
        <v>60.0</v>
      </c>
      <c r="H353" s="5">
        <v>89.0</v>
      </c>
      <c r="I353" s="4" t="s">
        <v>28</v>
      </c>
    </row>
    <row r="354">
      <c r="A354" s="3">
        <v>43802.0</v>
      </c>
      <c r="B354" s="4" t="s">
        <v>164</v>
      </c>
      <c r="C354" s="5">
        <v>54.0</v>
      </c>
      <c r="D354" s="4" t="s">
        <v>165</v>
      </c>
      <c r="E354" s="6" t="s">
        <v>166</v>
      </c>
      <c r="F354" s="5" t="s">
        <v>12</v>
      </c>
      <c r="G354" s="5">
        <v>1257.0</v>
      </c>
      <c r="H354" s="5" t="s">
        <v>167</v>
      </c>
      <c r="I354" s="4" t="s">
        <v>28</v>
      </c>
    </row>
    <row r="355">
      <c r="A355" s="3">
        <v>43802.0</v>
      </c>
      <c r="B355" s="4" t="s">
        <v>98</v>
      </c>
      <c r="C355" s="5">
        <v>55.0</v>
      </c>
      <c r="D355" s="4" t="s">
        <v>99</v>
      </c>
      <c r="E355" s="6" t="s">
        <v>100</v>
      </c>
      <c r="F355" s="5" t="s">
        <v>101</v>
      </c>
      <c r="G355" s="5">
        <v>439.0</v>
      </c>
      <c r="H355" s="5" t="s">
        <v>102</v>
      </c>
      <c r="I355" s="4" t="s">
        <v>28</v>
      </c>
    </row>
    <row r="356">
      <c r="A356" s="3">
        <v>43802.0</v>
      </c>
      <c r="B356" s="4" t="s">
        <v>441</v>
      </c>
      <c r="C356" s="5">
        <v>56.0</v>
      </c>
      <c r="D356" s="4" t="s">
        <v>442</v>
      </c>
      <c r="E356" s="6" t="s">
        <v>443</v>
      </c>
      <c r="F356" s="5" t="s">
        <v>251</v>
      </c>
      <c r="G356" s="5">
        <v>2353.0</v>
      </c>
      <c r="H356" s="5" t="s">
        <v>444</v>
      </c>
      <c r="I356" s="4" t="s">
        <v>14</v>
      </c>
    </row>
    <row r="357">
      <c r="A357" s="3">
        <v>43802.0</v>
      </c>
      <c r="B357" s="4" t="s">
        <v>449</v>
      </c>
      <c r="C357" s="5">
        <v>57.0</v>
      </c>
      <c r="D357" s="4" t="s">
        <v>450</v>
      </c>
      <c r="E357" s="6" t="s">
        <v>451</v>
      </c>
      <c r="F357" s="5" t="s">
        <v>251</v>
      </c>
      <c r="G357" s="5">
        <v>1054.0</v>
      </c>
      <c r="H357" s="5" t="s">
        <v>452</v>
      </c>
      <c r="I357" s="4" t="s">
        <v>28</v>
      </c>
    </row>
    <row r="358">
      <c r="A358" s="3">
        <v>43802.0</v>
      </c>
      <c r="B358" s="4" t="s">
        <v>190</v>
      </c>
      <c r="C358" s="5">
        <v>58.0</v>
      </c>
      <c r="D358" s="4" t="s">
        <v>191</v>
      </c>
      <c r="E358" s="6" t="s">
        <v>192</v>
      </c>
      <c r="F358" s="5" t="s">
        <v>26</v>
      </c>
      <c r="G358" s="5">
        <v>229.0</v>
      </c>
      <c r="H358" s="5" t="s">
        <v>193</v>
      </c>
      <c r="I358" s="4" t="s">
        <v>28</v>
      </c>
    </row>
    <row r="359">
      <c r="A359" s="3">
        <v>43802.0</v>
      </c>
      <c r="B359" s="4" t="s">
        <v>478</v>
      </c>
      <c r="C359" s="5">
        <v>59.0</v>
      </c>
      <c r="D359" s="4" t="s">
        <v>479</v>
      </c>
      <c r="E359" s="6" t="s">
        <v>480</v>
      </c>
      <c r="F359" s="5" t="s">
        <v>32</v>
      </c>
      <c r="G359" s="5">
        <v>69.0</v>
      </c>
      <c r="H359" s="5" t="s">
        <v>481</v>
      </c>
      <c r="I359" s="4" t="s">
        <v>14</v>
      </c>
    </row>
    <row r="360">
      <c r="A360" s="3">
        <v>43802.0</v>
      </c>
      <c r="B360" s="4" t="s">
        <v>482</v>
      </c>
      <c r="C360" s="5">
        <v>60.0</v>
      </c>
      <c r="D360" s="4" t="s">
        <v>199</v>
      </c>
      <c r="E360" s="6" t="s">
        <v>483</v>
      </c>
      <c r="F360" s="5">
        <v>4.0</v>
      </c>
      <c r="G360" s="5">
        <v>8862.0</v>
      </c>
      <c r="H360" s="5" t="s">
        <v>484</v>
      </c>
      <c r="I360" s="4" t="s">
        <v>28</v>
      </c>
    </row>
    <row r="361">
      <c r="A361" s="3">
        <v>43802.0</v>
      </c>
      <c r="B361" s="4" t="s">
        <v>485</v>
      </c>
      <c r="C361" s="5">
        <v>61.0</v>
      </c>
      <c r="D361" s="4" t="s">
        <v>486</v>
      </c>
      <c r="E361" s="6" t="s">
        <v>487</v>
      </c>
      <c r="F361" s="5" t="s">
        <v>26</v>
      </c>
      <c r="G361" s="5">
        <v>205.0</v>
      </c>
      <c r="H361" s="5" t="s">
        <v>488</v>
      </c>
      <c r="I361" s="4" t="s">
        <v>28</v>
      </c>
    </row>
    <row r="362">
      <c r="A362" s="3">
        <v>43802.0</v>
      </c>
      <c r="B362" s="4" t="s">
        <v>348</v>
      </c>
      <c r="C362" s="5">
        <v>62.0</v>
      </c>
      <c r="D362" s="4" t="s">
        <v>349</v>
      </c>
      <c r="E362" s="6" t="s">
        <v>350</v>
      </c>
      <c r="F362" s="5" t="s">
        <v>134</v>
      </c>
      <c r="G362" s="5">
        <v>740.0</v>
      </c>
      <c r="H362" s="5" t="s">
        <v>351</v>
      </c>
      <c r="I362" s="4" t="s">
        <v>28</v>
      </c>
    </row>
    <row r="363">
      <c r="A363" s="3">
        <v>43802.0</v>
      </c>
      <c r="B363" s="4" t="s">
        <v>352</v>
      </c>
      <c r="C363" s="5">
        <v>63.0</v>
      </c>
      <c r="D363" s="4" t="s">
        <v>353</v>
      </c>
      <c r="E363" s="6" t="s">
        <v>354</v>
      </c>
      <c r="F363" s="5" t="s">
        <v>97</v>
      </c>
      <c r="G363" s="5">
        <v>488.0</v>
      </c>
      <c r="H363" s="5" t="s">
        <v>355</v>
      </c>
      <c r="I363" s="4" t="s">
        <v>14</v>
      </c>
    </row>
    <row r="364">
      <c r="A364" s="3">
        <v>43802.0</v>
      </c>
      <c r="B364" s="4" t="s">
        <v>168</v>
      </c>
      <c r="C364" s="5">
        <v>64.0</v>
      </c>
      <c r="D364" s="4" t="s">
        <v>169</v>
      </c>
      <c r="E364" s="6" t="s">
        <v>170</v>
      </c>
      <c r="F364" s="5" t="s">
        <v>171</v>
      </c>
      <c r="G364" s="5">
        <v>1083.0</v>
      </c>
      <c r="H364" s="5" t="s">
        <v>172</v>
      </c>
      <c r="I364" s="4" t="s">
        <v>28</v>
      </c>
    </row>
    <row r="365">
      <c r="A365" s="3">
        <v>43802.0</v>
      </c>
      <c r="B365" s="4" t="s">
        <v>267</v>
      </c>
      <c r="C365" s="5">
        <v>65.0</v>
      </c>
      <c r="D365" s="4" t="s">
        <v>268</v>
      </c>
      <c r="E365" s="6" t="s">
        <v>269</v>
      </c>
      <c r="F365" s="5" t="s">
        <v>58</v>
      </c>
      <c r="G365" s="5">
        <v>870.0</v>
      </c>
      <c r="H365" s="5" t="s">
        <v>270</v>
      </c>
      <c r="I365" s="4" t="s">
        <v>14</v>
      </c>
    </row>
    <row r="366">
      <c r="A366" s="3">
        <v>43802.0</v>
      </c>
      <c r="B366" s="4" t="s">
        <v>318</v>
      </c>
      <c r="C366" s="5">
        <v>66.0</v>
      </c>
      <c r="D366" s="4" t="s">
        <v>319</v>
      </c>
      <c r="E366" s="6" t="s">
        <v>320</v>
      </c>
      <c r="F366" s="5" t="s">
        <v>134</v>
      </c>
      <c r="G366" s="5">
        <v>1113.0</v>
      </c>
      <c r="H366" s="5" t="s">
        <v>321</v>
      </c>
      <c r="I366" s="4" t="s">
        <v>28</v>
      </c>
    </row>
    <row r="367">
      <c r="A367" s="3">
        <v>43802.0</v>
      </c>
      <c r="B367" s="4" t="s">
        <v>253</v>
      </c>
      <c r="C367" s="5">
        <v>67.0</v>
      </c>
      <c r="D367" s="4" t="s">
        <v>254</v>
      </c>
      <c r="E367" s="6" t="s">
        <v>255</v>
      </c>
      <c r="F367" s="5" t="s">
        <v>106</v>
      </c>
      <c r="G367" s="5">
        <v>5312.0</v>
      </c>
      <c r="H367" s="5">
        <v>79.0</v>
      </c>
      <c r="I367" s="4" t="s">
        <v>28</v>
      </c>
    </row>
    <row r="368">
      <c r="A368" s="3">
        <v>43802.0</v>
      </c>
      <c r="B368" s="4" t="s">
        <v>489</v>
      </c>
      <c r="C368" s="5">
        <v>68.0</v>
      </c>
      <c r="D368" s="4" t="s">
        <v>490</v>
      </c>
      <c r="E368" s="6" t="s">
        <v>491</v>
      </c>
      <c r="F368" s="5">
        <v>4.0</v>
      </c>
      <c r="G368" s="5">
        <v>51.0</v>
      </c>
      <c r="H368" s="5">
        <v>54.0</v>
      </c>
      <c r="I368" s="4" t="s">
        <v>14</v>
      </c>
    </row>
    <row r="369">
      <c r="A369" s="3">
        <v>43802.0</v>
      </c>
      <c r="B369" s="4" t="s">
        <v>156</v>
      </c>
      <c r="C369" s="5">
        <v>69.0</v>
      </c>
      <c r="D369" s="4" t="s">
        <v>157</v>
      </c>
      <c r="E369" s="6" t="s">
        <v>158</v>
      </c>
      <c r="F369" s="5" t="s">
        <v>134</v>
      </c>
      <c r="G369" s="5">
        <v>1400.0</v>
      </c>
      <c r="H369" s="5" t="s">
        <v>159</v>
      </c>
      <c r="I369" s="4" t="s">
        <v>28</v>
      </c>
    </row>
    <row r="370">
      <c r="A370" s="3">
        <v>43802.0</v>
      </c>
      <c r="B370" s="4" t="s">
        <v>152</v>
      </c>
      <c r="C370" s="5">
        <v>70.0</v>
      </c>
      <c r="D370" s="4" t="s">
        <v>153</v>
      </c>
      <c r="E370" s="6" t="s">
        <v>154</v>
      </c>
      <c r="F370" s="5" t="s">
        <v>74</v>
      </c>
      <c r="G370" s="5">
        <v>3497.0</v>
      </c>
      <c r="H370" s="5" t="s">
        <v>155</v>
      </c>
      <c r="I370" s="4" t="s">
        <v>28</v>
      </c>
    </row>
    <row r="371">
      <c r="A371" s="3">
        <v>43802.0</v>
      </c>
      <c r="B371" s="4" t="s">
        <v>140</v>
      </c>
      <c r="C371" s="5">
        <v>71.0</v>
      </c>
      <c r="D371" s="4" t="s">
        <v>141</v>
      </c>
      <c r="E371" s="6" t="s">
        <v>142</v>
      </c>
      <c r="F371" s="5" t="s">
        <v>74</v>
      </c>
      <c r="G371" s="5">
        <v>8885.0</v>
      </c>
      <c r="H371" s="5" t="s">
        <v>143</v>
      </c>
      <c r="I371" s="4" t="s">
        <v>28</v>
      </c>
    </row>
    <row r="372">
      <c r="A372" s="3">
        <v>43802.0</v>
      </c>
      <c r="B372" s="4" t="s">
        <v>457</v>
      </c>
      <c r="C372" s="5">
        <v>72.0</v>
      </c>
      <c r="D372" s="4" t="s">
        <v>458</v>
      </c>
      <c r="E372" s="6" t="s">
        <v>459</v>
      </c>
      <c r="F372" s="5" t="s">
        <v>32</v>
      </c>
      <c r="G372" s="5">
        <v>1509.0</v>
      </c>
      <c r="H372" s="5" t="s">
        <v>460</v>
      </c>
      <c r="I372" s="4" t="s">
        <v>28</v>
      </c>
    </row>
    <row r="373">
      <c r="A373" s="3">
        <v>43802.0</v>
      </c>
      <c r="B373" s="4" t="s">
        <v>492</v>
      </c>
      <c r="C373" s="5">
        <v>73.0</v>
      </c>
      <c r="D373" s="4" t="s">
        <v>493</v>
      </c>
      <c r="E373" s="6" t="s">
        <v>494</v>
      </c>
      <c r="F373" s="5" t="s">
        <v>12</v>
      </c>
      <c r="G373" s="5">
        <v>270.0</v>
      </c>
      <c r="H373" s="5" t="s">
        <v>495</v>
      </c>
      <c r="I373" s="4" t="s">
        <v>28</v>
      </c>
    </row>
    <row r="374">
      <c r="A374" s="3">
        <v>43802.0</v>
      </c>
      <c r="B374" s="4" t="s">
        <v>229</v>
      </c>
      <c r="C374" s="5">
        <v>74.0</v>
      </c>
      <c r="D374" s="4" t="s">
        <v>230</v>
      </c>
      <c r="E374" s="6" t="s">
        <v>231</v>
      </c>
      <c r="F374" s="5" t="s">
        <v>134</v>
      </c>
      <c r="G374" s="5">
        <v>166.0</v>
      </c>
      <c r="H374" s="5" t="s">
        <v>232</v>
      </c>
      <c r="I374" s="4" t="s">
        <v>28</v>
      </c>
    </row>
    <row r="375">
      <c r="A375" s="3">
        <v>43802.0</v>
      </c>
      <c r="B375" s="4" t="s">
        <v>217</v>
      </c>
      <c r="C375" s="5">
        <v>75.0</v>
      </c>
      <c r="D375" s="4" t="s">
        <v>218</v>
      </c>
      <c r="E375" s="6" t="s">
        <v>219</v>
      </c>
      <c r="F375" s="5" t="s">
        <v>32</v>
      </c>
      <c r="G375" s="5">
        <v>3561.0</v>
      </c>
      <c r="H375" s="5" t="s">
        <v>220</v>
      </c>
      <c r="I375" s="4" t="s">
        <v>28</v>
      </c>
    </row>
    <row r="376">
      <c r="A376" s="3">
        <v>43802.0</v>
      </c>
      <c r="B376" s="4" t="s">
        <v>263</v>
      </c>
      <c r="C376" s="5">
        <v>76.0</v>
      </c>
      <c r="D376" s="4" t="s">
        <v>264</v>
      </c>
      <c r="E376" s="6" t="s">
        <v>265</v>
      </c>
      <c r="F376" s="5" t="s">
        <v>106</v>
      </c>
      <c r="G376" s="5">
        <v>1519.0</v>
      </c>
      <c r="H376" s="5" t="s">
        <v>266</v>
      </c>
      <c r="I376" s="4" t="s">
        <v>28</v>
      </c>
    </row>
    <row r="377">
      <c r="A377" s="3">
        <v>43802.0</v>
      </c>
      <c r="B377" s="4" t="s">
        <v>173</v>
      </c>
      <c r="C377" s="5">
        <v>77.0</v>
      </c>
      <c r="D377" s="4" t="s">
        <v>174</v>
      </c>
      <c r="E377" s="6" t="s">
        <v>175</v>
      </c>
      <c r="F377" s="5" t="s">
        <v>176</v>
      </c>
      <c r="G377" s="5">
        <v>2176.0</v>
      </c>
      <c r="H377" s="5" t="s">
        <v>177</v>
      </c>
      <c r="I377" s="4" t="s">
        <v>28</v>
      </c>
    </row>
    <row r="378">
      <c r="A378" s="3">
        <v>43802.0</v>
      </c>
      <c r="B378" s="4" t="s">
        <v>214</v>
      </c>
      <c r="C378" s="5">
        <v>78.0</v>
      </c>
      <c r="D378" s="4" t="s">
        <v>215</v>
      </c>
      <c r="E378" s="6" t="s">
        <v>216</v>
      </c>
      <c r="F378" s="5" t="s">
        <v>26</v>
      </c>
      <c r="G378" s="5">
        <v>4463.0</v>
      </c>
      <c r="H378" s="5" t="s">
        <v>54</v>
      </c>
      <c r="I378" s="4" t="s">
        <v>28</v>
      </c>
    </row>
    <row r="379">
      <c r="A379" s="3">
        <v>43802.0</v>
      </c>
      <c r="B379" s="4" t="s">
        <v>194</v>
      </c>
      <c r="C379" s="5">
        <v>79.0</v>
      </c>
      <c r="D379" s="4" t="s">
        <v>195</v>
      </c>
      <c r="E379" s="6" t="s">
        <v>196</v>
      </c>
      <c r="F379" s="5" t="s">
        <v>134</v>
      </c>
      <c r="G379" s="5">
        <v>559.0</v>
      </c>
      <c r="H379" s="5" t="s">
        <v>197</v>
      </c>
      <c r="I379" s="4" t="s">
        <v>28</v>
      </c>
    </row>
    <row r="380">
      <c r="A380" s="3">
        <v>43802.0</v>
      </c>
      <c r="B380" s="4" t="s">
        <v>445</v>
      </c>
      <c r="C380" s="5">
        <v>80.0</v>
      </c>
      <c r="D380" s="4" t="s">
        <v>446</v>
      </c>
      <c r="E380" s="6" t="s">
        <v>447</v>
      </c>
      <c r="F380" s="5">
        <v>4.0</v>
      </c>
      <c r="G380" s="5">
        <v>1200.0</v>
      </c>
      <c r="H380" s="5" t="s">
        <v>448</v>
      </c>
      <c r="I380" s="4" t="s">
        <v>14</v>
      </c>
    </row>
    <row r="381">
      <c r="A381" s="3">
        <v>43802.0</v>
      </c>
      <c r="B381" s="4" t="s">
        <v>86</v>
      </c>
      <c r="C381" s="5">
        <v>81.0</v>
      </c>
      <c r="D381" s="4" t="s">
        <v>87</v>
      </c>
      <c r="E381" s="6" t="s">
        <v>88</v>
      </c>
      <c r="F381" s="5">
        <v>4.0</v>
      </c>
      <c r="G381" s="5">
        <v>3640.0</v>
      </c>
      <c r="H381" s="5" t="s">
        <v>89</v>
      </c>
      <c r="I381" s="4" t="s">
        <v>14</v>
      </c>
    </row>
    <row r="382">
      <c r="A382" s="3">
        <v>43802.0</v>
      </c>
      <c r="B382" s="4" t="s">
        <v>210</v>
      </c>
      <c r="C382" s="5">
        <v>82.0</v>
      </c>
      <c r="D382" s="4" t="s">
        <v>211</v>
      </c>
      <c r="E382" s="6" t="s">
        <v>212</v>
      </c>
      <c r="F382" s="5">
        <v>4.0</v>
      </c>
      <c r="G382" s="5">
        <v>454.0</v>
      </c>
      <c r="H382" s="5" t="s">
        <v>213</v>
      </c>
      <c r="I382" s="4" t="s">
        <v>28</v>
      </c>
    </row>
    <row r="383">
      <c r="A383" s="3">
        <v>43802.0</v>
      </c>
      <c r="B383" s="4" t="s">
        <v>413</v>
      </c>
      <c r="C383" s="5">
        <v>83.0</v>
      </c>
      <c r="D383" s="4" t="s">
        <v>414</v>
      </c>
      <c r="E383" s="6" t="s">
        <v>415</v>
      </c>
      <c r="F383" s="5" t="s">
        <v>26</v>
      </c>
      <c r="G383" s="5">
        <v>3279.0</v>
      </c>
      <c r="H383" s="5" t="s">
        <v>416</v>
      </c>
      <c r="I383" s="4" t="s">
        <v>28</v>
      </c>
    </row>
    <row r="384">
      <c r="A384" s="3">
        <v>43802.0</v>
      </c>
      <c r="B384" s="4" t="s">
        <v>292</v>
      </c>
      <c r="C384" s="5">
        <v>84.0</v>
      </c>
      <c r="D384" s="4" t="s">
        <v>293</v>
      </c>
      <c r="E384" s="6" t="s">
        <v>294</v>
      </c>
      <c r="F384" s="5" t="s">
        <v>53</v>
      </c>
      <c r="G384" s="5">
        <v>846.0</v>
      </c>
      <c r="H384" s="5" t="s">
        <v>295</v>
      </c>
      <c r="I384" s="4" t="s">
        <v>14</v>
      </c>
    </row>
    <row r="385">
      <c r="A385" s="3">
        <v>43802.0</v>
      </c>
      <c r="B385" s="4" t="s">
        <v>225</v>
      </c>
      <c r="C385" s="5">
        <v>85.0</v>
      </c>
      <c r="D385" s="4" t="s">
        <v>226</v>
      </c>
      <c r="E385" s="6" t="s">
        <v>227</v>
      </c>
      <c r="F385" s="5" t="s">
        <v>74</v>
      </c>
      <c r="G385" s="5">
        <v>4639.0</v>
      </c>
      <c r="H385" s="5" t="s">
        <v>228</v>
      </c>
      <c r="I385" s="4" t="s">
        <v>28</v>
      </c>
    </row>
    <row r="386">
      <c r="A386" s="3">
        <v>43802.0</v>
      </c>
      <c r="B386" s="4" t="s">
        <v>496</v>
      </c>
      <c r="C386" s="5">
        <v>86.0</v>
      </c>
      <c r="D386" s="4" t="s">
        <v>497</v>
      </c>
      <c r="E386" s="6" t="s">
        <v>498</v>
      </c>
      <c r="F386" s="5" t="s">
        <v>32</v>
      </c>
      <c r="G386" s="5">
        <v>252.0</v>
      </c>
      <c r="H386" s="5" t="s">
        <v>499</v>
      </c>
      <c r="I386" s="4" t="s">
        <v>28</v>
      </c>
    </row>
    <row r="387">
      <c r="A387" s="3">
        <v>43802.0</v>
      </c>
      <c r="B387" s="4" t="s">
        <v>500</v>
      </c>
      <c r="C387" s="5">
        <v>87.0</v>
      </c>
      <c r="D387" s="4" t="s">
        <v>501</v>
      </c>
      <c r="E387" s="6" t="s">
        <v>502</v>
      </c>
      <c r="F387" s="5" t="s">
        <v>106</v>
      </c>
      <c r="G387" s="5">
        <v>509.0</v>
      </c>
      <c r="H387" s="5" t="s">
        <v>503</v>
      </c>
      <c r="I387" s="4" t="s">
        <v>14</v>
      </c>
    </row>
    <row r="388">
      <c r="A388" s="3">
        <v>43802.0</v>
      </c>
      <c r="B388" s="4" t="s">
        <v>256</v>
      </c>
      <c r="C388" s="5">
        <v>88.0</v>
      </c>
      <c r="D388" s="4" t="s">
        <v>257</v>
      </c>
      <c r="E388" s="6" t="s">
        <v>258</v>
      </c>
      <c r="F388" s="5" t="s">
        <v>251</v>
      </c>
      <c r="G388" s="5">
        <v>2406.0</v>
      </c>
      <c r="H388" s="5" t="s">
        <v>259</v>
      </c>
      <c r="I388" s="4" t="s">
        <v>28</v>
      </c>
    </row>
    <row r="389">
      <c r="A389" s="3">
        <v>43802.0</v>
      </c>
      <c r="B389" s="4" t="s">
        <v>281</v>
      </c>
      <c r="C389" s="5">
        <v>89.0</v>
      </c>
      <c r="D389" s="4" t="s">
        <v>113</v>
      </c>
      <c r="E389" s="6" t="s">
        <v>282</v>
      </c>
      <c r="F389" s="5">
        <v>4.0</v>
      </c>
      <c r="G389" s="5">
        <v>2703.0</v>
      </c>
      <c r="H389" s="5" t="s">
        <v>283</v>
      </c>
      <c r="I389" s="4" t="s">
        <v>28</v>
      </c>
    </row>
    <row r="390">
      <c r="A390" s="3">
        <v>43802.0</v>
      </c>
      <c r="B390" s="4" t="s">
        <v>504</v>
      </c>
      <c r="C390" s="5">
        <v>90.0</v>
      </c>
      <c r="D390" s="4" t="s">
        <v>505</v>
      </c>
      <c r="E390" s="6" t="s">
        <v>506</v>
      </c>
      <c r="F390" s="5" t="s">
        <v>106</v>
      </c>
      <c r="G390" s="5">
        <v>1248.0</v>
      </c>
      <c r="H390" s="5" t="s">
        <v>460</v>
      </c>
      <c r="I390" s="4" t="s">
        <v>14</v>
      </c>
    </row>
    <row r="391">
      <c r="A391" s="3">
        <v>43802.0</v>
      </c>
      <c r="B391" s="4" t="s">
        <v>329</v>
      </c>
      <c r="C391" s="5">
        <v>91.0</v>
      </c>
      <c r="D391" s="4" t="s">
        <v>330</v>
      </c>
      <c r="E391" s="6" t="s">
        <v>331</v>
      </c>
      <c r="F391" s="5" t="s">
        <v>251</v>
      </c>
      <c r="G391" s="5">
        <v>1926.0</v>
      </c>
      <c r="H391" s="5" t="s">
        <v>332</v>
      </c>
      <c r="I391" s="4" t="s">
        <v>28</v>
      </c>
    </row>
    <row r="392">
      <c r="A392" s="3">
        <v>43802.0</v>
      </c>
      <c r="B392" s="4" t="s">
        <v>507</v>
      </c>
      <c r="C392" s="5">
        <v>92.0</v>
      </c>
      <c r="D392" s="4" t="s">
        <v>508</v>
      </c>
      <c r="E392" s="6" t="s">
        <v>509</v>
      </c>
      <c r="F392" s="5" t="s">
        <v>58</v>
      </c>
      <c r="G392" s="5">
        <v>395.0</v>
      </c>
      <c r="H392" s="5" t="s">
        <v>510</v>
      </c>
      <c r="I392" s="4" t="s">
        <v>28</v>
      </c>
    </row>
    <row r="393">
      <c r="A393" s="3">
        <v>43802.0</v>
      </c>
      <c r="B393" s="4" t="s">
        <v>511</v>
      </c>
      <c r="C393" s="5">
        <v>93.0</v>
      </c>
      <c r="D393" s="4" t="s">
        <v>512</v>
      </c>
      <c r="E393" s="6" t="s">
        <v>513</v>
      </c>
      <c r="F393" s="5" t="s">
        <v>58</v>
      </c>
      <c r="G393" s="5">
        <v>286.0</v>
      </c>
      <c r="H393" s="5" t="s">
        <v>163</v>
      </c>
      <c r="I393" s="4" t="s">
        <v>28</v>
      </c>
    </row>
    <row r="394">
      <c r="A394" s="3">
        <v>43802.0</v>
      </c>
      <c r="B394" s="4" t="s">
        <v>367</v>
      </c>
      <c r="C394" s="5">
        <v>94.0</v>
      </c>
      <c r="D394" s="4" t="s">
        <v>104</v>
      </c>
      <c r="E394" s="6" t="s">
        <v>368</v>
      </c>
      <c r="F394" s="5">
        <v>4.0</v>
      </c>
      <c r="G394" s="5">
        <v>3386.0</v>
      </c>
      <c r="H394" s="5" t="s">
        <v>369</v>
      </c>
      <c r="I394" s="4" t="s">
        <v>28</v>
      </c>
    </row>
    <row r="395">
      <c r="A395" s="3">
        <v>43802.0</v>
      </c>
      <c r="B395" s="4" t="s">
        <v>296</v>
      </c>
      <c r="C395" s="5">
        <v>95.0</v>
      </c>
      <c r="D395" s="4" t="s">
        <v>297</v>
      </c>
      <c r="E395" s="6" t="s">
        <v>298</v>
      </c>
      <c r="F395" s="5">
        <v>4.0</v>
      </c>
      <c r="G395" s="5">
        <v>578.0</v>
      </c>
      <c r="H395" s="5" t="s">
        <v>299</v>
      </c>
      <c r="I395" s="4" t="s">
        <v>28</v>
      </c>
    </row>
    <row r="396">
      <c r="A396" s="3">
        <v>43802.0</v>
      </c>
      <c r="B396" s="4" t="s">
        <v>274</v>
      </c>
      <c r="C396" s="5">
        <v>96.0</v>
      </c>
      <c r="D396" s="4" t="s">
        <v>275</v>
      </c>
      <c r="E396" s="6" t="s">
        <v>276</v>
      </c>
      <c r="F396" s="5" t="s">
        <v>58</v>
      </c>
      <c r="G396" s="5">
        <v>2374.0</v>
      </c>
      <c r="H396" s="5" t="s">
        <v>135</v>
      </c>
      <c r="I396" s="4" t="s">
        <v>28</v>
      </c>
    </row>
    <row r="397">
      <c r="A397" s="3">
        <v>43802.0</v>
      </c>
      <c r="B397" s="4" t="s">
        <v>514</v>
      </c>
      <c r="C397" s="5">
        <v>97.0</v>
      </c>
      <c r="D397" s="4" t="s">
        <v>515</v>
      </c>
      <c r="E397" s="6" t="s">
        <v>516</v>
      </c>
      <c r="F397" s="5" t="s">
        <v>26</v>
      </c>
      <c r="G397" s="5">
        <v>478.0</v>
      </c>
      <c r="H397" s="5" t="s">
        <v>517</v>
      </c>
      <c r="I397" s="4" t="s">
        <v>28</v>
      </c>
    </row>
    <row r="398">
      <c r="A398" s="3">
        <v>43802.0</v>
      </c>
      <c r="B398" s="4" t="s">
        <v>233</v>
      </c>
      <c r="C398" s="5">
        <v>98.0</v>
      </c>
      <c r="D398" s="4" t="s">
        <v>234</v>
      </c>
      <c r="E398" s="6" t="s">
        <v>235</v>
      </c>
      <c r="F398" s="5" t="s">
        <v>85</v>
      </c>
      <c r="G398" s="5">
        <v>1633.0</v>
      </c>
      <c r="H398" s="5" t="s">
        <v>236</v>
      </c>
      <c r="I398" s="4" t="s">
        <v>28</v>
      </c>
    </row>
    <row r="399">
      <c r="A399" s="3">
        <v>43802.0</v>
      </c>
      <c r="B399" s="4" t="s">
        <v>518</v>
      </c>
      <c r="C399" s="5">
        <v>99.0</v>
      </c>
      <c r="D399" s="4" t="s">
        <v>519</v>
      </c>
      <c r="E399" s="6" t="s">
        <v>520</v>
      </c>
      <c r="F399" s="5" t="s">
        <v>58</v>
      </c>
      <c r="G399" s="5">
        <v>232.0</v>
      </c>
      <c r="H399" s="5" t="s">
        <v>266</v>
      </c>
      <c r="I399" s="4" t="s">
        <v>28</v>
      </c>
    </row>
    <row r="400">
      <c r="A400" s="3">
        <v>43802.0</v>
      </c>
      <c r="B400" s="4" t="s">
        <v>521</v>
      </c>
      <c r="C400" s="5">
        <v>100.0</v>
      </c>
      <c r="D400" s="4" t="s">
        <v>522</v>
      </c>
      <c r="E400" s="6" t="s">
        <v>523</v>
      </c>
      <c r="F400" s="5" t="s">
        <v>32</v>
      </c>
      <c r="G400" s="5">
        <v>807.0</v>
      </c>
      <c r="H400" s="5" t="s">
        <v>524</v>
      </c>
      <c r="I400" s="4" t="s">
        <v>14</v>
      </c>
    </row>
    <row r="401">
      <c r="A401" s="3">
        <v>43801.0</v>
      </c>
      <c r="B401" s="4" t="s">
        <v>333</v>
      </c>
      <c r="C401" s="5">
        <v>1.0</v>
      </c>
      <c r="D401" s="4" t="s">
        <v>334</v>
      </c>
      <c r="E401" s="6" t="s">
        <v>335</v>
      </c>
      <c r="F401" s="5" t="s">
        <v>26</v>
      </c>
      <c r="G401" s="5">
        <v>463.0</v>
      </c>
      <c r="H401" s="5" t="s">
        <v>336</v>
      </c>
      <c r="I401" s="4" t="s">
        <v>14</v>
      </c>
    </row>
    <row r="402">
      <c r="A402" s="3">
        <v>43801.0</v>
      </c>
      <c r="B402" s="4" t="s">
        <v>15</v>
      </c>
      <c r="C402" s="5">
        <v>2.0</v>
      </c>
      <c r="D402" s="4" t="s">
        <v>16</v>
      </c>
      <c r="E402" s="6" t="s">
        <v>17</v>
      </c>
      <c r="F402" s="5">
        <v>4.0</v>
      </c>
      <c r="G402" s="5">
        <v>29163.0</v>
      </c>
      <c r="H402" s="5" t="s">
        <v>18</v>
      </c>
      <c r="I402" s="4" t="s">
        <v>14</v>
      </c>
    </row>
    <row r="403">
      <c r="A403" s="3">
        <v>43801.0</v>
      </c>
      <c r="B403" s="4" t="s">
        <v>9</v>
      </c>
      <c r="C403" s="5">
        <v>3.0</v>
      </c>
      <c r="D403" s="4" t="s">
        <v>10</v>
      </c>
      <c r="E403" s="6" t="s">
        <v>11</v>
      </c>
      <c r="F403" s="5" t="s">
        <v>12</v>
      </c>
      <c r="G403" s="5">
        <v>4592.0</v>
      </c>
      <c r="H403" s="5" t="s">
        <v>13</v>
      </c>
      <c r="I403" s="4" t="s">
        <v>14</v>
      </c>
    </row>
    <row r="404">
      <c r="A404" s="3">
        <v>43801.0</v>
      </c>
      <c r="B404" s="4" t="s">
        <v>55</v>
      </c>
      <c r="C404" s="5">
        <v>4.0</v>
      </c>
      <c r="D404" s="4" t="s">
        <v>56</v>
      </c>
      <c r="E404" s="6" t="s">
        <v>57</v>
      </c>
      <c r="F404" s="5" t="s">
        <v>58</v>
      </c>
      <c r="G404" s="5">
        <v>2245.0</v>
      </c>
      <c r="H404" s="5" t="s">
        <v>59</v>
      </c>
      <c r="I404" s="4" t="s">
        <v>28</v>
      </c>
    </row>
    <row r="405">
      <c r="A405" s="3">
        <v>43801.0</v>
      </c>
      <c r="B405" s="4" t="s">
        <v>19</v>
      </c>
      <c r="C405" s="5">
        <v>5.0</v>
      </c>
      <c r="D405" s="4" t="s">
        <v>20</v>
      </c>
      <c r="E405" s="6" t="s">
        <v>21</v>
      </c>
      <c r="F405" s="5">
        <v>4.0</v>
      </c>
      <c r="G405" s="5">
        <v>10808.0</v>
      </c>
      <c r="H405" s="5" t="s">
        <v>22</v>
      </c>
      <c r="I405" s="4" t="s">
        <v>14</v>
      </c>
    </row>
    <row r="406">
      <c r="A406" s="3">
        <v>43801.0</v>
      </c>
      <c r="B406" s="4" t="s">
        <v>23</v>
      </c>
      <c r="C406" s="5">
        <v>6.0</v>
      </c>
      <c r="D406" s="4" t="s">
        <v>24</v>
      </c>
      <c r="E406" s="6" t="s">
        <v>25</v>
      </c>
      <c r="F406" s="5" t="s">
        <v>26</v>
      </c>
      <c r="G406" s="5">
        <v>6079.0</v>
      </c>
      <c r="H406" s="5" t="s">
        <v>27</v>
      </c>
      <c r="I406" s="4" t="s">
        <v>28</v>
      </c>
    </row>
    <row r="407">
      <c r="A407" s="3">
        <v>43801.0</v>
      </c>
      <c r="B407" s="4" t="s">
        <v>29</v>
      </c>
      <c r="C407" s="5">
        <v>7.0</v>
      </c>
      <c r="D407" s="4" t="s">
        <v>30</v>
      </c>
      <c r="E407" s="6" t="s">
        <v>31</v>
      </c>
      <c r="F407" s="5" t="s">
        <v>32</v>
      </c>
      <c r="G407" s="5">
        <v>2108.0</v>
      </c>
      <c r="H407" s="5" t="s">
        <v>33</v>
      </c>
      <c r="I407" s="4" t="s">
        <v>28</v>
      </c>
    </row>
    <row r="408">
      <c r="A408" s="3">
        <v>43801.0</v>
      </c>
      <c r="B408" s="4" t="s">
        <v>38</v>
      </c>
      <c r="C408" s="5">
        <v>8.0</v>
      </c>
      <c r="D408" s="4" t="s">
        <v>39</v>
      </c>
      <c r="E408" s="6" t="s">
        <v>40</v>
      </c>
      <c r="F408" s="5">
        <v>4.0</v>
      </c>
      <c r="G408" s="5">
        <v>5485.0</v>
      </c>
      <c r="H408" s="5" t="s">
        <v>41</v>
      </c>
      <c r="I408" s="4" t="s">
        <v>14</v>
      </c>
    </row>
    <row r="409">
      <c r="A409" s="3">
        <v>43801.0</v>
      </c>
      <c r="B409" s="4" t="s">
        <v>34</v>
      </c>
      <c r="C409" s="5">
        <v>9.0</v>
      </c>
      <c r="D409" s="4" t="s">
        <v>35</v>
      </c>
      <c r="E409" s="6" t="s">
        <v>36</v>
      </c>
      <c r="F409" s="5">
        <v>4.0</v>
      </c>
      <c r="G409" s="5">
        <v>3781.0</v>
      </c>
      <c r="H409" s="5" t="s">
        <v>37</v>
      </c>
      <c r="I409" s="4" t="s">
        <v>28</v>
      </c>
    </row>
    <row r="410">
      <c r="A410" s="3">
        <v>43801.0</v>
      </c>
      <c r="B410" s="4" t="s">
        <v>71</v>
      </c>
      <c r="C410" s="5">
        <v>10.0</v>
      </c>
      <c r="D410" s="4" t="s">
        <v>72</v>
      </c>
      <c r="E410" s="6" t="s">
        <v>73</v>
      </c>
      <c r="F410" s="5" t="s">
        <v>74</v>
      </c>
      <c r="G410" s="5">
        <v>2403.0</v>
      </c>
      <c r="H410" s="5" t="s">
        <v>75</v>
      </c>
      <c r="I410" s="4" t="s">
        <v>28</v>
      </c>
    </row>
    <row r="411">
      <c r="A411" s="3">
        <v>43801.0</v>
      </c>
      <c r="B411" s="4" t="s">
        <v>46</v>
      </c>
      <c r="C411" s="5">
        <v>11.0</v>
      </c>
      <c r="D411" s="4" t="s">
        <v>47</v>
      </c>
      <c r="E411" s="6" t="s">
        <v>48</v>
      </c>
      <c r="F411" s="5">
        <v>4.0</v>
      </c>
      <c r="G411" s="5">
        <v>6736.0</v>
      </c>
      <c r="H411" s="5" t="s">
        <v>49</v>
      </c>
      <c r="I411" s="4" t="s">
        <v>14</v>
      </c>
    </row>
    <row r="412">
      <c r="A412" s="3">
        <v>43801.0</v>
      </c>
      <c r="B412" s="4" t="s">
        <v>120</v>
      </c>
      <c r="C412" s="5">
        <v>12.0</v>
      </c>
      <c r="D412" s="4" t="s">
        <v>121</v>
      </c>
      <c r="E412" s="6" t="s">
        <v>122</v>
      </c>
      <c r="F412" s="5" t="s">
        <v>32</v>
      </c>
      <c r="G412" s="5">
        <v>2041.0</v>
      </c>
      <c r="H412" s="5" t="s">
        <v>123</v>
      </c>
      <c r="I412" s="4" t="s">
        <v>28</v>
      </c>
    </row>
    <row r="413">
      <c r="A413" s="3">
        <v>43801.0</v>
      </c>
      <c r="B413" s="4" t="s">
        <v>68</v>
      </c>
      <c r="C413" s="5">
        <v>13.0</v>
      </c>
      <c r="D413" s="4" t="s">
        <v>69</v>
      </c>
      <c r="E413" s="6" t="s">
        <v>70</v>
      </c>
      <c r="F413" s="5">
        <v>4.0</v>
      </c>
      <c r="G413" s="5">
        <v>3725.0</v>
      </c>
      <c r="H413" s="5" t="s">
        <v>67</v>
      </c>
      <c r="I413" s="4" t="s">
        <v>28</v>
      </c>
    </row>
    <row r="414">
      <c r="A414" s="3">
        <v>43801.0</v>
      </c>
      <c r="B414" s="4" t="s">
        <v>90</v>
      </c>
      <c r="C414" s="5">
        <v>14.0</v>
      </c>
      <c r="D414" s="4" t="s">
        <v>91</v>
      </c>
      <c r="E414" s="6" t="s">
        <v>92</v>
      </c>
      <c r="F414" s="5" t="s">
        <v>32</v>
      </c>
      <c r="G414" s="5">
        <v>3157.0</v>
      </c>
      <c r="H414" s="5" t="s">
        <v>93</v>
      </c>
      <c r="I414" s="4" t="s">
        <v>28</v>
      </c>
    </row>
    <row r="415">
      <c r="A415" s="3">
        <v>43801.0</v>
      </c>
      <c r="B415" s="4" t="s">
        <v>76</v>
      </c>
      <c r="C415" s="5">
        <v>15.0</v>
      </c>
      <c r="D415" s="4" t="s">
        <v>77</v>
      </c>
      <c r="E415" s="6" t="s">
        <v>78</v>
      </c>
      <c r="F415" s="5" t="s">
        <v>26</v>
      </c>
      <c r="G415" s="5">
        <v>2934.0</v>
      </c>
      <c r="H415" s="5" t="s">
        <v>67</v>
      </c>
      <c r="I415" s="4" t="s">
        <v>28</v>
      </c>
    </row>
    <row r="416">
      <c r="A416" s="3">
        <v>43801.0</v>
      </c>
      <c r="B416" s="4" t="s">
        <v>468</v>
      </c>
      <c r="C416" s="5">
        <v>16.0</v>
      </c>
      <c r="D416" s="4" t="s">
        <v>469</v>
      </c>
      <c r="E416" s="6" t="s">
        <v>470</v>
      </c>
      <c r="F416" s="5">
        <v>4.0</v>
      </c>
      <c r="G416" s="5">
        <v>31441.0</v>
      </c>
      <c r="H416" s="5" t="s">
        <v>471</v>
      </c>
      <c r="I416" s="4" t="s">
        <v>14</v>
      </c>
    </row>
    <row r="417">
      <c r="A417" s="3">
        <v>43801.0</v>
      </c>
      <c r="B417" s="4" t="s">
        <v>60</v>
      </c>
      <c r="C417" s="5">
        <v>17.0</v>
      </c>
      <c r="D417" s="4" t="s">
        <v>61</v>
      </c>
      <c r="E417" s="6" t="s">
        <v>62</v>
      </c>
      <c r="F417" s="5">
        <v>4.0</v>
      </c>
      <c r="G417" s="5">
        <v>2758.0</v>
      </c>
      <c r="H417" s="5" t="s">
        <v>63</v>
      </c>
      <c r="I417" s="4" t="s">
        <v>14</v>
      </c>
    </row>
    <row r="418">
      <c r="A418" s="3">
        <v>43801.0</v>
      </c>
      <c r="B418" s="4" t="s">
        <v>241</v>
      </c>
      <c r="C418" s="5">
        <v>18.0</v>
      </c>
      <c r="D418" s="4" t="s">
        <v>242</v>
      </c>
      <c r="E418" s="6" t="s">
        <v>243</v>
      </c>
      <c r="F418" s="5">
        <v>4.0</v>
      </c>
      <c r="G418" s="5">
        <v>2267.0</v>
      </c>
      <c r="H418" s="5" t="s">
        <v>244</v>
      </c>
      <c r="I418" s="4" t="s">
        <v>14</v>
      </c>
    </row>
    <row r="419">
      <c r="A419" s="3">
        <v>43801.0</v>
      </c>
      <c r="B419" s="4" t="s">
        <v>116</v>
      </c>
      <c r="C419" s="5">
        <v>19.0</v>
      </c>
      <c r="D419" s="4" t="s">
        <v>117</v>
      </c>
      <c r="E419" s="6" t="s">
        <v>118</v>
      </c>
      <c r="F419" s="5" t="s">
        <v>32</v>
      </c>
      <c r="G419" s="5">
        <v>2056.0</v>
      </c>
      <c r="H419" s="5" t="s">
        <v>119</v>
      </c>
      <c r="I419" s="4" t="s">
        <v>28</v>
      </c>
    </row>
    <row r="420">
      <c r="A420" s="3">
        <v>43801.0</v>
      </c>
      <c r="B420" s="4" t="s">
        <v>42</v>
      </c>
      <c r="C420" s="5">
        <v>20.0</v>
      </c>
      <c r="D420" s="4" t="s">
        <v>43</v>
      </c>
      <c r="E420" s="6" t="s">
        <v>44</v>
      </c>
      <c r="F420" s="5">
        <v>4.0</v>
      </c>
      <c r="G420" s="5">
        <v>1830.0</v>
      </c>
      <c r="H420" s="5" t="s">
        <v>45</v>
      </c>
      <c r="I420" s="4" t="s">
        <v>14</v>
      </c>
    </row>
    <row r="421">
      <c r="A421" s="3">
        <v>43801.0</v>
      </c>
      <c r="B421" s="4" t="s">
        <v>50</v>
      </c>
      <c r="C421" s="5">
        <v>21.0</v>
      </c>
      <c r="D421" s="4" t="s">
        <v>51</v>
      </c>
      <c r="E421" s="6" t="s">
        <v>52</v>
      </c>
      <c r="F421" s="5" t="s">
        <v>53</v>
      </c>
      <c r="G421" s="5">
        <v>938.0</v>
      </c>
      <c r="H421" s="5" t="s">
        <v>54</v>
      </c>
      <c r="I421" s="4" t="s">
        <v>28</v>
      </c>
    </row>
    <row r="422">
      <c r="A422" s="3">
        <v>43801.0</v>
      </c>
      <c r="B422" s="4" t="s">
        <v>160</v>
      </c>
      <c r="C422" s="5">
        <v>22.0</v>
      </c>
      <c r="D422" s="4" t="s">
        <v>161</v>
      </c>
      <c r="E422" s="6" t="s">
        <v>162</v>
      </c>
      <c r="F422" s="5">
        <v>4.0</v>
      </c>
      <c r="G422" s="5">
        <v>3281.0</v>
      </c>
      <c r="H422" s="5" t="s">
        <v>163</v>
      </c>
      <c r="I422" s="4" t="s">
        <v>14</v>
      </c>
    </row>
    <row r="423">
      <c r="A423" s="3">
        <v>43801.0</v>
      </c>
      <c r="B423" s="4" t="s">
        <v>79</v>
      </c>
      <c r="C423" s="5">
        <v>23.0</v>
      </c>
      <c r="D423" s="4" t="s">
        <v>80</v>
      </c>
      <c r="E423" s="6" t="s">
        <v>81</v>
      </c>
      <c r="F423" s="5">
        <v>4.0</v>
      </c>
      <c r="G423" s="5">
        <v>2088.0</v>
      </c>
      <c r="H423" s="5" t="s">
        <v>59</v>
      </c>
      <c r="I423" s="4" t="s">
        <v>14</v>
      </c>
    </row>
    <row r="424">
      <c r="A424" s="3">
        <v>43801.0</v>
      </c>
      <c r="B424" s="4" t="s">
        <v>525</v>
      </c>
      <c r="C424" s="5">
        <v>24.0</v>
      </c>
      <c r="D424" s="4" t="s">
        <v>526</v>
      </c>
      <c r="E424" s="6" t="s">
        <v>527</v>
      </c>
      <c r="F424" s="5" t="s">
        <v>97</v>
      </c>
      <c r="G424" s="5">
        <v>508.0</v>
      </c>
      <c r="H424" s="5" t="s">
        <v>528</v>
      </c>
      <c r="I424" s="4" t="s">
        <v>28</v>
      </c>
    </row>
    <row r="425">
      <c r="A425" s="3">
        <v>43801.0</v>
      </c>
      <c r="B425" s="4" t="s">
        <v>271</v>
      </c>
      <c r="C425" s="5">
        <v>25.0</v>
      </c>
      <c r="D425" s="4" t="s">
        <v>272</v>
      </c>
      <c r="E425" s="6" t="s">
        <v>273</v>
      </c>
      <c r="F425" s="5" t="s">
        <v>12</v>
      </c>
      <c r="G425" s="5">
        <v>7876.0</v>
      </c>
      <c r="H425" s="5">
        <v>350.0</v>
      </c>
      <c r="I425" s="4" t="s">
        <v>28</v>
      </c>
    </row>
    <row r="426">
      <c r="A426" s="3">
        <v>43801.0</v>
      </c>
      <c r="B426" s="4" t="s">
        <v>348</v>
      </c>
      <c r="C426" s="5">
        <v>26.0</v>
      </c>
      <c r="D426" s="4" t="s">
        <v>349</v>
      </c>
      <c r="E426" s="6" t="s">
        <v>350</v>
      </c>
      <c r="F426" s="5" t="s">
        <v>134</v>
      </c>
      <c r="G426" s="5">
        <v>740.0</v>
      </c>
      <c r="H426" s="5" t="s">
        <v>351</v>
      </c>
      <c r="I426" s="4" t="s">
        <v>28</v>
      </c>
    </row>
    <row r="427">
      <c r="A427" s="3">
        <v>43801.0</v>
      </c>
      <c r="B427" s="4" t="s">
        <v>108</v>
      </c>
      <c r="C427" s="5">
        <v>27.0</v>
      </c>
      <c r="D427" s="4" t="s">
        <v>109</v>
      </c>
      <c r="E427" s="6" t="s">
        <v>110</v>
      </c>
      <c r="F427" s="5" t="s">
        <v>58</v>
      </c>
      <c r="G427" s="5">
        <v>14480.0</v>
      </c>
      <c r="H427" s="5" t="s">
        <v>111</v>
      </c>
      <c r="I427" s="4" t="s">
        <v>28</v>
      </c>
    </row>
    <row r="428">
      <c r="A428" s="3">
        <v>43801.0</v>
      </c>
      <c r="B428" s="4" t="s">
        <v>64</v>
      </c>
      <c r="C428" s="5">
        <v>28.0</v>
      </c>
      <c r="D428" s="4" t="s">
        <v>65</v>
      </c>
      <c r="E428" s="6" t="s">
        <v>66</v>
      </c>
      <c r="F428" s="5">
        <v>4.0</v>
      </c>
      <c r="G428" s="5">
        <v>2329.0</v>
      </c>
      <c r="H428" s="5" t="s">
        <v>67</v>
      </c>
      <c r="I428" s="4" t="s">
        <v>14</v>
      </c>
    </row>
    <row r="429">
      <c r="A429" s="3">
        <v>43801.0</v>
      </c>
      <c r="B429" s="4" t="s">
        <v>182</v>
      </c>
      <c r="C429" s="5">
        <v>29.0</v>
      </c>
      <c r="D429" s="4" t="s">
        <v>183</v>
      </c>
      <c r="E429" s="6" t="s">
        <v>184</v>
      </c>
      <c r="F429" s="5">
        <v>4.0</v>
      </c>
      <c r="G429" s="5">
        <v>6706.0</v>
      </c>
      <c r="H429" s="5" t="s">
        <v>185</v>
      </c>
      <c r="I429" s="4" t="s">
        <v>14</v>
      </c>
    </row>
    <row r="430">
      <c r="A430" s="3">
        <v>43801.0</v>
      </c>
      <c r="B430" s="4" t="s">
        <v>337</v>
      </c>
      <c r="C430" s="5">
        <v>30.0</v>
      </c>
      <c r="D430" s="4" t="s">
        <v>338</v>
      </c>
      <c r="E430" s="6" t="s">
        <v>339</v>
      </c>
      <c r="F430" s="5" t="s">
        <v>74</v>
      </c>
      <c r="G430" s="5">
        <v>1775.0</v>
      </c>
      <c r="H430" s="5" t="s">
        <v>340</v>
      </c>
      <c r="I430" s="4" t="s">
        <v>28</v>
      </c>
    </row>
    <row r="431">
      <c r="A431" s="3">
        <v>43801.0</v>
      </c>
      <c r="B431" s="4" t="s">
        <v>529</v>
      </c>
      <c r="C431" s="5">
        <v>31.0</v>
      </c>
      <c r="D431" s="4" t="s">
        <v>530</v>
      </c>
      <c r="E431" s="6" t="s">
        <v>531</v>
      </c>
      <c r="F431" s="5" t="s">
        <v>106</v>
      </c>
      <c r="G431" s="5">
        <v>8.0</v>
      </c>
      <c r="H431" s="5" t="s">
        <v>197</v>
      </c>
      <c r="I431" s="4" t="s">
        <v>28</v>
      </c>
    </row>
    <row r="432">
      <c r="A432" s="3">
        <v>43801.0</v>
      </c>
      <c r="B432" s="4" t="s">
        <v>144</v>
      </c>
      <c r="C432" s="5">
        <v>32.0</v>
      </c>
      <c r="D432" s="4" t="s">
        <v>145</v>
      </c>
      <c r="E432" s="6" t="s">
        <v>146</v>
      </c>
      <c r="F432" s="5" t="s">
        <v>53</v>
      </c>
      <c r="G432" s="5">
        <v>3616.0</v>
      </c>
      <c r="H432" s="5" t="s">
        <v>147</v>
      </c>
      <c r="I432" s="4" t="s">
        <v>28</v>
      </c>
    </row>
    <row r="433">
      <c r="A433" s="3">
        <v>43801.0</v>
      </c>
      <c r="B433" s="4" t="s">
        <v>124</v>
      </c>
      <c r="C433" s="5">
        <v>33.0</v>
      </c>
      <c r="D433" s="4" t="s">
        <v>125</v>
      </c>
      <c r="E433" s="6" t="s">
        <v>126</v>
      </c>
      <c r="F433" s="5" t="s">
        <v>26</v>
      </c>
      <c r="G433" s="5">
        <v>2493.0</v>
      </c>
      <c r="H433" s="5" t="s">
        <v>127</v>
      </c>
      <c r="I433" s="4" t="s">
        <v>28</v>
      </c>
    </row>
    <row r="434">
      <c r="A434" s="3">
        <v>43801.0</v>
      </c>
      <c r="B434" s="4" t="s">
        <v>82</v>
      </c>
      <c r="C434" s="5">
        <v>34.0</v>
      </c>
      <c r="D434" s="4" t="s">
        <v>83</v>
      </c>
      <c r="E434" s="6" t="s">
        <v>84</v>
      </c>
      <c r="F434" s="5" t="s">
        <v>85</v>
      </c>
      <c r="G434" s="5">
        <v>759.0</v>
      </c>
      <c r="H434" s="5">
        <v>37.0</v>
      </c>
      <c r="I434" s="4" t="s">
        <v>28</v>
      </c>
    </row>
    <row r="435">
      <c r="A435" s="3">
        <v>43801.0</v>
      </c>
      <c r="B435" s="4" t="s">
        <v>112</v>
      </c>
      <c r="C435" s="5">
        <v>35.0</v>
      </c>
      <c r="D435" s="4" t="s">
        <v>113</v>
      </c>
      <c r="E435" s="6" t="s">
        <v>114</v>
      </c>
      <c r="F435" s="5" t="s">
        <v>12</v>
      </c>
      <c r="G435" s="5">
        <v>2675.0</v>
      </c>
      <c r="H435" s="5" t="s">
        <v>115</v>
      </c>
      <c r="I435" s="4" t="s">
        <v>28</v>
      </c>
    </row>
    <row r="436">
      <c r="A436" s="3">
        <v>43801.0</v>
      </c>
      <c r="B436" s="4" t="s">
        <v>103</v>
      </c>
      <c r="C436" s="5">
        <v>36.0</v>
      </c>
      <c r="D436" s="4" t="s">
        <v>104</v>
      </c>
      <c r="E436" s="6" t="s">
        <v>105</v>
      </c>
      <c r="F436" s="5" t="s">
        <v>106</v>
      </c>
      <c r="G436" s="5">
        <v>1030.0</v>
      </c>
      <c r="H436" s="5" t="s">
        <v>107</v>
      </c>
      <c r="I436" s="4" t="s">
        <v>28</v>
      </c>
    </row>
    <row r="437">
      <c r="A437" s="3">
        <v>43801.0</v>
      </c>
      <c r="B437" s="4" t="s">
        <v>140</v>
      </c>
      <c r="C437" s="5">
        <v>37.0</v>
      </c>
      <c r="D437" s="4" t="s">
        <v>141</v>
      </c>
      <c r="E437" s="6" t="s">
        <v>142</v>
      </c>
      <c r="F437" s="5" t="s">
        <v>74</v>
      </c>
      <c r="G437" s="5">
        <v>8885.0</v>
      </c>
      <c r="H437" s="5" t="s">
        <v>143</v>
      </c>
      <c r="I437" s="4" t="s">
        <v>28</v>
      </c>
    </row>
    <row r="438">
      <c r="A438" s="3">
        <v>43801.0</v>
      </c>
      <c r="B438" s="4" t="s">
        <v>186</v>
      </c>
      <c r="C438" s="5">
        <v>38.0</v>
      </c>
      <c r="D438" s="4" t="s">
        <v>187</v>
      </c>
      <c r="E438" s="6" t="s">
        <v>188</v>
      </c>
      <c r="F438" s="5">
        <v>4.0</v>
      </c>
      <c r="G438" s="5">
        <v>4385.0</v>
      </c>
      <c r="H438" s="5" t="s">
        <v>189</v>
      </c>
      <c r="I438" s="4" t="s">
        <v>28</v>
      </c>
    </row>
    <row r="439">
      <c r="A439" s="3">
        <v>43801.0</v>
      </c>
      <c r="B439" s="4" t="s">
        <v>94</v>
      </c>
      <c r="C439" s="5">
        <v>39.0</v>
      </c>
      <c r="D439" s="4" t="s">
        <v>95</v>
      </c>
      <c r="E439" s="6" t="s">
        <v>96</v>
      </c>
      <c r="F439" s="5" t="s">
        <v>97</v>
      </c>
      <c r="G439" s="5">
        <v>674.0</v>
      </c>
      <c r="H439" s="5">
        <v>30.0</v>
      </c>
      <c r="I439" s="4" t="s">
        <v>28</v>
      </c>
    </row>
    <row r="440">
      <c r="A440" s="3">
        <v>43801.0</v>
      </c>
      <c r="B440" s="4" t="s">
        <v>248</v>
      </c>
      <c r="C440" s="5">
        <v>40.0</v>
      </c>
      <c r="D440" s="4" t="s">
        <v>249</v>
      </c>
      <c r="E440" s="6" t="s">
        <v>250</v>
      </c>
      <c r="F440" s="5" t="s">
        <v>251</v>
      </c>
      <c r="G440" s="5">
        <v>4596.0</v>
      </c>
      <c r="H440" s="5" t="s">
        <v>252</v>
      </c>
      <c r="I440" s="4" t="s">
        <v>14</v>
      </c>
    </row>
    <row r="441">
      <c r="A441" s="3">
        <v>43801.0</v>
      </c>
      <c r="B441" s="4" t="s">
        <v>190</v>
      </c>
      <c r="C441" s="5">
        <v>41.0</v>
      </c>
      <c r="D441" s="4" t="s">
        <v>191</v>
      </c>
      <c r="E441" s="6" t="s">
        <v>192</v>
      </c>
      <c r="F441" s="5" t="s">
        <v>26</v>
      </c>
      <c r="G441" s="5">
        <v>229.0</v>
      </c>
      <c r="H441" s="5" t="s">
        <v>193</v>
      </c>
      <c r="I441" s="4" t="s">
        <v>28</v>
      </c>
    </row>
    <row r="442">
      <c r="A442" s="3">
        <v>43801.0</v>
      </c>
      <c r="B442" s="4" t="s">
        <v>237</v>
      </c>
      <c r="C442" s="5">
        <v>42.0</v>
      </c>
      <c r="D442" s="4" t="s">
        <v>238</v>
      </c>
      <c r="E442" s="6" t="s">
        <v>239</v>
      </c>
      <c r="F442" s="5" t="s">
        <v>26</v>
      </c>
      <c r="G442" s="5">
        <v>3882.0</v>
      </c>
      <c r="H442" s="5" t="s">
        <v>240</v>
      </c>
      <c r="I442" s="4" t="s">
        <v>28</v>
      </c>
    </row>
    <row r="443">
      <c r="A443" s="3">
        <v>43801.0</v>
      </c>
      <c r="B443" s="4" t="s">
        <v>136</v>
      </c>
      <c r="C443" s="5">
        <v>43.0</v>
      </c>
      <c r="D443" s="4" t="s">
        <v>137</v>
      </c>
      <c r="E443" s="6" t="s">
        <v>138</v>
      </c>
      <c r="F443" s="5" t="s">
        <v>74</v>
      </c>
      <c r="G443" s="5">
        <v>1281.0</v>
      </c>
      <c r="H443" s="5" t="s">
        <v>139</v>
      </c>
      <c r="I443" s="4" t="s">
        <v>28</v>
      </c>
    </row>
    <row r="444">
      <c r="A444" s="3">
        <v>43801.0</v>
      </c>
      <c r="B444" s="4" t="s">
        <v>532</v>
      </c>
      <c r="C444" s="5">
        <v>44.0</v>
      </c>
      <c r="D444" s="4" t="s">
        <v>533</v>
      </c>
      <c r="E444" s="6" t="s">
        <v>534</v>
      </c>
      <c r="F444" s="5" t="s">
        <v>12</v>
      </c>
      <c r="G444" s="5">
        <v>2799.0</v>
      </c>
      <c r="H444" s="5" t="s">
        <v>535</v>
      </c>
      <c r="I444" s="4" t="s">
        <v>14</v>
      </c>
    </row>
    <row r="445">
      <c r="A445" s="3">
        <v>43801.0</v>
      </c>
      <c r="B445" s="4" t="s">
        <v>284</v>
      </c>
      <c r="C445" s="5">
        <v>45.0</v>
      </c>
      <c r="D445" s="4" t="s">
        <v>285</v>
      </c>
      <c r="E445" s="6" t="s">
        <v>286</v>
      </c>
      <c r="F445" s="5" t="s">
        <v>12</v>
      </c>
      <c r="G445" s="5">
        <v>3767.0</v>
      </c>
      <c r="H445" s="5" t="s">
        <v>287</v>
      </c>
      <c r="I445" s="4" t="s">
        <v>28</v>
      </c>
    </row>
    <row r="446">
      <c r="A446" s="3">
        <v>43801.0</v>
      </c>
      <c r="B446" s="4" t="s">
        <v>86</v>
      </c>
      <c r="C446" s="5">
        <v>46.0</v>
      </c>
      <c r="D446" s="4" t="s">
        <v>87</v>
      </c>
      <c r="E446" s="6" t="s">
        <v>88</v>
      </c>
      <c r="F446" s="5">
        <v>4.0</v>
      </c>
      <c r="G446" s="5">
        <v>3640.0</v>
      </c>
      <c r="H446" s="5" t="s">
        <v>89</v>
      </c>
      <c r="I446" s="4" t="s">
        <v>14</v>
      </c>
    </row>
    <row r="447">
      <c r="A447" s="3">
        <v>43801.0</v>
      </c>
      <c r="B447" s="4" t="s">
        <v>210</v>
      </c>
      <c r="C447" s="5">
        <v>47.0</v>
      </c>
      <c r="D447" s="4" t="s">
        <v>211</v>
      </c>
      <c r="E447" s="6" t="s">
        <v>212</v>
      </c>
      <c r="F447" s="5">
        <v>4.0</v>
      </c>
      <c r="G447" s="5">
        <v>454.0</v>
      </c>
      <c r="H447" s="5" t="s">
        <v>213</v>
      </c>
      <c r="I447" s="4" t="s">
        <v>28</v>
      </c>
    </row>
    <row r="448">
      <c r="A448" s="3">
        <v>43801.0</v>
      </c>
      <c r="B448" s="4" t="s">
        <v>344</v>
      </c>
      <c r="C448" s="5">
        <v>48.0</v>
      </c>
      <c r="D448" s="4" t="s">
        <v>345</v>
      </c>
      <c r="E448" s="6" t="s">
        <v>346</v>
      </c>
      <c r="F448" s="5">
        <v>4.0</v>
      </c>
      <c r="G448" s="5">
        <v>2235.0</v>
      </c>
      <c r="H448" s="5" t="s">
        <v>347</v>
      </c>
      <c r="I448" s="4" t="s">
        <v>14</v>
      </c>
    </row>
    <row r="449">
      <c r="A449" s="3">
        <v>43801.0</v>
      </c>
      <c r="B449" s="4" t="s">
        <v>214</v>
      </c>
      <c r="C449" s="5">
        <v>49.0</v>
      </c>
      <c r="D449" s="4" t="s">
        <v>215</v>
      </c>
      <c r="E449" s="6" t="s">
        <v>216</v>
      </c>
      <c r="F449" s="5" t="s">
        <v>26</v>
      </c>
      <c r="G449" s="5">
        <v>4463.0</v>
      </c>
      <c r="H449" s="5" t="s">
        <v>54</v>
      </c>
      <c r="I449" s="4" t="s">
        <v>28</v>
      </c>
    </row>
    <row r="450">
      <c r="A450" s="3">
        <v>43801.0</v>
      </c>
      <c r="B450" s="4" t="s">
        <v>229</v>
      </c>
      <c r="C450" s="5">
        <v>50.0</v>
      </c>
      <c r="D450" s="4" t="s">
        <v>230</v>
      </c>
      <c r="E450" s="6" t="s">
        <v>231</v>
      </c>
      <c r="F450" s="5" t="s">
        <v>134</v>
      </c>
      <c r="G450" s="5">
        <v>166.0</v>
      </c>
      <c r="H450" s="5" t="s">
        <v>232</v>
      </c>
      <c r="I450" s="4" t="s">
        <v>28</v>
      </c>
    </row>
    <row r="451">
      <c r="A451" s="3">
        <v>43801.0</v>
      </c>
      <c r="B451" s="4" t="s">
        <v>329</v>
      </c>
      <c r="C451" s="5">
        <v>51.0</v>
      </c>
      <c r="D451" s="4" t="s">
        <v>330</v>
      </c>
      <c r="E451" s="6" t="s">
        <v>331</v>
      </c>
      <c r="F451" s="5" t="s">
        <v>251</v>
      </c>
      <c r="G451" s="5">
        <v>1926.0</v>
      </c>
      <c r="H451" s="5" t="s">
        <v>332</v>
      </c>
      <c r="I451" s="4" t="s">
        <v>28</v>
      </c>
    </row>
    <row r="452">
      <c r="A452" s="3">
        <v>43801.0</v>
      </c>
      <c r="B452" s="4" t="s">
        <v>482</v>
      </c>
      <c r="C452" s="5">
        <v>53.0</v>
      </c>
      <c r="D452" s="4" t="s">
        <v>199</v>
      </c>
      <c r="E452" s="6" t="s">
        <v>483</v>
      </c>
      <c r="F452" s="5">
        <v>4.0</v>
      </c>
      <c r="G452" s="5">
        <v>8862.0</v>
      </c>
      <c r="H452" s="5" t="s">
        <v>484</v>
      </c>
      <c r="I452" s="4" t="s">
        <v>28</v>
      </c>
    </row>
    <row r="453">
      <c r="A453" s="3">
        <v>43801.0</v>
      </c>
      <c r="B453" s="4" t="s">
        <v>168</v>
      </c>
      <c r="C453" s="5">
        <v>54.0</v>
      </c>
      <c r="D453" s="4" t="s">
        <v>169</v>
      </c>
      <c r="E453" s="6" t="s">
        <v>170</v>
      </c>
      <c r="F453" s="5" t="s">
        <v>171</v>
      </c>
      <c r="G453" s="5">
        <v>1083.0</v>
      </c>
      <c r="H453" s="5" t="s">
        <v>172</v>
      </c>
      <c r="I453" s="4" t="s">
        <v>28</v>
      </c>
    </row>
    <row r="454">
      <c r="A454" s="3">
        <v>43801.0</v>
      </c>
      <c r="B454" s="4" t="s">
        <v>233</v>
      </c>
      <c r="C454" s="5">
        <v>55.0</v>
      </c>
      <c r="D454" s="4" t="s">
        <v>234</v>
      </c>
      <c r="E454" s="6" t="s">
        <v>235</v>
      </c>
      <c r="F454" s="5" t="s">
        <v>85</v>
      </c>
      <c r="G454" s="5">
        <v>1633.0</v>
      </c>
      <c r="H454" s="5" t="s">
        <v>236</v>
      </c>
      <c r="I454" s="4" t="s">
        <v>28</v>
      </c>
    </row>
    <row r="455">
      <c r="A455" s="3">
        <v>43801.0</v>
      </c>
      <c r="B455" s="4" t="s">
        <v>363</v>
      </c>
      <c r="C455" s="5">
        <v>56.0</v>
      </c>
      <c r="D455" s="4" t="s">
        <v>364</v>
      </c>
      <c r="E455" s="6" t="s">
        <v>365</v>
      </c>
      <c r="F455" s="5">
        <v>4.0</v>
      </c>
      <c r="G455" s="5">
        <v>1116.0</v>
      </c>
      <c r="H455" s="5" t="s">
        <v>366</v>
      </c>
      <c r="I455" s="4" t="s">
        <v>14</v>
      </c>
    </row>
    <row r="456">
      <c r="A456" s="3">
        <v>43801.0</v>
      </c>
      <c r="B456" s="4" t="s">
        <v>445</v>
      </c>
      <c r="C456" s="5">
        <v>57.0</v>
      </c>
      <c r="D456" s="4" t="s">
        <v>446</v>
      </c>
      <c r="E456" s="6" t="s">
        <v>447</v>
      </c>
      <c r="F456" s="5">
        <v>4.0</v>
      </c>
      <c r="G456" s="5">
        <v>1200.0</v>
      </c>
      <c r="H456" s="5" t="s">
        <v>448</v>
      </c>
      <c r="I456" s="4" t="s">
        <v>14</v>
      </c>
    </row>
    <row r="457">
      <c r="A457" s="3">
        <v>43801.0</v>
      </c>
      <c r="B457" s="4" t="s">
        <v>156</v>
      </c>
      <c r="C457" s="5">
        <v>58.0</v>
      </c>
      <c r="D457" s="4" t="s">
        <v>157</v>
      </c>
      <c r="E457" s="6" t="s">
        <v>158</v>
      </c>
      <c r="F457" s="5" t="s">
        <v>134</v>
      </c>
      <c r="G457" s="5">
        <v>1400.0</v>
      </c>
      <c r="H457" s="5" t="s">
        <v>159</v>
      </c>
      <c r="I457" s="4" t="s">
        <v>28</v>
      </c>
    </row>
    <row r="458">
      <c r="A458" s="3">
        <v>43801.0</v>
      </c>
      <c r="B458" s="4" t="s">
        <v>253</v>
      </c>
      <c r="C458" s="5">
        <v>59.0</v>
      </c>
      <c r="D458" s="4" t="s">
        <v>254</v>
      </c>
      <c r="E458" s="6" t="s">
        <v>255</v>
      </c>
      <c r="F458" s="5" t="s">
        <v>106</v>
      </c>
      <c r="G458" s="5">
        <v>5312.0</v>
      </c>
      <c r="H458" s="5">
        <v>79.0</v>
      </c>
      <c r="I458" s="4" t="s">
        <v>28</v>
      </c>
    </row>
    <row r="459">
      <c r="A459" s="3">
        <v>43801.0</v>
      </c>
      <c r="B459" s="4" t="s">
        <v>398</v>
      </c>
      <c r="C459" s="5">
        <v>60.0</v>
      </c>
      <c r="D459" s="4" t="s">
        <v>399</v>
      </c>
      <c r="E459" s="6" t="s">
        <v>400</v>
      </c>
      <c r="F459" s="5" t="s">
        <v>134</v>
      </c>
      <c r="G459" s="5">
        <v>2116.0</v>
      </c>
      <c r="H459" s="5" t="s">
        <v>54</v>
      </c>
      <c r="I459" s="4" t="s">
        <v>28</v>
      </c>
    </row>
    <row r="460">
      <c r="A460" s="3">
        <v>43801.0</v>
      </c>
      <c r="B460" s="4" t="s">
        <v>217</v>
      </c>
      <c r="C460" s="5">
        <v>61.0</v>
      </c>
      <c r="D460" s="4" t="s">
        <v>218</v>
      </c>
      <c r="E460" s="6" t="s">
        <v>219</v>
      </c>
      <c r="F460" s="5" t="s">
        <v>32</v>
      </c>
      <c r="G460" s="5">
        <v>3561.0</v>
      </c>
      <c r="H460" s="5" t="s">
        <v>220</v>
      </c>
      <c r="I460" s="4" t="s">
        <v>28</v>
      </c>
    </row>
    <row r="461">
      <c r="A461" s="3">
        <v>43801.0</v>
      </c>
      <c r="B461" s="4" t="s">
        <v>318</v>
      </c>
      <c r="C461" s="5">
        <v>62.0</v>
      </c>
      <c r="D461" s="4" t="s">
        <v>319</v>
      </c>
      <c r="E461" s="6" t="s">
        <v>320</v>
      </c>
      <c r="F461" s="5" t="s">
        <v>134</v>
      </c>
      <c r="G461" s="5">
        <v>1113.0</v>
      </c>
      <c r="H461" s="5" t="s">
        <v>321</v>
      </c>
      <c r="I461" s="4" t="s">
        <v>28</v>
      </c>
    </row>
    <row r="462">
      <c r="A462" s="3">
        <v>43801.0</v>
      </c>
      <c r="B462" s="4" t="s">
        <v>263</v>
      </c>
      <c r="C462" s="5">
        <v>63.0</v>
      </c>
      <c r="D462" s="4" t="s">
        <v>264</v>
      </c>
      <c r="E462" s="6" t="s">
        <v>265</v>
      </c>
      <c r="F462" s="5" t="s">
        <v>106</v>
      </c>
      <c r="G462" s="5">
        <v>1519.0</v>
      </c>
      <c r="H462" s="5" t="s">
        <v>266</v>
      </c>
      <c r="I462" s="4" t="s">
        <v>28</v>
      </c>
    </row>
    <row r="463">
      <c r="A463" s="3">
        <v>43801.0</v>
      </c>
      <c r="B463" s="4" t="s">
        <v>308</v>
      </c>
      <c r="C463" s="5">
        <v>64.0</v>
      </c>
      <c r="D463" s="4" t="s">
        <v>309</v>
      </c>
      <c r="E463" s="6" t="s">
        <v>310</v>
      </c>
      <c r="F463" s="5" t="s">
        <v>26</v>
      </c>
      <c r="G463" s="5">
        <v>2917.0</v>
      </c>
      <c r="H463" s="5" t="s">
        <v>54</v>
      </c>
      <c r="I463" s="4" t="s">
        <v>28</v>
      </c>
    </row>
    <row r="464">
      <c r="A464" s="3">
        <v>43801.0</v>
      </c>
      <c r="B464" s="4" t="s">
        <v>326</v>
      </c>
      <c r="C464" s="5">
        <v>65.0</v>
      </c>
      <c r="D464" s="4" t="s">
        <v>327</v>
      </c>
      <c r="E464" s="6" t="s">
        <v>328</v>
      </c>
      <c r="F464" s="5" t="s">
        <v>32</v>
      </c>
      <c r="G464" s="5">
        <v>4873.0</v>
      </c>
      <c r="H464" s="5" t="s">
        <v>213</v>
      </c>
      <c r="I464" s="4" t="s">
        <v>28</v>
      </c>
    </row>
    <row r="465">
      <c r="A465" s="3">
        <v>43801.0</v>
      </c>
      <c r="B465" s="4" t="s">
        <v>401</v>
      </c>
      <c r="C465" s="5">
        <v>66.0</v>
      </c>
      <c r="D465" s="4" t="s">
        <v>402</v>
      </c>
      <c r="E465" s="6" t="s">
        <v>403</v>
      </c>
      <c r="F465" s="5">
        <v>4.0</v>
      </c>
      <c r="G465" s="5">
        <v>571.0</v>
      </c>
      <c r="H465" s="5" t="s">
        <v>404</v>
      </c>
      <c r="I465" s="4" t="s">
        <v>14</v>
      </c>
    </row>
    <row r="466">
      <c r="A466" s="3">
        <v>43801.0</v>
      </c>
      <c r="B466" s="4" t="s">
        <v>260</v>
      </c>
      <c r="C466" s="5">
        <v>67.0</v>
      </c>
      <c r="D466" s="4" t="s">
        <v>261</v>
      </c>
      <c r="E466" s="6" t="s">
        <v>262</v>
      </c>
      <c r="F466" s="5" t="s">
        <v>32</v>
      </c>
      <c r="G466" s="5">
        <v>1910.0</v>
      </c>
      <c r="H466" s="5" t="s">
        <v>67</v>
      </c>
      <c r="I466" s="4" t="s">
        <v>28</v>
      </c>
    </row>
    <row r="467">
      <c r="A467" s="3">
        <v>43801.0</v>
      </c>
      <c r="B467" s="4" t="s">
        <v>536</v>
      </c>
      <c r="C467" s="5">
        <v>68.0</v>
      </c>
      <c r="D467" s="4" t="s">
        <v>537</v>
      </c>
      <c r="E467" s="6" t="s">
        <v>538</v>
      </c>
      <c r="F467" s="5">
        <v>4.0</v>
      </c>
      <c r="G467" s="5">
        <v>756.0</v>
      </c>
      <c r="H467" s="5" t="s">
        <v>539</v>
      </c>
      <c r="I467" s="4" t="s">
        <v>28</v>
      </c>
    </row>
    <row r="468">
      <c r="A468" s="3">
        <v>43801.0</v>
      </c>
      <c r="B468" s="4" t="s">
        <v>352</v>
      </c>
      <c r="C468" s="5">
        <v>69.0</v>
      </c>
      <c r="D468" s="4" t="s">
        <v>353</v>
      </c>
      <c r="E468" s="6" t="s">
        <v>354</v>
      </c>
      <c r="F468" s="5" t="s">
        <v>97</v>
      </c>
      <c r="G468" s="5">
        <v>488.0</v>
      </c>
      <c r="H468" s="5" t="s">
        <v>355</v>
      </c>
      <c r="I468" s="4" t="s">
        <v>14</v>
      </c>
    </row>
    <row r="469">
      <c r="A469" s="3">
        <v>43801.0</v>
      </c>
      <c r="B469" s="4" t="s">
        <v>274</v>
      </c>
      <c r="C469" s="5">
        <v>70.0</v>
      </c>
      <c r="D469" s="4" t="s">
        <v>275</v>
      </c>
      <c r="E469" s="6" t="s">
        <v>276</v>
      </c>
      <c r="F469" s="5" t="s">
        <v>58</v>
      </c>
      <c r="G469" s="5">
        <v>2374.0</v>
      </c>
      <c r="H469" s="5" t="s">
        <v>135</v>
      </c>
      <c r="I469" s="4" t="s">
        <v>28</v>
      </c>
    </row>
    <row r="470">
      <c r="A470" s="3">
        <v>43801.0</v>
      </c>
      <c r="B470" s="4" t="s">
        <v>507</v>
      </c>
      <c r="C470" s="5">
        <v>71.0</v>
      </c>
      <c r="D470" s="4" t="s">
        <v>508</v>
      </c>
      <c r="E470" s="6" t="s">
        <v>509</v>
      </c>
      <c r="F470" s="5" t="s">
        <v>58</v>
      </c>
      <c r="G470" s="5">
        <v>395.0</v>
      </c>
      <c r="H470" s="5" t="s">
        <v>510</v>
      </c>
      <c r="I470" s="4" t="s">
        <v>28</v>
      </c>
    </row>
    <row r="471">
      <c r="A471" s="3">
        <v>43801.0</v>
      </c>
      <c r="B471" s="4" t="s">
        <v>413</v>
      </c>
      <c r="C471" s="5">
        <v>72.0</v>
      </c>
      <c r="D471" s="4" t="s">
        <v>414</v>
      </c>
      <c r="E471" s="6" t="s">
        <v>415</v>
      </c>
      <c r="F471" s="5" t="s">
        <v>26</v>
      </c>
      <c r="G471" s="5">
        <v>3279.0</v>
      </c>
      <c r="H471" s="5" t="s">
        <v>416</v>
      </c>
      <c r="I471" s="4" t="s">
        <v>28</v>
      </c>
    </row>
    <row r="472">
      <c r="A472" s="3">
        <v>43801.0</v>
      </c>
      <c r="B472" s="4" t="s">
        <v>128</v>
      </c>
      <c r="C472" s="5">
        <v>73.0</v>
      </c>
      <c r="D472" s="4" t="s">
        <v>129</v>
      </c>
      <c r="E472" s="6" t="s">
        <v>130</v>
      </c>
      <c r="F472" s="5">
        <v>4.0</v>
      </c>
      <c r="G472" s="5">
        <v>2841.0</v>
      </c>
      <c r="H472" s="5">
        <v>99.0</v>
      </c>
      <c r="I472" s="4" t="s">
        <v>14</v>
      </c>
    </row>
    <row r="473">
      <c r="A473" s="3">
        <v>43801.0</v>
      </c>
      <c r="B473" s="4" t="s">
        <v>441</v>
      </c>
      <c r="C473" s="5">
        <v>74.0</v>
      </c>
      <c r="D473" s="4" t="s">
        <v>442</v>
      </c>
      <c r="E473" s="6" t="s">
        <v>443</v>
      </c>
      <c r="F473" s="5" t="s">
        <v>251</v>
      </c>
      <c r="G473" s="5">
        <v>2353.0</v>
      </c>
      <c r="H473" s="5" t="s">
        <v>444</v>
      </c>
      <c r="I473" s="4" t="s">
        <v>14</v>
      </c>
    </row>
    <row r="474">
      <c r="A474" s="3">
        <v>43801.0</v>
      </c>
      <c r="B474" s="4" t="s">
        <v>461</v>
      </c>
      <c r="C474" s="5">
        <v>75.0</v>
      </c>
      <c r="D474" s="4" t="s">
        <v>462</v>
      </c>
      <c r="E474" s="6" t="s">
        <v>463</v>
      </c>
      <c r="F474" s="5" t="s">
        <v>53</v>
      </c>
      <c r="G474" s="5">
        <v>2432.0</v>
      </c>
      <c r="H474" s="5" t="s">
        <v>464</v>
      </c>
      <c r="I474" s="4" t="s">
        <v>28</v>
      </c>
    </row>
    <row r="475">
      <c r="A475" s="3">
        <v>43801.0</v>
      </c>
      <c r="B475" s="4" t="s">
        <v>173</v>
      </c>
      <c r="C475" s="5">
        <v>76.0</v>
      </c>
      <c r="D475" s="4" t="s">
        <v>174</v>
      </c>
      <c r="E475" s="6" t="s">
        <v>175</v>
      </c>
      <c r="F475" s="5" t="s">
        <v>176</v>
      </c>
      <c r="G475" s="5">
        <v>2176.0</v>
      </c>
      <c r="H475" s="5" t="s">
        <v>177</v>
      </c>
      <c r="I475" s="4" t="s">
        <v>28</v>
      </c>
    </row>
    <row r="476">
      <c r="A476" s="3">
        <v>43801.0</v>
      </c>
      <c r="B476" s="4" t="s">
        <v>256</v>
      </c>
      <c r="C476" s="5">
        <v>77.0</v>
      </c>
      <c r="D476" s="4" t="s">
        <v>257</v>
      </c>
      <c r="E476" s="6" t="s">
        <v>258</v>
      </c>
      <c r="F476" s="5" t="s">
        <v>251</v>
      </c>
      <c r="G476" s="5">
        <v>2406.0</v>
      </c>
      <c r="H476" s="5" t="s">
        <v>259</v>
      </c>
      <c r="I476" s="4" t="s">
        <v>28</v>
      </c>
    </row>
    <row r="477">
      <c r="A477" s="3">
        <v>43801.0</v>
      </c>
      <c r="B477" s="4" t="s">
        <v>409</v>
      </c>
      <c r="C477" s="5">
        <v>78.0</v>
      </c>
      <c r="D477" s="4" t="s">
        <v>410</v>
      </c>
      <c r="E477" s="6" t="s">
        <v>411</v>
      </c>
      <c r="F477" s="5" t="s">
        <v>32</v>
      </c>
      <c r="G477" s="5">
        <v>827.0</v>
      </c>
      <c r="H477" s="5" t="s">
        <v>412</v>
      </c>
      <c r="I477" s="4" t="s">
        <v>28</v>
      </c>
    </row>
    <row r="478">
      <c r="A478" s="3">
        <v>43801.0</v>
      </c>
      <c r="B478" s="4" t="s">
        <v>322</v>
      </c>
      <c r="C478" s="5">
        <v>79.0</v>
      </c>
      <c r="D478" s="4" t="s">
        <v>323</v>
      </c>
      <c r="E478" s="6" t="s">
        <v>324</v>
      </c>
      <c r="F478" s="5" t="s">
        <v>12</v>
      </c>
      <c r="G478" s="5">
        <v>2489.0</v>
      </c>
      <c r="H478" s="5" t="s">
        <v>325</v>
      </c>
      <c r="I478" s="4" t="s">
        <v>28</v>
      </c>
    </row>
    <row r="479">
      <c r="A479" s="3">
        <v>43801.0</v>
      </c>
      <c r="B479" s="4" t="s">
        <v>367</v>
      </c>
      <c r="C479" s="5">
        <v>80.0</v>
      </c>
      <c r="D479" s="4" t="s">
        <v>104</v>
      </c>
      <c r="E479" s="6" t="s">
        <v>368</v>
      </c>
      <c r="F479" s="5">
        <v>4.0</v>
      </c>
      <c r="G479" s="5">
        <v>3386.0</v>
      </c>
      <c r="H479" s="5" t="s">
        <v>369</v>
      </c>
      <c r="I479" s="4" t="s">
        <v>28</v>
      </c>
    </row>
    <row r="480">
      <c r="A480" s="3">
        <v>43801.0</v>
      </c>
      <c r="B480" s="4" t="s">
        <v>194</v>
      </c>
      <c r="C480" s="5">
        <v>81.0</v>
      </c>
      <c r="D480" s="4" t="s">
        <v>195</v>
      </c>
      <c r="E480" s="6" t="s">
        <v>196</v>
      </c>
      <c r="F480" s="5" t="s">
        <v>134</v>
      </c>
      <c r="G480" s="5">
        <v>559.0</v>
      </c>
      <c r="H480" s="5" t="s">
        <v>197</v>
      </c>
      <c r="I480" s="4" t="s">
        <v>28</v>
      </c>
    </row>
    <row r="481">
      <c r="A481" s="3">
        <v>43801.0</v>
      </c>
      <c r="B481" s="4" t="s">
        <v>221</v>
      </c>
      <c r="C481" s="5">
        <v>82.0</v>
      </c>
      <c r="D481" s="4" t="s">
        <v>222</v>
      </c>
      <c r="E481" s="6" t="s">
        <v>223</v>
      </c>
      <c r="F481" s="5" t="s">
        <v>26</v>
      </c>
      <c r="G481" s="5">
        <v>6851.0</v>
      </c>
      <c r="H481" s="5" t="s">
        <v>224</v>
      </c>
      <c r="I481" s="4" t="s">
        <v>28</v>
      </c>
    </row>
    <row r="482">
      <c r="A482" s="3">
        <v>43801.0</v>
      </c>
      <c r="B482" s="4" t="s">
        <v>205</v>
      </c>
      <c r="C482" s="5">
        <v>83.0</v>
      </c>
      <c r="D482" s="4" t="s">
        <v>206</v>
      </c>
      <c r="E482" s="6" t="s">
        <v>207</v>
      </c>
      <c r="F482" s="5" t="s">
        <v>208</v>
      </c>
      <c r="G482" s="5">
        <v>194.0</v>
      </c>
      <c r="H482" s="5" t="s">
        <v>209</v>
      </c>
      <c r="I482" s="4" t="s">
        <v>28</v>
      </c>
    </row>
    <row r="483">
      <c r="A483" s="3">
        <v>43801.0</v>
      </c>
      <c r="B483" s="4" t="s">
        <v>152</v>
      </c>
      <c r="C483" s="5">
        <v>84.0</v>
      </c>
      <c r="D483" s="4" t="s">
        <v>153</v>
      </c>
      <c r="E483" s="6" t="s">
        <v>154</v>
      </c>
      <c r="F483" s="5" t="s">
        <v>74</v>
      </c>
      <c r="G483" s="5">
        <v>3497.0</v>
      </c>
      <c r="H483" s="5" t="s">
        <v>155</v>
      </c>
      <c r="I483" s="4" t="s">
        <v>28</v>
      </c>
    </row>
    <row r="484">
      <c r="A484" s="3">
        <v>43801.0</v>
      </c>
      <c r="B484" s="4" t="s">
        <v>457</v>
      </c>
      <c r="C484" s="5">
        <v>85.0</v>
      </c>
      <c r="D484" s="4" t="s">
        <v>458</v>
      </c>
      <c r="E484" s="6" t="s">
        <v>459</v>
      </c>
      <c r="F484" s="5" t="s">
        <v>32</v>
      </c>
      <c r="G484" s="5">
        <v>1509.0</v>
      </c>
      <c r="H484" s="5" t="s">
        <v>460</v>
      </c>
      <c r="I484" s="4" t="s">
        <v>28</v>
      </c>
    </row>
    <row r="485">
      <c r="A485" s="3">
        <v>43801.0</v>
      </c>
      <c r="B485" s="4" t="s">
        <v>449</v>
      </c>
      <c r="C485" s="5">
        <v>86.0</v>
      </c>
      <c r="D485" s="4" t="s">
        <v>450</v>
      </c>
      <c r="E485" s="6" t="s">
        <v>451</v>
      </c>
      <c r="F485" s="5" t="s">
        <v>251</v>
      </c>
      <c r="G485" s="5">
        <v>1054.0</v>
      </c>
      <c r="H485" s="5" t="s">
        <v>452</v>
      </c>
      <c r="I485" s="4" t="s">
        <v>28</v>
      </c>
    </row>
    <row r="486">
      <c r="A486" s="3">
        <v>43801.0</v>
      </c>
      <c r="B486" s="4" t="s">
        <v>315</v>
      </c>
      <c r="C486" s="5">
        <v>87.0</v>
      </c>
      <c r="D486" s="4" t="s">
        <v>316</v>
      </c>
      <c r="E486" s="6" t="s">
        <v>317</v>
      </c>
      <c r="F486" s="5" t="s">
        <v>74</v>
      </c>
      <c r="G486" s="5">
        <v>3596.0</v>
      </c>
      <c r="H486" s="5">
        <v>30.0</v>
      </c>
      <c r="I486" s="4" t="s">
        <v>28</v>
      </c>
    </row>
    <row r="487">
      <c r="A487" s="3">
        <v>43801.0</v>
      </c>
      <c r="B487" s="4" t="s">
        <v>281</v>
      </c>
      <c r="C487" s="5">
        <v>88.0</v>
      </c>
      <c r="D487" s="4" t="s">
        <v>113</v>
      </c>
      <c r="E487" s="6" t="s">
        <v>282</v>
      </c>
      <c r="F487" s="5">
        <v>4.0</v>
      </c>
      <c r="G487" s="5">
        <v>2703.0</v>
      </c>
      <c r="H487" s="5" t="s">
        <v>283</v>
      </c>
      <c r="I487" s="4" t="s">
        <v>28</v>
      </c>
    </row>
    <row r="488">
      <c r="A488" s="3">
        <v>43801.0</v>
      </c>
      <c r="B488" s="4" t="s">
        <v>540</v>
      </c>
      <c r="C488" s="5">
        <v>89.0</v>
      </c>
      <c r="D488" s="4" t="s">
        <v>541</v>
      </c>
      <c r="E488" s="6" t="s">
        <v>542</v>
      </c>
      <c r="F488" s="5" t="s">
        <v>32</v>
      </c>
      <c r="G488" s="5">
        <v>1415.0</v>
      </c>
      <c r="H488" s="5" t="s">
        <v>543</v>
      </c>
      <c r="I488" s="4" t="s">
        <v>14</v>
      </c>
    </row>
    <row r="489">
      <c r="A489" s="3">
        <v>43801.0</v>
      </c>
      <c r="B489" s="4" t="s">
        <v>544</v>
      </c>
      <c r="C489" s="5">
        <v>90.0</v>
      </c>
      <c r="D489" s="4" t="s">
        <v>545</v>
      </c>
      <c r="E489" s="6" t="s">
        <v>546</v>
      </c>
      <c r="F489" s="5" t="s">
        <v>32</v>
      </c>
      <c r="G489" s="5">
        <v>216.0</v>
      </c>
      <c r="H489" s="5" t="s">
        <v>547</v>
      </c>
      <c r="I489" s="4" t="s">
        <v>28</v>
      </c>
    </row>
    <row r="490">
      <c r="A490" s="3">
        <v>43801.0</v>
      </c>
      <c r="B490" s="4" t="s">
        <v>548</v>
      </c>
      <c r="C490" s="5">
        <v>91.0</v>
      </c>
      <c r="D490" s="4" t="s">
        <v>549</v>
      </c>
      <c r="E490" s="6" t="s">
        <v>550</v>
      </c>
      <c r="F490" s="5">
        <v>4.0</v>
      </c>
      <c r="G490" s="5">
        <v>448.0</v>
      </c>
      <c r="H490" s="5" t="s">
        <v>551</v>
      </c>
      <c r="I490" s="4" t="s">
        <v>28</v>
      </c>
    </row>
    <row r="491">
      <c r="A491" s="3">
        <v>43801.0</v>
      </c>
      <c r="B491" s="4" t="s">
        <v>384</v>
      </c>
      <c r="C491" s="5">
        <v>92.0</v>
      </c>
      <c r="D491" s="4" t="s">
        <v>385</v>
      </c>
      <c r="E491" s="6" t="s">
        <v>386</v>
      </c>
      <c r="F491" s="5" t="s">
        <v>74</v>
      </c>
      <c r="G491" s="5">
        <v>2544.0</v>
      </c>
      <c r="H491" s="5">
        <v>30.0</v>
      </c>
      <c r="I491" s="4" t="s">
        <v>28</v>
      </c>
    </row>
    <row r="492">
      <c r="A492" s="3">
        <v>43801.0</v>
      </c>
      <c r="B492" s="4" t="s">
        <v>423</v>
      </c>
      <c r="C492" s="5">
        <v>93.0</v>
      </c>
      <c r="D492" s="4" t="s">
        <v>424</v>
      </c>
      <c r="E492" s="6" t="s">
        <v>425</v>
      </c>
      <c r="F492" s="5" t="s">
        <v>32</v>
      </c>
      <c r="G492" s="5">
        <v>1739.0</v>
      </c>
      <c r="H492" s="5" t="s">
        <v>426</v>
      </c>
      <c r="I492" s="4" t="s">
        <v>14</v>
      </c>
    </row>
    <row r="493">
      <c r="A493" s="3">
        <v>43801.0</v>
      </c>
      <c r="B493" s="4" t="s">
        <v>552</v>
      </c>
      <c r="C493" s="5">
        <v>94.0</v>
      </c>
      <c r="D493" s="4" t="s">
        <v>553</v>
      </c>
      <c r="E493" s="6" t="s">
        <v>554</v>
      </c>
      <c r="F493" s="5" t="s">
        <v>58</v>
      </c>
      <c r="G493" s="5">
        <v>214.0</v>
      </c>
      <c r="H493" s="5" t="s">
        <v>555</v>
      </c>
      <c r="I493" s="4" t="s">
        <v>28</v>
      </c>
    </row>
    <row r="494">
      <c r="A494" s="3">
        <v>43801.0</v>
      </c>
      <c r="B494" s="4" t="s">
        <v>387</v>
      </c>
      <c r="C494" s="5">
        <v>95.0</v>
      </c>
      <c r="D494" s="4" t="s">
        <v>137</v>
      </c>
      <c r="E494" s="6" t="s">
        <v>388</v>
      </c>
      <c r="F494" s="5" t="s">
        <v>106</v>
      </c>
      <c r="G494" s="5">
        <v>3789.0</v>
      </c>
      <c r="H494" s="5" t="s">
        <v>389</v>
      </c>
      <c r="I494" s="4" t="s">
        <v>28</v>
      </c>
    </row>
    <row r="495">
      <c r="A495" s="3">
        <v>43801.0</v>
      </c>
      <c r="B495" s="4" t="s">
        <v>373</v>
      </c>
      <c r="C495" s="5">
        <v>96.0</v>
      </c>
      <c r="D495" s="4" t="s">
        <v>374</v>
      </c>
      <c r="E495" s="6" t="s">
        <v>375</v>
      </c>
      <c r="F495" s="5" t="s">
        <v>26</v>
      </c>
      <c r="G495" s="5">
        <v>377.0</v>
      </c>
      <c r="H495" s="5" t="s">
        <v>376</v>
      </c>
      <c r="I495" s="4" t="s">
        <v>28</v>
      </c>
    </row>
    <row r="496">
      <c r="A496" s="3">
        <v>43801.0</v>
      </c>
      <c r="B496" s="4" t="s">
        <v>556</v>
      </c>
      <c r="C496" s="5">
        <v>97.0</v>
      </c>
      <c r="D496" s="4" t="s">
        <v>137</v>
      </c>
      <c r="E496" s="6" t="s">
        <v>557</v>
      </c>
      <c r="F496" s="5" t="s">
        <v>53</v>
      </c>
      <c r="G496" s="5">
        <v>1385.0</v>
      </c>
      <c r="H496" s="5" t="s">
        <v>558</v>
      </c>
      <c r="I496" s="4" t="s">
        <v>28</v>
      </c>
    </row>
    <row r="497">
      <c r="A497" s="3">
        <v>43801.0</v>
      </c>
      <c r="B497" s="4" t="s">
        <v>492</v>
      </c>
      <c r="C497" s="5">
        <v>98.0</v>
      </c>
      <c r="D497" s="4" t="s">
        <v>493</v>
      </c>
      <c r="E497" s="6" t="s">
        <v>494</v>
      </c>
      <c r="F497" s="5" t="s">
        <v>12</v>
      </c>
      <c r="G497" s="5">
        <v>270.0</v>
      </c>
      <c r="H497" s="5" t="s">
        <v>495</v>
      </c>
      <c r="I497" s="4" t="s">
        <v>28</v>
      </c>
    </row>
    <row r="498">
      <c r="A498" s="3">
        <v>43801.0</v>
      </c>
      <c r="B498" s="4" t="s">
        <v>267</v>
      </c>
      <c r="C498" s="5">
        <v>99.0</v>
      </c>
      <c r="D498" s="4" t="s">
        <v>268</v>
      </c>
      <c r="E498" s="6" t="s">
        <v>269</v>
      </c>
      <c r="F498" s="5" t="s">
        <v>58</v>
      </c>
      <c r="G498" s="5">
        <v>870.0</v>
      </c>
      <c r="H498" s="5" t="s">
        <v>270</v>
      </c>
      <c r="I498" s="4" t="s">
        <v>14</v>
      </c>
    </row>
    <row r="499">
      <c r="A499" s="3">
        <v>43801.0</v>
      </c>
      <c r="B499" s="4" t="s">
        <v>559</v>
      </c>
      <c r="C499" s="5">
        <v>100.0</v>
      </c>
      <c r="D499" s="4" t="s">
        <v>560</v>
      </c>
      <c r="E499" s="6" t="s">
        <v>561</v>
      </c>
      <c r="F499" s="5" t="s">
        <v>53</v>
      </c>
      <c r="G499" s="5">
        <v>3411.0</v>
      </c>
      <c r="H499" s="5" t="s">
        <v>562</v>
      </c>
      <c r="I499" s="4" t="s">
        <v>28</v>
      </c>
    </row>
    <row r="500">
      <c r="A500" s="3">
        <v>43800.0</v>
      </c>
      <c r="B500" s="4" t="s">
        <v>55</v>
      </c>
      <c r="C500" s="5">
        <v>1.0</v>
      </c>
      <c r="D500" s="4" t="s">
        <v>56</v>
      </c>
      <c r="E500" s="6" t="s">
        <v>57</v>
      </c>
      <c r="F500" s="5" t="s">
        <v>58</v>
      </c>
      <c r="G500" s="5">
        <v>2245.0</v>
      </c>
      <c r="H500" s="5" t="s">
        <v>59</v>
      </c>
      <c r="I500" s="4" t="s">
        <v>28</v>
      </c>
    </row>
    <row r="501">
      <c r="A501" s="3">
        <v>43800.0</v>
      </c>
      <c r="B501" s="4" t="s">
        <v>15</v>
      </c>
      <c r="C501" s="5">
        <v>2.0</v>
      </c>
      <c r="D501" s="4" t="s">
        <v>16</v>
      </c>
      <c r="E501" s="6" t="s">
        <v>17</v>
      </c>
      <c r="F501" s="5">
        <v>4.0</v>
      </c>
      <c r="G501" s="5">
        <v>29163.0</v>
      </c>
      <c r="H501" s="5" t="s">
        <v>18</v>
      </c>
      <c r="I501" s="4" t="s">
        <v>14</v>
      </c>
    </row>
    <row r="502">
      <c r="A502" s="3">
        <v>43800.0</v>
      </c>
      <c r="B502" s="4" t="s">
        <v>9</v>
      </c>
      <c r="C502" s="5">
        <v>3.0</v>
      </c>
      <c r="D502" s="4" t="s">
        <v>10</v>
      </c>
      <c r="E502" s="6" t="s">
        <v>11</v>
      </c>
      <c r="F502" s="5" t="s">
        <v>12</v>
      </c>
      <c r="G502" s="5">
        <v>4592.0</v>
      </c>
      <c r="H502" s="5" t="s">
        <v>13</v>
      </c>
      <c r="I502" s="4" t="s">
        <v>14</v>
      </c>
    </row>
    <row r="503">
      <c r="A503" s="3">
        <v>43800.0</v>
      </c>
      <c r="B503" s="4" t="s">
        <v>120</v>
      </c>
      <c r="C503" s="5">
        <v>4.0</v>
      </c>
      <c r="D503" s="4" t="s">
        <v>121</v>
      </c>
      <c r="E503" s="6" t="s">
        <v>122</v>
      </c>
      <c r="F503" s="5" t="s">
        <v>32</v>
      </c>
      <c r="G503" s="5">
        <v>2041.0</v>
      </c>
      <c r="H503" s="5" t="s">
        <v>123</v>
      </c>
      <c r="I503" s="4" t="s">
        <v>28</v>
      </c>
    </row>
    <row r="504">
      <c r="A504" s="3">
        <v>43800.0</v>
      </c>
      <c r="B504" s="4" t="s">
        <v>38</v>
      </c>
      <c r="C504" s="5">
        <v>5.0</v>
      </c>
      <c r="D504" s="4" t="s">
        <v>39</v>
      </c>
      <c r="E504" s="6" t="s">
        <v>40</v>
      </c>
      <c r="F504" s="5">
        <v>4.0</v>
      </c>
      <c r="G504" s="5">
        <v>5485.0</v>
      </c>
      <c r="H504" s="5" t="s">
        <v>41</v>
      </c>
      <c r="I504" s="4" t="s">
        <v>14</v>
      </c>
    </row>
    <row r="505">
      <c r="A505" s="3">
        <v>43800.0</v>
      </c>
      <c r="B505" s="4" t="s">
        <v>23</v>
      </c>
      <c r="C505" s="5">
        <v>6.0</v>
      </c>
      <c r="D505" s="4" t="s">
        <v>24</v>
      </c>
      <c r="E505" s="6" t="s">
        <v>25</v>
      </c>
      <c r="F505" s="5" t="s">
        <v>26</v>
      </c>
      <c r="G505" s="5">
        <v>6079.0</v>
      </c>
      <c r="H505" s="5" t="s">
        <v>27</v>
      </c>
      <c r="I505" s="4" t="s">
        <v>28</v>
      </c>
    </row>
    <row r="506">
      <c r="A506" s="3">
        <v>43800.0</v>
      </c>
      <c r="B506" s="4" t="s">
        <v>29</v>
      </c>
      <c r="C506" s="5">
        <v>7.0</v>
      </c>
      <c r="D506" s="4" t="s">
        <v>30</v>
      </c>
      <c r="E506" s="6" t="s">
        <v>31</v>
      </c>
      <c r="F506" s="5" t="s">
        <v>32</v>
      </c>
      <c r="G506" s="5">
        <v>2108.0</v>
      </c>
      <c r="H506" s="5" t="s">
        <v>33</v>
      </c>
      <c r="I506" s="4" t="s">
        <v>28</v>
      </c>
    </row>
    <row r="507">
      <c r="A507" s="3">
        <v>43800.0</v>
      </c>
      <c r="B507" s="4" t="s">
        <v>71</v>
      </c>
      <c r="C507" s="5">
        <v>8.0</v>
      </c>
      <c r="D507" s="4" t="s">
        <v>72</v>
      </c>
      <c r="E507" s="6" t="s">
        <v>73</v>
      </c>
      <c r="F507" s="5" t="s">
        <v>74</v>
      </c>
      <c r="G507" s="5">
        <v>2403.0</v>
      </c>
      <c r="H507" s="5" t="s">
        <v>75</v>
      </c>
      <c r="I507" s="4" t="s">
        <v>28</v>
      </c>
    </row>
    <row r="508">
      <c r="A508" s="3">
        <v>43800.0</v>
      </c>
      <c r="B508" s="4" t="s">
        <v>46</v>
      </c>
      <c r="C508" s="5">
        <v>9.0</v>
      </c>
      <c r="D508" s="4" t="s">
        <v>47</v>
      </c>
      <c r="E508" s="6" t="s">
        <v>48</v>
      </c>
      <c r="F508" s="5">
        <v>4.0</v>
      </c>
      <c r="G508" s="5">
        <v>6736.0</v>
      </c>
      <c r="H508" s="5" t="s">
        <v>49</v>
      </c>
      <c r="I508" s="4" t="s">
        <v>14</v>
      </c>
    </row>
    <row r="509">
      <c r="A509" s="3">
        <v>43800.0</v>
      </c>
      <c r="B509" s="4" t="s">
        <v>19</v>
      </c>
      <c r="C509" s="5">
        <v>10.0</v>
      </c>
      <c r="D509" s="4" t="s">
        <v>20</v>
      </c>
      <c r="E509" s="6" t="s">
        <v>21</v>
      </c>
      <c r="F509" s="5">
        <v>4.0</v>
      </c>
      <c r="G509" s="5">
        <v>10808.0</v>
      </c>
      <c r="H509" s="5" t="s">
        <v>22</v>
      </c>
      <c r="I509" s="4" t="s">
        <v>14</v>
      </c>
    </row>
    <row r="510">
      <c r="A510" s="3">
        <v>43800.0</v>
      </c>
      <c r="B510" s="4" t="s">
        <v>68</v>
      </c>
      <c r="C510" s="5">
        <v>11.0</v>
      </c>
      <c r="D510" s="4" t="s">
        <v>69</v>
      </c>
      <c r="E510" s="6" t="s">
        <v>70</v>
      </c>
      <c r="F510" s="5">
        <v>4.0</v>
      </c>
      <c r="G510" s="5">
        <v>3725.0</v>
      </c>
      <c r="H510" s="5" t="s">
        <v>67</v>
      </c>
      <c r="I510" s="4" t="s">
        <v>28</v>
      </c>
    </row>
    <row r="511">
      <c r="A511" s="3">
        <v>43800.0</v>
      </c>
      <c r="B511" s="4" t="s">
        <v>34</v>
      </c>
      <c r="C511" s="5">
        <v>12.0</v>
      </c>
      <c r="D511" s="4" t="s">
        <v>35</v>
      </c>
      <c r="E511" s="6" t="s">
        <v>36</v>
      </c>
      <c r="F511" s="5">
        <v>4.0</v>
      </c>
      <c r="G511" s="5">
        <v>3781.0</v>
      </c>
      <c r="H511" s="5" t="s">
        <v>37</v>
      </c>
      <c r="I511" s="4" t="s">
        <v>28</v>
      </c>
    </row>
    <row r="512">
      <c r="A512" s="3">
        <v>43800.0</v>
      </c>
      <c r="B512" s="4" t="s">
        <v>90</v>
      </c>
      <c r="C512" s="5">
        <v>13.0</v>
      </c>
      <c r="D512" s="4" t="s">
        <v>91</v>
      </c>
      <c r="E512" s="6" t="s">
        <v>92</v>
      </c>
      <c r="F512" s="5" t="s">
        <v>32</v>
      </c>
      <c r="G512" s="5">
        <v>3157.0</v>
      </c>
      <c r="H512" s="5" t="s">
        <v>93</v>
      </c>
      <c r="I512" s="4" t="s">
        <v>28</v>
      </c>
    </row>
    <row r="513">
      <c r="A513" s="3">
        <v>43800.0</v>
      </c>
      <c r="B513" s="4" t="s">
        <v>468</v>
      </c>
      <c r="C513" s="5">
        <v>14.0</v>
      </c>
      <c r="D513" s="4" t="s">
        <v>469</v>
      </c>
      <c r="E513" s="6" t="s">
        <v>470</v>
      </c>
      <c r="F513" s="5">
        <v>4.0</v>
      </c>
      <c r="G513" s="5">
        <v>31441.0</v>
      </c>
      <c r="H513" s="5" t="s">
        <v>471</v>
      </c>
      <c r="I513" s="4" t="s">
        <v>14</v>
      </c>
    </row>
    <row r="514">
      <c r="A514" s="3">
        <v>43800.0</v>
      </c>
      <c r="B514" s="4" t="s">
        <v>76</v>
      </c>
      <c r="C514" s="5">
        <v>15.0</v>
      </c>
      <c r="D514" s="4" t="s">
        <v>77</v>
      </c>
      <c r="E514" s="6" t="s">
        <v>78</v>
      </c>
      <c r="F514" s="5" t="s">
        <v>26</v>
      </c>
      <c r="G514" s="5">
        <v>2934.0</v>
      </c>
      <c r="H514" s="5" t="s">
        <v>67</v>
      </c>
      <c r="I514" s="4" t="s">
        <v>28</v>
      </c>
    </row>
    <row r="515">
      <c r="A515" s="3">
        <v>43800.0</v>
      </c>
      <c r="B515" s="4" t="s">
        <v>60</v>
      </c>
      <c r="C515" s="5">
        <v>16.0</v>
      </c>
      <c r="D515" s="4" t="s">
        <v>61</v>
      </c>
      <c r="E515" s="6" t="s">
        <v>62</v>
      </c>
      <c r="F515" s="5">
        <v>4.0</v>
      </c>
      <c r="G515" s="5">
        <v>2758.0</v>
      </c>
      <c r="H515" s="5" t="s">
        <v>63</v>
      </c>
      <c r="I515" s="4" t="s">
        <v>14</v>
      </c>
    </row>
    <row r="516">
      <c r="A516" s="3">
        <v>43800.0</v>
      </c>
      <c r="B516" s="4" t="s">
        <v>79</v>
      </c>
      <c r="C516" s="5">
        <v>17.0</v>
      </c>
      <c r="D516" s="4" t="s">
        <v>80</v>
      </c>
      <c r="E516" s="6" t="s">
        <v>81</v>
      </c>
      <c r="F516" s="5">
        <v>4.0</v>
      </c>
      <c r="G516" s="5">
        <v>2088.0</v>
      </c>
      <c r="H516" s="5" t="s">
        <v>59</v>
      </c>
      <c r="I516" s="4" t="s">
        <v>14</v>
      </c>
    </row>
    <row r="517">
      <c r="A517" s="3">
        <v>43800.0</v>
      </c>
      <c r="B517" s="4" t="s">
        <v>241</v>
      </c>
      <c r="C517" s="5">
        <v>18.0</v>
      </c>
      <c r="D517" s="4" t="s">
        <v>242</v>
      </c>
      <c r="E517" s="6" t="s">
        <v>243</v>
      </c>
      <c r="F517" s="5">
        <v>4.0</v>
      </c>
      <c r="G517" s="5">
        <v>2267.0</v>
      </c>
      <c r="H517" s="5" t="s">
        <v>244</v>
      </c>
      <c r="I517" s="4" t="s">
        <v>14</v>
      </c>
    </row>
    <row r="518">
      <c r="A518" s="3">
        <v>43800.0</v>
      </c>
      <c r="B518" s="4" t="s">
        <v>50</v>
      </c>
      <c r="C518" s="5">
        <v>19.0</v>
      </c>
      <c r="D518" s="4" t="s">
        <v>51</v>
      </c>
      <c r="E518" s="6" t="s">
        <v>52</v>
      </c>
      <c r="F518" s="5" t="s">
        <v>53</v>
      </c>
      <c r="G518" s="5">
        <v>938.0</v>
      </c>
      <c r="H518" s="5" t="s">
        <v>54</v>
      </c>
      <c r="I518" s="4" t="s">
        <v>28</v>
      </c>
    </row>
    <row r="519">
      <c r="A519" s="3">
        <v>43800.0</v>
      </c>
      <c r="B519" s="4" t="s">
        <v>271</v>
      </c>
      <c r="C519" s="5">
        <v>20.0</v>
      </c>
      <c r="D519" s="4" t="s">
        <v>272</v>
      </c>
      <c r="E519" s="6" t="s">
        <v>273</v>
      </c>
      <c r="F519" s="5" t="s">
        <v>12</v>
      </c>
      <c r="G519" s="5">
        <v>7876.0</v>
      </c>
      <c r="H519" s="5">
        <v>350.0</v>
      </c>
      <c r="I519" s="4" t="s">
        <v>28</v>
      </c>
    </row>
    <row r="520">
      <c r="A520" s="3">
        <v>43800.0</v>
      </c>
      <c r="B520" s="4" t="s">
        <v>237</v>
      </c>
      <c r="C520" s="5">
        <v>21.0</v>
      </c>
      <c r="D520" s="4" t="s">
        <v>238</v>
      </c>
      <c r="E520" s="6" t="s">
        <v>239</v>
      </c>
      <c r="F520" s="5" t="s">
        <v>26</v>
      </c>
      <c r="G520" s="5">
        <v>3882.0</v>
      </c>
      <c r="H520" s="5" t="s">
        <v>240</v>
      </c>
      <c r="I520" s="4" t="s">
        <v>28</v>
      </c>
    </row>
    <row r="521">
      <c r="A521" s="3">
        <v>43800.0</v>
      </c>
      <c r="B521" s="4" t="s">
        <v>160</v>
      </c>
      <c r="C521" s="5">
        <v>22.0</v>
      </c>
      <c r="D521" s="4" t="s">
        <v>161</v>
      </c>
      <c r="E521" s="6" t="s">
        <v>162</v>
      </c>
      <c r="F521" s="5">
        <v>4.0</v>
      </c>
      <c r="G521" s="5">
        <v>3281.0</v>
      </c>
      <c r="H521" s="5" t="s">
        <v>163</v>
      </c>
      <c r="I521" s="4" t="s">
        <v>14</v>
      </c>
    </row>
    <row r="522">
      <c r="A522" s="3">
        <v>43800.0</v>
      </c>
      <c r="B522" s="4" t="s">
        <v>42</v>
      </c>
      <c r="C522" s="5">
        <v>23.0</v>
      </c>
      <c r="D522" s="4" t="s">
        <v>43</v>
      </c>
      <c r="E522" s="6" t="s">
        <v>44</v>
      </c>
      <c r="F522" s="5">
        <v>4.0</v>
      </c>
      <c r="G522" s="5">
        <v>1830.0</v>
      </c>
      <c r="H522" s="5" t="s">
        <v>45</v>
      </c>
      <c r="I522" s="4" t="s">
        <v>14</v>
      </c>
    </row>
    <row r="523">
      <c r="A523" s="3">
        <v>43800.0</v>
      </c>
      <c r="B523" s="4" t="s">
        <v>116</v>
      </c>
      <c r="C523" s="5">
        <v>24.0</v>
      </c>
      <c r="D523" s="4" t="s">
        <v>117</v>
      </c>
      <c r="E523" s="6" t="s">
        <v>118</v>
      </c>
      <c r="F523" s="5" t="s">
        <v>32</v>
      </c>
      <c r="G523" s="5">
        <v>2056.0</v>
      </c>
      <c r="H523" s="5" t="s">
        <v>119</v>
      </c>
      <c r="I523" s="4" t="s">
        <v>28</v>
      </c>
    </row>
    <row r="524">
      <c r="A524" s="3">
        <v>43800.0</v>
      </c>
      <c r="B524" s="4" t="s">
        <v>108</v>
      </c>
      <c r="C524" s="5">
        <v>25.0</v>
      </c>
      <c r="D524" s="4" t="s">
        <v>109</v>
      </c>
      <c r="E524" s="6" t="s">
        <v>110</v>
      </c>
      <c r="F524" s="5" t="s">
        <v>58</v>
      </c>
      <c r="G524" s="5">
        <v>14480.0</v>
      </c>
      <c r="H524" s="5" t="s">
        <v>111</v>
      </c>
      <c r="I524" s="4" t="s">
        <v>28</v>
      </c>
    </row>
    <row r="525">
      <c r="A525" s="3">
        <v>43800.0</v>
      </c>
      <c r="B525" s="4" t="s">
        <v>64</v>
      </c>
      <c r="C525" s="5">
        <v>26.0</v>
      </c>
      <c r="D525" s="4" t="s">
        <v>65</v>
      </c>
      <c r="E525" s="6" t="s">
        <v>66</v>
      </c>
      <c r="F525" s="5">
        <v>4.0</v>
      </c>
      <c r="G525" s="5">
        <v>2329.0</v>
      </c>
      <c r="H525" s="5" t="s">
        <v>67</v>
      </c>
      <c r="I525" s="4" t="s">
        <v>14</v>
      </c>
    </row>
    <row r="526">
      <c r="A526" s="3">
        <v>43800.0</v>
      </c>
      <c r="B526" s="4" t="s">
        <v>182</v>
      </c>
      <c r="C526" s="5">
        <v>27.0</v>
      </c>
      <c r="D526" s="4" t="s">
        <v>183</v>
      </c>
      <c r="E526" s="6" t="s">
        <v>184</v>
      </c>
      <c r="F526" s="5">
        <v>4.0</v>
      </c>
      <c r="G526" s="5">
        <v>6706.0</v>
      </c>
      <c r="H526" s="5" t="s">
        <v>185</v>
      </c>
      <c r="I526" s="4" t="s">
        <v>14</v>
      </c>
    </row>
    <row r="527">
      <c r="A527" s="3">
        <v>43800.0</v>
      </c>
      <c r="B527" s="4" t="s">
        <v>144</v>
      </c>
      <c r="C527" s="5">
        <v>28.0</v>
      </c>
      <c r="D527" s="4" t="s">
        <v>145</v>
      </c>
      <c r="E527" s="6" t="s">
        <v>146</v>
      </c>
      <c r="F527" s="5" t="s">
        <v>53</v>
      </c>
      <c r="G527" s="5">
        <v>3616.0</v>
      </c>
      <c r="H527" s="5" t="s">
        <v>147</v>
      </c>
      <c r="I527" s="4" t="s">
        <v>28</v>
      </c>
    </row>
    <row r="528">
      <c r="A528" s="3">
        <v>43800.0</v>
      </c>
      <c r="B528" s="4" t="s">
        <v>124</v>
      </c>
      <c r="C528" s="5">
        <v>29.0</v>
      </c>
      <c r="D528" s="4" t="s">
        <v>125</v>
      </c>
      <c r="E528" s="6" t="s">
        <v>126</v>
      </c>
      <c r="F528" s="5" t="s">
        <v>26</v>
      </c>
      <c r="G528" s="5">
        <v>2493.0</v>
      </c>
      <c r="H528" s="5" t="s">
        <v>127</v>
      </c>
      <c r="I528" s="4" t="s">
        <v>28</v>
      </c>
    </row>
    <row r="529">
      <c r="A529" s="3">
        <v>43800.0</v>
      </c>
      <c r="B529" s="4" t="s">
        <v>112</v>
      </c>
      <c r="C529" s="5">
        <v>30.0</v>
      </c>
      <c r="D529" s="4" t="s">
        <v>113</v>
      </c>
      <c r="E529" s="6" t="s">
        <v>114</v>
      </c>
      <c r="F529" s="5" t="s">
        <v>12</v>
      </c>
      <c r="G529" s="5">
        <v>2675.0</v>
      </c>
      <c r="H529" s="5" t="s">
        <v>115</v>
      </c>
      <c r="I529" s="4" t="s">
        <v>28</v>
      </c>
    </row>
    <row r="530">
      <c r="A530" s="3">
        <v>43800.0</v>
      </c>
      <c r="B530" s="4" t="s">
        <v>229</v>
      </c>
      <c r="C530" s="5">
        <v>31.0</v>
      </c>
      <c r="D530" s="4" t="s">
        <v>230</v>
      </c>
      <c r="E530" s="6" t="s">
        <v>231</v>
      </c>
      <c r="F530" s="5" t="s">
        <v>134</v>
      </c>
      <c r="G530" s="5">
        <v>166.0</v>
      </c>
      <c r="H530" s="5" t="s">
        <v>232</v>
      </c>
      <c r="I530" s="4" t="s">
        <v>28</v>
      </c>
    </row>
    <row r="531">
      <c r="A531" s="3">
        <v>43800.0</v>
      </c>
      <c r="B531" s="4" t="s">
        <v>337</v>
      </c>
      <c r="C531" s="5">
        <v>32.0</v>
      </c>
      <c r="D531" s="4" t="s">
        <v>338</v>
      </c>
      <c r="E531" s="6" t="s">
        <v>339</v>
      </c>
      <c r="F531" s="5" t="s">
        <v>74</v>
      </c>
      <c r="G531" s="5">
        <v>1775.0</v>
      </c>
      <c r="H531" s="5" t="s">
        <v>340</v>
      </c>
      <c r="I531" s="4" t="s">
        <v>28</v>
      </c>
    </row>
    <row r="532">
      <c r="A532" s="3">
        <v>43800.0</v>
      </c>
      <c r="B532" s="4" t="s">
        <v>82</v>
      </c>
      <c r="C532" s="5">
        <v>33.0</v>
      </c>
      <c r="D532" s="4" t="s">
        <v>83</v>
      </c>
      <c r="E532" s="6" t="s">
        <v>84</v>
      </c>
      <c r="F532" s="5" t="s">
        <v>85</v>
      </c>
      <c r="G532" s="5">
        <v>759.0</v>
      </c>
      <c r="H532" s="5">
        <v>37.0</v>
      </c>
      <c r="I532" s="4" t="s">
        <v>28</v>
      </c>
    </row>
    <row r="533">
      <c r="A533" s="3">
        <v>43800.0</v>
      </c>
      <c r="B533" s="4" t="s">
        <v>94</v>
      </c>
      <c r="C533" s="5">
        <v>34.0</v>
      </c>
      <c r="D533" s="4" t="s">
        <v>95</v>
      </c>
      <c r="E533" s="6" t="s">
        <v>96</v>
      </c>
      <c r="F533" s="5" t="s">
        <v>97</v>
      </c>
      <c r="G533" s="5">
        <v>674.0</v>
      </c>
      <c r="H533" s="5">
        <v>30.0</v>
      </c>
      <c r="I533" s="4" t="s">
        <v>28</v>
      </c>
    </row>
    <row r="534">
      <c r="A534" s="3">
        <v>43800.0</v>
      </c>
      <c r="B534" s="4" t="s">
        <v>186</v>
      </c>
      <c r="C534" s="5">
        <v>35.0</v>
      </c>
      <c r="D534" s="4" t="s">
        <v>187</v>
      </c>
      <c r="E534" s="6" t="s">
        <v>188</v>
      </c>
      <c r="F534" s="5">
        <v>4.0</v>
      </c>
      <c r="G534" s="5">
        <v>4385.0</v>
      </c>
      <c r="H534" s="5" t="s">
        <v>189</v>
      </c>
      <c r="I534" s="4" t="s">
        <v>28</v>
      </c>
    </row>
    <row r="535">
      <c r="A535" s="3">
        <v>43800.0</v>
      </c>
      <c r="B535" s="4" t="s">
        <v>248</v>
      </c>
      <c r="C535" s="5">
        <v>36.0</v>
      </c>
      <c r="D535" s="4" t="s">
        <v>249</v>
      </c>
      <c r="E535" s="6" t="s">
        <v>250</v>
      </c>
      <c r="F535" s="5" t="s">
        <v>251</v>
      </c>
      <c r="G535" s="5">
        <v>4596.0</v>
      </c>
      <c r="H535" s="5" t="s">
        <v>252</v>
      </c>
      <c r="I535" s="4" t="s">
        <v>14</v>
      </c>
    </row>
    <row r="536">
      <c r="A536" s="3">
        <v>43800.0</v>
      </c>
      <c r="B536" s="4" t="s">
        <v>344</v>
      </c>
      <c r="C536" s="5">
        <v>37.0</v>
      </c>
      <c r="D536" s="4" t="s">
        <v>345</v>
      </c>
      <c r="E536" s="6" t="s">
        <v>346</v>
      </c>
      <c r="F536" s="5">
        <v>4.0</v>
      </c>
      <c r="G536" s="5">
        <v>2235.0</v>
      </c>
      <c r="H536" s="5" t="s">
        <v>347</v>
      </c>
      <c r="I536" s="4" t="s">
        <v>14</v>
      </c>
    </row>
    <row r="537">
      <c r="A537" s="3">
        <v>43800.0</v>
      </c>
      <c r="B537" s="4" t="s">
        <v>103</v>
      </c>
      <c r="C537" s="5">
        <v>38.0</v>
      </c>
      <c r="D537" s="4" t="s">
        <v>104</v>
      </c>
      <c r="E537" s="6" t="s">
        <v>105</v>
      </c>
      <c r="F537" s="5" t="s">
        <v>106</v>
      </c>
      <c r="G537" s="5">
        <v>1030.0</v>
      </c>
      <c r="H537" s="5" t="s">
        <v>107</v>
      </c>
      <c r="I537" s="4" t="s">
        <v>28</v>
      </c>
    </row>
    <row r="538">
      <c r="A538" s="3">
        <v>43800.0</v>
      </c>
      <c r="B538" s="4" t="s">
        <v>529</v>
      </c>
      <c r="C538" s="5">
        <v>39.0</v>
      </c>
      <c r="D538" s="4" t="s">
        <v>530</v>
      </c>
      <c r="E538" s="6" t="s">
        <v>531</v>
      </c>
      <c r="F538" s="5" t="s">
        <v>106</v>
      </c>
      <c r="G538" s="5">
        <v>8.0</v>
      </c>
      <c r="H538" s="5" t="s">
        <v>197</v>
      </c>
      <c r="I538" s="4" t="s">
        <v>28</v>
      </c>
    </row>
    <row r="539">
      <c r="A539" s="3">
        <v>43800.0</v>
      </c>
      <c r="B539" s="4" t="s">
        <v>210</v>
      </c>
      <c r="C539" s="5">
        <v>40.0</v>
      </c>
      <c r="D539" s="4" t="s">
        <v>211</v>
      </c>
      <c r="E539" s="6" t="s">
        <v>212</v>
      </c>
      <c r="F539" s="5">
        <v>4.0</v>
      </c>
      <c r="G539" s="5">
        <v>454.0</v>
      </c>
      <c r="H539" s="5" t="s">
        <v>213</v>
      </c>
      <c r="I539" s="4" t="s">
        <v>28</v>
      </c>
    </row>
    <row r="540">
      <c r="A540" s="3">
        <v>43800.0</v>
      </c>
      <c r="B540" s="4" t="s">
        <v>86</v>
      </c>
      <c r="C540" s="5">
        <v>41.0</v>
      </c>
      <c r="D540" s="4" t="s">
        <v>87</v>
      </c>
      <c r="E540" s="6" t="s">
        <v>88</v>
      </c>
      <c r="F540" s="5">
        <v>4.0</v>
      </c>
      <c r="G540" s="5">
        <v>3640.0</v>
      </c>
      <c r="H540" s="5" t="s">
        <v>89</v>
      </c>
      <c r="I540" s="4" t="s">
        <v>14</v>
      </c>
    </row>
    <row r="541">
      <c r="A541" s="3">
        <v>43800.0</v>
      </c>
      <c r="B541" s="4" t="s">
        <v>525</v>
      </c>
      <c r="C541" s="5">
        <v>42.0</v>
      </c>
      <c r="D541" s="4" t="s">
        <v>526</v>
      </c>
      <c r="E541" s="6" t="s">
        <v>527</v>
      </c>
      <c r="F541" s="5" t="s">
        <v>97</v>
      </c>
      <c r="G541" s="5">
        <v>508.0</v>
      </c>
      <c r="H541" s="5" t="s">
        <v>528</v>
      </c>
      <c r="I541" s="4" t="s">
        <v>28</v>
      </c>
    </row>
    <row r="542">
      <c r="A542" s="3">
        <v>43800.0</v>
      </c>
      <c r="B542" s="4" t="s">
        <v>532</v>
      </c>
      <c r="C542" s="5">
        <v>43.0</v>
      </c>
      <c r="D542" s="4" t="s">
        <v>533</v>
      </c>
      <c r="E542" s="6" t="s">
        <v>534</v>
      </c>
      <c r="F542" s="5" t="s">
        <v>12</v>
      </c>
      <c r="G542" s="5">
        <v>2799.0</v>
      </c>
      <c r="H542" s="5" t="s">
        <v>535</v>
      </c>
      <c r="I542" s="4" t="s">
        <v>14</v>
      </c>
    </row>
    <row r="543">
      <c r="A543" s="3">
        <v>43800.0</v>
      </c>
      <c r="B543" s="4" t="s">
        <v>140</v>
      </c>
      <c r="C543" s="5">
        <v>44.0</v>
      </c>
      <c r="D543" s="4" t="s">
        <v>141</v>
      </c>
      <c r="E543" s="6" t="s">
        <v>142</v>
      </c>
      <c r="F543" s="5" t="s">
        <v>74</v>
      </c>
      <c r="G543" s="5">
        <v>8885.0</v>
      </c>
      <c r="H543" s="5" t="s">
        <v>143</v>
      </c>
      <c r="I543" s="4" t="s">
        <v>28</v>
      </c>
    </row>
    <row r="544">
      <c r="A544" s="3">
        <v>43800.0</v>
      </c>
      <c r="B544" s="4" t="s">
        <v>214</v>
      </c>
      <c r="C544" s="5">
        <v>45.0</v>
      </c>
      <c r="D544" s="4" t="s">
        <v>215</v>
      </c>
      <c r="E544" s="6" t="s">
        <v>216</v>
      </c>
      <c r="F544" s="5" t="s">
        <v>26</v>
      </c>
      <c r="G544" s="5">
        <v>4463.0</v>
      </c>
      <c r="H544" s="5" t="s">
        <v>54</v>
      </c>
      <c r="I544" s="4" t="s">
        <v>28</v>
      </c>
    </row>
    <row r="545">
      <c r="A545" s="3">
        <v>43800.0</v>
      </c>
      <c r="B545" s="4" t="s">
        <v>284</v>
      </c>
      <c r="C545" s="5">
        <v>46.0</v>
      </c>
      <c r="D545" s="4" t="s">
        <v>285</v>
      </c>
      <c r="E545" s="6" t="s">
        <v>286</v>
      </c>
      <c r="F545" s="5" t="s">
        <v>12</v>
      </c>
      <c r="G545" s="5">
        <v>3767.0</v>
      </c>
      <c r="H545" s="5" t="s">
        <v>287</v>
      </c>
      <c r="I545" s="4" t="s">
        <v>28</v>
      </c>
    </row>
    <row r="546">
      <c r="A546" s="3">
        <v>43800.0</v>
      </c>
      <c r="B546" s="4" t="s">
        <v>136</v>
      </c>
      <c r="C546" s="5">
        <v>47.0</v>
      </c>
      <c r="D546" s="4" t="s">
        <v>137</v>
      </c>
      <c r="E546" s="6" t="s">
        <v>138</v>
      </c>
      <c r="F546" s="5" t="s">
        <v>74</v>
      </c>
      <c r="G546" s="5">
        <v>1281.0</v>
      </c>
      <c r="H546" s="5" t="s">
        <v>139</v>
      </c>
      <c r="I546" s="4" t="s">
        <v>28</v>
      </c>
    </row>
    <row r="547">
      <c r="A547" s="3">
        <v>43800.0</v>
      </c>
      <c r="B547" s="4" t="s">
        <v>363</v>
      </c>
      <c r="C547" s="5">
        <v>48.0</v>
      </c>
      <c r="D547" s="4" t="s">
        <v>364</v>
      </c>
      <c r="E547" s="6" t="s">
        <v>365</v>
      </c>
      <c r="F547" s="5">
        <v>4.0</v>
      </c>
      <c r="G547" s="5">
        <v>1116.0</v>
      </c>
      <c r="H547" s="5" t="s">
        <v>366</v>
      </c>
      <c r="I547" s="4" t="s">
        <v>14</v>
      </c>
    </row>
    <row r="548">
      <c r="A548" s="3">
        <v>43800.0</v>
      </c>
      <c r="B548" s="4" t="s">
        <v>190</v>
      </c>
      <c r="C548" s="5">
        <v>49.0</v>
      </c>
      <c r="D548" s="4" t="s">
        <v>191</v>
      </c>
      <c r="E548" s="6" t="s">
        <v>192</v>
      </c>
      <c r="F548" s="5" t="s">
        <v>26</v>
      </c>
      <c r="G548" s="5">
        <v>229.0</v>
      </c>
      <c r="H548" s="5" t="s">
        <v>193</v>
      </c>
      <c r="I548" s="4" t="s">
        <v>28</v>
      </c>
    </row>
    <row r="549">
      <c r="A549" s="3">
        <v>43800.0</v>
      </c>
      <c r="B549" s="4" t="s">
        <v>274</v>
      </c>
      <c r="C549" s="5">
        <v>50.0</v>
      </c>
      <c r="D549" s="4" t="s">
        <v>275</v>
      </c>
      <c r="E549" s="6" t="s">
        <v>276</v>
      </c>
      <c r="F549" s="5" t="s">
        <v>58</v>
      </c>
      <c r="G549" s="5">
        <v>2374.0</v>
      </c>
      <c r="H549" s="5" t="s">
        <v>135</v>
      </c>
      <c r="I549" s="4" t="s">
        <v>28</v>
      </c>
    </row>
    <row r="550">
      <c r="A550" s="3">
        <v>43800.0</v>
      </c>
      <c r="B550" s="4" t="s">
        <v>482</v>
      </c>
      <c r="C550" s="5">
        <v>51.0</v>
      </c>
      <c r="D550" s="4" t="s">
        <v>199</v>
      </c>
      <c r="E550" s="6" t="s">
        <v>483</v>
      </c>
      <c r="F550" s="5">
        <v>4.0</v>
      </c>
      <c r="G550" s="5">
        <v>8862.0</v>
      </c>
      <c r="H550" s="5" t="s">
        <v>484</v>
      </c>
      <c r="I550" s="4" t="s">
        <v>28</v>
      </c>
    </row>
    <row r="551">
      <c r="A551" s="3">
        <v>43800.0</v>
      </c>
      <c r="B551" s="4" t="s">
        <v>233</v>
      </c>
      <c r="C551" s="5">
        <v>52.0</v>
      </c>
      <c r="D551" s="4" t="s">
        <v>234</v>
      </c>
      <c r="E551" s="6" t="s">
        <v>235</v>
      </c>
      <c r="F551" s="5" t="s">
        <v>85</v>
      </c>
      <c r="G551" s="5">
        <v>1633.0</v>
      </c>
      <c r="H551" s="5" t="s">
        <v>236</v>
      </c>
      <c r="I551" s="4" t="s">
        <v>28</v>
      </c>
    </row>
    <row r="552">
      <c r="A552" s="3">
        <v>43800.0</v>
      </c>
      <c r="B552" s="4" t="s">
        <v>253</v>
      </c>
      <c r="C552" s="5">
        <v>53.0</v>
      </c>
      <c r="D552" s="4" t="s">
        <v>254</v>
      </c>
      <c r="E552" s="6" t="s">
        <v>255</v>
      </c>
      <c r="F552" s="5" t="s">
        <v>106</v>
      </c>
      <c r="G552" s="5">
        <v>5312.0</v>
      </c>
      <c r="H552" s="5">
        <v>79.0</v>
      </c>
      <c r="I552" s="4" t="s">
        <v>28</v>
      </c>
    </row>
    <row r="553">
      <c r="A553" s="3">
        <v>43800.0</v>
      </c>
      <c r="B553" s="4" t="s">
        <v>352</v>
      </c>
      <c r="C553" s="5">
        <v>54.0</v>
      </c>
      <c r="D553" s="4" t="s">
        <v>353</v>
      </c>
      <c r="E553" s="6" t="s">
        <v>354</v>
      </c>
      <c r="F553" s="5" t="s">
        <v>97</v>
      </c>
      <c r="G553" s="5">
        <v>488.0</v>
      </c>
      <c r="H553" s="5" t="s">
        <v>355</v>
      </c>
      <c r="I553" s="4" t="s">
        <v>14</v>
      </c>
    </row>
    <row r="554">
      <c r="A554" s="3">
        <v>43800.0</v>
      </c>
      <c r="B554" s="4" t="s">
        <v>329</v>
      </c>
      <c r="C554" s="5">
        <v>55.0</v>
      </c>
      <c r="D554" s="4" t="s">
        <v>330</v>
      </c>
      <c r="E554" s="6" t="s">
        <v>331</v>
      </c>
      <c r="F554" s="5" t="s">
        <v>251</v>
      </c>
      <c r="G554" s="5">
        <v>1926.0</v>
      </c>
      <c r="H554" s="5" t="s">
        <v>332</v>
      </c>
      <c r="I554" s="4" t="s">
        <v>28</v>
      </c>
    </row>
    <row r="555">
      <c r="A555" s="3">
        <v>43800.0</v>
      </c>
      <c r="B555" s="4" t="s">
        <v>217</v>
      </c>
      <c r="C555" s="5">
        <v>56.0</v>
      </c>
      <c r="D555" s="4" t="s">
        <v>218</v>
      </c>
      <c r="E555" s="6" t="s">
        <v>219</v>
      </c>
      <c r="F555" s="5" t="s">
        <v>32</v>
      </c>
      <c r="G555" s="5">
        <v>3561.0</v>
      </c>
      <c r="H555" s="5" t="s">
        <v>220</v>
      </c>
      <c r="I555" s="4" t="s">
        <v>28</v>
      </c>
    </row>
    <row r="556">
      <c r="A556" s="3">
        <v>43800.0</v>
      </c>
      <c r="B556" s="4" t="s">
        <v>445</v>
      </c>
      <c r="C556" s="5">
        <v>57.0</v>
      </c>
      <c r="D556" s="4" t="s">
        <v>446</v>
      </c>
      <c r="E556" s="6" t="s">
        <v>447</v>
      </c>
      <c r="F556" s="5">
        <v>4.0</v>
      </c>
      <c r="G556" s="5">
        <v>1200.0</v>
      </c>
      <c r="H556" s="5" t="s">
        <v>448</v>
      </c>
      <c r="I556" s="4" t="s">
        <v>14</v>
      </c>
    </row>
    <row r="557">
      <c r="A557" s="3">
        <v>43800.0</v>
      </c>
      <c r="B557" s="4" t="s">
        <v>348</v>
      </c>
      <c r="C557" s="5">
        <v>58.0</v>
      </c>
      <c r="D557" s="4" t="s">
        <v>349</v>
      </c>
      <c r="E557" s="6" t="s">
        <v>350</v>
      </c>
      <c r="F557" s="5" t="s">
        <v>134</v>
      </c>
      <c r="G557" s="5">
        <v>740.0</v>
      </c>
      <c r="H557" s="5" t="s">
        <v>351</v>
      </c>
      <c r="I557" s="4" t="s">
        <v>28</v>
      </c>
    </row>
    <row r="558">
      <c r="A558" s="3">
        <v>43800.0</v>
      </c>
      <c r="B558" s="4" t="s">
        <v>401</v>
      </c>
      <c r="C558" s="5">
        <v>59.0</v>
      </c>
      <c r="D558" s="4" t="s">
        <v>402</v>
      </c>
      <c r="E558" s="6" t="s">
        <v>403</v>
      </c>
      <c r="F558" s="5">
        <v>4.0</v>
      </c>
      <c r="G558" s="5">
        <v>571.0</v>
      </c>
      <c r="H558" s="5" t="s">
        <v>404</v>
      </c>
      <c r="I558" s="4" t="s">
        <v>14</v>
      </c>
    </row>
    <row r="559">
      <c r="A559" s="3">
        <v>43800.0</v>
      </c>
      <c r="B559" s="4" t="s">
        <v>308</v>
      </c>
      <c r="C559" s="5">
        <v>60.0</v>
      </c>
      <c r="D559" s="4" t="s">
        <v>309</v>
      </c>
      <c r="E559" s="6" t="s">
        <v>310</v>
      </c>
      <c r="F559" s="5" t="s">
        <v>26</v>
      </c>
      <c r="G559" s="5">
        <v>2917.0</v>
      </c>
      <c r="H559" s="5" t="s">
        <v>54</v>
      </c>
      <c r="I559" s="4" t="s">
        <v>28</v>
      </c>
    </row>
    <row r="560">
      <c r="A560" s="3">
        <v>43800.0</v>
      </c>
      <c r="B560" s="4" t="s">
        <v>507</v>
      </c>
      <c r="C560" s="5">
        <v>61.0</v>
      </c>
      <c r="D560" s="4" t="s">
        <v>508</v>
      </c>
      <c r="E560" s="6" t="s">
        <v>509</v>
      </c>
      <c r="F560" s="5" t="s">
        <v>58</v>
      </c>
      <c r="G560" s="5">
        <v>395.0</v>
      </c>
      <c r="H560" s="5" t="s">
        <v>510</v>
      </c>
      <c r="I560" s="4" t="s">
        <v>28</v>
      </c>
    </row>
    <row r="561">
      <c r="A561" s="3">
        <v>43800.0</v>
      </c>
      <c r="B561" s="4" t="s">
        <v>173</v>
      </c>
      <c r="C561" s="5">
        <v>62.0</v>
      </c>
      <c r="D561" s="4" t="s">
        <v>174</v>
      </c>
      <c r="E561" s="6" t="s">
        <v>175</v>
      </c>
      <c r="F561" s="5" t="s">
        <v>176</v>
      </c>
      <c r="G561" s="5">
        <v>2176.0</v>
      </c>
      <c r="H561" s="5" t="s">
        <v>177</v>
      </c>
      <c r="I561" s="4" t="s">
        <v>28</v>
      </c>
    </row>
    <row r="562">
      <c r="A562" s="3">
        <v>43800.0</v>
      </c>
      <c r="B562" s="4" t="s">
        <v>441</v>
      </c>
      <c r="C562" s="5">
        <v>63.0</v>
      </c>
      <c r="D562" s="4" t="s">
        <v>442</v>
      </c>
      <c r="E562" s="6" t="s">
        <v>443</v>
      </c>
      <c r="F562" s="5" t="s">
        <v>251</v>
      </c>
      <c r="G562" s="5">
        <v>2353.0</v>
      </c>
      <c r="H562" s="5" t="s">
        <v>444</v>
      </c>
      <c r="I562" s="4" t="s">
        <v>14</v>
      </c>
    </row>
    <row r="563">
      <c r="A563" s="3">
        <v>43800.0</v>
      </c>
      <c r="B563" s="4" t="s">
        <v>536</v>
      </c>
      <c r="C563" s="5">
        <v>64.0</v>
      </c>
      <c r="D563" s="4" t="s">
        <v>537</v>
      </c>
      <c r="E563" s="6" t="s">
        <v>538</v>
      </c>
      <c r="F563" s="5">
        <v>4.0</v>
      </c>
      <c r="G563" s="5">
        <v>756.0</v>
      </c>
      <c r="H563" s="5" t="s">
        <v>539</v>
      </c>
      <c r="I563" s="4" t="s">
        <v>28</v>
      </c>
    </row>
    <row r="564">
      <c r="A564" s="3">
        <v>43800.0</v>
      </c>
      <c r="B564" s="4" t="s">
        <v>398</v>
      </c>
      <c r="C564" s="5">
        <v>65.0</v>
      </c>
      <c r="D564" s="4" t="s">
        <v>399</v>
      </c>
      <c r="E564" s="6" t="s">
        <v>400</v>
      </c>
      <c r="F564" s="5" t="s">
        <v>134</v>
      </c>
      <c r="G564" s="5">
        <v>2116.0</v>
      </c>
      <c r="H564" s="5" t="s">
        <v>54</v>
      </c>
      <c r="I564" s="4" t="s">
        <v>28</v>
      </c>
    </row>
    <row r="565">
      <c r="A565" s="3">
        <v>43800.0</v>
      </c>
      <c r="B565" s="4" t="s">
        <v>168</v>
      </c>
      <c r="C565" s="5">
        <v>66.0</v>
      </c>
      <c r="D565" s="4" t="s">
        <v>169</v>
      </c>
      <c r="E565" s="6" t="s">
        <v>170</v>
      </c>
      <c r="F565" s="5" t="s">
        <v>171</v>
      </c>
      <c r="G565" s="5">
        <v>1083.0</v>
      </c>
      <c r="H565" s="5" t="s">
        <v>172</v>
      </c>
      <c r="I565" s="4" t="s">
        <v>28</v>
      </c>
    </row>
    <row r="566">
      <c r="A566" s="3">
        <v>43800.0</v>
      </c>
      <c r="B566" s="4" t="s">
        <v>156</v>
      </c>
      <c r="C566" s="5">
        <v>67.0</v>
      </c>
      <c r="D566" s="4" t="s">
        <v>157</v>
      </c>
      <c r="E566" s="6" t="s">
        <v>158</v>
      </c>
      <c r="F566" s="5" t="s">
        <v>134</v>
      </c>
      <c r="G566" s="5">
        <v>1400.0</v>
      </c>
      <c r="H566" s="5" t="s">
        <v>159</v>
      </c>
      <c r="I566" s="4" t="s">
        <v>28</v>
      </c>
    </row>
    <row r="567">
      <c r="A567" s="3">
        <v>43800.0</v>
      </c>
      <c r="B567" s="4" t="s">
        <v>128</v>
      </c>
      <c r="C567" s="5">
        <v>68.0</v>
      </c>
      <c r="D567" s="4" t="s">
        <v>129</v>
      </c>
      <c r="E567" s="6" t="s">
        <v>130</v>
      </c>
      <c r="F567" s="5">
        <v>4.0</v>
      </c>
      <c r="G567" s="5">
        <v>2841.0</v>
      </c>
      <c r="H567" s="5">
        <v>99.0</v>
      </c>
      <c r="I567" s="4" t="s">
        <v>14</v>
      </c>
    </row>
    <row r="568">
      <c r="A568" s="3">
        <v>43800.0</v>
      </c>
      <c r="B568" s="4" t="s">
        <v>263</v>
      </c>
      <c r="C568" s="5">
        <v>69.0</v>
      </c>
      <c r="D568" s="4" t="s">
        <v>264</v>
      </c>
      <c r="E568" s="6" t="s">
        <v>265</v>
      </c>
      <c r="F568" s="5" t="s">
        <v>106</v>
      </c>
      <c r="G568" s="5">
        <v>1519.0</v>
      </c>
      <c r="H568" s="5" t="s">
        <v>266</v>
      </c>
      <c r="I568" s="4" t="s">
        <v>28</v>
      </c>
    </row>
    <row r="569">
      <c r="A569" s="3">
        <v>43800.0</v>
      </c>
      <c r="B569" s="4" t="s">
        <v>326</v>
      </c>
      <c r="C569" s="5">
        <v>70.0</v>
      </c>
      <c r="D569" s="4" t="s">
        <v>327</v>
      </c>
      <c r="E569" s="6" t="s">
        <v>328</v>
      </c>
      <c r="F569" s="5" t="s">
        <v>32</v>
      </c>
      <c r="G569" s="5">
        <v>4873.0</v>
      </c>
      <c r="H569" s="5" t="s">
        <v>213</v>
      </c>
      <c r="I569" s="4" t="s">
        <v>28</v>
      </c>
    </row>
    <row r="570">
      <c r="A570" s="3">
        <v>43800.0</v>
      </c>
      <c r="B570" s="4" t="s">
        <v>413</v>
      </c>
      <c r="C570" s="5">
        <v>71.0</v>
      </c>
      <c r="D570" s="4" t="s">
        <v>414</v>
      </c>
      <c r="E570" s="6" t="s">
        <v>415</v>
      </c>
      <c r="F570" s="5" t="s">
        <v>26</v>
      </c>
      <c r="G570" s="5">
        <v>3279.0</v>
      </c>
      <c r="H570" s="5" t="s">
        <v>416</v>
      </c>
      <c r="I570" s="4" t="s">
        <v>28</v>
      </c>
    </row>
    <row r="571">
      <c r="A571" s="3">
        <v>43800.0</v>
      </c>
      <c r="B571" s="4" t="s">
        <v>205</v>
      </c>
      <c r="C571" s="5">
        <v>72.0</v>
      </c>
      <c r="D571" s="4" t="s">
        <v>206</v>
      </c>
      <c r="E571" s="6" t="s">
        <v>207</v>
      </c>
      <c r="F571" s="5" t="s">
        <v>208</v>
      </c>
      <c r="G571" s="5">
        <v>194.0</v>
      </c>
      <c r="H571" s="5" t="s">
        <v>209</v>
      </c>
      <c r="I571" s="4" t="s">
        <v>28</v>
      </c>
    </row>
    <row r="572">
      <c r="A572" s="3">
        <v>43800.0</v>
      </c>
      <c r="B572" s="4" t="s">
        <v>256</v>
      </c>
      <c r="C572" s="5">
        <v>73.0</v>
      </c>
      <c r="D572" s="4" t="s">
        <v>257</v>
      </c>
      <c r="E572" s="6" t="s">
        <v>258</v>
      </c>
      <c r="F572" s="5" t="s">
        <v>251</v>
      </c>
      <c r="G572" s="5">
        <v>2406.0</v>
      </c>
      <c r="H572" s="5" t="s">
        <v>259</v>
      </c>
      <c r="I572" s="4" t="s">
        <v>28</v>
      </c>
    </row>
    <row r="573">
      <c r="A573" s="3">
        <v>43800.0</v>
      </c>
      <c r="B573" s="4" t="s">
        <v>221</v>
      </c>
      <c r="C573" s="5">
        <v>74.0</v>
      </c>
      <c r="D573" s="4" t="s">
        <v>222</v>
      </c>
      <c r="E573" s="6" t="s">
        <v>223</v>
      </c>
      <c r="F573" s="5" t="s">
        <v>26</v>
      </c>
      <c r="G573" s="5">
        <v>6851.0</v>
      </c>
      <c r="H573" s="5" t="s">
        <v>224</v>
      </c>
      <c r="I573" s="4" t="s">
        <v>28</v>
      </c>
    </row>
    <row r="574">
      <c r="A574" s="3">
        <v>43800.0</v>
      </c>
      <c r="B574" s="4" t="s">
        <v>548</v>
      </c>
      <c r="C574" s="5">
        <v>75.0</v>
      </c>
      <c r="D574" s="4" t="s">
        <v>549</v>
      </c>
      <c r="E574" s="6" t="s">
        <v>550</v>
      </c>
      <c r="F574" s="5">
        <v>4.0</v>
      </c>
      <c r="G574" s="5">
        <v>448.0</v>
      </c>
      <c r="H574" s="5" t="s">
        <v>551</v>
      </c>
      <c r="I574" s="4" t="s">
        <v>28</v>
      </c>
    </row>
    <row r="575">
      <c r="A575" s="3">
        <v>43800.0</v>
      </c>
      <c r="B575" s="4" t="s">
        <v>409</v>
      </c>
      <c r="C575" s="5">
        <v>76.0</v>
      </c>
      <c r="D575" s="4" t="s">
        <v>410</v>
      </c>
      <c r="E575" s="6" t="s">
        <v>411</v>
      </c>
      <c r="F575" s="5" t="s">
        <v>32</v>
      </c>
      <c r="G575" s="5">
        <v>827.0</v>
      </c>
      <c r="H575" s="5" t="s">
        <v>412</v>
      </c>
      <c r="I575" s="4" t="s">
        <v>28</v>
      </c>
    </row>
    <row r="576">
      <c r="A576" s="3">
        <v>43800.0</v>
      </c>
      <c r="B576" s="4" t="s">
        <v>322</v>
      </c>
      <c r="C576" s="5">
        <v>77.0</v>
      </c>
      <c r="D576" s="4" t="s">
        <v>323</v>
      </c>
      <c r="E576" s="6" t="s">
        <v>324</v>
      </c>
      <c r="F576" s="5" t="s">
        <v>12</v>
      </c>
      <c r="G576" s="5">
        <v>2489.0</v>
      </c>
      <c r="H576" s="5" t="s">
        <v>325</v>
      </c>
      <c r="I576" s="4" t="s">
        <v>28</v>
      </c>
    </row>
    <row r="577">
      <c r="A577" s="3">
        <v>43800.0</v>
      </c>
      <c r="B577" s="4" t="s">
        <v>461</v>
      </c>
      <c r="C577" s="5">
        <v>78.0</v>
      </c>
      <c r="D577" s="4" t="s">
        <v>462</v>
      </c>
      <c r="E577" s="6" t="s">
        <v>463</v>
      </c>
      <c r="F577" s="5" t="s">
        <v>53</v>
      </c>
      <c r="G577" s="5">
        <v>2432.0</v>
      </c>
      <c r="H577" s="5" t="s">
        <v>464</v>
      </c>
      <c r="I577" s="4" t="s">
        <v>28</v>
      </c>
    </row>
    <row r="578">
      <c r="A578" s="3">
        <v>43800.0</v>
      </c>
      <c r="B578" s="4" t="s">
        <v>544</v>
      </c>
      <c r="C578" s="5">
        <v>79.0</v>
      </c>
      <c r="D578" s="4" t="s">
        <v>545</v>
      </c>
      <c r="E578" s="6" t="s">
        <v>546</v>
      </c>
      <c r="F578" s="5" t="s">
        <v>32</v>
      </c>
      <c r="G578" s="5">
        <v>216.0</v>
      </c>
      <c r="H578" s="5" t="s">
        <v>547</v>
      </c>
      <c r="I578" s="4" t="s">
        <v>28</v>
      </c>
    </row>
    <row r="579">
      <c r="A579" s="3">
        <v>43800.0</v>
      </c>
      <c r="B579" s="4" t="s">
        <v>260</v>
      </c>
      <c r="C579" s="5">
        <v>80.0</v>
      </c>
      <c r="D579" s="4" t="s">
        <v>261</v>
      </c>
      <c r="E579" s="6" t="s">
        <v>262</v>
      </c>
      <c r="F579" s="5" t="s">
        <v>32</v>
      </c>
      <c r="G579" s="5">
        <v>1910.0</v>
      </c>
      <c r="H579" s="5" t="s">
        <v>67</v>
      </c>
      <c r="I579" s="4" t="s">
        <v>28</v>
      </c>
    </row>
    <row r="580">
      <c r="A580" s="3">
        <v>43800.0</v>
      </c>
      <c r="B580" s="4" t="s">
        <v>563</v>
      </c>
      <c r="C580" s="5">
        <v>81.0</v>
      </c>
      <c r="D580" s="4" t="s">
        <v>564</v>
      </c>
      <c r="E580" s="6" t="s">
        <v>565</v>
      </c>
      <c r="F580" s="5" t="s">
        <v>74</v>
      </c>
      <c r="G580" s="5">
        <v>1421.0</v>
      </c>
      <c r="H580" s="5">
        <v>109.0</v>
      </c>
      <c r="I580" s="4" t="s">
        <v>28</v>
      </c>
    </row>
    <row r="581">
      <c r="A581" s="3">
        <v>43800.0</v>
      </c>
      <c r="B581" s="4" t="s">
        <v>566</v>
      </c>
      <c r="C581" s="5">
        <v>82.0</v>
      </c>
      <c r="D581" s="4" t="s">
        <v>567</v>
      </c>
      <c r="E581" s="6" t="s">
        <v>568</v>
      </c>
      <c r="F581" s="5">
        <v>4.0</v>
      </c>
      <c r="G581" s="5">
        <v>1974.0</v>
      </c>
      <c r="H581" s="5" t="s">
        <v>569</v>
      </c>
      <c r="I581" s="4" t="s">
        <v>28</v>
      </c>
    </row>
    <row r="582">
      <c r="A582" s="3">
        <v>43800.0</v>
      </c>
      <c r="B582" s="4" t="s">
        <v>152</v>
      </c>
      <c r="C582" s="5">
        <v>83.0</v>
      </c>
      <c r="D582" s="4" t="s">
        <v>153</v>
      </c>
      <c r="E582" s="6" t="s">
        <v>154</v>
      </c>
      <c r="F582" s="5" t="s">
        <v>74</v>
      </c>
      <c r="G582" s="5">
        <v>3497.0</v>
      </c>
      <c r="H582" s="5" t="s">
        <v>155</v>
      </c>
      <c r="I582" s="4" t="s">
        <v>28</v>
      </c>
    </row>
    <row r="583">
      <c r="A583" s="3">
        <v>43800.0</v>
      </c>
      <c r="B583" s="4" t="s">
        <v>373</v>
      </c>
      <c r="C583" s="5">
        <v>84.0</v>
      </c>
      <c r="D583" s="4" t="s">
        <v>374</v>
      </c>
      <c r="E583" s="6" t="s">
        <v>375</v>
      </c>
      <c r="F583" s="5" t="s">
        <v>26</v>
      </c>
      <c r="G583" s="5">
        <v>377.0</v>
      </c>
      <c r="H583" s="5" t="s">
        <v>376</v>
      </c>
      <c r="I583" s="4" t="s">
        <v>28</v>
      </c>
    </row>
    <row r="584">
      <c r="A584" s="3">
        <v>43800.0</v>
      </c>
      <c r="B584" s="4" t="s">
        <v>449</v>
      </c>
      <c r="C584" s="5">
        <v>85.0</v>
      </c>
      <c r="D584" s="4" t="s">
        <v>450</v>
      </c>
      <c r="E584" s="6" t="s">
        <v>451</v>
      </c>
      <c r="F584" s="5" t="s">
        <v>251</v>
      </c>
      <c r="G584" s="5">
        <v>1054.0</v>
      </c>
      <c r="H584" s="5" t="s">
        <v>452</v>
      </c>
      <c r="I584" s="4" t="s">
        <v>28</v>
      </c>
    </row>
    <row r="585">
      <c r="A585" s="3">
        <v>43800.0</v>
      </c>
      <c r="B585" s="4" t="s">
        <v>434</v>
      </c>
      <c r="C585" s="5">
        <v>86.0</v>
      </c>
      <c r="D585" s="4" t="s">
        <v>435</v>
      </c>
      <c r="E585" s="6" t="s">
        <v>436</v>
      </c>
      <c r="F585" s="5" t="s">
        <v>12</v>
      </c>
      <c r="G585" s="5">
        <v>4791.0</v>
      </c>
      <c r="H585" s="5" t="s">
        <v>437</v>
      </c>
      <c r="I585" s="4" t="s">
        <v>28</v>
      </c>
    </row>
    <row r="586">
      <c r="A586" s="3">
        <v>43800.0</v>
      </c>
      <c r="B586" s="4" t="s">
        <v>281</v>
      </c>
      <c r="C586" s="5">
        <v>87.0</v>
      </c>
      <c r="D586" s="4" t="s">
        <v>113</v>
      </c>
      <c r="E586" s="6" t="s">
        <v>282</v>
      </c>
      <c r="F586" s="5">
        <v>4.0</v>
      </c>
      <c r="G586" s="5">
        <v>2703.0</v>
      </c>
      <c r="H586" s="5" t="s">
        <v>283</v>
      </c>
      <c r="I586" s="4" t="s">
        <v>28</v>
      </c>
    </row>
    <row r="587">
      <c r="A587" s="3">
        <v>43800.0</v>
      </c>
      <c r="B587" s="4" t="s">
        <v>367</v>
      </c>
      <c r="C587" s="5">
        <v>88.0</v>
      </c>
      <c r="D587" s="4" t="s">
        <v>104</v>
      </c>
      <c r="E587" s="6" t="s">
        <v>368</v>
      </c>
      <c r="F587" s="5">
        <v>4.0</v>
      </c>
      <c r="G587" s="5">
        <v>3386.0</v>
      </c>
      <c r="H587" s="5" t="s">
        <v>369</v>
      </c>
      <c r="I587" s="4" t="s">
        <v>28</v>
      </c>
    </row>
    <row r="588">
      <c r="A588" s="3">
        <v>43800.0</v>
      </c>
      <c r="B588" s="4" t="s">
        <v>318</v>
      </c>
      <c r="C588" s="5">
        <v>89.0</v>
      </c>
      <c r="D588" s="4" t="s">
        <v>319</v>
      </c>
      <c r="E588" s="6" t="s">
        <v>320</v>
      </c>
      <c r="F588" s="5" t="s">
        <v>134</v>
      </c>
      <c r="G588" s="5">
        <v>1113.0</v>
      </c>
      <c r="H588" s="5" t="s">
        <v>321</v>
      </c>
      <c r="I588" s="4" t="s">
        <v>28</v>
      </c>
    </row>
    <row r="589">
      <c r="A589" s="3">
        <v>43800.0</v>
      </c>
      <c r="B589" s="4" t="s">
        <v>194</v>
      </c>
      <c r="C589" s="5">
        <v>90.0</v>
      </c>
      <c r="D589" s="4" t="s">
        <v>195</v>
      </c>
      <c r="E589" s="6" t="s">
        <v>196</v>
      </c>
      <c r="F589" s="5" t="s">
        <v>134</v>
      </c>
      <c r="G589" s="5">
        <v>559.0</v>
      </c>
      <c r="H589" s="5" t="s">
        <v>197</v>
      </c>
      <c r="I589" s="4" t="s">
        <v>28</v>
      </c>
    </row>
    <row r="590">
      <c r="A590" s="3">
        <v>43800.0</v>
      </c>
      <c r="B590" s="4" t="s">
        <v>570</v>
      </c>
      <c r="C590" s="5">
        <v>91.0</v>
      </c>
      <c r="D590" s="4" t="s">
        <v>571</v>
      </c>
      <c r="E590" s="6" t="s">
        <v>572</v>
      </c>
      <c r="F590" s="5" t="s">
        <v>53</v>
      </c>
      <c r="G590" s="5">
        <v>284.0</v>
      </c>
      <c r="H590" s="5" t="s">
        <v>573</v>
      </c>
      <c r="I590" s="4" t="s">
        <v>28</v>
      </c>
    </row>
    <row r="591">
      <c r="A591" s="3">
        <v>43800.0</v>
      </c>
      <c r="B591" s="4" t="s">
        <v>315</v>
      </c>
      <c r="C591" s="5">
        <v>92.0</v>
      </c>
      <c r="D591" s="4" t="s">
        <v>316</v>
      </c>
      <c r="E591" s="6" t="s">
        <v>317</v>
      </c>
      <c r="F591" s="5" t="s">
        <v>74</v>
      </c>
      <c r="G591" s="5">
        <v>3596.0</v>
      </c>
      <c r="H591" s="5">
        <v>30.0</v>
      </c>
      <c r="I591" s="4" t="s">
        <v>28</v>
      </c>
    </row>
    <row r="592">
      <c r="A592" s="3">
        <v>43800.0</v>
      </c>
      <c r="B592" s="4" t="s">
        <v>292</v>
      </c>
      <c r="C592" s="5">
        <v>93.0</v>
      </c>
      <c r="D592" s="4" t="s">
        <v>293</v>
      </c>
      <c r="E592" s="6" t="s">
        <v>294</v>
      </c>
      <c r="F592" s="5" t="s">
        <v>53</v>
      </c>
      <c r="G592" s="5">
        <v>846.0</v>
      </c>
      <c r="H592" s="5" t="s">
        <v>295</v>
      </c>
      <c r="I592" s="4" t="s">
        <v>14</v>
      </c>
    </row>
    <row r="593">
      <c r="A593" s="3">
        <v>43800.0</v>
      </c>
      <c r="B593" s="4" t="s">
        <v>300</v>
      </c>
      <c r="C593" s="5">
        <v>94.0</v>
      </c>
      <c r="D593" s="4" t="s">
        <v>301</v>
      </c>
      <c r="E593" s="6" t="s">
        <v>302</v>
      </c>
      <c r="F593" s="5" t="s">
        <v>106</v>
      </c>
      <c r="G593" s="5">
        <v>852.0</v>
      </c>
      <c r="H593" s="5" t="s">
        <v>303</v>
      </c>
      <c r="I593" s="4" t="s">
        <v>14</v>
      </c>
    </row>
    <row r="594">
      <c r="A594" s="3">
        <v>43800.0</v>
      </c>
      <c r="B594" s="4" t="s">
        <v>574</v>
      </c>
      <c r="C594" s="5">
        <v>95.0</v>
      </c>
      <c r="D594" s="4" t="s">
        <v>575</v>
      </c>
      <c r="E594" s="6" t="s">
        <v>576</v>
      </c>
      <c r="F594" s="5" t="s">
        <v>134</v>
      </c>
      <c r="G594" s="5">
        <v>762.0</v>
      </c>
      <c r="H594" s="5" t="s">
        <v>577</v>
      </c>
      <c r="I594" s="4" t="s">
        <v>14</v>
      </c>
    </row>
    <row r="595">
      <c r="A595" s="3">
        <v>43800.0</v>
      </c>
      <c r="B595" s="4" t="s">
        <v>578</v>
      </c>
      <c r="C595" s="5">
        <v>96.0</v>
      </c>
      <c r="D595" s="4" t="s">
        <v>579</v>
      </c>
      <c r="E595" s="6" t="s">
        <v>580</v>
      </c>
      <c r="F595" s="5" t="s">
        <v>53</v>
      </c>
      <c r="G595" s="5">
        <v>657.0</v>
      </c>
      <c r="H595" s="5" t="s">
        <v>581</v>
      </c>
      <c r="I595" s="4" t="s">
        <v>28</v>
      </c>
    </row>
    <row r="596">
      <c r="A596" s="3">
        <v>43800.0</v>
      </c>
      <c r="B596" s="4" t="s">
        <v>387</v>
      </c>
      <c r="C596" s="5">
        <v>97.0</v>
      </c>
      <c r="D596" s="4" t="s">
        <v>137</v>
      </c>
      <c r="E596" s="6" t="s">
        <v>388</v>
      </c>
      <c r="F596" s="5" t="s">
        <v>106</v>
      </c>
      <c r="G596" s="5">
        <v>3789.0</v>
      </c>
      <c r="H596" s="5" t="s">
        <v>389</v>
      </c>
      <c r="I596" s="4" t="s">
        <v>28</v>
      </c>
    </row>
    <row r="597">
      <c r="A597" s="3">
        <v>43800.0</v>
      </c>
      <c r="B597" s="4" t="s">
        <v>582</v>
      </c>
      <c r="C597" s="5">
        <v>98.0</v>
      </c>
      <c r="D597" s="4" t="s">
        <v>583</v>
      </c>
      <c r="E597" s="6" t="s">
        <v>584</v>
      </c>
      <c r="F597" s="5">
        <v>4.0</v>
      </c>
      <c r="G597" s="5">
        <v>1831.0</v>
      </c>
      <c r="H597" s="5" t="s">
        <v>585</v>
      </c>
      <c r="I597" s="4" t="s">
        <v>14</v>
      </c>
    </row>
    <row r="598">
      <c r="A598" s="3">
        <v>43800.0</v>
      </c>
      <c r="B598" s="4" t="s">
        <v>492</v>
      </c>
      <c r="C598" s="5">
        <v>99.0</v>
      </c>
      <c r="D598" s="4" t="s">
        <v>493</v>
      </c>
      <c r="E598" s="6" t="s">
        <v>494</v>
      </c>
      <c r="F598" s="5" t="s">
        <v>12</v>
      </c>
      <c r="G598" s="5">
        <v>270.0</v>
      </c>
      <c r="H598" s="5" t="s">
        <v>495</v>
      </c>
      <c r="I598" s="4" t="s">
        <v>28</v>
      </c>
    </row>
    <row r="599">
      <c r="A599" s="3">
        <v>43800.0</v>
      </c>
      <c r="B599" s="4" t="s">
        <v>586</v>
      </c>
      <c r="C599" s="5">
        <v>100.0</v>
      </c>
      <c r="D599" s="4" t="s">
        <v>587</v>
      </c>
      <c r="E599" s="6" t="s">
        <v>588</v>
      </c>
      <c r="F599" s="5" t="s">
        <v>134</v>
      </c>
      <c r="G599" s="5">
        <v>7.0</v>
      </c>
      <c r="H599" s="5" t="s">
        <v>115</v>
      </c>
      <c r="I599" s="4" t="s">
        <v>28</v>
      </c>
    </row>
    <row r="600">
      <c r="A600" s="3">
        <v>43799.0</v>
      </c>
      <c r="B600" s="4" t="s">
        <v>55</v>
      </c>
      <c r="C600" s="5">
        <v>1.0</v>
      </c>
      <c r="D600" s="4" t="s">
        <v>56</v>
      </c>
      <c r="E600" s="6" t="s">
        <v>57</v>
      </c>
      <c r="F600" s="5" t="s">
        <v>58</v>
      </c>
      <c r="G600" s="5">
        <v>2245.0</v>
      </c>
      <c r="H600" s="5" t="s">
        <v>59</v>
      </c>
      <c r="I600" s="4" t="s">
        <v>28</v>
      </c>
    </row>
    <row r="601">
      <c r="A601" s="3">
        <v>43799.0</v>
      </c>
      <c r="B601" s="4" t="s">
        <v>15</v>
      </c>
      <c r="C601" s="5">
        <v>2.0</v>
      </c>
      <c r="D601" s="4" t="s">
        <v>16</v>
      </c>
      <c r="E601" s="6" t="s">
        <v>17</v>
      </c>
      <c r="F601" s="5">
        <v>4.0</v>
      </c>
      <c r="G601" s="5">
        <v>29163.0</v>
      </c>
      <c r="H601" s="5" t="s">
        <v>18</v>
      </c>
      <c r="I601" s="4" t="s">
        <v>14</v>
      </c>
    </row>
    <row r="602">
      <c r="A602" s="3">
        <v>43799.0</v>
      </c>
      <c r="B602" s="4" t="s">
        <v>120</v>
      </c>
      <c r="C602" s="5">
        <v>3.0</v>
      </c>
      <c r="D602" s="4" t="s">
        <v>121</v>
      </c>
      <c r="E602" s="6" t="s">
        <v>122</v>
      </c>
      <c r="F602" s="5" t="s">
        <v>32</v>
      </c>
      <c r="G602" s="5">
        <v>2041.0</v>
      </c>
      <c r="H602" s="5" t="s">
        <v>123</v>
      </c>
      <c r="I602" s="4" t="s">
        <v>28</v>
      </c>
    </row>
    <row r="603">
      <c r="A603" s="3">
        <v>43799.0</v>
      </c>
      <c r="B603" s="4" t="s">
        <v>9</v>
      </c>
      <c r="C603" s="5">
        <v>4.0</v>
      </c>
      <c r="D603" s="4" t="s">
        <v>10</v>
      </c>
      <c r="E603" s="6" t="s">
        <v>11</v>
      </c>
      <c r="F603" s="5" t="s">
        <v>12</v>
      </c>
      <c r="G603" s="5">
        <v>4592.0</v>
      </c>
      <c r="H603" s="5" t="s">
        <v>13</v>
      </c>
      <c r="I603" s="4" t="s">
        <v>14</v>
      </c>
    </row>
    <row r="604">
      <c r="A604" s="3">
        <v>43799.0</v>
      </c>
      <c r="B604" s="4" t="s">
        <v>38</v>
      </c>
      <c r="C604" s="5">
        <v>5.0</v>
      </c>
      <c r="D604" s="4" t="s">
        <v>39</v>
      </c>
      <c r="E604" s="6" t="s">
        <v>40</v>
      </c>
      <c r="F604" s="5">
        <v>4.0</v>
      </c>
      <c r="G604" s="5">
        <v>5485.0</v>
      </c>
      <c r="H604" s="5" t="s">
        <v>41</v>
      </c>
      <c r="I604" s="4" t="s">
        <v>14</v>
      </c>
    </row>
    <row r="605">
      <c r="A605" s="3">
        <v>43799.0</v>
      </c>
      <c r="B605" s="4" t="s">
        <v>23</v>
      </c>
      <c r="C605" s="5">
        <v>6.0</v>
      </c>
      <c r="D605" s="4" t="s">
        <v>24</v>
      </c>
      <c r="E605" s="6" t="s">
        <v>25</v>
      </c>
      <c r="F605" s="5" t="s">
        <v>26</v>
      </c>
      <c r="G605" s="5">
        <v>6079.0</v>
      </c>
      <c r="H605" s="5" t="s">
        <v>27</v>
      </c>
      <c r="I605" s="4" t="s">
        <v>28</v>
      </c>
    </row>
    <row r="606">
      <c r="A606" s="3">
        <v>43799.0</v>
      </c>
      <c r="B606" s="4" t="s">
        <v>46</v>
      </c>
      <c r="C606" s="5">
        <v>7.0</v>
      </c>
      <c r="D606" s="4" t="s">
        <v>47</v>
      </c>
      <c r="E606" s="6" t="s">
        <v>48</v>
      </c>
      <c r="F606" s="5">
        <v>4.0</v>
      </c>
      <c r="G606" s="5">
        <v>6736.0</v>
      </c>
      <c r="H606" s="5" t="s">
        <v>49</v>
      </c>
      <c r="I606" s="4" t="s">
        <v>14</v>
      </c>
    </row>
    <row r="607">
      <c r="A607" s="3">
        <v>43799.0</v>
      </c>
      <c r="B607" s="4" t="s">
        <v>68</v>
      </c>
      <c r="C607" s="5">
        <v>8.0</v>
      </c>
      <c r="D607" s="4" t="s">
        <v>69</v>
      </c>
      <c r="E607" s="6" t="s">
        <v>70</v>
      </c>
      <c r="F607" s="5">
        <v>4.0</v>
      </c>
      <c r="G607" s="5">
        <v>3725.0</v>
      </c>
      <c r="H607" s="5" t="s">
        <v>67</v>
      </c>
      <c r="I607" s="4" t="s">
        <v>28</v>
      </c>
    </row>
    <row r="608">
      <c r="A608" s="3">
        <v>43799.0</v>
      </c>
      <c r="B608" s="4" t="s">
        <v>71</v>
      </c>
      <c r="C608" s="5">
        <v>9.0</v>
      </c>
      <c r="D608" s="4" t="s">
        <v>72</v>
      </c>
      <c r="E608" s="6" t="s">
        <v>73</v>
      </c>
      <c r="F608" s="5" t="s">
        <v>74</v>
      </c>
      <c r="G608" s="5">
        <v>2403.0</v>
      </c>
      <c r="H608" s="5" t="s">
        <v>75</v>
      </c>
      <c r="I608" s="4" t="s">
        <v>28</v>
      </c>
    </row>
    <row r="609">
      <c r="A609" s="3">
        <v>43799.0</v>
      </c>
      <c r="B609" s="4" t="s">
        <v>237</v>
      </c>
      <c r="C609" s="5">
        <v>10.0</v>
      </c>
      <c r="D609" s="4" t="s">
        <v>238</v>
      </c>
      <c r="E609" s="6" t="s">
        <v>239</v>
      </c>
      <c r="F609" s="5" t="s">
        <v>26</v>
      </c>
      <c r="G609" s="5">
        <v>3882.0</v>
      </c>
      <c r="H609" s="5" t="s">
        <v>240</v>
      </c>
      <c r="I609" s="4" t="s">
        <v>28</v>
      </c>
    </row>
    <row r="610">
      <c r="A610" s="3">
        <v>43799.0</v>
      </c>
      <c r="B610" s="4" t="s">
        <v>271</v>
      </c>
      <c r="C610" s="5">
        <v>11.0</v>
      </c>
      <c r="D610" s="4" t="s">
        <v>272</v>
      </c>
      <c r="E610" s="6" t="s">
        <v>273</v>
      </c>
      <c r="F610" s="5" t="s">
        <v>12</v>
      </c>
      <c r="G610" s="5">
        <v>7876.0</v>
      </c>
      <c r="H610" s="5">
        <v>350.0</v>
      </c>
      <c r="I610" s="4" t="s">
        <v>28</v>
      </c>
    </row>
    <row r="611">
      <c r="A611" s="3">
        <v>43799.0</v>
      </c>
      <c r="B611" s="4" t="s">
        <v>468</v>
      </c>
      <c r="C611" s="5">
        <v>12.0</v>
      </c>
      <c r="D611" s="4" t="s">
        <v>469</v>
      </c>
      <c r="E611" s="6" t="s">
        <v>470</v>
      </c>
      <c r="F611" s="5">
        <v>4.0</v>
      </c>
      <c r="G611" s="5">
        <v>31441.0</v>
      </c>
      <c r="H611" s="5" t="s">
        <v>471</v>
      </c>
      <c r="I611" s="4" t="s">
        <v>14</v>
      </c>
    </row>
    <row r="612">
      <c r="A612" s="3">
        <v>43799.0</v>
      </c>
      <c r="B612" s="4" t="s">
        <v>29</v>
      </c>
      <c r="C612" s="5">
        <v>13.0</v>
      </c>
      <c r="D612" s="4" t="s">
        <v>30</v>
      </c>
      <c r="E612" s="6" t="s">
        <v>31</v>
      </c>
      <c r="F612" s="5" t="s">
        <v>32</v>
      </c>
      <c r="G612" s="5">
        <v>2108.0</v>
      </c>
      <c r="H612" s="5" t="s">
        <v>33</v>
      </c>
      <c r="I612" s="4" t="s">
        <v>28</v>
      </c>
    </row>
    <row r="613">
      <c r="A613" s="3">
        <v>43799.0</v>
      </c>
      <c r="B613" s="4" t="s">
        <v>241</v>
      </c>
      <c r="C613" s="5">
        <v>14.0</v>
      </c>
      <c r="D613" s="4" t="s">
        <v>242</v>
      </c>
      <c r="E613" s="6" t="s">
        <v>243</v>
      </c>
      <c r="F613" s="5">
        <v>4.0</v>
      </c>
      <c r="G613" s="5">
        <v>2267.0</v>
      </c>
      <c r="H613" s="5" t="s">
        <v>244</v>
      </c>
      <c r="I613" s="4" t="s">
        <v>14</v>
      </c>
    </row>
    <row r="614">
      <c r="A614" s="3">
        <v>43799.0</v>
      </c>
      <c r="B614" s="4" t="s">
        <v>19</v>
      </c>
      <c r="C614" s="5">
        <v>15.0</v>
      </c>
      <c r="D614" s="4" t="s">
        <v>20</v>
      </c>
      <c r="E614" s="6" t="s">
        <v>21</v>
      </c>
      <c r="F614" s="5">
        <v>4.0</v>
      </c>
      <c r="G614" s="5">
        <v>10808.0</v>
      </c>
      <c r="H614" s="5" t="s">
        <v>22</v>
      </c>
      <c r="I614" s="4" t="s">
        <v>14</v>
      </c>
    </row>
    <row r="615">
      <c r="A615" s="3">
        <v>43799.0</v>
      </c>
      <c r="B615" s="4" t="s">
        <v>79</v>
      </c>
      <c r="C615" s="5">
        <v>16.0</v>
      </c>
      <c r="D615" s="4" t="s">
        <v>80</v>
      </c>
      <c r="E615" s="6" t="s">
        <v>81</v>
      </c>
      <c r="F615" s="5">
        <v>4.0</v>
      </c>
      <c r="G615" s="5">
        <v>2088.0</v>
      </c>
      <c r="H615" s="5" t="s">
        <v>59</v>
      </c>
      <c r="I615" s="4" t="s">
        <v>14</v>
      </c>
    </row>
    <row r="616">
      <c r="A616" s="3">
        <v>43799.0</v>
      </c>
      <c r="B616" s="4" t="s">
        <v>229</v>
      </c>
      <c r="C616" s="5">
        <v>17.0</v>
      </c>
      <c r="D616" s="4" t="s">
        <v>230</v>
      </c>
      <c r="E616" s="6" t="s">
        <v>231</v>
      </c>
      <c r="F616" s="5" t="s">
        <v>134</v>
      </c>
      <c r="G616" s="5">
        <v>166.0</v>
      </c>
      <c r="H616" s="5" t="s">
        <v>232</v>
      </c>
      <c r="I616" s="4" t="s">
        <v>28</v>
      </c>
    </row>
    <row r="617">
      <c r="A617" s="3">
        <v>43799.0</v>
      </c>
      <c r="B617" s="4" t="s">
        <v>274</v>
      </c>
      <c r="C617" s="5">
        <v>18.0</v>
      </c>
      <c r="D617" s="4" t="s">
        <v>275</v>
      </c>
      <c r="E617" s="6" t="s">
        <v>276</v>
      </c>
      <c r="F617" s="5" t="s">
        <v>58</v>
      </c>
      <c r="G617" s="5">
        <v>2374.0</v>
      </c>
      <c r="H617" s="5" t="s">
        <v>135</v>
      </c>
      <c r="I617" s="4" t="s">
        <v>28</v>
      </c>
    </row>
    <row r="618">
      <c r="A618" s="3">
        <v>43799.0</v>
      </c>
      <c r="B618" s="4" t="s">
        <v>42</v>
      </c>
      <c r="C618" s="5">
        <v>19.0</v>
      </c>
      <c r="D618" s="4" t="s">
        <v>43</v>
      </c>
      <c r="E618" s="6" t="s">
        <v>44</v>
      </c>
      <c r="F618" s="5">
        <v>4.0</v>
      </c>
      <c r="G618" s="5">
        <v>1830.0</v>
      </c>
      <c r="H618" s="5" t="s">
        <v>45</v>
      </c>
      <c r="I618" s="4" t="s">
        <v>14</v>
      </c>
    </row>
    <row r="619">
      <c r="A619" s="3">
        <v>43799.0</v>
      </c>
      <c r="B619" s="4" t="s">
        <v>210</v>
      </c>
      <c r="C619" s="5">
        <v>20.0</v>
      </c>
      <c r="D619" s="4" t="s">
        <v>211</v>
      </c>
      <c r="E619" s="6" t="s">
        <v>212</v>
      </c>
      <c r="F619" s="5">
        <v>4.0</v>
      </c>
      <c r="G619" s="5">
        <v>454.0</v>
      </c>
      <c r="H619" s="5" t="s">
        <v>213</v>
      </c>
      <c r="I619" s="4" t="s">
        <v>28</v>
      </c>
    </row>
    <row r="620">
      <c r="A620" s="3">
        <v>43799.0</v>
      </c>
      <c r="B620" s="4" t="s">
        <v>76</v>
      </c>
      <c r="C620" s="5">
        <v>21.0</v>
      </c>
      <c r="D620" s="4" t="s">
        <v>77</v>
      </c>
      <c r="E620" s="6" t="s">
        <v>78</v>
      </c>
      <c r="F620" s="5" t="s">
        <v>26</v>
      </c>
      <c r="G620" s="5">
        <v>2934.0</v>
      </c>
      <c r="H620" s="5" t="s">
        <v>67</v>
      </c>
      <c r="I620" s="4" t="s">
        <v>28</v>
      </c>
    </row>
    <row r="621">
      <c r="A621" s="3">
        <v>43799.0</v>
      </c>
      <c r="B621" s="4" t="s">
        <v>64</v>
      </c>
      <c r="C621" s="5">
        <v>22.0</v>
      </c>
      <c r="D621" s="4" t="s">
        <v>65</v>
      </c>
      <c r="E621" s="6" t="s">
        <v>66</v>
      </c>
      <c r="F621" s="5">
        <v>4.0</v>
      </c>
      <c r="G621" s="5">
        <v>2329.0</v>
      </c>
      <c r="H621" s="5" t="s">
        <v>67</v>
      </c>
      <c r="I621" s="4" t="s">
        <v>14</v>
      </c>
    </row>
    <row r="622">
      <c r="A622" s="3">
        <v>43799.0</v>
      </c>
      <c r="B622" s="4" t="s">
        <v>160</v>
      </c>
      <c r="C622" s="5">
        <v>23.0</v>
      </c>
      <c r="D622" s="4" t="s">
        <v>161</v>
      </c>
      <c r="E622" s="6" t="s">
        <v>162</v>
      </c>
      <c r="F622" s="5">
        <v>4.0</v>
      </c>
      <c r="G622" s="5">
        <v>3281.0</v>
      </c>
      <c r="H622" s="5" t="s">
        <v>163</v>
      </c>
      <c r="I622" s="4" t="s">
        <v>14</v>
      </c>
    </row>
    <row r="623">
      <c r="A623" s="3">
        <v>43799.0</v>
      </c>
      <c r="B623" s="4" t="s">
        <v>116</v>
      </c>
      <c r="C623" s="5">
        <v>24.0</v>
      </c>
      <c r="D623" s="4" t="s">
        <v>117</v>
      </c>
      <c r="E623" s="6" t="s">
        <v>118</v>
      </c>
      <c r="F623" s="5" t="s">
        <v>32</v>
      </c>
      <c r="G623" s="5">
        <v>2056.0</v>
      </c>
      <c r="H623" s="5" t="s">
        <v>119</v>
      </c>
      <c r="I623" s="4" t="s">
        <v>28</v>
      </c>
    </row>
    <row r="624">
      <c r="A624" s="3">
        <v>43799.0</v>
      </c>
      <c r="B624" s="4" t="s">
        <v>50</v>
      </c>
      <c r="C624" s="5">
        <v>25.0</v>
      </c>
      <c r="D624" s="4" t="s">
        <v>51</v>
      </c>
      <c r="E624" s="6" t="s">
        <v>52</v>
      </c>
      <c r="F624" s="5" t="s">
        <v>53</v>
      </c>
      <c r="G624" s="5">
        <v>938.0</v>
      </c>
      <c r="H624" s="5" t="s">
        <v>54</v>
      </c>
      <c r="I624" s="4" t="s">
        <v>28</v>
      </c>
    </row>
    <row r="625">
      <c r="A625" s="3">
        <v>43799.0</v>
      </c>
      <c r="B625" s="4" t="s">
        <v>344</v>
      </c>
      <c r="C625" s="5">
        <v>26.0</v>
      </c>
      <c r="D625" s="4" t="s">
        <v>345</v>
      </c>
      <c r="E625" s="6" t="s">
        <v>346</v>
      </c>
      <c r="F625" s="5">
        <v>4.0</v>
      </c>
      <c r="G625" s="5">
        <v>2235.0</v>
      </c>
      <c r="H625" s="5" t="s">
        <v>347</v>
      </c>
      <c r="I625" s="4" t="s">
        <v>14</v>
      </c>
    </row>
    <row r="626">
      <c r="A626" s="3">
        <v>43799.0</v>
      </c>
      <c r="B626" s="4" t="s">
        <v>90</v>
      </c>
      <c r="C626" s="5">
        <v>27.0</v>
      </c>
      <c r="D626" s="4" t="s">
        <v>91</v>
      </c>
      <c r="E626" s="6" t="s">
        <v>92</v>
      </c>
      <c r="F626" s="5" t="s">
        <v>32</v>
      </c>
      <c r="G626" s="5">
        <v>3157.0</v>
      </c>
      <c r="H626" s="5" t="s">
        <v>93</v>
      </c>
      <c r="I626" s="4" t="s">
        <v>28</v>
      </c>
    </row>
    <row r="627">
      <c r="A627" s="3">
        <v>43799.0</v>
      </c>
      <c r="B627" s="4" t="s">
        <v>248</v>
      </c>
      <c r="C627" s="5">
        <v>28.0</v>
      </c>
      <c r="D627" s="4" t="s">
        <v>249</v>
      </c>
      <c r="E627" s="6" t="s">
        <v>250</v>
      </c>
      <c r="F627" s="5" t="s">
        <v>251</v>
      </c>
      <c r="G627" s="5">
        <v>4596.0</v>
      </c>
      <c r="H627" s="5" t="s">
        <v>252</v>
      </c>
      <c r="I627" s="4" t="s">
        <v>14</v>
      </c>
    </row>
    <row r="628">
      <c r="A628" s="3">
        <v>43799.0</v>
      </c>
      <c r="B628" s="4" t="s">
        <v>186</v>
      </c>
      <c r="C628" s="5">
        <v>29.0</v>
      </c>
      <c r="D628" s="4" t="s">
        <v>187</v>
      </c>
      <c r="E628" s="6" t="s">
        <v>188</v>
      </c>
      <c r="F628" s="5">
        <v>4.0</v>
      </c>
      <c r="G628" s="5">
        <v>4385.0</v>
      </c>
      <c r="H628" s="5" t="s">
        <v>189</v>
      </c>
      <c r="I628" s="4" t="s">
        <v>28</v>
      </c>
    </row>
    <row r="629">
      <c r="A629" s="3">
        <v>43799.0</v>
      </c>
      <c r="B629" s="4" t="s">
        <v>60</v>
      </c>
      <c r="C629" s="5">
        <v>30.0</v>
      </c>
      <c r="D629" s="4" t="s">
        <v>61</v>
      </c>
      <c r="E629" s="6" t="s">
        <v>62</v>
      </c>
      <c r="F629" s="5">
        <v>4.0</v>
      </c>
      <c r="G629" s="5">
        <v>2758.0</v>
      </c>
      <c r="H629" s="5" t="s">
        <v>63</v>
      </c>
      <c r="I629" s="4" t="s">
        <v>14</v>
      </c>
    </row>
    <row r="630">
      <c r="A630" s="3">
        <v>43799.0</v>
      </c>
      <c r="B630" s="4" t="s">
        <v>182</v>
      </c>
      <c r="C630" s="5">
        <v>31.0</v>
      </c>
      <c r="D630" s="4" t="s">
        <v>183</v>
      </c>
      <c r="E630" s="6" t="s">
        <v>184</v>
      </c>
      <c r="F630" s="5">
        <v>4.0</v>
      </c>
      <c r="G630" s="5">
        <v>6706.0</v>
      </c>
      <c r="H630" s="5" t="s">
        <v>185</v>
      </c>
      <c r="I630" s="4" t="s">
        <v>14</v>
      </c>
    </row>
    <row r="631">
      <c r="A631" s="3">
        <v>43799.0</v>
      </c>
      <c r="B631" s="4" t="s">
        <v>144</v>
      </c>
      <c r="C631" s="5">
        <v>32.0</v>
      </c>
      <c r="D631" s="4" t="s">
        <v>145</v>
      </c>
      <c r="E631" s="6" t="s">
        <v>146</v>
      </c>
      <c r="F631" s="5" t="s">
        <v>53</v>
      </c>
      <c r="G631" s="5">
        <v>3616.0</v>
      </c>
      <c r="H631" s="5" t="s">
        <v>147</v>
      </c>
      <c r="I631" s="4" t="s">
        <v>28</v>
      </c>
    </row>
    <row r="632">
      <c r="A632" s="3">
        <v>43799.0</v>
      </c>
      <c r="B632" s="4" t="s">
        <v>566</v>
      </c>
      <c r="C632" s="5">
        <v>33.0</v>
      </c>
      <c r="D632" s="4" t="s">
        <v>567</v>
      </c>
      <c r="E632" s="6" t="s">
        <v>568</v>
      </c>
      <c r="F632" s="5">
        <v>4.0</v>
      </c>
      <c r="G632" s="5">
        <v>1974.0</v>
      </c>
      <c r="H632" s="5" t="s">
        <v>569</v>
      </c>
      <c r="I632" s="4" t="s">
        <v>28</v>
      </c>
    </row>
    <row r="633">
      <c r="A633" s="3">
        <v>43799.0</v>
      </c>
      <c r="B633" s="4" t="s">
        <v>589</v>
      </c>
      <c r="C633" s="5">
        <v>34.0</v>
      </c>
      <c r="D633" s="4" t="s">
        <v>590</v>
      </c>
      <c r="E633" s="6" t="s">
        <v>591</v>
      </c>
      <c r="F633" s="5" t="s">
        <v>134</v>
      </c>
      <c r="G633" s="5">
        <v>775.0</v>
      </c>
      <c r="H633" s="5">
        <v>318.0</v>
      </c>
      <c r="I633" s="4" t="s">
        <v>28</v>
      </c>
    </row>
    <row r="634">
      <c r="A634" s="3">
        <v>43799.0</v>
      </c>
      <c r="B634" s="4" t="s">
        <v>34</v>
      </c>
      <c r="C634" s="5">
        <v>35.0</v>
      </c>
      <c r="D634" s="4" t="s">
        <v>35</v>
      </c>
      <c r="E634" s="6" t="s">
        <v>36</v>
      </c>
      <c r="F634" s="5">
        <v>4.0</v>
      </c>
      <c r="G634" s="5">
        <v>3781.0</v>
      </c>
      <c r="H634" s="5" t="s">
        <v>37</v>
      </c>
      <c r="I634" s="4" t="s">
        <v>28</v>
      </c>
    </row>
    <row r="635">
      <c r="A635" s="3">
        <v>43799.0</v>
      </c>
      <c r="B635" s="4" t="s">
        <v>525</v>
      </c>
      <c r="C635" s="5">
        <v>36.0</v>
      </c>
      <c r="D635" s="4" t="s">
        <v>526</v>
      </c>
      <c r="E635" s="6" t="s">
        <v>527</v>
      </c>
      <c r="F635" s="5" t="s">
        <v>97</v>
      </c>
      <c r="G635" s="5">
        <v>508.0</v>
      </c>
      <c r="H635" s="5" t="s">
        <v>528</v>
      </c>
      <c r="I635" s="4" t="s">
        <v>28</v>
      </c>
    </row>
    <row r="636">
      <c r="A636" s="3">
        <v>43799.0</v>
      </c>
      <c r="B636" s="4" t="s">
        <v>108</v>
      </c>
      <c r="C636" s="5">
        <v>37.0</v>
      </c>
      <c r="D636" s="4" t="s">
        <v>109</v>
      </c>
      <c r="E636" s="6" t="s">
        <v>110</v>
      </c>
      <c r="F636" s="5" t="s">
        <v>58</v>
      </c>
      <c r="G636" s="5">
        <v>14480.0</v>
      </c>
      <c r="H636" s="5" t="s">
        <v>111</v>
      </c>
      <c r="I636" s="4" t="s">
        <v>28</v>
      </c>
    </row>
    <row r="637">
      <c r="A637" s="3">
        <v>43799.0</v>
      </c>
      <c r="B637" s="4" t="s">
        <v>337</v>
      </c>
      <c r="C637" s="5">
        <v>38.0</v>
      </c>
      <c r="D637" s="4" t="s">
        <v>338</v>
      </c>
      <c r="E637" s="6" t="s">
        <v>339</v>
      </c>
      <c r="F637" s="5" t="s">
        <v>74</v>
      </c>
      <c r="G637" s="5">
        <v>1775.0</v>
      </c>
      <c r="H637" s="5" t="s">
        <v>340</v>
      </c>
      <c r="I637" s="4" t="s">
        <v>28</v>
      </c>
    </row>
    <row r="638">
      <c r="A638" s="3">
        <v>43799.0</v>
      </c>
      <c r="B638" s="4" t="s">
        <v>82</v>
      </c>
      <c r="C638" s="5">
        <v>39.0</v>
      </c>
      <c r="D638" s="4" t="s">
        <v>83</v>
      </c>
      <c r="E638" s="6" t="s">
        <v>84</v>
      </c>
      <c r="F638" s="5" t="s">
        <v>85</v>
      </c>
      <c r="G638" s="5">
        <v>759.0</v>
      </c>
      <c r="H638" s="5">
        <v>37.0</v>
      </c>
      <c r="I638" s="4" t="s">
        <v>28</v>
      </c>
    </row>
    <row r="639">
      <c r="A639" s="3">
        <v>43799.0</v>
      </c>
      <c r="B639" s="4" t="s">
        <v>592</v>
      </c>
      <c r="C639" s="5">
        <v>40.0</v>
      </c>
      <c r="D639" s="4" t="s">
        <v>593</v>
      </c>
      <c r="E639" s="6" t="s">
        <v>594</v>
      </c>
      <c r="F639" s="5">
        <v>4.0</v>
      </c>
      <c r="G639" s="5">
        <v>400.0</v>
      </c>
      <c r="H639" s="5">
        <v>498.0</v>
      </c>
      <c r="I639" s="4" t="s">
        <v>14</v>
      </c>
    </row>
    <row r="640">
      <c r="A640" s="3">
        <v>43799.0</v>
      </c>
      <c r="B640" s="4" t="s">
        <v>94</v>
      </c>
      <c r="C640" s="5">
        <v>41.0</v>
      </c>
      <c r="D640" s="4" t="s">
        <v>95</v>
      </c>
      <c r="E640" s="6" t="s">
        <v>96</v>
      </c>
      <c r="F640" s="5" t="s">
        <v>97</v>
      </c>
      <c r="G640" s="5">
        <v>674.0</v>
      </c>
      <c r="H640" s="5">
        <v>30.0</v>
      </c>
      <c r="I640" s="4" t="s">
        <v>28</v>
      </c>
    </row>
    <row r="641">
      <c r="A641" s="3">
        <v>43799.0</v>
      </c>
      <c r="B641" s="4" t="s">
        <v>363</v>
      </c>
      <c r="C641" s="5">
        <v>42.0</v>
      </c>
      <c r="D641" s="4" t="s">
        <v>364</v>
      </c>
      <c r="E641" s="6" t="s">
        <v>365</v>
      </c>
      <c r="F641" s="5">
        <v>4.0</v>
      </c>
      <c r="G641" s="5">
        <v>1116.0</v>
      </c>
      <c r="H641" s="5" t="s">
        <v>366</v>
      </c>
      <c r="I641" s="4" t="s">
        <v>14</v>
      </c>
    </row>
    <row r="642">
      <c r="A642" s="3">
        <v>43799.0</v>
      </c>
      <c r="B642" s="4" t="s">
        <v>124</v>
      </c>
      <c r="C642" s="5">
        <v>43.0</v>
      </c>
      <c r="D642" s="4" t="s">
        <v>125</v>
      </c>
      <c r="E642" s="6" t="s">
        <v>126</v>
      </c>
      <c r="F642" s="5" t="s">
        <v>26</v>
      </c>
      <c r="G642" s="5">
        <v>2493.0</v>
      </c>
      <c r="H642" s="5" t="s">
        <v>127</v>
      </c>
      <c r="I642" s="4" t="s">
        <v>28</v>
      </c>
    </row>
    <row r="643">
      <c r="A643" s="3">
        <v>43799.0</v>
      </c>
      <c r="B643" s="4" t="s">
        <v>595</v>
      </c>
      <c r="C643" s="5">
        <v>44.0</v>
      </c>
      <c r="D643" s="4" t="s">
        <v>596</v>
      </c>
      <c r="E643" s="6" t="s">
        <v>597</v>
      </c>
      <c r="F643" s="5" t="s">
        <v>53</v>
      </c>
      <c r="G643" s="5">
        <v>131.0</v>
      </c>
      <c r="H643" s="5" t="s">
        <v>332</v>
      </c>
      <c r="I643" s="4" t="s">
        <v>14</v>
      </c>
    </row>
    <row r="644">
      <c r="A644" s="3">
        <v>43799.0</v>
      </c>
      <c r="B644" s="4" t="s">
        <v>352</v>
      </c>
      <c r="C644" s="5">
        <v>45.0</v>
      </c>
      <c r="D644" s="4" t="s">
        <v>353</v>
      </c>
      <c r="E644" s="6" t="s">
        <v>354</v>
      </c>
      <c r="F644" s="5" t="s">
        <v>97</v>
      </c>
      <c r="G644" s="5">
        <v>488.0</v>
      </c>
      <c r="H644" s="5" t="s">
        <v>355</v>
      </c>
      <c r="I644" s="4" t="s">
        <v>14</v>
      </c>
    </row>
    <row r="645">
      <c r="A645" s="3">
        <v>43799.0</v>
      </c>
      <c r="B645" s="4" t="s">
        <v>329</v>
      </c>
      <c r="C645" s="5">
        <v>46.0</v>
      </c>
      <c r="D645" s="4" t="s">
        <v>330</v>
      </c>
      <c r="E645" s="6" t="s">
        <v>331</v>
      </c>
      <c r="F645" s="5" t="s">
        <v>251</v>
      </c>
      <c r="G645" s="5">
        <v>1926.0</v>
      </c>
      <c r="H645" s="5" t="s">
        <v>332</v>
      </c>
      <c r="I645" s="4" t="s">
        <v>28</v>
      </c>
    </row>
    <row r="646">
      <c r="A646" s="3">
        <v>43799.0</v>
      </c>
      <c r="B646" s="4" t="s">
        <v>112</v>
      </c>
      <c r="C646" s="5">
        <v>47.0</v>
      </c>
      <c r="D646" s="4" t="s">
        <v>113</v>
      </c>
      <c r="E646" s="6" t="s">
        <v>114</v>
      </c>
      <c r="F646" s="5" t="s">
        <v>12</v>
      </c>
      <c r="G646" s="5">
        <v>2675.0</v>
      </c>
      <c r="H646" s="5" t="s">
        <v>115</v>
      </c>
      <c r="I646" s="4" t="s">
        <v>28</v>
      </c>
    </row>
    <row r="647">
      <c r="A647" s="3">
        <v>43799.0</v>
      </c>
      <c r="B647" s="4" t="s">
        <v>482</v>
      </c>
      <c r="C647" s="5">
        <v>48.0</v>
      </c>
      <c r="D647" s="4" t="s">
        <v>199</v>
      </c>
      <c r="E647" s="6" t="s">
        <v>483</v>
      </c>
      <c r="F647" s="5">
        <v>4.0</v>
      </c>
      <c r="G647" s="5">
        <v>8862.0</v>
      </c>
      <c r="H647" s="5" t="s">
        <v>484</v>
      </c>
      <c r="I647" s="4" t="s">
        <v>28</v>
      </c>
    </row>
    <row r="648">
      <c r="A648" s="3">
        <v>43799.0</v>
      </c>
      <c r="B648" s="4" t="s">
        <v>348</v>
      </c>
      <c r="C648" s="5">
        <v>49.0</v>
      </c>
      <c r="D648" s="4" t="s">
        <v>349</v>
      </c>
      <c r="E648" s="6" t="s">
        <v>350</v>
      </c>
      <c r="F648" s="5" t="s">
        <v>134</v>
      </c>
      <c r="G648" s="5">
        <v>740.0</v>
      </c>
      <c r="H648" s="5" t="s">
        <v>351</v>
      </c>
      <c r="I648" s="4" t="s">
        <v>28</v>
      </c>
    </row>
    <row r="649">
      <c r="A649" s="3">
        <v>43799.0</v>
      </c>
      <c r="B649" s="4" t="s">
        <v>441</v>
      </c>
      <c r="C649" s="5">
        <v>50.0</v>
      </c>
      <c r="D649" s="4" t="s">
        <v>442</v>
      </c>
      <c r="E649" s="6" t="s">
        <v>443</v>
      </c>
      <c r="F649" s="5" t="s">
        <v>251</v>
      </c>
      <c r="G649" s="5">
        <v>2353.0</v>
      </c>
      <c r="H649" s="5" t="s">
        <v>444</v>
      </c>
      <c r="I649" s="4" t="s">
        <v>14</v>
      </c>
    </row>
    <row r="650">
      <c r="A650" s="3">
        <v>43799.0</v>
      </c>
      <c r="B650" s="4" t="s">
        <v>86</v>
      </c>
      <c r="C650" s="5">
        <v>51.0</v>
      </c>
      <c r="D650" s="4" t="s">
        <v>87</v>
      </c>
      <c r="E650" s="6" t="s">
        <v>88</v>
      </c>
      <c r="F650" s="5">
        <v>4.0</v>
      </c>
      <c r="G650" s="5">
        <v>3640.0</v>
      </c>
      <c r="H650" s="5" t="s">
        <v>89</v>
      </c>
      <c r="I650" s="4" t="s">
        <v>14</v>
      </c>
    </row>
    <row r="651">
      <c r="A651" s="3">
        <v>43799.0</v>
      </c>
      <c r="B651" s="4" t="s">
        <v>284</v>
      </c>
      <c r="C651" s="5">
        <v>52.0</v>
      </c>
      <c r="D651" s="4" t="s">
        <v>285</v>
      </c>
      <c r="E651" s="6" t="s">
        <v>286</v>
      </c>
      <c r="F651" s="5" t="s">
        <v>12</v>
      </c>
      <c r="G651" s="5">
        <v>3767.0</v>
      </c>
      <c r="H651" s="5" t="s">
        <v>287</v>
      </c>
      <c r="I651" s="4" t="s">
        <v>28</v>
      </c>
    </row>
    <row r="652">
      <c r="A652" s="3">
        <v>43799.0</v>
      </c>
      <c r="B652" s="4" t="s">
        <v>253</v>
      </c>
      <c r="C652" s="5">
        <v>53.0</v>
      </c>
      <c r="D652" s="4" t="s">
        <v>254</v>
      </c>
      <c r="E652" s="6" t="s">
        <v>255</v>
      </c>
      <c r="F652" s="5" t="s">
        <v>106</v>
      </c>
      <c r="G652" s="5">
        <v>5312.0</v>
      </c>
      <c r="H652" s="5">
        <v>79.0</v>
      </c>
      <c r="I652" s="4" t="s">
        <v>28</v>
      </c>
    </row>
    <row r="653">
      <c r="A653" s="3">
        <v>43799.0</v>
      </c>
      <c r="B653" s="4" t="s">
        <v>214</v>
      </c>
      <c r="C653" s="5">
        <v>54.0</v>
      </c>
      <c r="D653" s="4" t="s">
        <v>215</v>
      </c>
      <c r="E653" s="6" t="s">
        <v>216</v>
      </c>
      <c r="F653" s="5" t="s">
        <v>26</v>
      </c>
      <c r="G653" s="5">
        <v>4463.0</v>
      </c>
      <c r="H653" s="5" t="s">
        <v>54</v>
      </c>
      <c r="I653" s="4" t="s">
        <v>28</v>
      </c>
    </row>
    <row r="654">
      <c r="A654" s="3">
        <v>43799.0</v>
      </c>
      <c r="B654" s="4" t="s">
        <v>205</v>
      </c>
      <c r="C654" s="5">
        <v>55.0</v>
      </c>
      <c r="D654" s="4" t="s">
        <v>206</v>
      </c>
      <c r="E654" s="6" t="s">
        <v>207</v>
      </c>
      <c r="F654" s="5" t="s">
        <v>208</v>
      </c>
      <c r="G654" s="5">
        <v>194.0</v>
      </c>
      <c r="H654" s="5" t="s">
        <v>209</v>
      </c>
      <c r="I654" s="4" t="s">
        <v>28</v>
      </c>
    </row>
    <row r="655">
      <c r="A655" s="3">
        <v>43799.0</v>
      </c>
      <c r="B655" s="4" t="s">
        <v>140</v>
      </c>
      <c r="C655" s="5">
        <v>56.0</v>
      </c>
      <c r="D655" s="4" t="s">
        <v>141</v>
      </c>
      <c r="E655" s="6" t="s">
        <v>142</v>
      </c>
      <c r="F655" s="5" t="s">
        <v>74</v>
      </c>
      <c r="G655" s="5">
        <v>8885.0</v>
      </c>
      <c r="H655" s="5" t="s">
        <v>143</v>
      </c>
      <c r="I655" s="4" t="s">
        <v>28</v>
      </c>
    </row>
    <row r="656">
      <c r="A656" s="3">
        <v>43799.0</v>
      </c>
      <c r="B656" s="4" t="s">
        <v>233</v>
      </c>
      <c r="C656" s="5">
        <v>57.0</v>
      </c>
      <c r="D656" s="4" t="s">
        <v>234</v>
      </c>
      <c r="E656" s="6" t="s">
        <v>235</v>
      </c>
      <c r="F656" s="5" t="s">
        <v>85</v>
      </c>
      <c r="G656" s="5">
        <v>1633.0</v>
      </c>
      <c r="H656" s="5" t="s">
        <v>236</v>
      </c>
      <c r="I656" s="4" t="s">
        <v>28</v>
      </c>
    </row>
    <row r="657">
      <c r="A657" s="3">
        <v>43799.0</v>
      </c>
      <c r="B657" s="4" t="s">
        <v>103</v>
      </c>
      <c r="C657" s="5">
        <v>58.0</v>
      </c>
      <c r="D657" s="4" t="s">
        <v>104</v>
      </c>
      <c r="E657" s="6" t="s">
        <v>105</v>
      </c>
      <c r="F657" s="5" t="s">
        <v>106</v>
      </c>
      <c r="G657" s="5">
        <v>1030.0</v>
      </c>
      <c r="H657" s="5" t="s">
        <v>107</v>
      </c>
      <c r="I657" s="4" t="s">
        <v>28</v>
      </c>
    </row>
    <row r="658">
      <c r="A658" s="3">
        <v>43799.0</v>
      </c>
      <c r="B658" s="4" t="s">
        <v>445</v>
      </c>
      <c r="C658" s="5">
        <v>59.0</v>
      </c>
      <c r="D658" s="4" t="s">
        <v>446</v>
      </c>
      <c r="E658" s="6" t="s">
        <v>447</v>
      </c>
      <c r="F658" s="5">
        <v>4.0</v>
      </c>
      <c r="G658" s="5">
        <v>1200.0</v>
      </c>
      <c r="H658" s="5" t="s">
        <v>448</v>
      </c>
      <c r="I658" s="4" t="s">
        <v>14</v>
      </c>
    </row>
    <row r="659">
      <c r="A659" s="3">
        <v>43799.0</v>
      </c>
      <c r="B659" s="4" t="s">
        <v>398</v>
      </c>
      <c r="C659" s="5">
        <v>60.0</v>
      </c>
      <c r="D659" s="4" t="s">
        <v>399</v>
      </c>
      <c r="E659" s="6" t="s">
        <v>400</v>
      </c>
      <c r="F659" s="5" t="s">
        <v>134</v>
      </c>
      <c r="G659" s="5">
        <v>2116.0</v>
      </c>
      <c r="H659" s="5" t="s">
        <v>54</v>
      </c>
      <c r="I659" s="4" t="s">
        <v>28</v>
      </c>
    </row>
    <row r="660">
      <c r="A660" s="3">
        <v>43799.0</v>
      </c>
      <c r="B660" s="4" t="s">
        <v>529</v>
      </c>
      <c r="C660" s="5">
        <v>61.0</v>
      </c>
      <c r="D660" s="4" t="s">
        <v>530</v>
      </c>
      <c r="E660" s="6" t="s">
        <v>531</v>
      </c>
      <c r="F660" s="5" t="s">
        <v>106</v>
      </c>
      <c r="G660" s="5">
        <v>8.0</v>
      </c>
      <c r="H660" s="5" t="s">
        <v>197</v>
      </c>
      <c r="I660" s="4" t="s">
        <v>28</v>
      </c>
    </row>
    <row r="661">
      <c r="A661" s="3">
        <v>43799.0</v>
      </c>
      <c r="B661" s="4" t="s">
        <v>563</v>
      </c>
      <c r="C661" s="5">
        <v>62.0</v>
      </c>
      <c r="D661" s="4" t="s">
        <v>564</v>
      </c>
      <c r="E661" s="6" t="s">
        <v>565</v>
      </c>
      <c r="F661" s="5" t="s">
        <v>74</v>
      </c>
      <c r="G661" s="5">
        <v>1421.0</v>
      </c>
      <c r="H661" s="5">
        <v>109.0</v>
      </c>
      <c r="I661" s="4" t="s">
        <v>28</v>
      </c>
    </row>
    <row r="662">
      <c r="A662" s="3">
        <v>43799.0</v>
      </c>
      <c r="B662" s="4" t="s">
        <v>507</v>
      </c>
      <c r="C662" s="5">
        <v>63.0</v>
      </c>
      <c r="D662" s="4" t="s">
        <v>508</v>
      </c>
      <c r="E662" s="6" t="s">
        <v>509</v>
      </c>
      <c r="F662" s="5" t="s">
        <v>58</v>
      </c>
      <c r="G662" s="5">
        <v>395.0</v>
      </c>
      <c r="H662" s="5" t="s">
        <v>510</v>
      </c>
      <c r="I662" s="4" t="s">
        <v>28</v>
      </c>
    </row>
    <row r="663">
      <c r="A663" s="3">
        <v>43799.0</v>
      </c>
      <c r="B663" s="4" t="s">
        <v>136</v>
      </c>
      <c r="C663" s="5">
        <v>64.0</v>
      </c>
      <c r="D663" s="4" t="s">
        <v>137</v>
      </c>
      <c r="E663" s="6" t="s">
        <v>138</v>
      </c>
      <c r="F663" s="5" t="s">
        <v>74</v>
      </c>
      <c r="G663" s="5">
        <v>1281.0</v>
      </c>
      <c r="H663" s="5" t="s">
        <v>139</v>
      </c>
      <c r="I663" s="4" t="s">
        <v>28</v>
      </c>
    </row>
    <row r="664">
      <c r="A664" s="3">
        <v>43799.0</v>
      </c>
      <c r="B664" s="4" t="s">
        <v>536</v>
      </c>
      <c r="C664" s="5">
        <v>65.0</v>
      </c>
      <c r="D664" s="4" t="s">
        <v>537</v>
      </c>
      <c r="E664" s="6" t="s">
        <v>538</v>
      </c>
      <c r="F664" s="5">
        <v>4.0</v>
      </c>
      <c r="G664" s="5">
        <v>756.0</v>
      </c>
      <c r="H664" s="5" t="s">
        <v>539</v>
      </c>
      <c r="I664" s="4" t="s">
        <v>28</v>
      </c>
    </row>
    <row r="665">
      <c r="A665" s="3">
        <v>43799.0</v>
      </c>
      <c r="B665" s="4" t="s">
        <v>173</v>
      </c>
      <c r="C665" s="5">
        <v>66.0</v>
      </c>
      <c r="D665" s="4" t="s">
        <v>174</v>
      </c>
      <c r="E665" s="6" t="s">
        <v>175</v>
      </c>
      <c r="F665" s="5" t="s">
        <v>176</v>
      </c>
      <c r="G665" s="5">
        <v>2176.0</v>
      </c>
      <c r="H665" s="5" t="s">
        <v>177</v>
      </c>
      <c r="I665" s="4" t="s">
        <v>28</v>
      </c>
    </row>
    <row r="666">
      <c r="A666" s="3">
        <v>43799.0</v>
      </c>
      <c r="B666" s="4" t="s">
        <v>263</v>
      </c>
      <c r="C666" s="5">
        <v>67.0</v>
      </c>
      <c r="D666" s="4" t="s">
        <v>264</v>
      </c>
      <c r="E666" s="6" t="s">
        <v>265</v>
      </c>
      <c r="F666" s="5" t="s">
        <v>106</v>
      </c>
      <c r="G666" s="5">
        <v>1519.0</v>
      </c>
      <c r="H666" s="5" t="s">
        <v>266</v>
      </c>
      <c r="I666" s="4" t="s">
        <v>28</v>
      </c>
    </row>
    <row r="667">
      <c r="A667" s="3">
        <v>43799.0</v>
      </c>
      <c r="B667" s="4" t="s">
        <v>401</v>
      </c>
      <c r="C667" s="5">
        <v>68.0</v>
      </c>
      <c r="D667" s="4" t="s">
        <v>402</v>
      </c>
      <c r="E667" s="6" t="s">
        <v>403</v>
      </c>
      <c r="F667" s="5">
        <v>4.0</v>
      </c>
      <c r="G667" s="5">
        <v>571.0</v>
      </c>
      <c r="H667" s="5" t="s">
        <v>404</v>
      </c>
      <c r="I667" s="4" t="s">
        <v>14</v>
      </c>
    </row>
    <row r="668">
      <c r="A668" s="3">
        <v>43799.0</v>
      </c>
      <c r="B668" s="4" t="s">
        <v>570</v>
      </c>
      <c r="C668" s="5">
        <v>69.0</v>
      </c>
      <c r="D668" s="4" t="s">
        <v>571</v>
      </c>
      <c r="E668" s="6" t="s">
        <v>572</v>
      </c>
      <c r="F668" s="5" t="s">
        <v>53</v>
      </c>
      <c r="G668" s="5">
        <v>284.0</v>
      </c>
      <c r="H668" s="5" t="s">
        <v>573</v>
      </c>
      <c r="I668" s="4" t="s">
        <v>28</v>
      </c>
    </row>
    <row r="669">
      <c r="A669" s="3">
        <v>43799.0</v>
      </c>
      <c r="B669" s="4" t="s">
        <v>168</v>
      </c>
      <c r="C669" s="5">
        <v>70.0</v>
      </c>
      <c r="D669" s="4" t="s">
        <v>169</v>
      </c>
      <c r="E669" s="6" t="s">
        <v>170</v>
      </c>
      <c r="F669" s="5" t="s">
        <v>171</v>
      </c>
      <c r="G669" s="5">
        <v>1083.0</v>
      </c>
      <c r="H669" s="5" t="s">
        <v>172</v>
      </c>
      <c r="I669" s="4" t="s">
        <v>28</v>
      </c>
    </row>
    <row r="670">
      <c r="A670" s="3">
        <v>43799.0</v>
      </c>
      <c r="B670" s="4" t="s">
        <v>409</v>
      </c>
      <c r="C670" s="5">
        <v>71.0</v>
      </c>
      <c r="D670" s="4" t="s">
        <v>410</v>
      </c>
      <c r="E670" s="6" t="s">
        <v>411</v>
      </c>
      <c r="F670" s="5" t="s">
        <v>32</v>
      </c>
      <c r="G670" s="5">
        <v>827.0</v>
      </c>
      <c r="H670" s="5" t="s">
        <v>412</v>
      </c>
      <c r="I670" s="4" t="s">
        <v>28</v>
      </c>
    </row>
    <row r="671">
      <c r="A671" s="3">
        <v>43799.0</v>
      </c>
      <c r="B671" s="4" t="s">
        <v>217</v>
      </c>
      <c r="C671" s="5">
        <v>72.0</v>
      </c>
      <c r="D671" s="4" t="s">
        <v>218</v>
      </c>
      <c r="E671" s="6" t="s">
        <v>219</v>
      </c>
      <c r="F671" s="5" t="s">
        <v>32</v>
      </c>
      <c r="G671" s="5">
        <v>3561.0</v>
      </c>
      <c r="H671" s="5" t="s">
        <v>220</v>
      </c>
      <c r="I671" s="4" t="s">
        <v>28</v>
      </c>
    </row>
    <row r="672">
      <c r="A672" s="3">
        <v>43799.0</v>
      </c>
      <c r="B672" s="4" t="s">
        <v>582</v>
      </c>
      <c r="C672" s="5">
        <v>73.0</v>
      </c>
      <c r="D672" s="4" t="s">
        <v>583</v>
      </c>
      <c r="E672" s="6" t="s">
        <v>584</v>
      </c>
      <c r="F672" s="5">
        <v>4.0</v>
      </c>
      <c r="G672" s="5">
        <v>1831.0</v>
      </c>
      <c r="H672" s="5" t="s">
        <v>585</v>
      </c>
      <c r="I672" s="4" t="s">
        <v>14</v>
      </c>
    </row>
    <row r="673">
      <c r="A673" s="3">
        <v>43799.0</v>
      </c>
      <c r="B673" s="4" t="s">
        <v>548</v>
      </c>
      <c r="C673" s="5">
        <v>74.0</v>
      </c>
      <c r="D673" s="4" t="s">
        <v>549</v>
      </c>
      <c r="E673" s="6" t="s">
        <v>550</v>
      </c>
      <c r="F673" s="5">
        <v>4.0</v>
      </c>
      <c r="G673" s="5">
        <v>448.0</v>
      </c>
      <c r="H673" s="5" t="s">
        <v>551</v>
      </c>
      <c r="I673" s="4" t="s">
        <v>28</v>
      </c>
    </row>
    <row r="674">
      <c r="A674" s="3">
        <v>43799.0</v>
      </c>
      <c r="B674" s="4" t="s">
        <v>413</v>
      </c>
      <c r="C674" s="5">
        <v>75.0</v>
      </c>
      <c r="D674" s="4" t="s">
        <v>414</v>
      </c>
      <c r="E674" s="6" t="s">
        <v>415</v>
      </c>
      <c r="F674" s="5" t="s">
        <v>26</v>
      </c>
      <c r="G674" s="5">
        <v>3279.0</v>
      </c>
      <c r="H674" s="5" t="s">
        <v>416</v>
      </c>
      <c r="I674" s="4" t="s">
        <v>28</v>
      </c>
    </row>
    <row r="675">
      <c r="A675" s="3">
        <v>43799.0</v>
      </c>
      <c r="B675" s="4" t="s">
        <v>598</v>
      </c>
      <c r="C675" s="5">
        <v>76.0</v>
      </c>
      <c r="D675" s="4" t="s">
        <v>599</v>
      </c>
      <c r="E675" s="6" t="s">
        <v>600</v>
      </c>
      <c r="F675" s="5" t="s">
        <v>251</v>
      </c>
      <c r="G675" s="5">
        <v>209.0</v>
      </c>
      <c r="H675" s="5">
        <v>349.0</v>
      </c>
      <c r="I675" s="4" t="s">
        <v>28</v>
      </c>
    </row>
    <row r="676">
      <c r="A676" s="3">
        <v>43799.0</v>
      </c>
      <c r="B676" s="4" t="s">
        <v>190</v>
      </c>
      <c r="C676" s="5">
        <v>77.0</v>
      </c>
      <c r="D676" s="4" t="s">
        <v>191</v>
      </c>
      <c r="E676" s="6" t="s">
        <v>192</v>
      </c>
      <c r="F676" s="5" t="s">
        <v>26</v>
      </c>
      <c r="G676" s="5">
        <v>229.0</v>
      </c>
      <c r="H676" s="5" t="s">
        <v>193</v>
      </c>
      <c r="I676" s="4" t="s">
        <v>28</v>
      </c>
    </row>
    <row r="677">
      <c r="A677" s="3">
        <v>43799.0</v>
      </c>
      <c r="B677" s="4" t="s">
        <v>434</v>
      </c>
      <c r="C677" s="5">
        <v>78.0</v>
      </c>
      <c r="D677" s="4" t="s">
        <v>435</v>
      </c>
      <c r="E677" s="6" t="s">
        <v>436</v>
      </c>
      <c r="F677" s="5" t="s">
        <v>12</v>
      </c>
      <c r="G677" s="5">
        <v>4791.0</v>
      </c>
      <c r="H677" s="5" t="s">
        <v>437</v>
      </c>
      <c r="I677" s="4" t="s">
        <v>28</v>
      </c>
    </row>
    <row r="678">
      <c r="A678" s="3">
        <v>43799.0</v>
      </c>
      <c r="B678" s="4" t="s">
        <v>156</v>
      </c>
      <c r="C678" s="5">
        <v>79.0</v>
      </c>
      <c r="D678" s="4" t="s">
        <v>157</v>
      </c>
      <c r="E678" s="6" t="s">
        <v>158</v>
      </c>
      <c r="F678" s="5" t="s">
        <v>134</v>
      </c>
      <c r="G678" s="5">
        <v>1400.0</v>
      </c>
      <c r="H678" s="5" t="s">
        <v>159</v>
      </c>
      <c r="I678" s="4" t="s">
        <v>28</v>
      </c>
    </row>
    <row r="679">
      <c r="A679" s="3">
        <v>43799.0</v>
      </c>
      <c r="B679" s="4" t="s">
        <v>586</v>
      </c>
      <c r="C679" s="5">
        <v>80.0</v>
      </c>
      <c r="D679" s="4" t="s">
        <v>587</v>
      </c>
      <c r="E679" s="6" t="s">
        <v>588</v>
      </c>
      <c r="F679" s="5" t="s">
        <v>134</v>
      </c>
      <c r="G679" s="5">
        <v>7.0</v>
      </c>
      <c r="H679" s="5" t="s">
        <v>115</v>
      </c>
      <c r="I679" s="4" t="s">
        <v>28</v>
      </c>
    </row>
    <row r="680">
      <c r="A680" s="3">
        <v>43799.0</v>
      </c>
      <c r="B680" s="4" t="s">
        <v>544</v>
      </c>
      <c r="C680" s="5">
        <v>81.0</v>
      </c>
      <c r="D680" s="4" t="s">
        <v>545</v>
      </c>
      <c r="E680" s="6" t="s">
        <v>546</v>
      </c>
      <c r="F680" s="5" t="s">
        <v>32</v>
      </c>
      <c r="G680" s="5">
        <v>216.0</v>
      </c>
      <c r="H680" s="5" t="s">
        <v>547</v>
      </c>
      <c r="I680" s="4" t="s">
        <v>28</v>
      </c>
    </row>
    <row r="681">
      <c r="A681" s="3">
        <v>43799.0</v>
      </c>
      <c r="B681" s="4" t="s">
        <v>128</v>
      </c>
      <c r="C681" s="5">
        <v>82.0</v>
      </c>
      <c r="D681" s="4" t="s">
        <v>129</v>
      </c>
      <c r="E681" s="6" t="s">
        <v>130</v>
      </c>
      <c r="F681" s="5">
        <v>4.0</v>
      </c>
      <c r="G681" s="5">
        <v>2841.0</v>
      </c>
      <c r="H681" s="5">
        <v>99.0</v>
      </c>
      <c r="I681" s="4" t="s">
        <v>14</v>
      </c>
    </row>
    <row r="682">
      <c r="A682" s="3">
        <v>43799.0</v>
      </c>
      <c r="B682" s="4" t="s">
        <v>308</v>
      </c>
      <c r="C682" s="5">
        <v>83.0</v>
      </c>
      <c r="D682" s="4" t="s">
        <v>309</v>
      </c>
      <c r="E682" s="6" t="s">
        <v>310</v>
      </c>
      <c r="F682" s="5" t="s">
        <v>26</v>
      </c>
      <c r="G682" s="5">
        <v>2917.0</v>
      </c>
      <c r="H682" s="5" t="s">
        <v>54</v>
      </c>
      <c r="I682" s="4" t="s">
        <v>28</v>
      </c>
    </row>
    <row r="683">
      <c r="A683" s="3">
        <v>43799.0</v>
      </c>
      <c r="B683" s="4" t="s">
        <v>601</v>
      </c>
      <c r="C683" s="5">
        <v>84.0</v>
      </c>
      <c r="D683" s="4" t="s">
        <v>602</v>
      </c>
      <c r="E683" s="6" t="s">
        <v>603</v>
      </c>
      <c r="F683" s="5" t="s">
        <v>32</v>
      </c>
      <c r="G683" s="5">
        <v>629.0</v>
      </c>
      <c r="H683" s="5" t="s">
        <v>351</v>
      </c>
      <c r="I683" s="4" t="s">
        <v>28</v>
      </c>
    </row>
    <row r="684">
      <c r="A684" s="3">
        <v>43799.0</v>
      </c>
      <c r="B684" s="4" t="s">
        <v>604</v>
      </c>
      <c r="C684" s="5">
        <v>85.0</v>
      </c>
      <c r="D684" s="4" t="s">
        <v>605</v>
      </c>
      <c r="E684" s="6" t="s">
        <v>606</v>
      </c>
      <c r="F684" s="5" t="s">
        <v>32</v>
      </c>
      <c r="G684" s="5">
        <v>472.0</v>
      </c>
      <c r="H684" s="5" t="s">
        <v>607</v>
      </c>
      <c r="I684" s="4" t="s">
        <v>28</v>
      </c>
    </row>
    <row r="685">
      <c r="A685" s="3">
        <v>43799.0</v>
      </c>
      <c r="B685" s="4" t="s">
        <v>281</v>
      </c>
      <c r="C685" s="5">
        <v>86.0</v>
      </c>
      <c r="D685" s="4" t="s">
        <v>113</v>
      </c>
      <c r="E685" s="6" t="s">
        <v>282</v>
      </c>
      <c r="F685" s="5">
        <v>4.0</v>
      </c>
      <c r="G685" s="5">
        <v>2703.0</v>
      </c>
      <c r="H685" s="5" t="s">
        <v>283</v>
      </c>
      <c r="I685" s="4" t="s">
        <v>28</v>
      </c>
    </row>
    <row r="686">
      <c r="A686" s="3">
        <v>43799.0</v>
      </c>
      <c r="B686" s="4" t="s">
        <v>318</v>
      </c>
      <c r="C686" s="5">
        <v>87.0</v>
      </c>
      <c r="D686" s="4" t="s">
        <v>319</v>
      </c>
      <c r="E686" s="6" t="s">
        <v>320</v>
      </c>
      <c r="F686" s="5" t="s">
        <v>134</v>
      </c>
      <c r="G686" s="5">
        <v>1113.0</v>
      </c>
      <c r="H686" s="5" t="s">
        <v>321</v>
      </c>
      <c r="I686" s="4" t="s">
        <v>28</v>
      </c>
    </row>
    <row r="687">
      <c r="A687" s="3">
        <v>43799.0</v>
      </c>
      <c r="B687" s="4" t="s">
        <v>492</v>
      </c>
      <c r="C687" s="5">
        <v>88.0</v>
      </c>
      <c r="D687" s="4" t="s">
        <v>493</v>
      </c>
      <c r="E687" s="6" t="s">
        <v>494</v>
      </c>
      <c r="F687" s="5" t="s">
        <v>12</v>
      </c>
      <c r="G687" s="5">
        <v>270.0</v>
      </c>
      <c r="H687" s="5" t="s">
        <v>495</v>
      </c>
      <c r="I687" s="4" t="s">
        <v>28</v>
      </c>
    </row>
    <row r="688">
      <c r="A688" s="3">
        <v>43799.0</v>
      </c>
      <c r="B688" s="4" t="s">
        <v>256</v>
      </c>
      <c r="C688" s="5">
        <v>89.0</v>
      </c>
      <c r="D688" s="4" t="s">
        <v>257</v>
      </c>
      <c r="E688" s="6" t="s">
        <v>258</v>
      </c>
      <c r="F688" s="5" t="s">
        <v>251</v>
      </c>
      <c r="G688" s="5">
        <v>2406.0</v>
      </c>
      <c r="H688" s="5" t="s">
        <v>259</v>
      </c>
      <c r="I688" s="4" t="s">
        <v>28</v>
      </c>
    </row>
    <row r="689">
      <c r="A689" s="3">
        <v>43799.0</v>
      </c>
      <c r="B689" s="4" t="s">
        <v>194</v>
      </c>
      <c r="C689" s="5">
        <v>90.0</v>
      </c>
      <c r="D689" s="4" t="s">
        <v>195</v>
      </c>
      <c r="E689" s="6" t="s">
        <v>196</v>
      </c>
      <c r="F689" s="5" t="s">
        <v>134</v>
      </c>
      <c r="G689" s="5">
        <v>559.0</v>
      </c>
      <c r="H689" s="5" t="s">
        <v>197</v>
      </c>
      <c r="I689" s="4" t="s">
        <v>28</v>
      </c>
    </row>
    <row r="690">
      <c r="A690" s="3">
        <v>43799.0</v>
      </c>
      <c r="B690" s="4" t="s">
        <v>608</v>
      </c>
      <c r="C690" s="5">
        <v>91.0</v>
      </c>
      <c r="D690" s="4" t="s">
        <v>609</v>
      </c>
      <c r="E690" s="6" t="s">
        <v>610</v>
      </c>
      <c r="F690" s="5" t="s">
        <v>251</v>
      </c>
      <c r="G690" s="5">
        <v>1040.0</v>
      </c>
      <c r="H690" s="5">
        <v>218.0</v>
      </c>
      <c r="I690" s="4" t="s">
        <v>28</v>
      </c>
    </row>
    <row r="691">
      <c r="A691" s="3">
        <v>43799.0</v>
      </c>
      <c r="B691" s="4" t="s">
        <v>326</v>
      </c>
      <c r="C691" s="5">
        <v>92.0</v>
      </c>
      <c r="D691" s="4" t="s">
        <v>327</v>
      </c>
      <c r="E691" s="6" t="s">
        <v>328</v>
      </c>
      <c r="F691" s="5" t="s">
        <v>32</v>
      </c>
      <c r="G691" s="5">
        <v>4873.0</v>
      </c>
      <c r="H691" s="5" t="s">
        <v>213</v>
      </c>
      <c r="I691" s="4" t="s">
        <v>28</v>
      </c>
    </row>
    <row r="692">
      <c r="A692" s="3">
        <v>43799.0</v>
      </c>
      <c r="B692" s="4" t="s">
        <v>574</v>
      </c>
      <c r="C692" s="5">
        <v>93.0</v>
      </c>
      <c r="D692" s="4" t="s">
        <v>575</v>
      </c>
      <c r="E692" s="6" t="s">
        <v>576</v>
      </c>
      <c r="F692" s="5" t="s">
        <v>134</v>
      </c>
      <c r="G692" s="5">
        <v>762.0</v>
      </c>
      <c r="H692" s="5" t="s">
        <v>577</v>
      </c>
      <c r="I692" s="4" t="s">
        <v>14</v>
      </c>
    </row>
    <row r="693">
      <c r="A693" s="3">
        <v>43799.0</v>
      </c>
      <c r="B693" s="4" t="s">
        <v>292</v>
      </c>
      <c r="C693" s="5">
        <v>94.0</v>
      </c>
      <c r="D693" s="4" t="s">
        <v>293</v>
      </c>
      <c r="E693" s="6" t="s">
        <v>294</v>
      </c>
      <c r="F693" s="5" t="s">
        <v>53</v>
      </c>
      <c r="G693" s="5">
        <v>846.0</v>
      </c>
      <c r="H693" s="5" t="s">
        <v>295</v>
      </c>
      <c r="I693" s="4" t="s">
        <v>14</v>
      </c>
    </row>
    <row r="694">
      <c r="A694" s="3">
        <v>43799.0</v>
      </c>
      <c r="B694" s="4" t="s">
        <v>449</v>
      </c>
      <c r="C694" s="5">
        <v>95.0</v>
      </c>
      <c r="D694" s="4" t="s">
        <v>450</v>
      </c>
      <c r="E694" s="6" t="s">
        <v>451</v>
      </c>
      <c r="F694" s="5" t="s">
        <v>251</v>
      </c>
      <c r="G694" s="5">
        <v>1054.0</v>
      </c>
      <c r="H694" s="5" t="s">
        <v>452</v>
      </c>
      <c r="I694" s="4" t="s">
        <v>28</v>
      </c>
    </row>
    <row r="695">
      <c r="A695" s="3">
        <v>43799.0</v>
      </c>
      <c r="B695" s="4" t="s">
        <v>322</v>
      </c>
      <c r="C695" s="5">
        <v>96.0</v>
      </c>
      <c r="D695" s="4" t="s">
        <v>323</v>
      </c>
      <c r="E695" s="6" t="s">
        <v>324</v>
      </c>
      <c r="F695" s="5" t="s">
        <v>12</v>
      </c>
      <c r="G695" s="5">
        <v>2489.0</v>
      </c>
      <c r="H695" s="5" t="s">
        <v>325</v>
      </c>
      <c r="I695" s="4" t="s">
        <v>28</v>
      </c>
    </row>
    <row r="696">
      <c r="A696" s="3">
        <v>43799.0</v>
      </c>
      <c r="B696" s="4" t="s">
        <v>611</v>
      </c>
      <c r="C696" s="5">
        <v>97.0</v>
      </c>
      <c r="D696" s="4" t="s">
        <v>612</v>
      </c>
      <c r="E696" s="6" t="s">
        <v>613</v>
      </c>
      <c r="F696" s="5">
        <v>4.0</v>
      </c>
      <c r="G696" s="5">
        <v>8.0</v>
      </c>
      <c r="H696" s="5" t="s">
        <v>163</v>
      </c>
      <c r="I696" s="4" t="s">
        <v>14</v>
      </c>
    </row>
    <row r="697">
      <c r="A697" s="3">
        <v>43799.0</v>
      </c>
      <c r="B697" s="4" t="s">
        <v>300</v>
      </c>
      <c r="C697" s="5">
        <v>98.0</v>
      </c>
      <c r="D697" s="4" t="s">
        <v>301</v>
      </c>
      <c r="E697" s="6" t="s">
        <v>302</v>
      </c>
      <c r="F697" s="5" t="s">
        <v>106</v>
      </c>
      <c r="G697" s="5">
        <v>852.0</v>
      </c>
      <c r="H697" s="5" t="s">
        <v>303</v>
      </c>
      <c r="I697" s="4" t="s">
        <v>14</v>
      </c>
    </row>
    <row r="698">
      <c r="A698" s="3">
        <v>43799.0</v>
      </c>
      <c r="B698" s="4" t="s">
        <v>367</v>
      </c>
      <c r="C698" s="5">
        <v>99.0</v>
      </c>
      <c r="D698" s="4" t="s">
        <v>104</v>
      </c>
      <c r="E698" s="6" t="s">
        <v>368</v>
      </c>
      <c r="F698" s="5">
        <v>4.0</v>
      </c>
      <c r="G698" s="5">
        <v>3386.0</v>
      </c>
      <c r="H698" s="5" t="s">
        <v>369</v>
      </c>
      <c r="I698" s="4" t="s">
        <v>28</v>
      </c>
    </row>
    <row r="699">
      <c r="A699" s="3">
        <v>43799.0</v>
      </c>
      <c r="B699" s="4" t="s">
        <v>152</v>
      </c>
      <c r="C699" s="5">
        <v>100.0</v>
      </c>
      <c r="D699" s="4" t="s">
        <v>153</v>
      </c>
      <c r="E699" s="6" t="s">
        <v>154</v>
      </c>
      <c r="F699" s="5" t="s">
        <v>74</v>
      </c>
      <c r="G699" s="5">
        <v>3497.0</v>
      </c>
      <c r="H699" s="5" t="s">
        <v>155</v>
      </c>
      <c r="I699" s="4" t="s">
        <v>28</v>
      </c>
    </row>
    <row r="700">
      <c r="A700" s="3">
        <v>43798.0</v>
      </c>
      <c r="B700" s="4" t="s">
        <v>237</v>
      </c>
      <c r="C700" s="5">
        <v>1.0</v>
      </c>
      <c r="D700" s="4" t="s">
        <v>238</v>
      </c>
      <c r="E700" s="6" t="s">
        <v>239</v>
      </c>
      <c r="F700" s="5" t="s">
        <v>26</v>
      </c>
      <c r="G700" s="5">
        <v>3882.0</v>
      </c>
      <c r="H700" s="5" t="s">
        <v>240</v>
      </c>
      <c r="I700" s="4" t="s">
        <v>28</v>
      </c>
    </row>
    <row r="701">
      <c r="A701" s="3">
        <v>43798.0</v>
      </c>
      <c r="B701" s="4" t="s">
        <v>15</v>
      </c>
      <c r="C701" s="5">
        <v>2.0</v>
      </c>
      <c r="D701" s="4" t="s">
        <v>16</v>
      </c>
      <c r="E701" s="6" t="s">
        <v>17</v>
      </c>
      <c r="F701" s="5">
        <v>4.0</v>
      </c>
      <c r="G701" s="5">
        <v>29163.0</v>
      </c>
      <c r="H701" s="5" t="s">
        <v>18</v>
      </c>
      <c r="I701" s="4" t="s">
        <v>14</v>
      </c>
    </row>
    <row r="702">
      <c r="A702" s="3">
        <v>43798.0</v>
      </c>
      <c r="B702" s="4" t="s">
        <v>9</v>
      </c>
      <c r="C702" s="5">
        <v>3.0</v>
      </c>
      <c r="D702" s="4" t="s">
        <v>10</v>
      </c>
      <c r="E702" s="6" t="s">
        <v>11</v>
      </c>
      <c r="F702" s="5" t="s">
        <v>12</v>
      </c>
      <c r="G702" s="5">
        <v>4592.0</v>
      </c>
      <c r="H702" s="5" t="s">
        <v>13</v>
      </c>
      <c r="I702" s="4" t="s">
        <v>14</v>
      </c>
    </row>
    <row r="703">
      <c r="A703" s="3">
        <v>43798.0</v>
      </c>
      <c r="B703" s="4" t="s">
        <v>468</v>
      </c>
      <c r="C703" s="5">
        <v>4.0</v>
      </c>
      <c r="D703" s="4" t="s">
        <v>469</v>
      </c>
      <c r="E703" s="6" t="s">
        <v>470</v>
      </c>
      <c r="F703" s="5">
        <v>4.0</v>
      </c>
      <c r="G703" s="5">
        <v>31441.0</v>
      </c>
      <c r="H703" s="5" t="s">
        <v>471</v>
      </c>
      <c r="I703" s="4" t="s">
        <v>14</v>
      </c>
    </row>
    <row r="704">
      <c r="A704" s="3">
        <v>43798.0</v>
      </c>
      <c r="B704" s="4" t="s">
        <v>38</v>
      </c>
      <c r="C704" s="5">
        <v>5.0</v>
      </c>
      <c r="D704" s="4" t="s">
        <v>39</v>
      </c>
      <c r="E704" s="6" t="s">
        <v>40</v>
      </c>
      <c r="F704" s="5">
        <v>4.0</v>
      </c>
      <c r="G704" s="5">
        <v>5485.0</v>
      </c>
      <c r="H704" s="5" t="s">
        <v>41</v>
      </c>
      <c r="I704" s="4" t="s">
        <v>14</v>
      </c>
    </row>
    <row r="705">
      <c r="A705" s="3">
        <v>43798.0</v>
      </c>
      <c r="B705" s="4" t="s">
        <v>71</v>
      </c>
      <c r="C705" s="5">
        <v>6.0</v>
      </c>
      <c r="D705" s="4" t="s">
        <v>72</v>
      </c>
      <c r="E705" s="6" t="s">
        <v>73</v>
      </c>
      <c r="F705" s="5" t="s">
        <v>74</v>
      </c>
      <c r="G705" s="5">
        <v>2403.0</v>
      </c>
      <c r="H705" s="5" t="s">
        <v>75</v>
      </c>
      <c r="I705" s="4" t="s">
        <v>28</v>
      </c>
    </row>
    <row r="706">
      <c r="A706" s="3">
        <v>43798.0</v>
      </c>
      <c r="B706" s="4" t="s">
        <v>23</v>
      </c>
      <c r="C706" s="5">
        <v>7.0</v>
      </c>
      <c r="D706" s="4" t="s">
        <v>24</v>
      </c>
      <c r="E706" s="6" t="s">
        <v>25</v>
      </c>
      <c r="F706" s="5" t="s">
        <v>26</v>
      </c>
      <c r="G706" s="5">
        <v>6079.0</v>
      </c>
      <c r="H706" s="5" t="s">
        <v>27</v>
      </c>
      <c r="I706" s="4" t="s">
        <v>28</v>
      </c>
    </row>
    <row r="707">
      <c r="A707" s="3">
        <v>43798.0</v>
      </c>
      <c r="B707" s="4" t="s">
        <v>46</v>
      </c>
      <c r="C707" s="5">
        <v>8.0</v>
      </c>
      <c r="D707" s="4" t="s">
        <v>47</v>
      </c>
      <c r="E707" s="6" t="s">
        <v>48</v>
      </c>
      <c r="F707" s="5">
        <v>4.0</v>
      </c>
      <c r="G707" s="5">
        <v>6736.0</v>
      </c>
      <c r="H707" s="5" t="s">
        <v>49</v>
      </c>
      <c r="I707" s="4" t="s">
        <v>14</v>
      </c>
    </row>
    <row r="708">
      <c r="A708" s="3">
        <v>43798.0</v>
      </c>
      <c r="B708" s="4" t="s">
        <v>68</v>
      </c>
      <c r="C708" s="5">
        <v>9.0</v>
      </c>
      <c r="D708" s="4" t="s">
        <v>69</v>
      </c>
      <c r="E708" s="6" t="s">
        <v>70</v>
      </c>
      <c r="F708" s="5">
        <v>4.0</v>
      </c>
      <c r="G708" s="5">
        <v>3725.0</v>
      </c>
      <c r="H708" s="5" t="s">
        <v>67</v>
      </c>
      <c r="I708" s="4" t="s">
        <v>28</v>
      </c>
    </row>
    <row r="709">
      <c r="A709" s="3">
        <v>43798.0</v>
      </c>
      <c r="B709" s="4" t="s">
        <v>19</v>
      </c>
      <c r="C709" s="5">
        <v>10.0</v>
      </c>
      <c r="D709" s="4" t="s">
        <v>20</v>
      </c>
      <c r="E709" s="6" t="s">
        <v>21</v>
      </c>
      <c r="F709" s="5">
        <v>4.0</v>
      </c>
      <c r="G709" s="5">
        <v>10808.0</v>
      </c>
      <c r="H709" s="5" t="s">
        <v>22</v>
      </c>
      <c r="I709" s="4" t="s">
        <v>14</v>
      </c>
    </row>
    <row r="710">
      <c r="A710" s="3">
        <v>43798.0</v>
      </c>
      <c r="B710" s="4" t="s">
        <v>29</v>
      </c>
      <c r="C710" s="5">
        <v>11.0</v>
      </c>
      <c r="D710" s="4" t="s">
        <v>30</v>
      </c>
      <c r="E710" s="6" t="s">
        <v>31</v>
      </c>
      <c r="F710" s="5" t="s">
        <v>32</v>
      </c>
      <c r="G710" s="5">
        <v>2108.0</v>
      </c>
      <c r="H710" s="5" t="s">
        <v>33</v>
      </c>
      <c r="I710" s="4" t="s">
        <v>28</v>
      </c>
    </row>
    <row r="711">
      <c r="A711" s="3">
        <v>43798.0</v>
      </c>
      <c r="B711" s="4" t="s">
        <v>271</v>
      </c>
      <c r="C711" s="5">
        <v>12.0</v>
      </c>
      <c r="D711" s="4" t="s">
        <v>272</v>
      </c>
      <c r="E711" s="6" t="s">
        <v>273</v>
      </c>
      <c r="F711" s="5" t="s">
        <v>12</v>
      </c>
      <c r="G711" s="5">
        <v>7876.0</v>
      </c>
      <c r="H711" s="5">
        <v>350.0</v>
      </c>
      <c r="I711" s="4" t="s">
        <v>28</v>
      </c>
    </row>
    <row r="712">
      <c r="A712" s="3">
        <v>43798.0</v>
      </c>
      <c r="B712" s="4" t="s">
        <v>241</v>
      </c>
      <c r="C712" s="5">
        <v>13.0</v>
      </c>
      <c r="D712" s="4" t="s">
        <v>242</v>
      </c>
      <c r="E712" s="6" t="s">
        <v>243</v>
      </c>
      <c r="F712" s="5">
        <v>4.0</v>
      </c>
      <c r="G712" s="5">
        <v>2267.0</v>
      </c>
      <c r="H712" s="5" t="s">
        <v>244</v>
      </c>
      <c r="I712" s="4" t="s">
        <v>14</v>
      </c>
    </row>
    <row r="713">
      <c r="A713" s="3">
        <v>43798.0</v>
      </c>
      <c r="B713" s="4" t="s">
        <v>79</v>
      </c>
      <c r="C713" s="5">
        <v>14.0</v>
      </c>
      <c r="D713" s="4" t="s">
        <v>80</v>
      </c>
      <c r="E713" s="6" t="s">
        <v>81</v>
      </c>
      <c r="F713" s="5">
        <v>4.0</v>
      </c>
      <c r="G713" s="5">
        <v>2088.0</v>
      </c>
      <c r="H713" s="5" t="s">
        <v>59</v>
      </c>
      <c r="I713" s="4" t="s">
        <v>14</v>
      </c>
    </row>
    <row r="714">
      <c r="A714" s="3">
        <v>43798.0</v>
      </c>
      <c r="B714" s="4" t="s">
        <v>116</v>
      </c>
      <c r="C714" s="5">
        <v>15.0</v>
      </c>
      <c r="D714" s="4" t="s">
        <v>117</v>
      </c>
      <c r="E714" s="6" t="s">
        <v>118</v>
      </c>
      <c r="F714" s="5" t="s">
        <v>32</v>
      </c>
      <c r="G714" s="5">
        <v>2056.0</v>
      </c>
      <c r="H714" s="5" t="s">
        <v>119</v>
      </c>
      <c r="I714" s="4" t="s">
        <v>28</v>
      </c>
    </row>
    <row r="715">
      <c r="A715" s="3">
        <v>43798.0</v>
      </c>
      <c r="B715" s="4" t="s">
        <v>76</v>
      </c>
      <c r="C715" s="5">
        <v>16.0</v>
      </c>
      <c r="D715" s="4" t="s">
        <v>77</v>
      </c>
      <c r="E715" s="6" t="s">
        <v>78</v>
      </c>
      <c r="F715" s="5" t="s">
        <v>26</v>
      </c>
      <c r="G715" s="5">
        <v>2934.0</v>
      </c>
      <c r="H715" s="5" t="s">
        <v>67</v>
      </c>
      <c r="I715" s="4" t="s">
        <v>28</v>
      </c>
    </row>
    <row r="716">
      <c r="A716" s="3">
        <v>43798.0</v>
      </c>
      <c r="B716" s="4" t="s">
        <v>60</v>
      </c>
      <c r="C716" s="5">
        <v>17.0</v>
      </c>
      <c r="D716" s="4" t="s">
        <v>61</v>
      </c>
      <c r="E716" s="6" t="s">
        <v>62</v>
      </c>
      <c r="F716" s="5">
        <v>4.0</v>
      </c>
      <c r="G716" s="5">
        <v>2758.0</v>
      </c>
      <c r="H716" s="5" t="s">
        <v>63</v>
      </c>
      <c r="I716" s="4" t="s">
        <v>14</v>
      </c>
    </row>
    <row r="717">
      <c r="A717" s="3">
        <v>43798.0</v>
      </c>
      <c r="B717" s="4" t="s">
        <v>42</v>
      </c>
      <c r="C717" s="5">
        <v>18.0</v>
      </c>
      <c r="D717" s="4" t="s">
        <v>43</v>
      </c>
      <c r="E717" s="6" t="s">
        <v>44</v>
      </c>
      <c r="F717" s="5">
        <v>4.0</v>
      </c>
      <c r="G717" s="5">
        <v>1830.0</v>
      </c>
      <c r="H717" s="5" t="s">
        <v>45</v>
      </c>
      <c r="I717" s="4" t="s">
        <v>14</v>
      </c>
    </row>
    <row r="718">
      <c r="A718" s="3">
        <v>43798.0</v>
      </c>
      <c r="B718" s="4" t="s">
        <v>90</v>
      </c>
      <c r="C718" s="5">
        <v>19.0</v>
      </c>
      <c r="D718" s="4" t="s">
        <v>91</v>
      </c>
      <c r="E718" s="6" t="s">
        <v>92</v>
      </c>
      <c r="F718" s="5" t="s">
        <v>32</v>
      </c>
      <c r="G718" s="5">
        <v>3157.0</v>
      </c>
      <c r="H718" s="5" t="s">
        <v>93</v>
      </c>
      <c r="I718" s="4" t="s">
        <v>28</v>
      </c>
    </row>
    <row r="719">
      <c r="A719" s="3">
        <v>43798.0</v>
      </c>
      <c r="B719" s="4" t="s">
        <v>55</v>
      </c>
      <c r="C719" s="5">
        <v>20.0</v>
      </c>
      <c r="D719" s="4" t="s">
        <v>56</v>
      </c>
      <c r="E719" s="6" t="s">
        <v>57</v>
      </c>
      <c r="F719" s="5" t="s">
        <v>58</v>
      </c>
      <c r="G719" s="5">
        <v>2245.0</v>
      </c>
      <c r="H719" s="5" t="s">
        <v>59</v>
      </c>
      <c r="I719" s="4" t="s">
        <v>28</v>
      </c>
    </row>
    <row r="720">
      <c r="A720" s="3">
        <v>43798.0</v>
      </c>
      <c r="B720" s="4" t="s">
        <v>363</v>
      </c>
      <c r="C720" s="5">
        <v>21.0</v>
      </c>
      <c r="D720" s="4" t="s">
        <v>364</v>
      </c>
      <c r="E720" s="6" t="s">
        <v>365</v>
      </c>
      <c r="F720" s="5">
        <v>4.0</v>
      </c>
      <c r="G720" s="5">
        <v>1116.0</v>
      </c>
      <c r="H720" s="5" t="s">
        <v>366</v>
      </c>
      <c r="I720" s="4" t="s">
        <v>14</v>
      </c>
    </row>
    <row r="721">
      <c r="A721" s="3">
        <v>43798.0</v>
      </c>
      <c r="B721" s="4" t="s">
        <v>182</v>
      </c>
      <c r="C721" s="5">
        <v>22.0</v>
      </c>
      <c r="D721" s="4" t="s">
        <v>183</v>
      </c>
      <c r="E721" s="6" t="s">
        <v>184</v>
      </c>
      <c r="F721" s="5">
        <v>4.0</v>
      </c>
      <c r="G721" s="5">
        <v>6706.0</v>
      </c>
      <c r="H721" s="5" t="s">
        <v>185</v>
      </c>
      <c r="I721" s="4" t="s">
        <v>14</v>
      </c>
    </row>
    <row r="722">
      <c r="A722" s="3">
        <v>43798.0</v>
      </c>
      <c r="B722" s="4" t="s">
        <v>64</v>
      </c>
      <c r="C722" s="5">
        <v>23.0</v>
      </c>
      <c r="D722" s="4" t="s">
        <v>65</v>
      </c>
      <c r="E722" s="6" t="s">
        <v>66</v>
      </c>
      <c r="F722" s="5">
        <v>4.0</v>
      </c>
      <c r="G722" s="5">
        <v>2329.0</v>
      </c>
      <c r="H722" s="5" t="s">
        <v>67</v>
      </c>
      <c r="I722" s="4" t="s">
        <v>14</v>
      </c>
    </row>
    <row r="723">
      <c r="A723" s="3">
        <v>43798.0</v>
      </c>
      <c r="B723" s="4" t="s">
        <v>337</v>
      </c>
      <c r="C723" s="5">
        <v>24.0</v>
      </c>
      <c r="D723" s="4" t="s">
        <v>338</v>
      </c>
      <c r="E723" s="6" t="s">
        <v>339</v>
      </c>
      <c r="F723" s="5" t="s">
        <v>74</v>
      </c>
      <c r="G723" s="5">
        <v>1775.0</v>
      </c>
      <c r="H723" s="5" t="s">
        <v>340</v>
      </c>
      <c r="I723" s="4" t="s">
        <v>28</v>
      </c>
    </row>
    <row r="724">
      <c r="A724" s="3">
        <v>43798.0</v>
      </c>
      <c r="B724" s="4" t="s">
        <v>614</v>
      </c>
      <c r="C724" s="5">
        <v>25.0</v>
      </c>
      <c r="D724" s="4" t="s">
        <v>615</v>
      </c>
      <c r="E724" s="6" t="s">
        <v>616</v>
      </c>
      <c r="F724" s="5" t="s">
        <v>58</v>
      </c>
      <c r="G724" s="5">
        <v>13.0</v>
      </c>
      <c r="H724" s="5" t="s">
        <v>617</v>
      </c>
      <c r="I724" s="4" t="s">
        <v>28</v>
      </c>
    </row>
    <row r="725">
      <c r="A725" s="3">
        <v>43798.0</v>
      </c>
      <c r="B725" s="4" t="s">
        <v>50</v>
      </c>
      <c r="C725" s="5">
        <v>26.0</v>
      </c>
      <c r="D725" s="4" t="s">
        <v>51</v>
      </c>
      <c r="E725" s="6" t="s">
        <v>52</v>
      </c>
      <c r="F725" s="5" t="s">
        <v>53</v>
      </c>
      <c r="G725" s="5">
        <v>938.0</v>
      </c>
      <c r="H725" s="5" t="s">
        <v>54</v>
      </c>
      <c r="I725" s="4" t="s">
        <v>28</v>
      </c>
    </row>
    <row r="726">
      <c r="A726" s="3">
        <v>43798.0</v>
      </c>
      <c r="B726" s="4" t="s">
        <v>168</v>
      </c>
      <c r="C726" s="5">
        <v>27.0</v>
      </c>
      <c r="D726" s="4" t="s">
        <v>169</v>
      </c>
      <c r="E726" s="6" t="s">
        <v>170</v>
      </c>
      <c r="F726" s="5" t="s">
        <v>171</v>
      </c>
      <c r="G726" s="5">
        <v>1083.0</v>
      </c>
      <c r="H726" s="5" t="s">
        <v>172</v>
      </c>
      <c r="I726" s="4" t="s">
        <v>28</v>
      </c>
    </row>
    <row r="727">
      <c r="A727" s="3">
        <v>43798.0</v>
      </c>
      <c r="B727" s="4" t="s">
        <v>144</v>
      </c>
      <c r="C727" s="5">
        <v>28.0</v>
      </c>
      <c r="D727" s="4" t="s">
        <v>145</v>
      </c>
      <c r="E727" s="6" t="s">
        <v>146</v>
      </c>
      <c r="F727" s="5" t="s">
        <v>53</v>
      </c>
      <c r="G727" s="5">
        <v>3616.0</v>
      </c>
      <c r="H727" s="5" t="s">
        <v>147</v>
      </c>
      <c r="I727" s="4" t="s">
        <v>28</v>
      </c>
    </row>
    <row r="728">
      <c r="A728" s="3">
        <v>43798.0</v>
      </c>
      <c r="B728" s="4" t="s">
        <v>618</v>
      </c>
      <c r="C728" s="5">
        <v>29.0</v>
      </c>
      <c r="D728" s="4" t="s">
        <v>619</v>
      </c>
      <c r="E728" s="6" t="s">
        <v>620</v>
      </c>
      <c r="F728" s="5" t="s">
        <v>176</v>
      </c>
      <c r="G728" s="5">
        <v>71.0</v>
      </c>
      <c r="H728" s="5" t="s">
        <v>621</v>
      </c>
      <c r="I728" s="4" t="s">
        <v>28</v>
      </c>
    </row>
    <row r="729">
      <c r="A729" s="3">
        <v>43798.0</v>
      </c>
      <c r="B729" s="4" t="s">
        <v>622</v>
      </c>
      <c r="C729" s="5">
        <v>30.0</v>
      </c>
      <c r="D729" s="4" t="s">
        <v>623</v>
      </c>
      <c r="E729" s="6" t="s">
        <v>624</v>
      </c>
      <c r="F729" s="5" t="s">
        <v>171</v>
      </c>
      <c r="G729" s="5">
        <v>53.0</v>
      </c>
      <c r="H729" s="5" t="s">
        <v>27</v>
      </c>
      <c r="I729" s="4" t="s">
        <v>28</v>
      </c>
    </row>
    <row r="730">
      <c r="A730" s="3">
        <v>43798.0</v>
      </c>
      <c r="B730" s="4" t="s">
        <v>160</v>
      </c>
      <c r="C730" s="5">
        <v>31.0</v>
      </c>
      <c r="D730" s="4" t="s">
        <v>161</v>
      </c>
      <c r="E730" s="6" t="s">
        <v>162</v>
      </c>
      <c r="F730" s="5">
        <v>4.0</v>
      </c>
      <c r="G730" s="5">
        <v>3281.0</v>
      </c>
      <c r="H730" s="5" t="s">
        <v>163</v>
      </c>
      <c r="I730" s="4" t="s">
        <v>14</v>
      </c>
    </row>
    <row r="731">
      <c r="A731" s="3">
        <v>43798.0</v>
      </c>
      <c r="B731" s="4" t="s">
        <v>108</v>
      </c>
      <c r="C731" s="5">
        <v>32.0</v>
      </c>
      <c r="D731" s="4" t="s">
        <v>109</v>
      </c>
      <c r="E731" s="6" t="s">
        <v>110</v>
      </c>
      <c r="F731" s="5" t="s">
        <v>58</v>
      </c>
      <c r="G731" s="5">
        <v>14480.0</v>
      </c>
      <c r="H731" s="5" t="s">
        <v>111</v>
      </c>
      <c r="I731" s="4" t="s">
        <v>28</v>
      </c>
    </row>
    <row r="732">
      <c r="A732" s="3">
        <v>43798.0</v>
      </c>
      <c r="B732" s="4" t="s">
        <v>248</v>
      </c>
      <c r="C732" s="5">
        <v>33.0</v>
      </c>
      <c r="D732" s="4" t="s">
        <v>249</v>
      </c>
      <c r="E732" s="6" t="s">
        <v>250</v>
      </c>
      <c r="F732" s="5" t="s">
        <v>251</v>
      </c>
      <c r="G732" s="5">
        <v>4596.0</v>
      </c>
      <c r="H732" s="5" t="s">
        <v>252</v>
      </c>
      <c r="I732" s="4" t="s">
        <v>14</v>
      </c>
    </row>
    <row r="733">
      <c r="A733" s="3">
        <v>43798.0</v>
      </c>
      <c r="B733" s="4" t="s">
        <v>507</v>
      </c>
      <c r="C733" s="5">
        <v>34.0</v>
      </c>
      <c r="D733" s="4" t="s">
        <v>508</v>
      </c>
      <c r="E733" s="6" t="s">
        <v>509</v>
      </c>
      <c r="F733" s="5" t="s">
        <v>58</v>
      </c>
      <c r="G733" s="5">
        <v>395.0</v>
      </c>
      <c r="H733" s="5" t="s">
        <v>510</v>
      </c>
      <c r="I733" s="4" t="s">
        <v>28</v>
      </c>
    </row>
    <row r="734">
      <c r="A734" s="3">
        <v>43798.0</v>
      </c>
      <c r="B734" s="4" t="s">
        <v>82</v>
      </c>
      <c r="C734" s="5">
        <v>35.0</v>
      </c>
      <c r="D734" s="4" t="s">
        <v>83</v>
      </c>
      <c r="E734" s="6" t="s">
        <v>84</v>
      </c>
      <c r="F734" s="5" t="s">
        <v>85</v>
      </c>
      <c r="G734" s="5">
        <v>759.0</v>
      </c>
      <c r="H734" s="5">
        <v>37.0</v>
      </c>
      <c r="I734" s="4" t="s">
        <v>28</v>
      </c>
    </row>
    <row r="735">
      <c r="A735" s="3">
        <v>43798.0</v>
      </c>
      <c r="B735" s="4" t="s">
        <v>532</v>
      </c>
      <c r="C735" s="5">
        <v>36.0</v>
      </c>
      <c r="D735" s="4" t="s">
        <v>533</v>
      </c>
      <c r="E735" s="6" t="s">
        <v>534</v>
      </c>
      <c r="F735" s="5" t="s">
        <v>12</v>
      </c>
      <c r="G735" s="5">
        <v>2799.0</v>
      </c>
      <c r="H735" s="5" t="s">
        <v>535</v>
      </c>
      <c r="I735" s="4" t="s">
        <v>14</v>
      </c>
    </row>
    <row r="736">
      <c r="A736" s="3">
        <v>43798.0</v>
      </c>
      <c r="B736" s="4" t="s">
        <v>112</v>
      </c>
      <c r="C736" s="5">
        <v>37.0</v>
      </c>
      <c r="D736" s="4" t="s">
        <v>113</v>
      </c>
      <c r="E736" s="6" t="s">
        <v>114</v>
      </c>
      <c r="F736" s="5" t="s">
        <v>12</v>
      </c>
      <c r="G736" s="5">
        <v>2675.0</v>
      </c>
      <c r="H736" s="5" t="s">
        <v>115</v>
      </c>
      <c r="I736" s="4" t="s">
        <v>28</v>
      </c>
    </row>
    <row r="737">
      <c r="A737" s="3">
        <v>43798.0</v>
      </c>
      <c r="B737" s="4" t="s">
        <v>186</v>
      </c>
      <c r="C737" s="5">
        <v>38.0</v>
      </c>
      <c r="D737" s="4" t="s">
        <v>187</v>
      </c>
      <c r="E737" s="6" t="s">
        <v>188</v>
      </c>
      <c r="F737" s="5">
        <v>4.0</v>
      </c>
      <c r="G737" s="5">
        <v>4385.0</v>
      </c>
      <c r="H737" s="5" t="s">
        <v>189</v>
      </c>
      <c r="I737" s="4" t="s">
        <v>28</v>
      </c>
    </row>
    <row r="738">
      <c r="A738" s="3">
        <v>43798.0</v>
      </c>
      <c r="B738" s="4" t="s">
        <v>34</v>
      </c>
      <c r="C738" s="5">
        <v>39.0</v>
      </c>
      <c r="D738" s="4" t="s">
        <v>35</v>
      </c>
      <c r="E738" s="6" t="s">
        <v>36</v>
      </c>
      <c r="F738" s="5">
        <v>4.0</v>
      </c>
      <c r="G738" s="5">
        <v>3781.0</v>
      </c>
      <c r="H738" s="5" t="s">
        <v>37</v>
      </c>
      <c r="I738" s="4" t="s">
        <v>28</v>
      </c>
    </row>
    <row r="739">
      <c r="A739" s="3">
        <v>43798.0</v>
      </c>
      <c r="B739" s="4" t="s">
        <v>94</v>
      </c>
      <c r="C739" s="5">
        <v>40.0</v>
      </c>
      <c r="D739" s="4" t="s">
        <v>95</v>
      </c>
      <c r="E739" s="6" t="s">
        <v>96</v>
      </c>
      <c r="F739" s="5" t="s">
        <v>97</v>
      </c>
      <c r="G739" s="5">
        <v>674.0</v>
      </c>
      <c r="H739" s="5">
        <v>30.0</v>
      </c>
      <c r="I739" s="4" t="s">
        <v>28</v>
      </c>
    </row>
    <row r="740">
      <c r="A740" s="3">
        <v>43798.0</v>
      </c>
      <c r="B740" s="4" t="s">
        <v>536</v>
      </c>
      <c r="C740" s="5">
        <v>41.0</v>
      </c>
      <c r="D740" s="4" t="s">
        <v>537</v>
      </c>
      <c r="E740" s="6" t="s">
        <v>538</v>
      </c>
      <c r="F740" s="5">
        <v>4.0</v>
      </c>
      <c r="G740" s="5">
        <v>756.0</v>
      </c>
      <c r="H740" s="5" t="s">
        <v>539</v>
      </c>
      <c r="I740" s="4" t="s">
        <v>28</v>
      </c>
    </row>
    <row r="741">
      <c r="A741" s="3">
        <v>43798.0</v>
      </c>
      <c r="B741" s="4" t="s">
        <v>120</v>
      </c>
      <c r="C741" s="5">
        <v>42.0</v>
      </c>
      <c r="D741" s="4" t="s">
        <v>121</v>
      </c>
      <c r="E741" s="6" t="s">
        <v>122</v>
      </c>
      <c r="F741" s="5" t="s">
        <v>32</v>
      </c>
      <c r="G741" s="5">
        <v>2041.0</v>
      </c>
      <c r="H741" s="5" t="s">
        <v>123</v>
      </c>
      <c r="I741" s="4" t="s">
        <v>28</v>
      </c>
    </row>
    <row r="742">
      <c r="A742" s="3">
        <v>43798.0</v>
      </c>
      <c r="B742" s="4" t="s">
        <v>482</v>
      </c>
      <c r="C742" s="5">
        <v>43.0</v>
      </c>
      <c r="D742" s="4" t="s">
        <v>199</v>
      </c>
      <c r="E742" s="6" t="s">
        <v>483</v>
      </c>
      <c r="F742" s="5">
        <v>4.0</v>
      </c>
      <c r="G742" s="5">
        <v>8862.0</v>
      </c>
      <c r="H742" s="5" t="s">
        <v>484</v>
      </c>
      <c r="I742" s="4" t="s">
        <v>28</v>
      </c>
    </row>
    <row r="743">
      <c r="A743" s="3">
        <v>43798.0</v>
      </c>
      <c r="B743" s="4" t="s">
        <v>329</v>
      </c>
      <c r="C743" s="5">
        <v>44.0</v>
      </c>
      <c r="D743" s="4" t="s">
        <v>330</v>
      </c>
      <c r="E743" s="6" t="s">
        <v>331</v>
      </c>
      <c r="F743" s="5" t="s">
        <v>251</v>
      </c>
      <c r="G743" s="5">
        <v>1926.0</v>
      </c>
      <c r="H743" s="5" t="s">
        <v>332</v>
      </c>
      <c r="I743" s="4" t="s">
        <v>28</v>
      </c>
    </row>
    <row r="744">
      <c r="A744" s="3">
        <v>43798.0</v>
      </c>
      <c r="B744" s="4" t="s">
        <v>233</v>
      </c>
      <c r="C744" s="5">
        <v>45.0</v>
      </c>
      <c r="D744" s="4" t="s">
        <v>234</v>
      </c>
      <c r="E744" s="6" t="s">
        <v>235</v>
      </c>
      <c r="F744" s="5" t="s">
        <v>85</v>
      </c>
      <c r="G744" s="5">
        <v>1633.0</v>
      </c>
      <c r="H744" s="5" t="s">
        <v>236</v>
      </c>
      <c r="I744" s="4" t="s">
        <v>28</v>
      </c>
    </row>
    <row r="745">
      <c r="A745" s="3">
        <v>43798.0</v>
      </c>
      <c r="B745" s="4" t="s">
        <v>214</v>
      </c>
      <c r="C745" s="5">
        <v>46.0</v>
      </c>
      <c r="D745" s="4" t="s">
        <v>215</v>
      </c>
      <c r="E745" s="6" t="s">
        <v>216</v>
      </c>
      <c r="F745" s="5" t="s">
        <v>26</v>
      </c>
      <c r="G745" s="5">
        <v>4463.0</v>
      </c>
      <c r="H745" s="5" t="s">
        <v>54</v>
      </c>
      <c r="I745" s="4" t="s">
        <v>28</v>
      </c>
    </row>
    <row r="746">
      <c r="A746" s="3">
        <v>43798.0</v>
      </c>
      <c r="B746" s="4" t="s">
        <v>140</v>
      </c>
      <c r="C746" s="5">
        <v>47.0</v>
      </c>
      <c r="D746" s="4" t="s">
        <v>141</v>
      </c>
      <c r="E746" s="6" t="s">
        <v>142</v>
      </c>
      <c r="F746" s="5" t="s">
        <v>74</v>
      </c>
      <c r="G746" s="5">
        <v>8885.0</v>
      </c>
      <c r="H746" s="5" t="s">
        <v>143</v>
      </c>
      <c r="I746" s="4" t="s">
        <v>28</v>
      </c>
    </row>
    <row r="747">
      <c r="A747" s="3">
        <v>43798.0</v>
      </c>
      <c r="B747" s="4" t="s">
        <v>253</v>
      </c>
      <c r="C747" s="5">
        <v>48.0</v>
      </c>
      <c r="D747" s="4" t="s">
        <v>254</v>
      </c>
      <c r="E747" s="6" t="s">
        <v>255</v>
      </c>
      <c r="F747" s="5" t="s">
        <v>106</v>
      </c>
      <c r="G747" s="5">
        <v>5312.0</v>
      </c>
      <c r="H747" s="5">
        <v>79.0</v>
      </c>
      <c r="I747" s="4" t="s">
        <v>28</v>
      </c>
    </row>
    <row r="748">
      <c r="A748" s="3">
        <v>43798.0</v>
      </c>
      <c r="B748" s="4" t="s">
        <v>284</v>
      </c>
      <c r="C748" s="5">
        <v>49.0</v>
      </c>
      <c r="D748" s="4" t="s">
        <v>285</v>
      </c>
      <c r="E748" s="6" t="s">
        <v>286</v>
      </c>
      <c r="F748" s="5" t="s">
        <v>12</v>
      </c>
      <c r="G748" s="5">
        <v>3767.0</v>
      </c>
      <c r="H748" s="5" t="s">
        <v>287</v>
      </c>
      <c r="I748" s="4" t="s">
        <v>28</v>
      </c>
    </row>
    <row r="749">
      <c r="A749" s="3">
        <v>43798.0</v>
      </c>
      <c r="B749" s="4" t="s">
        <v>586</v>
      </c>
      <c r="C749" s="5">
        <v>50.0</v>
      </c>
      <c r="D749" s="4" t="s">
        <v>587</v>
      </c>
      <c r="E749" s="6" t="s">
        <v>588</v>
      </c>
      <c r="F749" s="5" t="s">
        <v>134</v>
      </c>
      <c r="G749" s="5">
        <v>7.0</v>
      </c>
      <c r="H749" s="5" t="s">
        <v>115</v>
      </c>
      <c r="I749" s="4" t="s">
        <v>28</v>
      </c>
    </row>
    <row r="750">
      <c r="A750" s="3">
        <v>43798.0</v>
      </c>
      <c r="B750" s="4" t="s">
        <v>86</v>
      </c>
      <c r="C750" s="5">
        <v>51.0</v>
      </c>
      <c r="D750" s="4" t="s">
        <v>87</v>
      </c>
      <c r="E750" s="6" t="s">
        <v>88</v>
      </c>
      <c r="F750" s="5">
        <v>4.0</v>
      </c>
      <c r="G750" s="5">
        <v>3640.0</v>
      </c>
      <c r="H750" s="5" t="s">
        <v>89</v>
      </c>
      <c r="I750" s="4" t="s">
        <v>14</v>
      </c>
    </row>
    <row r="751">
      <c r="A751" s="3">
        <v>43798.0</v>
      </c>
      <c r="B751" s="4" t="s">
        <v>124</v>
      </c>
      <c r="C751" s="5">
        <v>52.0</v>
      </c>
      <c r="D751" s="4" t="s">
        <v>125</v>
      </c>
      <c r="E751" s="6" t="s">
        <v>126</v>
      </c>
      <c r="F751" s="5" t="s">
        <v>26</v>
      </c>
      <c r="G751" s="5">
        <v>2493.0</v>
      </c>
      <c r="H751" s="5" t="s">
        <v>127</v>
      </c>
      <c r="I751" s="4" t="s">
        <v>28</v>
      </c>
    </row>
    <row r="752">
      <c r="A752" s="3">
        <v>43798.0</v>
      </c>
      <c r="B752" s="4" t="s">
        <v>352</v>
      </c>
      <c r="C752" s="5">
        <v>53.0</v>
      </c>
      <c r="D752" s="4" t="s">
        <v>353</v>
      </c>
      <c r="E752" s="6" t="s">
        <v>354</v>
      </c>
      <c r="F752" s="5" t="s">
        <v>97</v>
      </c>
      <c r="G752" s="5">
        <v>488.0</v>
      </c>
      <c r="H752" s="5" t="s">
        <v>355</v>
      </c>
      <c r="I752" s="4" t="s">
        <v>14</v>
      </c>
    </row>
    <row r="753">
      <c r="A753" s="3">
        <v>43798.0</v>
      </c>
      <c r="B753" s="4" t="s">
        <v>156</v>
      </c>
      <c r="C753" s="5">
        <v>54.0</v>
      </c>
      <c r="D753" s="4" t="s">
        <v>157</v>
      </c>
      <c r="E753" s="6" t="s">
        <v>158</v>
      </c>
      <c r="F753" s="5" t="s">
        <v>134</v>
      </c>
      <c r="G753" s="5">
        <v>1400.0</v>
      </c>
      <c r="H753" s="5" t="s">
        <v>159</v>
      </c>
      <c r="I753" s="4" t="s">
        <v>28</v>
      </c>
    </row>
    <row r="754">
      <c r="A754" s="3">
        <v>43798.0</v>
      </c>
      <c r="B754" s="4" t="s">
        <v>566</v>
      </c>
      <c r="C754" s="5">
        <v>55.0</v>
      </c>
      <c r="D754" s="4" t="s">
        <v>567</v>
      </c>
      <c r="E754" s="6" t="s">
        <v>568</v>
      </c>
      <c r="F754" s="5">
        <v>4.0</v>
      </c>
      <c r="G754" s="5">
        <v>1974.0</v>
      </c>
      <c r="H754" s="5" t="s">
        <v>569</v>
      </c>
      <c r="I754" s="4" t="s">
        <v>28</v>
      </c>
    </row>
    <row r="755">
      <c r="A755" s="3">
        <v>43798.0</v>
      </c>
      <c r="B755" s="4" t="s">
        <v>401</v>
      </c>
      <c r="C755" s="5">
        <v>56.0</v>
      </c>
      <c r="D755" s="4" t="s">
        <v>402</v>
      </c>
      <c r="E755" s="6" t="s">
        <v>403</v>
      </c>
      <c r="F755" s="5">
        <v>4.0</v>
      </c>
      <c r="G755" s="5">
        <v>571.0</v>
      </c>
      <c r="H755" s="5" t="s">
        <v>404</v>
      </c>
      <c r="I755" s="4" t="s">
        <v>14</v>
      </c>
    </row>
    <row r="756">
      <c r="A756" s="3">
        <v>43798.0</v>
      </c>
      <c r="B756" s="4" t="s">
        <v>344</v>
      </c>
      <c r="C756" s="5">
        <v>57.0</v>
      </c>
      <c r="D756" s="4" t="s">
        <v>345</v>
      </c>
      <c r="E756" s="6" t="s">
        <v>346</v>
      </c>
      <c r="F756" s="5">
        <v>4.0</v>
      </c>
      <c r="G756" s="5">
        <v>2235.0</v>
      </c>
      <c r="H756" s="5" t="s">
        <v>347</v>
      </c>
      <c r="I756" s="4" t="s">
        <v>14</v>
      </c>
    </row>
    <row r="757">
      <c r="A757" s="3">
        <v>43798.0</v>
      </c>
      <c r="B757" s="4" t="s">
        <v>398</v>
      </c>
      <c r="C757" s="5">
        <v>58.0</v>
      </c>
      <c r="D757" s="4" t="s">
        <v>399</v>
      </c>
      <c r="E757" s="6" t="s">
        <v>400</v>
      </c>
      <c r="F757" s="5" t="s">
        <v>134</v>
      </c>
      <c r="G757" s="5">
        <v>2116.0</v>
      </c>
      <c r="H757" s="5" t="s">
        <v>54</v>
      </c>
      <c r="I757" s="4" t="s">
        <v>28</v>
      </c>
    </row>
    <row r="758">
      <c r="A758" s="3">
        <v>43798.0</v>
      </c>
      <c r="B758" s="4" t="s">
        <v>205</v>
      </c>
      <c r="C758" s="5">
        <v>59.0</v>
      </c>
      <c r="D758" s="4" t="s">
        <v>206</v>
      </c>
      <c r="E758" s="6" t="s">
        <v>207</v>
      </c>
      <c r="F758" s="5" t="s">
        <v>208</v>
      </c>
      <c r="G758" s="5">
        <v>194.0</v>
      </c>
      <c r="H758" s="5" t="s">
        <v>209</v>
      </c>
      <c r="I758" s="4" t="s">
        <v>28</v>
      </c>
    </row>
    <row r="759">
      <c r="A759" s="3">
        <v>43798.0</v>
      </c>
      <c r="B759" s="4" t="s">
        <v>267</v>
      </c>
      <c r="C759" s="5">
        <v>60.0</v>
      </c>
      <c r="D759" s="4" t="s">
        <v>268</v>
      </c>
      <c r="E759" s="6" t="s">
        <v>269</v>
      </c>
      <c r="F759" s="5" t="s">
        <v>58</v>
      </c>
      <c r="G759" s="5">
        <v>870.0</v>
      </c>
      <c r="H759" s="5" t="s">
        <v>270</v>
      </c>
      <c r="I759" s="4" t="s">
        <v>14</v>
      </c>
    </row>
    <row r="760">
      <c r="A760" s="3">
        <v>43798.0</v>
      </c>
      <c r="B760" s="4" t="s">
        <v>441</v>
      </c>
      <c r="C760" s="5">
        <v>61.0</v>
      </c>
      <c r="D760" s="4" t="s">
        <v>442</v>
      </c>
      <c r="E760" s="6" t="s">
        <v>443</v>
      </c>
      <c r="F760" s="5" t="s">
        <v>251</v>
      </c>
      <c r="G760" s="5">
        <v>2353.0</v>
      </c>
      <c r="H760" s="5" t="s">
        <v>444</v>
      </c>
      <c r="I760" s="4" t="s">
        <v>14</v>
      </c>
    </row>
    <row r="761">
      <c r="A761" s="3">
        <v>43798.0</v>
      </c>
      <c r="B761" s="4" t="s">
        <v>582</v>
      </c>
      <c r="C761" s="5">
        <v>62.0</v>
      </c>
      <c r="D761" s="4" t="s">
        <v>583</v>
      </c>
      <c r="E761" s="6" t="s">
        <v>584</v>
      </c>
      <c r="F761" s="5">
        <v>4.0</v>
      </c>
      <c r="G761" s="5">
        <v>1831.0</v>
      </c>
      <c r="H761" s="5" t="s">
        <v>585</v>
      </c>
      <c r="I761" s="4" t="s">
        <v>14</v>
      </c>
    </row>
    <row r="762">
      <c r="A762" s="3">
        <v>43798.0</v>
      </c>
      <c r="B762" s="4" t="s">
        <v>263</v>
      </c>
      <c r="C762" s="5">
        <v>63.0</v>
      </c>
      <c r="D762" s="4" t="s">
        <v>264</v>
      </c>
      <c r="E762" s="6" t="s">
        <v>265</v>
      </c>
      <c r="F762" s="5" t="s">
        <v>106</v>
      </c>
      <c r="G762" s="5">
        <v>1519.0</v>
      </c>
      <c r="H762" s="5" t="s">
        <v>266</v>
      </c>
      <c r="I762" s="4" t="s">
        <v>28</v>
      </c>
    </row>
    <row r="763">
      <c r="A763" s="3">
        <v>43798.0</v>
      </c>
      <c r="B763" s="4" t="s">
        <v>136</v>
      </c>
      <c r="C763" s="5">
        <v>64.0</v>
      </c>
      <c r="D763" s="4" t="s">
        <v>137</v>
      </c>
      <c r="E763" s="6" t="s">
        <v>138</v>
      </c>
      <c r="F763" s="5" t="s">
        <v>74</v>
      </c>
      <c r="G763" s="5">
        <v>1281.0</v>
      </c>
      <c r="H763" s="5" t="s">
        <v>139</v>
      </c>
      <c r="I763" s="4" t="s">
        <v>28</v>
      </c>
    </row>
    <row r="764">
      <c r="A764" s="3">
        <v>43798.0</v>
      </c>
      <c r="B764" s="4" t="s">
        <v>525</v>
      </c>
      <c r="C764" s="5">
        <v>65.0</v>
      </c>
      <c r="D764" s="4" t="s">
        <v>526</v>
      </c>
      <c r="E764" s="6" t="s">
        <v>527</v>
      </c>
      <c r="F764" s="5" t="s">
        <v>97</v>
      </c>
      <c r="G764" s="5">
        <v>508.0</v>
      </c>
      <c r="H764" s="5" t="s">
        <v>528</v>
      </c>
      <c r="I764" s="4" t="s">
        <v>28</v>
      </c>
    </row>
    <row r="765">
      <c r="A765" s="3">
        <v>43798.0</v>
      </c>
      <c r="B765" s="4" t="s">
        <v>103</v>
      </c>
      <c r="C765" s="5">
        <v>66.0</v>
      </c>
      <c r="D765" s="4" t="s">
        <v>104</v>
      </c>
      <c r="E765" s="6" t="s">
        <v>105</v>
      </c>
      <c r="F765" s="5" t="s">
        <v>106</v>
      </c>
      <c r="G765" s="5">
        <v>1030.0</v>
      </c>
      <c r="H765" s="5" t="s">
        <v>107</v>
      </c>
      <c r="I765" s="4" t="s">
        <v>28</v>
      </c>
    </row>
    <row r="766">
      <c r="A766" s="3">
        <v>43798.0</v>
      </c>
      <c r="B766" s="4" t="s">
        <v>570</v>
      </c>
      <c r="C766" s="5">
        <v>67.0</v>
      </c>
      <c r="D766" s="4" t="s">
        <v>571</v>
      </c>
      <c r="E766" s="6" t="s">
        <v>572</v>
      </c>
      <c r="F766" s="5" t="s">
        <v>53</v>
      </c>
      <c r="G766" s="5">
        <v>284.0</v>
      </c>
      <c r="H766" s="5" t="s">
        <v>573</v>
      </c>
      <c r="I766" s="4" t="s">
        <v>28</v>
      </c>
    </row>
    <row r="767">
      <c r="A767" s="3">
        <v>43798.0</v>
      </c>
      <c r="B767" s="4" t="s">
        <v>190</v>
      </c>
      <c r="C767" s="5">
        <v>68.0</v>
      </c>
      <c r="D767" s="4" t="s">
        <v>191</v>
      </c>
      <c r="E767" s="6" t="s">
        <v>192</v>
      </c>
      <c r="F767" s="5" t="s">
        <v>26</v>
      </c>
      <c r="G767" s="5">
        <v>229.0</v>
      </c>
      <c r="H767" s="5" t="s">
        <v>193</v>
      </c>
      <c r="I767" s="4" t="s">
        <v>28</v>
      </c>
    </row>
    <row r="768">
      <c r="A768" s="3">
        <v>43798.0</v>
      </c>
      <c r="B768" s="4" t="s">
        <v>210</v>
      </c>
      <c r="C768" s="5">
        <v>69.0</v>
      </c>
      <c r="D768" s="4" t="s">
        <v>211</v>
      </c>
      <c r="E768" s="6" t="s">
        <v>212</v>
      </c>
      <c r="F768" s="5">
        <v>4.0</v>
      </c>
      <c r="G768" s="5">
        <v>454.0</v>
      </c>
      <c r="H768" s="5" t="s">
        <v>213</v>
      </c>
      <c r="I768" s="4" t="s">
        <v>28</v>
      </c>
    </row>
    <row r="769">
      <c r="A769" s="3">
        <v>43798.0</v>
      </c>
      <c r="B769" s="4" t="s">
        <v>409</v>
      </c>
      <c r="C769" s="5">
        <v>70.0</v>
      </c>
      <c r="D769" s="4" t="s">
        <v>410</v>
      </c>
      <c r="E769" s="6" t="s">
        <v>411</v>
      </c>
      <c r="F769" s="5" t="s">
        <v>32</v>
      </c>
      <c r="G769" s="5">
        <v>827.0</v>
      </c>
      <c r="H769" s="5" t="s">
        <v>412</v>
      </c>
      <c r="I769" s="4" t="s">
        <v>28</v>
      </c>
    </row>
    <row r="770">
      <c r="A770" s="3">
        <v>43798.0</v>
      </c>
      <c r="B770" s="4" t="s">
        <v>413</v>
      </c>
      <c r="C770" s="5">
        <v>71.0</v>
      </c>
      <c r="D770" s="4" t="s">
        <v>414</v>
      </c>
      <c r="E770" s="6" t="s">
        <v>415</v>
      </c>
      <c r="F770" s="5" t="s">
        <v>26</v>
      </c>
      <c r="G770" s="5">
        <v>3279.0</v>
      </c>
      <c r="H770" s="5" t="s">
        <v>416</v>
      </c>
      <c r="I770" s="4" t="s">
        <v>28</v>
      </c>
    </row>
    <row r="771">
      <c r="A771" s="3">
        <v>43798.0</v>
      </c>
      <c r="B771" s="4" t="s">
        <v>544</v>
      </c>
      <c r="C771" s="5">
        <v>72.0</v>
      </c>
      <c r="D771" s="4" t="s">
        <v>545</v>
      </c>
      <c r="E771" s="6" t="s">
        <v>546</v>
      </c>
      <c r="F771" s="5" t="s">
        <v>32</v>
      </c>
      <c r="G771" s="5">
        <v>216.0</v>
      </c>
      <c r="H771" s="5" t="s">
        <v>547</v>
      </c>
      <c r="I771" s="4" t="s">
        <v>28</v>
      </c>
    </row>
    <row r="772">
      <c r="A772" s="3">
        <v>43798.0</v>
      </c>
      <c r="B772" s="4" t="s">
        <v>445</v>
      </c>
      <c r="C772" s="5">
        <v>73.0</v>
      </c>
      <c r="D772" s="4" t="s">
        <v>446</v>
      </c>
      <c r="E772" s="6" t="s">
        <v>447</v>
      </c>
      <c r="F772" s="5">
        <v>4.0</v>
      </c>
      <c r="G772" s="5">
        <v>1200.0</v>
      </c>
      <c r="H772" s="5" t="s">
        <v>448</v>
      </c>
      <c r="I772" s="4" t="s">
        <v>14</v>
      </c>
    </row>
    <row r="773">
      <c r="A773" s="3">
        <v>43798.0</v>
      </c>
      <c r="B773" s="4" t="s">
        <v>308</v>
      </c>
      <c r="C773" s="5">
        <v>74.0</v>
      </c>
      <c r="D773" s="4" t="s">
        <v>309</v>
      </c>
      <c r="E773" s="6" t="s">
        <v>310</v>
      </c>
      <c r="F773" s="5" t="s">
        <v>26</v>
      </c>
      <c r="G773" s="5">
        <v>2917.0</v>
      </c>
      <c r="H773" s="5" t="s">
        <v>54</v>
      </c>
      <c r="I773" s="4" t="s">
        <v>28</v>
      </c>
    </row>
    <row r="774">
      <c r="A774" s="3">
        <v>43798.0</v>
      </c>
      <c r="B774" s="4" t="s">
        <v>563</v>
      </c>
      <c r="C774" s="5">
        <v>75.0</v>
      </c>
      <c r="D774" s="4" t="s">
        <v>564</v>
      </c>
      <c r="E774" s="6" t="s">
        <v>565</v>
      </c>
      <c r="F774" s="5" t="s">
        <v>74</v>
      </c>
      <c r="G774" s="5">
        <v>1421.0</v>
      </c>
      <c r="H774" s="5">
        <v>109.0</v>
      </c>
      <c r="I774" s="4" t="s">
        <v>28</v>
      </c>
    </row>
    <row r="775">
      <c r="A775" s="3">
        <v>43798.0</v>
      </c>
      <c r="B775" s="4" t="s">
        <v>217</v>
      </c>
      <c r="C775" s="5">
        <v>76.0</v>
      </c>
      <c r="D775" s="4" t="s">
        <v>218</v>
      </c>
      <c r="E775" s="6" t="s">
        <v>219</v>
      </c>
      <c r="F775" s="5" t="s">
        <v>32</v>
      </c>
      <c r="G775" s="5">
        <v>3561.0</v>
      </c>
      <c r="H775" s="5" t="s">
        <v>220</v>
      </c>
      <c r="I775" s="4" t="s">
        <v>28</v>
      </c>
    </row>
    <row r="776">
      <c r="A776" s="3">
        <v>43798.0</v>
      </c>
      <c r="B776" s="4" t="s">
        <v>173</v>
      </c>
      <c r="C776" s="5">
        <v>77.0</v>
      </c>
      <c r="D776" s="4" t="s">
        <v>174</v>
      </c>
      <c r="E776" s="6" t="s">
        <v>175</v>
      </c>
      <c r="F776" s="5" t="s">
        <v>176</v>
      </c>
      <c r="G776" s="5">
        <v>2176.0</v>
      </c>
      <c r="H776" s="5" t="s">
        <v>177</v>
      </c>
      <c r="I776" s="4" t="s">
        <v>28</v>
      </c>
    </row>
    <row r="777">
      <c r="A777" s="3">
        <v>43798.0</v>
      </c>
      <c r="B777" s="4" t="s">
        <v>625</v>
      </c>
      <c r="C777" s="5">
        <v>78.0</v>
      </c>
      <c r="D777" s="4" t="s">
        <v>626</v>
      </c>
      <c r="E777" s="6" t="s">
        <v>627</v>
      </c>
      <c r="F777" s="5" t="s">
        <v>106</v>
      </c>
      <c r="G777" s="5">
        <v>1505.0</v>
      </c>
      <c r="H777" s="5" t="s">
        <v>628</v>
      </c>
      <c r="I777" s="4" t="s">
        <v>28</v>
      </c>
    </row>
    <row r="778">
      <c r="A778" s="3">
        <v>43798.0</v>
      </c>
      <c r="B778" s="4" t="s">
        <v>318</v>
      </c>
      <c r="C778" s="5">
        <v>79.0</v>
      </c>
      <c r="D778" s="4" t="s">
        <v>319</v>
      </c>
      <c r="E778" s="6" t="s">
        <v>320</v>
      </c>
      <c r="F778" s="5" t="s">
        <v>134</v>
      </c>
      <c r="G778" s="5">
        <v>1113.0</v>
      </c>
      <c r="H778" s="5" t="s">
        <v>321</v>
      </c>
      <c r="I778" s="4" t="s">
        <v>28</v>
      </c>
    </row>
    <row r="779">
      <c r="A779" s="3">
        <v>43798.0</v>
      </c>
      <c r="B779" s="4" t="s">
        <v>229</v>
      </c>
      <c r="C779" s="5">
        <v>80.0</v>
      </c>
      <c r="D779" s="4" t="s">
        <v>230</v>
      </c>
      <c r="E779" s="6" t="s">
        <v>231</v>
      </c>
      <c r="F779" s="5" t="s">
        <v>134</v>
      </c>
      <c r="G779" s="5">
        <v>166.0</v>
      </c>
      <c r="H779" s="5" t="s">
        <v>232</v>
      </c>
      <c r="I779" s="4" t="s">
        <v>28</v>
      </c>
    </row>
    <row r="780">
      <c r="A780" s="3">
        <v>43798.0</v>
      </c>
      <c r="B780" s="4" t="s">
        <v>152</v>
      </c>
      <c r="C780" s="5">
        <v>81.0</v>
      </c>
      <c r="D780" s="4" t="s">
        <v>153</v>
      </c>
      <c r="E780" s="6" t="s">
        <v>154</v>
      </c>
      <c r="F780" s="5" t="s">
        <v>74</v>
      </c>
      <c r="G780" s="5">
        <v>3497.0</v>
      </c>
      <c r="H780" s="5" t="s">
        <v>155</v>
      </c>
      <c r="I780" s="4" t="s">
        <v>28</v>
      </c>
    </row>
    <row r="781">
      <c r="A781" s="3">
        <v>43798.0</v>
      </c>
      <c r="B781" s="4" t="s">
        <v>194</v>
      </c>
      <c r="C781" s="5">
        <v>82.0</v>
      </c>
      <c r="D781" s="4" t="s">
        <v>195</v>
      </c>
      <c r="E781" s="6" t="s">
        <v>196</v>
      </c>
      <c r="F781" s="5" t="s">
        <v>134</v>
      </c>
      <c r="G781" s="5">
        <v>559.0</v>
      </c>
      <c r="H781" s="5" t="s">
        <v>197</v>
      </c>
      <c r="I781" s="4" t="s">
        <v>28</v>
      </c>
    </row>
    <row r="782">
      <c r="A782" s="3">
        <v>43798.0</v>
      </c>
      <c r="B782" s="4" t="s">
        <v>326</v>
      </c>
      <c r="C782" s="5">
        <v>83.0</v>
      </c>
      <c r="D782" s="4" t="s">
        <v>327</v>
      </c>
      <c r="E782" s="6" t="s">
        <v>328</v>
      </c>
      <c r="F782" s="5" t="s">
        <v>32</v>
      </c>
      <c r="G782" s="5">
        <v>4873.0</v>
      </c>
      <c r="H782" s="5" t="s">
        <v>213</v>
      </c>
      <c r="I782" s="4" t="s">
        <v>28</v>
      </c>
    </row>
    <row r="783">
      <c r="A783" s="3">
        <v>43798.0</v>
      </c>
      <c r="B783" s="4" t="s">
        <v>629</v>
      </c>
      <c r="C783" s="5">
        <v>84.0</v>
      </c>
      <c r="D783" s="4" t="s">
        <v>630</v>
      </c>
      <c r="E783" s="6" t="s">
        <v>631</v>
      </c>
      <c r="F783" s="5">
        <v>4.0</v>
      </c>
      <c r="G783" s="5">
        <v>268.0</v>
      </c>
      <c r="H783" s="5" t="s">
        <v>632</v>
      </c>
      <c r="I783" s="4" t="s">
        <v>14</v>
      </c>
    </row>
    <row r="784">
      <c r="A784" s="3">
        <v>43798.0</v>
      </c>
      <c r="B784" s="4" t="s">
        <v>434</v>
      </c>
      <c r="C784" s="5">
        <v>85.0</v>
      </c>
      <c r="D784" s="4" t="s">
        <v>435</v>
      </c>
      <c r="E784" s="6" t="s">
        <v>436</v>
      </c>
      <c r="F784" s="5" t="s">
        <v>12</v>
      </c>
      <c r="G784" s="5">
        <v>4791.0</v>
      </c>
      <c r="H784" s="5" t="s">
        <v>437</v>
      </c>
      <c r="I784" s="4" t="s">
        <v>28</v>
      </c>
    </row>
    <row r="785">
      <c r="A785" s="3">
        <v>43798.0</v>
      </c>
      <c r="B785" s="4" t="s">
        <v>633</v>
      </c>
      <c r="C785" s="5">
        <v>86.0</v>
      </c>
      <c r="D785" s="4" t="s">
        <v>634</v>
      </c>
      <c r="E785" s="6" t="s">
        <v>635</v>
      </c>
      <c r="F785" s="5" t="s">
        <v>32</v>
      </c>
      <c r="G785" s="5">
        <v>83.0</v>
      </c>
      <c r="H785" s="5" t="s">
        <v>636</v>
      </c>
      <c r="I785" s="4" t="s">
        <v>14</v>
      </c>
    </row>
    <row r="786">
      <c r="A786" s="3">
        <v>43798.0</v>
      </c>
      <c r="B786" s="4" t="s">
        <v>367</v>
      </c>
      <c r="C786" s="5">
        <v>87.0</v>
      </c>
      <c r="D786" s="4" t="s">
        <v>104</v>
      </c>
      <c r="E786" s="6" t="s">
        <v>368</v>
      </c>
      <c r="F786" s="5">
        <v>4.0</v>
      </c>
      <c r="G786" s="5">
        <v>3386.0</v>
      </c>
      <c r="H786" s="5" t="s">
        <v>369</v>
      </c>
      <c r="I786" s="4" t="s">
        <v>28</v>
      </c>
    </row>
    <row r="787">
      <c r="A787" s="3">
        <v>43798.0</v>
      </c>
      <c r="B787" s="4" t="s">
        <v>256</v>
      </c>
      <c r="C787" s="5">
        <v>88.0</v>
      </c>
      <c r="D787" s="4" t="s">
        <v>257</v>
      </c>
      <c r="E787" s="6" t="s">
        <v>258</v>
      </c>
      <c r="F787" s="5" t="s">
        <v>251</v>
      </c>
      <c r="G787" s="5">
        <v>2406.0</v>
      </c>
      <c r="H787" s="5" t="s">
        <v>259</v>
      </c>
      <c r="I787" s="4" t="s">
        <v>28</v>
      </c>
    </row>
    <row r="788">
      <c r="A788" s="3">
        <v>43798.0</v>
      </c>
      <c r="B788" s="4" t="s">
        <v>281</v>
      </c>
      <c r="C788" s="5">
        <v>89.0</v>
      </c>
      <c r="D788" s="4" t="s">
        <v>113</v>
      </c>
      <c r="E788" s="6" t="s">
        <v>282</v>
      </c>
      <c r="F788" s="5">
        <v>4.0</v>
      </c>
      <c r="G788" s="5">
        <v>2703.0</v>
      </c>
      <c r="H788" s="5" t="s">
        <v>283</v>
      </c>
      <c r="I788" s="4" t="s">
        <v>28</v>
      </c>
    </row>
    <row r="789">
      <c r="A789" s="3">
        <v>43798.0</v>
      </c>
      <c r="B789" s="4" t="s">
        <v>128</v>
      </c>
      <c r="C789" s="5">
        <v>90.0</v>
      </c>
      <c r="D789" s="4" t="s">
        <v>129</v>
      </c>
      <c r="E789" s="6" t="s">
        <v>130</v>
      </c>
      <c r="F789" s="5">
        <v>4.0</v>
      </c>
      <c r="G789" s="5">
        <v>2841.0</v>
      </c>
      <c r="H789" s="5">
        <v>99.0</v>
      </c>
      <c r="I789" s="4" t="s">
        <v>14</v>
      </c>
    </row>
    <row r="790">
      <c r="A790" s="3">
        <v>43798.0</v>
      </c>
      <c r="B790" s="4" t="s">
        <v>465</v>
      </c>
      <c r="C790" s="5">
        <v>91.0</v>
      </c>
      <c r="D790" s="4" t="s">
        <v>466</v>
      </c>
      <c r="E790" s="6" t="s">
        <v>467</v>
      </c>
      <c r="F790" s="5" t="s">
        <v>134</v>
      </c>
      <c r="G790" s="5">
        <v>34.0</v>
      </c>
      <c r="H790" s="5" t="s">
        <v>115</v>
      </c>
      <c r="I790" s="4" t="s">
        <v>28</v>
      </c>
    </row>
    <row r="791">
      <c r="A791" s="3">
        <v>43798.0</v>
      </c>
      <c r="B791" s="4" t="s">
        <v>637</v>
      </c>
      <c r="C791" s="5">
        <v>92.0</v>
      </c>
      <c r="D791" s="4" t="s">
        <v>638</v>
      </c>
      <c r="E791" s="6" t="s">
        <v>639</v>
      </c>
      <c r="F791" s="5" t="s">
        <v>26</v>
      </c>
      <c r="G791" s="5">
        <v>11.0</v>
      </c>
      <c r="H791" s="5" t="s">
        <v>640</v>
      </c>
      <c r="I791" s="4" t="s">
        <v>14</v>
      </c>
    </row>
    <row r="792">
      <c r="A792" s="3">
        <v>43798.0</v>
      </c>
      <c r="B792" s="4" t="s">
        <v>641</v>
      </c>
      <c r="C792" s="5">
        <v>93.0</v>
      </c>
      <c r="D792" s="4" t="s">
        <v>642</v>
      </c>
      <c r="E792" s="6" t="s">
        <v>643</v>
      </c>
      <c r="F792" s="5" t="s">
        <v>12</v>
      </c>
      <c r="G792" s="5">
        <v>25.0</v>
      </c>
      <c r="H792" s="5" t="s">
        <v>644</v>
      </c>
      <c r="I792" s="4" t="s">
        <v>28</v>
      </c>
    </row>
    <row r="793">
      <c r="A793" s="3">
        <v>43798.0</v>
      </c>
      <c r="B793" s="4" t="s">
        <v>574</v>
      </c>
      <c r="C793" s="5">
        <v>94.0</v>
      </c>
      <c r="D793" s="4" t="s">
        <v>575</v>
      </c>
      <c r="E793" s="6" t="s">
        <v>576</v>
      </c>
      <c r="F793" s="5" t="s">
        <v>134</v>
      </c>
      <c r="G793" s="5">
        <v>762.0</v>
      </c>
      <c r="H793" s="5" t="s">
        <v>577</v>
      </c>
      <c r="I793" s="4" t="s">
        <v>14</v>
      </c>
    </row>
    <row r="794">
      <c r="A794" s="3">
        <v>43798.0</v>
      </c>
      <c r="B794" s="4" t="s">
        <v>322</v>
      </c>
      <c r="C794" s="5">
        <v>95.0</v>
      </c>
      <c r="D794" s="4" t="s">
        <v>323</v>
      </c>
      <c r="E794" s="6" t="s">
        <v>324</v>
      </c>
      <c r="F794" s="5" t="s">
        <v>12</v>
      </c>
      <c r="G794" s="5">
        <v>2489.0</v>
      </c>
      <c r="H794" s="5" t="s">
        <v>325</v>
      </c>
      <c r="I794" s="4" t="s">
        <v>28</v>
      </c>
    </row>
    <row r="795">
      <c r="A795" s="3">
        <v>43798.0</v>
      </c>
      <c r="B795" s="4" t="s">
        <v>645</v>
      </c>
      <c r="C795" s="5">
        <v>96.0</v>
      </c>
      <c r="D795" s="4" t="s">
        <v>646</v>
      </c>
      <c r="E795" s="6" t="s">
        <v>647</v>
      </c>
      <c r="F795" s="5" t="s">
        <v>74</v>
      </c>
      <c r="G795" s="5">
        <v>937.0</v>
      </c>
      <c r="H795" s="5" t="s">
        <v>648</v>
      </c>
      <c r="I795" s="4" t="s">
        <v>28</v>
      </c>
    </row>
    <row r="796">
      <c r="A796" s="3">
        <v>43798.0</v>
      </c>
      <c r="B796" s="4" t="s">
        <v>360</v>
      </c>
      <c r="C796" s="5">
        <v>97.0</v>
      </c>
      <c r="D796" s="4" t="s">
        <v>361</v>
      </c>
      <c r="E796" s="6" t="s">
        <v>362</v>
      </c>
      <c r="F796" s="5">
        <v>4.0</v>
      </c>
      <c r="G796" s="5">
        <v>540.0</v>
      </c>
      <c r="H796" s="5" t="s">
        <v>54</v>
      </c>
      <c r="I796" s="4" t="s">
        <v>14</v>
      </c>
    </row>
    <row r="797">
      <c r="A797" s="3">
        <v>43798.0</v>
      </c>
      <c r="B797" s="4" t="s">
        <v>649</v>
      </c>
      <c r="C797" s="5">
        <v>98.0</v>
      </c>
      <c r="D797" s="4" t="s">
        <v>650</v>
      </c>
      <c r="E797" s="6" t="s">
        <v>651</v>
      </c>
      <c r="F797" s="5">
        <v>4.0</v>
      </c>
      <c r="G797" s="5">
        <v>6721.0</v>
      </c>
      <c r="H797" s="5">
        <v>99.0</v>
      </c>
      <c r="I797" s="4" t="s">
        <v>14</v>
      </c>
    </row>
    <row r="798">
      <c r="A798" s="3">
        <v>43798.0</v>
      </c>
      <c r="B798" s="4" t="s">
        <v>461</v>
      </c>
      <c r="C798" s="5">
        <v>99.0</v>
      </c>
      <c r="D798" s="4" t="s">
        <v>462</v>
      </c>
      <c r="E798" s="6" t="s">
        <v>463</v>
      </c>
      <c r="F798" s="5" t="s">
        <v>53</v>
      </c>
      <c r="G798" s="5">
        <v>2432.0</v>
      </c>
      <c r="H798" s="5" t="s">
        <v>464</v>
      </c>
      <c r="I798" s="4" t="s">
        <v>28</v>
      </c>
    </row>
    <row r="799">
      <c r="A799" s="3">
        <v>43798.0</v>
      </c>
      <c r="B799" s="4" t="s">
        <v>652</v>
      </c>
      <c r="C799" s="5">
        <v>100.0</v>
      </c>
      <c r="D799" s="4" t="s">
        <v>653</v>
      </c>
      <c r="E799" s="6" t="s">
        <v>654</v>
      </c>
      <c r="F799" s="5">
        <v>4.0</v>
      </c>
      <c r="G799" s="5">
        <v>23.0</v>
      </c>
      <c r="H799" s="5" t="s">
        <v>655</v>
      </c>
      <c r="I799" s="4" t="s">
        <v>14</v>
      </c>
    </row>
    <row r="800">
      <c r="A800" s="3">
        <v>43797.0</v>
      </c>
      <c r="B800" s="4" t="s">
        <v>15</v>
      </c>
      <c r="C800" s="5">
        <v>1.0</v>
      </c>
      <c r="D800" s="4" t="s">
        <v>16</v>
      </c>
      <c r="E800" s="6" t="s">
        <v>17</v>
      </c>
      <c r="F800" s="5">
        <v>4.0</v>
      </c>
      <c r="G800" s="5">
        <v>29163.0</v>
      </c>
      <c r="H800" s="5" t="s">
        <v>18</v>
      </c>
      <c r="I800" s="4" t="s">
        <v>14</v>
      </c>
    </row>
    <row r="801">
      <c r="A801" s="3">
        <v>43797.0</v>
      </c>
      <c r="B801" s="4" t="s">
        <v>9</v>
      </c>
      <c r="C801" s="5">
        <v>2.0</v>
      </c>
      <c r="D801" s="4" t="s">
        <v>10</v>
      </c>
      <c r="E801" s="6" t="s">
        <v>11</v>
      </c>
      <c r="F801" s="5" t="s">
        <v>12</v>
      </c>
      <c r="G801" s="5">
        <v>4592.0</v>
      </c>
      <c r="H801" s="5" t="s">
        <v>13</v>
      </c>
      <c r="I801" s="4" t="s">
        <v>14</v>
      </c>
    </row>
    <row r="802">
      <c r="A802" s="3">
        <v>43797.0</v>
      </c>
      <c r="B802" s="4" t="s">
        <v>38</v>
      </c>
      <c r="C802" s="5">
        <v>3.0</v>
      </c>
      <c r="D802" s="4" t="s">
        <v>39</v>
      </c>
      <c r="E802" s="6" t="s">
        <v>40</v>
      </c>
      <c r="F802" s="5">
        <v>4.0</v>
      </c>
      <c r="G802" s="5">
        <v>5485.0</v>
      </c>
      <c r="H802" s="5" t="s">
        <v>41</v>
      </c>
      <c r="I802" s="4" t="s">
        <v>14</v>
      </c>
    </row>
    <row r="803">
      <c r="A803" s="3">
        <v>43797.0</v>
      </c>
      <c r="B803" s="4" t="s">
        <v>23</v>
      </c>
      <c r="C803" s="5">
        <v>4.0</v>
      </c>
      <c r="D803" s="4" t="s">
        <v>24</v>
      </c>
      <c r="E803" s="6" t="s">
        <v>25</v>
      </c>
      <c r="F803" s="5" t="s">
        <v>26</v>
      </c>
      <c r="G803" s="5">
        <v>6079.0</v>
      </c>
      <c r="H803" s="5" t="s">
        <v>27</v>
      </c>
      <c r="I803" s="4" t="s">
        <v>28</v>
      </c>
    </row>
    <row r="804">
      <c r="A804" s="3">
        <v>43797.0</v>
      </c>
      <c r="B804" s="4" t="s">
        <v>46</v>
      </c>
      <c r="C804" s="5">
        <v>5.0</v>
      </c>
      <c r="D804" s="4" t="s">
        <v>47</v>
      </c>
      <c r="E804" s="6" t="s">
        <v>48</v>
      </c>
      <c r="F804" s="5">
        <v>4.0</v>
      </c>
      <c r="G804" s="5">
        <v>6736.0</v>
      </c>
      <c r="H804" s="5" t="s">
        <v>49</v>
      </c>
      <c r="I804" s="4" t="s">
        <v>14</v>
      </c>
    </row>
    <row r="805">
      <c r="A805" s="3">
        <v>43797.0</v>
      </c>
      <c r="B805" s="4" t="s">
        <v>71</v>
      </c>
      <c r="C805" s="5">
        <v>6.0</v>
      </c>
      <c r="D805" s="4" t="s">
        <v>72</v>
      </c>
      <c r="E805" s="6" t="s">
        <v>73</v>
      </c>
      <c r="F805" s="5" t="s">
        <v>74</v>
      </c>
      <c r="G805" s="5">
        <v>2403.0</v>
      </c>
      <c r="H805" s="5" t="s">
        <v>75</v>
      </c>
      <c r="I805" s="4" t="s">
        <v>28</v>
      </c>
    </row>
    <row r="806">
      <c r="A806" s="3">
        <v>43797.0</v>
      </c>
      <c r="B806" s="4" t="s">
        <v>19</v>
      </c>
      <c r="C806" s="5">
        <v>7.0</v>
      </c>
      <c r="D806" s="4" t="s">
        <v>20</v>
      </c>
      <c r="E806" s="6" t="s">
        <v>21</v>
      </c>
      <c r="F806" s="5">
        <v>4.0</v>
      </c>
      <c r="G806" s="5">
        <v>10808.0</v>
      </c>
      <c r="H806" s="5" t="s">
        <v>22</v>
      </c>
      <c r="I806" s="4" t="s">
        <v>14</v>
      </c>
    </row>
    <row r="807">
      <c r="A807" s="3">
        <v>43797.0</v>
      </c>
      <c r="B807" s="4" t="s">
        <v>468</v>
      </c>
      <c r="C807" s="5">
        <v>8.0</v>
      </c>
      <c r="D807" s="4" t="s">
        <v>469</v>
      </c>
      <c r="E807" s="6" t="s">
        <v>470</v>
      </c>
      <c r="F807" s="5">
        <v>4.0</v>
      </c>
      <c r="G807" s="5">
        <v>31441.0</v>
      </c>
      <c r="H807" s="5" t="s">
        <v>471</v>
      </c>
      <c r="I807" s="4" t="s">
        <v>14</v>
      </c>
    </row>
    <row r="808">
      <c r="A808" s="3">
        <v>43797.0</v>
      </c>
      <c r="B808" s="4" t="s">
        <v>68</v>
      </c>
      <c r="C808" s="5">
        <v>9.0</v>
      </c>
      <c r="D808" s="4" t="s">
        <v>69</v>
      </c>
      <c r="E808" s="6" t="s">
        <v>70</v>
      </c>
      <c r="F808" s="5">
        <v>4.0</v>
      </c>
      <c r="G808" s="5">
        <v>3725.0</v>
      </c>
      <c r="H808" s="5" t="s">
        <v>67</v>
      </c>
      <c r="I808" s="4" t="s">
        <v>28</v>
      </c>
    </row>
    <row r="809">
      <c r="A809" s="3">
        <v>43797.0</v>
      </c>
      <c r="B809" s="4" t="s">
        <v>60</v>
      </c>
      <c r="C809" s="5">
        <v>10.0</v>
      </c>
      <c r="D809" s="4" t="s">
        <v>61</v>
      </c>
      <c r="E809" s="6" t="s">
        <v>62</v>
      </c>
      <c r="F809" s="5">
        <v>4.0</v>
      </c>
      <c r="G809" s="5">
        <v>2758.0</v>
      </c>
      <c r="H809" s="5" t="s">
        <v>63</v>
      </c>
      <c r="I809" s="4" t="s">
        <v>14</v>
      </c>
    </row>
    <row r="810">
      <c r="A810" s="3">
        <v>43797.0</v>
      </c>
      <c r="B810" s="4" t="s">
        <v>29</v>
      </c>
      <c r="C810" s="5">
        <v>11.0</v>
      </c>
      <c r="D810" s="4" t="s">
        <v>30</v>
      </c>
      <c r="E810" s="6" t="s">
        <v>31</v>
      </c>
      <c r="F810" s="5" t="s">
        <v>32</v>
      </c>
      <c r="G810" s="5">
        <v>2108.0</v>
      </c>
      <c r="H810" s="5" t="s">
        <v>33</v>
      </c>
      <c r="I810" s="4" t="s">
        <v>28</v>
      </c>
    </row>
    <row r="811">
      <c r="A811" s="3">
        <v>43797.0</v>
      </c>
      <c r="B811" s="4" t="s">
        <v>182</v>
      </c>
      <c r="C811" s="5">
        <v>12.0</v>
      </c>
      <c r="D811" s="4" t="s">
        <v>183</v>
      </c>
      <c r="E811" s="6" t="s">
        <v>184</v>
      </c>
      <c r="F811" s="5">
        <v>4.0</v>
      </c>
      <c r="G811" s="5">
        <v>6706.0</v>
      </c>
      <c r="H811" s="5" t="s">
        <v>185</v>
      </c>
      <c r="I811" s="4" t="s">
        <v>14</v>
      </c>
    </row>
    <row r="812">
      <c r="A812" s="3">
        <v>43797.0</v>
      </c>
      <c r="B812" s="4" t="s">
        <v>90</v>
      </c>
      <c r="C812" s="5">
        <v>13.0</v>
      </c>
      <c r="D812" s="4" t="s">
        <v>91</v>
      </c>
      <c r="E812" s="6" t="s">
        <v>92</v>
      </c>
      <c r="F812" s="5" t="s">
        <v>32</v>
      </c>
      <c r="G812" s="5">
        <v>3157.0</v>
      </c>
      <c r="H812" s="5" t="s">
        <v>93</v>
      </c>
      <c r="I812" s="4" t="s">
        <v>28</v>
      </c>
    </row>
    <row r="813">
      <c r="A813" s="3">
        <v>43797.0</v>
      </c>
      <c r="B813" s="4" t="s">
        <v>76</v>
      </c>
      <c r="C813" s="5">
        <v>14.0</v>
      </c>
      <c r="D813" s="4" t="s">
        <v>77</v>
      </c>
      <c r="E813" s="6" t="s">
        <v>78</v>
      </c>
      <c r="F813" s="5" t="s">
        <v>26</v>
      </c>
      <c r="G813" s="5">
        <v>2934.0</v>
      </c>
      <c r="H813" s="5" t="s">
        <v>67</v>
      </c>
      <c r="I813" s="4" t="s">
        <v>28</v>
      </c>
    </row>
    <row r="814">
      <c r="A814" s="3">
        <v>43797.0</v>
      </c>
      <c r="B814" s="4" t="s">
        <v>42</v>
      </c>
      <c r="C814" s="5">
        <v>15.0</v>
      </c>
      <c r="D814" s="4" t="s">
        <v>43</v>
      </c>
      <c r="E814" s="6" t="s">
        <v>44</v>
      </c>
      <c r="F814" s="5">
        <v>4.0</v>
      </c>
      <c r="G814" s="5">
        <v>1830.0</v>
      </c>
      <c r="H814" s="5" t="s">
        <v>45</v>
      </c>
      <c r="I814" s="4" t="s">
        <v>14</v>
      </c>
    </row>
    <row r="815">
      <c r="A815" s="3">
        <v>43797.0</v>
      </c>
      <c r="B815" s="4" t="s">
        <v>116</v>
      </c>
      <c r="C815" s="5">
        <v>16.0</v>
      </c>
      <c r="D815" s="4" t="s">
        <v>117</v>
      </c>
      <c r="E815" s="6" t="s">
        <v>118</v>
      </c>
      <c r="F815" s="5" t="s">
        <v>32</v>
      </c>
      <c r="G815" s="5">
        <v>2056.0</v>
      </c>
      <c r="H815" s="5" t="s">
        <v>119</v>
      </c>
      <c r="I815" s="4" t="s">
        <v>28</v>
      </c>
    </row>
    <row r="816">
      <c r="A816" s="3">
        <v>43797.0</v>
      </c>
      <c r="B816" s="4" t="s">
        <v>156</v>
      </c>
      <c r="C816" s="5">
        <v>17.0</v>
      </c>
      <c r="D816" s="4" t="s">
        <v>157</v>
      </c>
      <c r="E816" s="6" t="s">
        <v>158</v>
      </c>
      <c r="F816" s="5" t="s">
        <v>134</v>
      </c>
      <c r="G816" s="5">
        <v>1400.0</v>
      </c>
      <c r="H816" s="5" t="s">
        <v>159</v>
      </c>
      <c r="I816" s="4" t="s">
        <v>28</v>
      </c>
    </row>
    <row r="817">
      <c r="A817" s="3">
        <v>43797.0</v>
      </c>
      <c r="B817" s="4" t="s">
        <v>55</v>
      </c>
      <c r="C817" s="5">
        <v>18.0</v>
      </c>
      <c r="D817" s="4" t="s">
        <v>56</v>
      </c>
      <c r="E817" s="6" t="s">
        <v>57</v>
      </c>
      <c r="F817" s="5" t="s">
        <v>58</v>
      </c>
      <c r="G817" s="5">
        <v>2245.0</v>
      </c>
      <c r="H817" s="5" t="s">
        <v>59</v>
      </c>
      <c r="I817" s="4" t="s">
        <v>28</v>
      </c>
    </row>
    <row r="818">
      <c r="A818" s="3">
        <v>43797.0</v>
      </c>
      <c r="B818" s="4" t="s">
        <v>108</v>
      </c>
      <c r="C818" s="5">
        <v>19.0</v>
      </c>
      <c r="D818" s="4" t="s">
        <v>109</v>
      </c>
      <c r="E818" s="6" t="s">
        <v>110</v>
      </c>
      <c r="F818" s="5" t="s">
        <v>58</v>
      </c>
      <c r="G818" s="5">
        <v>14480.0</v>
      </c>
      <c r="H818" s="5" t="s">
        <v>111</v>
      </c>
      <c r="I818" s="4" t="s">
        <v>28</v>
      </c>
    </row>
    <row r="819">
      <c r="A819" s="3">
        <v>43797.0</v>
      </c>
      <c r="B819" s="4" t="s">
        <v>34</v>
      </c>
      <c r="C819" s="5">
        <v>20.0</v>
      </c>
      <c r="D819" s="4" t="s">
        <v>35</v>
      </c>
      <c r="E819" s="6" t="s">
        <v>36</v>
      </c>
      <c r="F819" s="5">
        <v>4.0</v>
      </c>
      <c r="G819" s="5">
        <v>3781.0</v>
      </c>
      <c r="H819" s="5" t="s">
        <v>37</v>
      </c>
      <c r="I819" s="4" t="s">
        <v>28</v>
      </c>
    </row>
    <row r="820">
      <c r="A820" s="3">
        <v>43797.0</v>
      </c>
      <c r="B820" s="4" t="s">
        <v>112</v>
      </c>
      <c r="C820" s="5">
        <v>21.0</v>
      </c>
      <c r="D820" s="4" t="s">
        <v>113</v>
      </c>
      <c r="E820" s="6" t="s">
        <v>114</v>
      </c>
      <c r="F820" s="5" t="s">
        <v>12</v>
      </c>
      <c r="G820" s="5">
        <v>2675.0</v>
      </c>
      <c r="H820" s="5" t="s">
        <v>115</v>
      </c>
      <c r="I820" s="4" t="s">
        <v>28</v>
      </c>
    </row>
    <row r="821">
      <c r="A821" s="3">
        <v>43797.0</v>
      </c>
      <c r="B821" s="4" t="s">
        <v>214</v>
      </c>
      <c r="C821" s="5">
        <v>22.0</v>
      </c>
      <c r="D821" s="4" t="s">
        <v>215</v>
      </c>
      <c r="E821" s="6" t="s">
        <v>216</v>
      </c>
      <c r="F821" s="5" t="s">
        <v>26</v>
      </c>
      <c r="G821" s="5">
        <v>4463.0</v>
      </c>
      <c r="H821" s="5" t="s">
        <v>54</v>
      </c>
      <c r="I821" s="4" t="s">
        <v>28</v>
      </c>
    </row>
    <row r="822">
      <c r="A822" s="3">
        <v>43797.0</v>
      </c>
      <c r="B822" s="4" t="s">
        <v>656</v>
      </c>
      <c r="C822" s="5">
        <v>23.0</v>
      </c>
      <c r="D822" s="4" t="s">
        <v>657</v>
      </c>
      <c r="E822" s="6" t="s">
        <v>658</v>
      </c>
      <c r="F822" s="5" t="s">
        <v>26</v>
      </c>
      <c r="G822" s="5">
        <v>594.0</v>
      </c>
      <c r="H822" s="5" t="s">
        <v>659</v>
      </c>
      <c r="I822" s="4" t="s">
        <v>28</v>
      </c>
    </row>
    <row r="823">
      <c r="A823" s="3">
        <v>43797.0</v>
      </c>
      <c r="B823" s="4" t="s">
        <v>140</v>
      </c>
      <c r="C823" s="5">
        <v>24.0</v>
      </c>
      <c r="D823" s="4" t="s">
        <v>141</v>
      </c>
      <c r="E823" s="6" t="s">
        <v>142</v>
      </c>
      <c r="F823" s="5" t="s">
        <v>74</v>
      </c>
      <c r="G823" s="5">
        <v>8885.0</v>
      </c>
      <c r="H823" s="5" t="s">
        <v>143</v>
      </c>
      <c r="I823" s="4" t="s">
        <v>28</v>
      </c>
    </row>
    <row r="824">
      <c r="A824" s="3">
        <v>43797.0</v>
      </c>
      <c r="B824" s="4" t="s">
        <v>401</v>
      </c>
      <c r="C824" s="5">
        <v>25.0</v>
      </c>
      <c r="D824" s="4" t="s">
        <v>402</v>
      </c>
      <c r="E824" s="6" t="s">
        <v>403</v>
      </c>
      <c r="F824" s="5">
        <v>4.0</v>
      </c>
      <c r="G824" s="5">
        <v>571.0</v>
      </c>
      <c r="H824" s="5" t="s">
        <v>404</v>
      </c>
      <c r="I824" s="4" t="s">
        <v>14</v>
      </c>
    </row>
    <row r="825">
      <c r="A825" s="3">
        <v>43797.0</v>
      </c>
      <c r="B825" s="4" t="s">
        <v>660</v>
      </c>
      <c r="C825" s="5">
        <v>26.0</v>
      </c>
      <c r="D825" s="4" t="s">
        <v>661</v>
      </c>
      <c r="E825" s="6" t="s">
        <v>662</v>
      </c>
      <c r="F825" s="8"/>
      <c r="G825" s="8"/>
      <c r="H825" s="5" t="s">
        <v>663</v>
      </c>
      <c r="I825" s="4" t="s">
        <v>14</v>
      </c>
    </row>
    <row r="826">
      <c r="A826" s="3">
        <v>43797.0</v>
      </c>
      <c r="B826" s="4" t="s">
        <v>64</v>
      </c>
      <c r="C826" s="5">
        <v>27.0</v>
      </c>
      <c r="D826" s="4" t="s">
        <v>65</v>
      </c>
      <c r="E826" s="6" t="s">
        <v>66</v>
      </c>
      <c r="F826" s="5">
        <v>4.0</v>
      </c>
      <c r="G826" s="5">
        <v>2329.0</v>
      </c>
      <c r="H826" s="5" t="s">
        <v>67</v>
      </c>
      <c r="I826" s="4" t="s">
        <v>14</v>
      </c>
    </row>
    <row r="827">
      <c r="A827" s="3">
        <v>43797.0</v>
      </c>
      <c r="B827" s="4" t="s">
        <v>86</v>
      </c>
      <c r="C827" s="5">
        <v>28.0</v>
      </c>
      <c r="D827" s="4" t="s">
        <v>87</v>
      </c>
      <c r="E827" s="6" t="s">
        <v>88</v>
      </c>
      <c r="F827" s="5">
        <v>4.0</v>
      </c>
      <c r="G827" s="5">
        <v>3640.0</v>
      </c>
      <c r="H827" s="5" t="s">
        <v>89</v>
      </c>
      <c r="I827" s="4" t="s">
        <v>14</v>
      </c>
    </row>
    <row r="828">
      <c r="A828" s="3">
        <v>43797.0</v>
      </c>
      <c r="B828" s="4" t="s">
        <v>50</v>
      </c>
      <c r="C828" s="5">
        <v>29.0</v>
      </c>
      <c r="D828" s="4" t="s">
        <v>51</v>
      </c>
      <c r="E828" s="6" t="s">
        <v>52</v>
      </c>
      <c r="F828" s="5" t="s">
        <v>53</v>
      </c>
      <c r="G828" s="5">
        <v>938.0</v>
      </c>
      <c r="H828" s="5" t="s">
        <v>54</v>
      </c>
      <c r="I828" s="4" t="s">
        <v>28</v>
      </c>
    </row>
    <row r="829">
      <c r="A829" s="3">
        <v>43797.0</v>
      </c>
      <c r="B829" s="4" t="s">
        <v>124</v>
      </c>
      <c r="C829" s="5">
        <v>30.0</v>
      </c>
      <c r="D829" s="4" t="s">
        <v>125</v>
      </c>
      <c r="E829" s="6" t="s">
        <v>126</v>
      </c>
      <c r="F829" s="5" t="s">
        <v>26</v>
      </c>
      <c r="G829" s="5">
        <v>2493.0</v>
      </c>
      <c r="H829" s="5" t="s">
        <v>127</v>
      </c>
      <c r="I829" s="4" t="s">
        <v>28</v>
      </c>
    </row>
    <row r="830">
      <c r="A830" s="3">
        <v>43797.0</v>
      </c>
      <c r="B830" s="4" t="s">
        <v>536</v>
      </c>
      <c r="C830" s="5">
        <v>31.0</v>
      </c>
      <c r="D830" s="4" t="s">
        <v>537</v>
      </c>
      <c r="E830" s="6" t="s">
        <v>538</v>
      </c>
      <c r="F830" s="5">
        <v>4.0</v>
      </c>
      <c r="G830" s="5">
        <v>756.0</v>
      </c>
      <c r="H830" s="5" t="s">
        <v>539</v>
      </c>
      <c r="I830" s="4" t="s">
        <v>28</v>
      </c>
    </row>
    <row r="831">
      <c r="A831" s="3">
        <v>43797.0</v>
      </c>
      <c r="B831" s="4" t="s">
        <v>79</v>
      </c>
      <c r="C831" s="5">
        <v>32.0</v>
      </c>
      <c r="D831" s="4" t="s">
        <v>80</v>
      </c>
      <c r="E831" s="6" t="s">
        <v>81</v>
      </c>
      <c r="F831" s="5">
        <v>4.0</v>
      </c>
      <c r="G831" s="5">
        <v>2088.0</v>
      </c>
      <c r="H831" s="5" t="s">
        <v>59</v>
      </c>
      <c r="I831" s="4" t="s">
        <v>14</v>
      </c>
    </row>
    <row r="832">
      <c r="A832" s="3">
        <v>43797.0</v>
      </c>
      <c r="B832" s="4" t="s">
        <v>482</v>
      </c>
      <c r="C832" s="5">
        <v>33.0</v>
      </c>
      <c r="D832" s="4" t="s">
        <v>199</v>
      </c>
      <c r="E832" s="6" t="s">
        <v>483</v>
      </c>
      <c r="F832" s="5">
        <v>4.0</v>
      </c>
      <c r="G832" s="5">
        <v>8862.0</v>
      </c>
      <c r="H832" s="5" t="s">
        <v>484</v>
      </c>
      <c r="I832" s="4" t="s">
        <v>28</v>
      </c>
    </row>
    <row r="833">
      <c r="A833" s="3">
        <v>43797.0</v>
      </c>
      <c r="B833" s="4" t="s">
        <v>337</v>
      </c>
      <c r="C833" s="5">
        <v>34.0</v>
      </c>
      <c r="D833" s="4" t="s">
        <v>338</v>
      </c>
      <c r="E833" s="6" t="s">
        <v>339</v>
      </c>
      <c r="F833" s="5" t="s">
        <v>74</v>
      </c>
      <c r="G833" s="5">
        <v>1775.0</v>
      </c>
      <c r="H833" s="5" t="s">
        <v>340</v>
      </c>
      <c r="I833" s="4" t="s">
        <v>28</v>
      </c>
    </row>
    <row r="834">
      <c r="A834" s="3">
        <v>43797.0</v>
      </c>
      <c r="B834" s="4" t="s">
        <v>532</v>
      </c>
      <c r="C834" s="5">
        <v>35.0</v>
      </c>
      <c r="D834" s="4" t="s">
        <v>533</v>
      </c>
      <c r="E834" s="6" t="s">
        <v>534</v>
      </c>
      <c r="F834" s="5" t="s">
        <v>12</v>
      </c>
      <c r="G834" s="5">
        <v>2799.0</v>
      </c>
      <c r="H834" s="5" t="s">
        <v>535</v>
      </c>
      <c r="I834" s="4" t="s">
        <v>14</v>
      </c>
    </row>
    <row r="835">
      <c r="A835" s="3">
        <v>43797.0</v>
      </c>
      <c r="B835" s="4" t="s">
        <v>120</v>
      </c>
      <c r="C835" s="5">
        <v>36.0</v>
      </c>
      <c r="D835" s="4" t="s">
        <v>121</v>
      </c>
      <c r="E835" s="6" t="s">
        <v>122</v>
      </c>
      <c r="F835" s="5" t="s">
        <v>32</v>
      </c>
      <c r="G835" s="5">
        <v>2041.0</v>
      </c>
      <c r="H835" s="5" t="s">
        <v>123</v>
      </c>
      <c r="I835" s="4" t="s">
        <v>28</v>
      </c>
    </row>
    <row r="836">
      <c r="A836" s="3">
        <v>43797.0</v>
      </c>
      <c r="B836" s="4" t="s">
        <v>190</v>
      </c>
      <c r="C836" s="5">
        <v>37.0</v>
      </c>
      <c r="D836" s="4" t="s">
        <v>191</v>
      </c>
      <c r="E836" s="6" t="s">
        <v>192</v>
      </c>
      <c r="F836" s="5" t="s">
        <v>26</v>
      </c>
      <c r="G836" s="5">
        <v>229.0</v>
      </c>
      <c r="H836" s="5" t="s">
        <v>193</v>
      </c>
      <c r="I836" s="4" t="s">
        <v>28</v>
      </c>
    </row>
    <row r="837">
      <c r="A837" s="3">
        <v>43797.0</v>
      </c>
      <c r="B837" s="4" t="s">
        <v>614</v>
      </c>
      <c r="C837" s="5">
        <v>38.0</v>
      </c>
      <c r="D837" s="4" t="s">
        <v>615</v>
      </c>
      <c r="E837" s="6" t="s">
        <v>616</v>
      </c>
      <c r="F837" s="5" t="s">
        <v>58</v>
      </c>
      <c r="G837" s="5">
        <v>13.0</v>
      </c>
      <c r="H837" s="5" t="s">
        <v>617</v>
      </c>
      <c r="I837" s="4" t="s">
        <v>28</v>
      </c>
    </row>
    <row r="838">
      <c r="A838" s="3">
        <v>43797.0</v>
      </c>
      <c r="B838" s="4" t="s">
        <v>398</v>
      </c>
      <c r="C838" s="5">
        <v>39.0</v>
      </c>
      <c r="D838" s="4" t="s">
        <v>399</v>
      </c>
      <c r="E838" s="6" t="s">
        <v>400</v>
      </c>
      <c r="F838" s="5" t="s">
        <v>134</v>
      </c>
      <c r="G838" s="5">
        <v>2116.0</v>
      </c>
      <c r="H838" s="5" t="s">
        <v>54</v>
      </c>
      <c r="I838" s="4" t="s">
        <v>28</v>
      </c>
    </row>
    <row r="839">
      <c r="A839" s="3">
        <v>43797.0</v>
      </c>
      <c r="B839" s="4" t="s">
        <v>284</v>
      </c>
      <c r="C839" s="5">
        <v>40.0</v>
      </c>
      <c r="D839" s="4" t="s">
        <v>285</v>
      </c>
      <c r="E839" s="6" t="s">
        <v>286</v>
      </c>
      <c r="F839" s="5" t="s">
        <v>12</v>
      </c>
      <c r="G839" s="5">
        <v>3767.0</v>
      </c>
      <c r="H839" s="5" t="s">
        <v>287</v>
      </c>
      <c r="I839" s="4" t="s">
        <v>28</v>
      </c>
    </row>
    <row r="840">
      <c r="A840" s="3">
        <v>43797.0</v>
      </c>
      <c r="B840" s="4" t="s">
        <v>248</v>
      </c>
      <c r="C840" s="5">
        <v>41.0</v>
      </c>
      <c r="D840" s="4" t="s">
        <v>249</v>
      </c>
      <c r="E840" s="6" t="s">
        <v>250</v>
      </c>
      <c r="F840" s="5" t="s">
        <v>251</v>
      </c>
      <c r="G840" s="5">
        <v>4596.0</v>
      </c>
      <c r="H840" s="5" t="s">
        <v>252</v>
      </c>
      <c r="I840" s="4" t="s">
        <v>14</v>
      </c>
    </row>
    <row r="841">
      <c r="A841" s="3">
        <v>43797.0</v>
      </c>
      <c r="B841" s="4" t="s">
        <v>144</v>
      </c>
      <c r="C841" s="5">
        <v>42.0</v>
      </c>
      <c r="D841" s="4" t="s">
        <v>145</v>
      </c>
      <c r="E841" s="6" t="s">
        <v>146</v>
      </c>
      <c r="F841" s="5" t="s">
        <v>53</v>
      </c>
      <c r="G841" s="5">
        <v>3616.0</v>
      </c>
      <c r="H841" s="5" t="s">
        <v>147</v>
      </c>
      <c r="I841" s="4" t="s">
        <v>28</v>
      </c>
    </row>
    <row r="842">
      <c r="A842" s="3">
        <v>43797.0</v>
      </c>
      <c r="B842" s="4" t="s">
        <v>210</v>
      </c>
      <c r="C842" s="5">
        <v>43.0</v>
      </c>
      <c r="D842" s="4" t="s">
        <v>211</v>
      </c>
      <c r="E842" s="6" t="s">
        <v>212</v>
      </c>
      <c r="F842" s="5">
        <v>4.0</v>
      </c>
      <c r="G842" s="5">
        <v>454.0</v>
      </c>
      <c r="H842" s="5" t="s">
        <v>213</v>
      </c>
      <c r="I842" s="4" t="s">
        <v>28</v>
      </c>
    </row>
    <row r="843">
      <c r="A843" s="3">
        <v>43797.0</v>
      </c>
      <c r="B843" s="4" t="s">
        <v>507</v>
      </c>
      <c r="C843" s="5">
        <v>44.0</v>
      </c>
      <c r="D843" s="4" t="s">
        <v>508</v>
      </c>
      <c r="E843" s="6" t="s">
        <v>509</v>
      </c>
      <c r="F843" s="5" t="s">
        <v>58</v>
      </c>
      <c r="G843" s="5">
        <v>395.0</v>
      </c>
      <c r="H843" s="5" t="s">
        <v>510</v>
      </c>
      <c r="I843" s="4" t="s">
        <v>28</v>
      </c>
    </row>
    <row r="844">
      <c r="A844" s="3">
        <v>43797.0</v>
      </c>
      <c r="B844" s="4" t="s">
        <v>82</v>
      </c>
      <c r="C844" s="5">
        <v>45.0</v>
      </c>
      <c r="D844" s="4" t="s">
        <v>83</v>
      </c>
      <c r="E844" s="6" t="s">
        <v>84</v>
      </c>
      <c r="F844" s="5" t="s">
        <v>85</v>
      </c>
      <c r="G844" s="5">
        <v>759.0</v>
      </c>
      <c r="H844" s="5">
        <v>37.0</v>
      </c>
      <c r="I844" s="4" t="s">
        <v>28</v>
      </c>
    </row>
    <row r="845">
      <c r="A845" s="3">
        <v>43797.0</v>
      </c>
      <c r="B845" s="4" t="s">
        <v>363</v>
      </c>
      <c r="C845" s="5">
        <v>46.0</v>
      </c>
      <c r="D845" s="4" t="s">
        <v>364</v>
      </c>
      <c r="E845" s="6" t="s">
        <v>365</v>
      </c>
      <c r="F845" s="5">
        <v>4.0</v>
      </c>
      <c r="G845" s="5">
        <v>1116.0</v>
      </c>
      <c r="H845" s="5" t="s">
        <v>366</v>
      </c>
      <c r="I845" s="4" t="s">
        <v>14</v>
      </c>
    </row>
    <row r="846">
      <c r="A846" s="3">
        <v>43797.0</v>
      </c>
      <c r="B846" s="4" t="s">
        <v>94</v>
      </c>
      <c r="C846" s="5">
        <v>47.0</v>
      </c>
      <c r="D846" s="4" t="s">
        <v>95</v>
      </c>
      <c r="E846" s="6" t="s">
        <v>96</v>
      </c>
      <c r="F846" s="5" t="s">
        <v>97</v>
      </c>
      <c r="G846" s="5">
        <v>674.0</v>
      </c>
      <c r="H846" s="5">
        <v>30.0</v>
      </c>
      <c r="I846" s="4" t="s">
        <v>28</v>
      </c>
    </row>
    <row r="847">
      <c r="A847" s="3">
        <v>43797.0</v>
      </c>
      <c r="B847" s="4" t="s">
        <v>525</v>
      </c>
      <c r="C847" s="5">
        <v>48.0</v>
      </c>
      <c r="D847" s="4" t="s">
        <v>526</v>
      </c>
      <c r="E847" s="6" t="s">
        <v>527</v>
      </c>
      <c r="F847" s="5" t="s">
        <v>97</v>
      </c>
      <c r="G847" s="5">
        <v>508.0</v>
      </c>
      <c r="H847" s="5" t="s">
        <v>528</v>
      </c>
      <c r="I847" s="4" t="s">
        <v>28</v>
      </c>
    </row>
    <row r="848">
      <c r="A848" s="3">
        <v>43797.0</v>
      </c>
      <c r="B848" s="4" t="s">
        <v>103</v>
      </c>
      <c r="C848" s="5">
        <v>49.0</v>
      </c>
      <c r="D848" s="4" t="s">
        <v>104</v>
      </c>
      <c r="E848" s="6" t="s">
        <v>105</v>
      </c>
      <c r="F848" s="5" t="s">
        <v>106</v>
      </c>
      <c r="G848" s="5">
        <v>1030.0</v>
      </c>
      <c r="H848" s="5" t="s">
        <v>107</v>
      </c>
      <c r="I848" s="4" t="s">
        <v>28</v>
      </c>
    </row>
    <row r="849">
      <c r="A849" s="3">
        <v>43797.0</v>
      </c>
      <c r="B849" s="4" t="s">
        <v>160</v>
      </c>
      <c r="C849" s="5">
        <v>50.0</v>
      </c>
      <c r="D849" s="4" t="s">
        <v>161</v>
      </c>
      <c r="E849" s="6" t="s">
        <v>162</v>
      </c>
      <c r="F849" s="5">
        <v>4.0</v>
      </c>
      <c r="G849" s="5">
        <v>3281.0</v>
      </c>
      <c r="H849" s="5" t="s">
        <v>163</v>
      </c>
      <c r="I849" s="4" t="s">
        <v>14</v>
      </c>
    </row>
    <row r="850">
      <c r="A850" s="3">
        <v>43797.0</v>
      </c>
      <c r="B850" s="4" t="s">
        <v>329</v>
      </c>
      <c r="C850" s="5">
        <v>51.0</v>
      </c>
      <c r="D850" s="4" t="s">
        <v>330</v>
      </c>
      <c r="E850" s="6" t="s">
        <v>331</v>
      </c>
      <c r="F850" s="5" t="s">
        <v>251</v>
      </c>
      <c r="G850" s="5">
        <v>1926.0</v>
      </c>
      <c r="H850" s="5" t="s">
        <v>332</v>
      </c>
      <c r="I850" s="4" t="s">
        <v>28</v>
      </c>
    </row>
    <row r="851">
      <c r="A851" s="3">
        <v>43797.0</v>
      </c>
      <c r="B851" s="4" t="s">
        <v>360</v>
      </c>
      <c r="C851" s="5">
        <v>52.0</v>
      </c>
      <c r="D851" s="4" t="s">
        <v>361</v>
      </c>
      <c r="E851" s="6" t="s">
        <v>362</v>
      </c>
      <c r="F851" s="5">
        <v>4.0</v>
      </c>
      <c r="G851" s="5">
        <v>540.0</v>
      </c>
      <c r="H851" s="5" t="s">
        <v>54</v>
      </c>
      <c r="I851" s="4" t="s">
        <v>14</v>
      </c>
    </row>
    <row r="852">
      <c r="A852" s="3">
        <v>43797.0</v>
      </c>
      <c r="B852" s="4" t="s">
        <v>326</v>
      </c>
      <c r="C852" s="5">
        <v>53.0</v>
      </c>
      <c r="D852" s="4" t="s">
        <v>327</v>
      </c>
      <c r="E852" s="6" t="s">
        <v>328</v>
      </c>
      <c r="F852" s="5" t="s">
        <v>32</v>
      </c>
      <c r="G852" s="5">
        <v>4873.0</v>
      </c>
      <c r="H852" s="5" t="s">
        <v>213</v>
      </c>
      <c r="I852" s="4" t="s">
        <v>28</v>
      </c>
    </row>
    <row r="853">
      <c r="A853" s="3">
        <v>43797.0</v>
      </c>
      <c r="B853" s="4" t="s">
        <v>322</v>
      </c>
      <c r="C853" s="5">
        <v>54.0</v>
      </c>
      <c r="D853" s="4" t="s">
        <v>323</v>
      </c>
      <c r="E853" s="6" t="s">
        <v>324</v>
      </c>
      <c r="F853" s="5" t="s">
        <v>12</v>
      </c>
      <c r="G853" s="5">
        <v>2489.0</v>
      </c>
      <c r="H853" s="5" t="s">
        <v>325</v>
      </c>
      <c r="I853" s="4" t="s">
        <v>28</v>
      </c>
    </row>
    <row r="854">
      <c r="A854" s="3">
        <v>43797.0</v>
      </c>
      <c r="B854" s="4" t="s">
        <v>186</v>
      </c>
      <c r="C854" s="5">
        <v>55.0</v>
      </c>
      <c r="D854" s="4" t="s">
        <v>187</v>
      </c>
      <c r="E854" s="6" t="s">
        <v>188</v>
      </c>
      <c r="F854" s="5">
        <v>4.0</v>
      </c>
      <c r="G854" s="5">
        <v>4385.0</v>
      </c>
      <c r="H854" s="5" t="s">
        <v>189</v>
      </c>
      <c r="I854" s="4" t="s">
        <v>28</v>
      </c>
    </row>
    <row r="855">
      <c r="A855" s="3">
        <v>43797.0</v>
      </c>
      <c r="B855" s="4" t="s">
        <v>308</v>
      </c>
      <c r="C855" s="5">
        <v>56.0</v>
      </c>
      <c r="D855" s="4" t="s">
        <v>309</v>
      </c>
      <c r="E855" s="6" t="s">
        <v>310</v>
      </c>
      <c r="F855" s="5" t="s">
        <v>26</v>
      </c>
      <c r="G855" s="5">
        <v>2917.0</v>
      </c>
      <c r="H855" s="5" t="s">
        <v>54</v>
      </c>
      <c r="I855" s="4" t="s">
        <v>28</v>
      </c>
    </row>
    <row r="856">
      <c r="A856" s="3">
        <v>43797.0</v>
      </c>
      <c r="B856" s="4" t="s">
        <v>384</v>
      </c>
      <c r="C856" s="5">
        <v>57.0</v>
      </c>
      <c r="D856" s="4" t="s">
        <v>385</v>
      </c>
      <c r="E856" s="6" t="s">
        <v>386</v>
      </c>
      <c r="F856" s="5" t="s">
        <v>74</v>
      </c>
      <c r="G856" s="5">
        <v>2544.0</v>
      </c>
      <c r="H856" s="5">
        <v>30.0</v>
      </c>
      <c r="I856" s="4" t="s">
        <v>28</v>
      </c>
    </row>
    <row r="857">
      <c r="A857" s="3">
        <v>43797.0</v>
      </c>
      <c r="B857" s="4" t="s">
        <v>367</v>
      </c>
      <c r="C857" s="5">
        <v>58.0</v>
      </c>
      <c r="D857" s="4" t="s">
        <v>104</v>
      </c>
      <c r="E857" s="6" t="s">
        <v>368</v>
      </c>
      <c r="F857" s="5">
        <v>4.0</v>
      </c>
      <c r="G857" s="5">
        <v>3386.0</v>
      </c>
      <c r="H857" s="5" t="s">
        <v>369</v>
      </c>
      <c r="I857" s="4" t="s">
        <v>28</v>
      </c>
    </row>
    <row r="858">
      <c r="A858" s="3">
        <v>43797.0</v>
      </c>
      <c r="B858" s="4" t="s">
        <v>253</v>
      </c>
      <c r="C858" s="5">
        <v>59.0</v>
      </c>
      <c r="D858" s="4" t="s">
        <v>254</v>
      </c>
      <c r="E858" s="6" t="s">
        <v>255</v>
      </c>
      <c r="F858" s="5" t="s">
        <v>106</v>
      </c>
      <c r="G858" s="5">
        <v>5312.0</v>
      </c>
      <c r="H858" s="5">
        <v>79.0</v>
      </c>
      <c r="I858" s="4" t="s">
        <v>28</v>
      </c>
    </row>
    <row r="859">
      <c r="A859" s="3">
        <v>43797.0</v>
      </c>
      <c r="B859" s="4" t="s">
        <v>445</v>
      </c>
      <c r="C859" s="5">
        <v>60.0</v>
      </c>
      <c r="D859" s="4" t="s">
        <v>446</v>
      </c>
      <c r="E859" s="6" t="s">
        <v>447</v>
      </c>
      <c r="F859" s="5">
        <v>4.0</v>
      </c>
      <c r="G859" s="5">
        <v>1200.0</v>
      </c>
      <c r="H859" s="5" t="s">
        <v>448</v>
      </c>
      <c r="I859" s="4" t="s">
        <v>14</v>
      </c>
    </row>
    <row r="860">
      <c r="A860" s="3">
        <v>43797.0</v>
      </c>
      <c r="B860" s="4" t="s">
        <v>233</v>
      </c>
      <c r="C860" s="5">
        <v>61.0</v>
      </c>
      <c r="D860" s="4" t="s">
        <v>234</v>
      </c>
      <c r="E860" s="6" t="s">
        <v>235</v>
      </c>
      <c r="F860" s="5" t="s">
        <v>85</v>
      </c>
      <c r="G860" s="5">
        <v>1633.0</v>
      </c>
      <c r="H860" s="5" t="s">
        <v>236</v>
      </c>
      <c r="I860" s="4" t="s">
        <v>28</v>
      </c>
    </row>
    <row r="861">
      <c r="A861" s="3">
        <v>43797.0</v>
      </c>
      <c r="B861" s="4" t="s">
        <v>461</v>
      </c>
      <c r="C861" s="5">
        <v>62.0</v>
      </c>
      <c r="D861" s="4" t="s">
        <v>462</v>
      </c>
      <c r="E861" s="6" t="s">
        <v>463</v>
      </c>
      <c r="F861" s="5" t="s">
        <v>53</v>
      </c>
      <c r="G861" s="5">
        <v>2432.0</v>
      </c>
      <c r="H861" s="5" t="s">
        <v>464</v>
      </c>
      <c r="I861" s="4" t="s">
        <v>28</v>
      </c>
    </row>
    <row r="862">
      <c r="A862" s="3">
        <v>43797.0</v>
      </c>
      <c r="B862" s="4" t="s">
        <v>256</v>
      </c>
      <c r="C862" s="5">
        <v>63.0</v>
      </c>
      <c r="D862" s="4" t="s">
        <v>257</v>
      </c>
      <c r="E862" s="6" t="s">
        <v>258</v>
      </c>
      <c r="F862" s="5" t="s">
        <v>251</v>
      </c>
      <c r="G862" s="5">
        <v>2406.0</v>
      </c>
      <c r="H862" s="5" t="s">
        <v>259</v>
      </c>
      <c r="I862" s="4" t="s">
        <v>28</v>
      </c>
    </row>
    <row r="863">
      <c r="A863" s="3">
        <v>43797.0</v>
      </c>
      <c r="B863" s="4" t="s">
        <v>664</v>
      </c>
      <c r="C863" s="5">
        <v>64.0</v>
      </c>
      <c r="D863" s="4" t="s">
        <v>665</v>
      </c>
      <c r="E863" s="6" t="s">
        <v>666</v>
      </c>
      <c r="F863" s="5" t="s">
        <v>74</v>
      </c>
      <c r="G863" s="5">
        <v>1200.0</v>
      </c>
      <c r="H863" s="5" t="s">
        <v>213</v>
      </c>
      <c r="I863" s="4" t="s">
        <v>14</v>
      </c>
    </row>
    <row r="864">
      <c r="A864" s="3">
        <v>43797.0</v>
      </c>
      <c r="B864" s="4" t="s">
        <v>413</v>
      </c>
      <c r="C864" s="5">
        <v>65.0</v>
      </c>
      <c r="D864" s="4" t="s">
        <v>414</v>
      </c>
      <c r="E864" s="6" t="s">
        <v>415</v>
      </c>
      <c r="F864" s="5" t="s">
        <v>26</v>
      </c>
      <c r="G864" s="5">
        <v>3279.0</v>
      </c>
      <c r="H864" s="5" t="s">
        <v>416</v>
      </c>
      <c r="I864" s="4" t="s">
        <v>28</v>
      </c>
    </row>
    <row r="865">
      <c r="A865" s="3">
        <v>43797.0</v>
      </c>
      <c r="B865" s="4" t="s">
        <v>263</v>
      </c>
      <c r="C865" s="5">
        <v>66.0</v>
      </c>
      <c r="D865" s="4" t="s">
        <v>264</v>
      </c>
      <c r="E865" s="6" t="s">
        <v>265</v>
      </c>
      <c r="F865" s="5" t="s">
        <v>106</v>
      </c>
      <c r="G865" s="5">
        <v>1519.0</v>
      </c>
      <c r="H865" s="5" t="s">
        <v>266</v>
      </c>
      <c r="I865" s="4" t="s">
        <v>28</v>
      </c>
    </row>
    <row r="866">
      <c r="A866" s="3">
        <v>43797.0</v>
      </c>
      <c r="B866" s="4" t="s">
        <v>409</v>
      </c>
      <c r="C866" s="5">
        <v>67.0</v>
      </c>
      <c r="D866" s="4" t="s">
        <v>410</v>
      </c>
      <c r="E866" s="6" t="s">
        <v>411</v>
      </c>
      <c r="F866" s="5" t="s">
        <v>32</v>
      </c>
      <c r="G866" s="5">
        <v>827.0</v>
      </c>
      <c r="H866" s="5" t="s">
        <v>412</v>
      </c>
      <c r="I866" s="4" t="s">
        <v>28</v>
      </c>
    </row>
    <row r="867">
      <c r="A867" s="3">
        <v>43797.0</v>
      </c>
      <c r="B867" s="4" t="s">
        <v>348</v>
      </c>
      <c r="C867" s="5">
        <v>68.0</v>
      </c>
      <c r="D867" s="4" t="s">
        <v>349</v>
      </c>
      <c r="E867" s="6" t="s">
        <v>350</v>
      </c>
      <c r="F867" s="5" t="s">
        <v>134</v>
      </c>
      <c r="G867" s="5">
        <v>740.0</v>
      </c>
      <c r="H867" s="5" t="s">
        <v>351</v>
      </c>
      <c r="I867" s="4" t="s">
        <v>28</v>
      </c>
    </row>
    <row r="868">
      <c r="A868" s="3">
        <v>43797.0</v>
      </c>
      <c r="B868" s="4" t="s">
        <v>582</v>
      </c>
      <c r="C868" s="5">
        <v>69.0</v>
      </c>
      <c r="D868" s="4" t="s">
        <v>583</v>
      </c>
      <c r="E868" s="6" t="s">
        <v>584</v>
      </c>
      <c r="F868" s="5">
        <v>4.0</v>
      </c>
      <c r="G868" s="5">
        <v>1831.0</v>
      </c>
      <c r="H868" s="5" t="s">
        <v>585</v>
      </c>
      <c r="I868" s="4" t="s">
        <v>14</v>
      </c>
    </row>
    <row r="869">
      <c r="A869" s="3">
        <v>43797.0</v>
      </c>
      <c r="B869" s="4" t="s">
        <v>217</v>
      </c>
      <c r="C869" s="5">
        <v>70.0</v>
      </c>
      <c r="D869" s="4" t="s">
        <v>218</v>
      </c>
      <c r="E869" s="6" t="s">
        <v>219</v>
      </c>
      <c r="F869" s="5" t="s">
        <v>32</v>
      </c>
      <c r="G869" s="5">
        <v>3561.0</v>
      </c>
      <c r="H869" s="5" t="s">
        <v>220</v>
      </c>
      <c r="I869" s="4" t="s">
        <v>28</v>
      </c>
    </row>
    <row r="870">
      <c r="A870" s="3">
        <v>43797.0</v>
      </c>
      <c r="B870" s="4" t="s">
        <v>260</v>
      </c>
      <c r="C870" s="5">
        <v>71.0</v>
      </c>
      <c r="D870" s="4" t="s">
        <v>261</v>
      </c>
      <c r="E870" s="6" t="s">
        <v>262</v>
      </c>
      <c r="F870" s="5" t="s">
        <v>32</v>
      </c>
      <c r="G870" s="5">
        <v>1910.0</v>
      </c>
      <c r="H870" s="5" t="s">
        <v>67</v>
      </c>
      <c r="I870" s="4" t="s">
        <v>28</v>
      </c>
    </row>
    <row r="871">
      <c r="A871" s="3">
        <v>43797.0</v>
      </c>
      <c r="B871" s="4" t="s">
        <v>229</v>
      </c>
      <c r="C871" s="5">
        <v>72.0</v>
      </c>
      <c r="D871" s="4" t="s">
        <v>230</v>
      </c>
      <c r="E871" s="6" t="s">
        <v>231</v>
      </c>
      <c r="F871" s="5" t="s">
        <v>134</v>
      </c>
      <c r="G871" s="5">
        <v>166.0</v>
      </c>
      <c r="H871" s="5" t="s">
        <v>232</v>
      </c>
      <c r="I871" s="4" t="s">
        <v>28</v>
      </c>
    </row>
    <row r="872">
      <c r="A872" s="3">
        <v>43797.0</v>
      </c>
      <c r="B872" s="4" t="s">
        <v>423</v>
      </c>
      <c r="C872" s="5">
        <v>73.0</v>
      </c>
      <c r="D872" s="4" t="s">
        <v>424</v>
      </c>
      <c r="E872" s="6" t="s">
        <v>425</v>
      </c>
      <c r="F872" s="5" t="s">
        <v>32</v>
      </c>
      <c r="G872" s="5">
        <v>1739.0</v>
      </c>
      <c r="H872" s="5" t="s">
        <v>426</v>
      </c>
      <c r="I872" s="4" t="s">
        <v>14</v>
      </c>
    </row>
    <row r="873">
      <c r="A873" s="3">
        <v>43797.0</v>
      </c>
      <c r="B873" s="4" t="s">
        <v>318</v>
      </c>
      <c r="C873" s="5">
        <v>74.0</v>
      </c>
      <c r="D873" s="4" t="s">
        <v>319</v>
      </c>
      <c r="E873" s="6" t="s">
        <v>320</v>
      </c>
      <c r="F873" s="5" t="s">
        <v>134</v>
      </c>
      <c r="G873" s="5">
        <v>1113.0</v>
      </c>
      <c r="H873" s="5" t="s">
        <v>321</v>
      </c>
      <c r="I873" s="4" t="s">
        <v>28</v>
      </c>
    </row>
    <row r="874">
      <c r="A874" s="3">
        <v>43797.0</v>
      </c>
      <c r="B874" s="4" t="s">
        <v>618</v>
      </c>
      <c r="C874" s="5">
        <v>75.0</v>
      </c>
      <c r="D874" s="4" t="s">
        <v>619</v>
      </c>
      <c r="E874" s="6" t="s">
        <v>620</v>
      </c>
      <c r="F874" s="5" t="s">
        <v>176</v>
      </c>
      <c r="G874" s="5">
        <v>71.0</v>
      </c>
      <c r="H874" s="5" t="s">
        <v>621</v>
      </c>
      <c r="I874" s="4" t="s">
        <v>28</v>
      </c>
    </row>
    <row r="875">
      <c r="A875" s="3">
        <v>43797.0</v>
      </c>
      <c r="B875" s="4" t="s">
        <v>221</v>
      </c>
      <c r="C875" s="5">
        <v>76.0</v>
      </c>
      <c r="D875" s="4" t="s">
        <v>222</v>
      </c>
      <c r="E875" s="6" t="s">
        <v>223</v>
      </c>
      <c r="F875" s="5" t="s">
        <v>26</v>
      </c>
      <c r="G875" s="5">
        <v>6851.0</v>
      </c>
      <c r="H875" s="5" t="s">
        <v>224</v>
      </c>
      <c r="I875" s="4" t="s">
        <v>28</v>
      </c>
    </row>
    <row r="876">
      <c r="A876" s="3">
        <v>43797.0</v>
      </c>
      <c r="B876" s="4" t="s">
        <v>563</v>
      </c>
      <c r="C876" s="5">
        <v>77.0</v>
      </c>
      <c r="D876" s="4" t="s">
        <v>564</v>
      </c>
      <c r="E876" s="6" t="s">
        <v>565</v>
      </c>
      <c r="F876" s="5" t="s">
        <v>74</v>
      </c>
      <c r="G876" s="5">
        <v>1421.0</v>
      </c>
      <c r="H876" s="5">
        <v>109.0</v>
      </c>
      <c r="I876" s="4" t="s">
        <v>28</v>
      </c>
    </row>
    <row r="877">
      <c r="A877" s="3">
        <v>43797.0</v>
      </c>
      <c r="B877" s="4" t="s">
        <v>352</v>
      </c>
      <c r="C877" s="5">
        <v>78.0</v>
      </c>
      <c r="D877" s="4" t="s">
        <v>353</v>
      </c>
      <c r="E877" s="6" t="s">
        <v>354</v>
      </c>
      <c r="F877" s="5" t="s">
        <v>97</v>
      </c>
      <c r="G877" s="5">
        <v>488.0</v>
      </c>
      <c r="H877" s="5" t="s">
        <v>355</v>
      </c>
      <c r="I877" s="4" t="s">
        <v>14</v>
      </c>
    </row>
    <row r="878">
      <c r="A878" s="3">
        <v>43797.0</v>
      </c>
      <c r="B878" s="4" t="s">
        <v>574</v>
      </c>
      <c r="C878" s="5">
        <v>79.0</v>
      </c>
      <c r="D878" s="4" t="s">
        <v>575</v>
      </c>
      <c r="E878" s="6" t="s">
        <v>576</v>
      </c>
      <c r="F878" s="5" t="s">
        <v>134</v>
      </c>
      <c r="G878" s="5">
        <v>762.0</v>
      </c>
      <c r="H878" s="5" t="s">
        <v>577</v>
      </c>
      <c r="I878" s="4" t="s">
        <v>14</v>
      </c>
    </row>
    <row r="879">
      <c r="A879" s="3">
        <v>43797.0</v>
      </c>
      <c r="B879" s="4" t="s">
        <v>377</v>
      </c>
      <c r="C879" s="5">
        <v>80.0</v>
      </c>
      <c r="D879" s="4" t="s">
        <v>378</v>
      </c>
      <c r="E879" s="6" t="s">
        <v>379</v>
      </c>
      <c r="F879" s="5" t="s">
        <v>32</v>
      </c>
      <c r="G879" s="5">
        <v>2875.0</v>
      </c>
      <c r="H879" s="5" t="s">
        <v>332</v>
      </c>
      <c r="I879" s="4" t="s">
        <v>28</v>
      </c>
    </row>
    <row r="880">
      <c r="A880" s="3">
        <v>43797.0</v>
      </c>
      <c r="B880" s="4" t="s">
        <v>267</v>
      </c>
      <c r="C880" s="5">
        <v>81.0</v>
      </c>
      <c r="D880" s="4" t="s">
        <v>268</v>
      </c>
      <c r="E880" s="6" t="s">
        <v>269</v>
      </c>
      <c r="F880" s="5" t="s">
        <v>58</v>
      </c>
      <c r="G880" s="5">
        <v>870.0</v>
      </c>
      <c r="H880" s="5" t="s">
        <v>270</v>
      </c>
      <c r="I880" s="4" t="s">
        <v>14</v>
      </c>
    </row>
    <row r="881">
      <c r="A881" s="3">
        <v>43797.0</v>
      </c>
      <c r="B881" s="4" t="s">
        <v>552</v>
      </c>
      <c r="C881" s="5">
        <v>82.0</v>
      </c>
      <c r="D881" s="4" t="s">
        <v>553</v>
      </c>
      <c r="E881" s="6" t="s">
        <v>554</v>
      </c>
      <c r="F881" s="5" t="s">
        <v>58</v>
      </c>
      <c r="G881" s="5">
        <v>214.0</v>
      </c>
      <c r="H881" s="5" t="s">
        <v>555</v>
      </c>
      <c r="I881" s="4" t="s">
        <v>28</v>
      </c>
    </row>
    <row r="882">
      <c r="A882" s="3">
        <v>43797.0</v>
      </c>
      <c r="B882" s="4" t="s">
        <v>667</v>
      </c>
      <c r="C882" s="5">
        <v>83.0</v>
      </c>
      <c r="D882" s="4" t="s">
        <v>668</v>
      </c>
      <c r="E882" s="6" t="s">
        <v>669</v>
      </c>
      <c r="F882" s="5" t="s">
        <v>12</v>
      </c>
      <c r="G882" s="5">
        <v>165.0</v>
      </c>
      <c r="H882" s="5" t="s">
        <v>67</v>
      </c>
      <c r="I882" s="4" t="s">
        <v>28</v>
      </c>
    </row>
    <row r="883">
      <c r="A883" s="3">
        <v>43797.0</v>
      </c>
      <c r="B883" s="4" t="s">
        <v>344</v>
      </c>
      <c r="C883" s="5">
        <v>84.0</v>
      </c>
      <c r="D883" s="4" t="s">
        <v>345</v>
      </c>
      <c r="E883" s="6" t="s">
        <v>346</v>
      </c>
      <c r="F883" s="5">
        <v>4.0</v>
      </c>
      <c r="G883" s="5">
        <v>2235.0</v>
      </c>
      <c r="H883" s="5" t="s">
        <v>347</v>
      </c>
      <c r="I883" s="4" t="s">
        <v>14</v>
      </c>
    </row>
    <row r="884">
      <c r="A884" s="3">
        <v>43797.0</v>
      </c>
      <c r="B884" s="4" t="s">
        <v>670</v>
      </c>
      <c r="C884" s="5">
        <v>85.0</v>
      </c>
      <c r="D884" s="4" t="s">
        <v>671</v>
      </c>
      <c r="E884" s="6" t="s">
        <v>672</v>
      </c>
      <c r="F884" s="5" t="s">
        <v>26</v>
      </c>
      <c r="G884" s="5">
        <v>1871.0</v>
      </c>
      <c r="H884" s="5">
        <v>98.0</v>
      </c>
      <c r="I884" s="4" t="s">
        <v>14</v>
      </c>
    </row>
    <row r="885">
      <c r="A885" s="3">
        <v>43797.0</v>
      </c>
      <c r="B885" s="4" t="s">
        <v>168</v>
      </c>
      <c r="C885" s="5">
        <v>86.0</v>
      </c>
      <c r="D885" s="4" t="s">
        <v>169</v>
      </c>
      <c r="E885" s="6" t="s">
        <v>170</v>
      </c>
      <c r="F885" s="5" t="s">
        <v>171</v>
      </c>
      <c r="G885" s="5">
        <v>1083.0</v>
      </c>
      <c r="H885" s="5" t="s">
        <v>172</v>
      </c>
      <c r="I885" s="4" t="s">
        <v>28</v>
      </c>
    </row>
    <row r="886">
      <c r="A886" s="3">
        <v>43797.0</v>
      </c>
      <c r="B886" s="4" t="s">
        <v>673</v>
      </c>
      <c r="C886" s="5">
        <v>87.0</v>
      </c>
      <c r="D886" s="4" t="s">
        <v>674</v>
      </c>
      <c r="E886" s="6" t="s">
        <v>675</v>
      </c>
      <c r="F886" s="5">
        <v>4.0</v>
      </c>
      <c r="G886" s="5">
        <v>690.0</v>
      </c>
      <c r="H886" s="5" t="s">
        <v>307</v>
      </c>
      <c r="I886" s="4" t="s">
        <v>14</v>
      </c>
    </row>
    <row r="887">
      <c r="A887" s="3">
        <v>43797.0</v>
      </c>
      <c r="B887" s="4" t="s">
        <v>173</v>
      </c>
      <c r="C887" s="5">
        <v>88.0</v>
      </c>
      <c r="D887" s="4" t="s">
        <v>174</v>
      </c>
      <c r="E887" s="6" t="s">
        <v>175</v>
      </c>
      <c r="F887" s="5" t="s">
        <v>176</v>
      </c>
      <c r="G887" s="5">
        <v>2176.0</v>
      </c>
      <c r="H887" s="5" t="s">
        <v>177</v>
      </c>
      <c r="I887" s="4" t="s">
        <v>28</v>
      </c>
    </row>
    <row r="888">
      <c r="A888" s="3">
        <v>43797.0</v>
      </c>
      <c r="B888" s="4" t="s">
        <v>625</v>
      </c>
      <c r="C888" s="5">
        <v>89.0</v>
      </c>
      <c r="D888" s="4" t="s">
        <v>626</v>
      </c>
      <c r="E888" s="6" t="s">
        <v>627</v>
      </c>
      <c r="F888" s="5" t="s">
        <v>106</v>
      </c>
      <c r="G888" s="5">
        <v>1505.0</v>
      </c>
      <c r="H888" s="5" t="s">
        <v>628</v>
      </c>
      <c r="I888" s="4" t="s">
        <v>28</v>
      </c>
    </row>
    <row r="889">
      <c r="A889" s="3">
        <v>43797.0</v>
      </c>
      <c r="B889" s="4" t="s">
        <v>315</v>
      </c>
      <c r="C889" s="5">
        <v>90.0</v>
      </c>
      <c r="D889" s="4" t="s">
        <v>316</v>
      </c>
      <c r="E889" s="6" t="s">
        <v>317</v>
      </c>
      <c r="F889" s="5" t="s">
        <v>74</v>
      </c>
      <c r="G889" s="5">
        <v>3596.0</v>
      </c>
      <c r="H889" s="5">
        <v>30.0</v>
      </c>
      <c r="I889" s="4" t="s">
        <v>28</v>
      </c>
    </row>
    <row r="890">
      <c r="A890" s="3">
        <v>43797.0</v>
      </c>
      <c r="B890" s="4" t="s">
        <v>676</v>
      </c>
      <c r="C890" s="5">
        <v>91.0</v>
      </c>
      <c r="D890" s="4" t="s">
        <v>677</v>
      </c>
      <c r="E890" s="6" t="s">
        <v>678</v>
      </c>
      <c r="F890" s="5">
        <v>4.0</v>
      </c>
      <c r="G890" s="5">
        <v>1269.0</v>
      </c>
      <c r="H890" s="5" t="s">
        <v>679</v>
      </c>
      <c r="I890" s="4" t="s">
        <v>14</v>
      </c>
    </row>
    <row r="891">
      <c r="A891" s="3">
        <v>43797.0</v>
      </c>
      <c r="B891" s="4" t="s">
        <v>680</v>
      </c>
      <c r="C891" s="5">
        <v>92.0</v>
      </c>
      <c r="D891" s="4" t="s">
        <v>681</v>
      </c>
      <c r="E891" s="6" t="s">
        <v>682</v>
      </c>
      <c r="F891" s="5" t="s">
        <v>32</v>
      </c>
      <c r="G891" s="5">
        <v>2047.0</v>
      </c>
      <c r="H891" s="5" t="s">
        <v>683</v>
      </c>
      <c r="I891" s="4" t="s">
        <v>28</v>
      </c>
    </row>
    <row r="892">
      <c r="A892" s="3">
        <v>43797.0</v>
      </c>
      <c r="B892" s="4" t="s">
        <v>194</v>
      </c>
      <c r="C892" s="5">
        <v>93.0</v>
      </c>
      <c r="D892" s="4" t="s">
        <v>195</v>
      </c>
      <c r="E892" s="6" t="s">
        <v>196</v>
      </c>
      <c r="F892" s="5" t="s">
        <v>134</v>
      </c>
      <c r="G892" s="5">
        <v>559.0</v>
      </c>
      <c r="H892" s="5" t="s">
        <v>197</v>
      </c>
      <c r="I892" s="4" t="s">
        <v>28</v>
      </c>
    </row>
    <row r="893">
      <c r="A893" s="3">
        <v>43797.0</v>
      </c>
      <c r="B893" s="4" t="s">
        <v>152</v>
      </c>
      <c r="C893" s="5">
        <v>94.0</v>
      </c>
      <c r="D893" s="4" t="s">
        <v>153</v>
      </c>
      <c r="E893" s="6" t="s">
        <v>154</v>
      </c>
      <c r="F893" s="5" t="s">
        <v>74</v>
      </c>
      <c r="G893" s="5">
        <v>3497.0</v>
      </c>
      <c r="H893" s="5" t="s">
        <v>155</v>
      </c>
      <c r="I893" s="4" t="s">
        <v>28</v>
      </c>
    </row>
    <row r="894">
      <c r="A894" s="3">
        <v>43797.0</v>
      </c>
      <c r="B894" s="4" t="s">
        <v>684</v>
      </c>
      <c r="C894" s="5">
        <v>95.0</v>
      </c>
      <c r="D894" s="4" t="s">
        <v>685</v>
      </c>
      <c r="E894" s="6" t="s">
        <v>686</v>
      </c>
      <c r="F894" s="5" t="s">
        <v>171</v>
      </c>
      <c r="G894" s="5">
        <v>29.0</v>
      </c>
      <c r="H894" s="5" t="s">
        <v>687</v>
      </c>
      <c r="I894" s="4" t="s">
        <v>28</v>
      </c>
    </row>
    <row r="895">
      <c r="A895" s="3">
        <v>43797.0</v>
      </c>
      <c r="B895" s="4" t="s">
        <v>559</v>
      </c>
      <c r="C895" s="5">
        <v>96.0</v>
      </c>
      <c r="D895" s="4" t="s">
        <v>560</v>
      </c>
      <c r="E895" s="6" t="s">
        <v>561</v>
      </c>
      <c r="F895" s="5" t="s">
        <v>53</v>
      </c>
      <c r="G895" s="5">
        <v>3411.0</v>
      </c>
      <c r="H895" s="5" t="s">
        <v>562</v>
      </c>
      <c r="I895" s="4" t="s">
        <v>28</v>
      </c>
    </row>
    <row r="896">
      <c r="A896" s="3">
        <v>43797.0</v>
      </c>
      <c r="B896" s="4" t="s">
        <v>441</v>
      </c>
      <c r="C896" s="5">
        <v>97.0</v>
      </c>
      <c r="D896" s="4" t="s">
        <v>442</v>
      </c>
      <c r="E896" s="6" t="s">
        <v>443</v>
      </c>
      <c r="F896" s="5" t="s">
        <v>251</v>
      </c>
      <c r="G896" s="5">
        <v>2353.0</v>
      </c>
      <c r="H896" s="5" t="s">
        <v>444</v>
      </c>
      <c r="I896" s="4" t="s">
        <v>14</v>
      </c>
    </row>
    <row r="897">
      <c r="A897" s="3">
        <v>43797.0</v>
      </c>
      <c r="B897" s="4" t="s">
        <v>128</v>
      </c>
      <c r="C897" s="5">
        <v>98.0</v>
      </c>
      <c r="D897" s="4" t="s">
        <v>129</v>
      </c>
      <c r="E897" s="6" t="s">
        <v>130</v>
      </c>
      <c r="F897" s="5">
        <v>4.0</v>
      </c>
      <c r="G897" s="5">
        <v>2841.0</v>
      </c>
      <c r="H897" s="5">
        <v>99.0</v>
      </c>
      <c r="I897" s="4" t="s">
        <v>14</v>
      </c>
    </row>
    <row r="898">
      <c r="A898" s="3">
        <v>43797.0</v>
      </c>
      <c r="B898" s="4" t="s">
        <v>281</v>
      </c>
      <c r="C898" s="5">
        <v>99.0</v>
      </c>
      <c r="D898" s="4" t="s">
        <v>113</v>
      </c>
      <c r="E898" s="6" t="s">
        <v>282</v>
      </c>
      <c r="F898" s="5">
        <v>4.0</v>
      </c>
      <c r="G898" s="5">
        <v>2703.0</v>
      </c>
      <c r="H898" s="5" t="s">
        <v>283</v>
      </c>
      <c r="I898" s="4" t="s">
        <v>28</v>
      </c>
    </row>
    <row r="899">
      <c r="A899" s="3">
        <v>43797.0</v>
      </c>
      <c r="B899" s="4" t="s">
        <v>688</v>
      </c>
      <c r="C899" s="5">
        <v>100.0</v>
      </c>
      <c r="D899" s="4" t="s">
        <v>689</v>
      </c>
      <c r="E899" s="6" t="s">
        <v>690</v>
      </c>
      <c r="F899" s="5">
        <v>4.0</v>
      </c>
      <c r="G899" s="5">
        <v>6932.0</v>
      </c>
      <c r="H899" s="5" t="s">
        <v>691</v>
      </c>
      <c r="I899" s="4" t="s">
        <v>28</v>
      </c>
    </row>
    <row r="900">
      <c r="A900" s="3">
        <v>43796.0</v>
      </c>
      <c r="B900" s="4" t="s">
        <v>15</v>
      </c>
      <c r="C900" s="5">
        <v>1.0</v>
      </c>
      <c r="D900" s="4" t="s">
        <v>16</v>
      </c>
      <c r="E900" s="6" t="s">
        <v>17</v>
      </c>
      <c r="F900" s="5">
        <v>4.0</v>
      </c>
      <c r="G900" s="5">
        <v>29163.0</v>
      </c>
      <c r="H900" s="5" t="s">
        <v>18</v>
      </c>
      <c r="I900" s="4" t="s">
        <v>14</v>
      </c>
    </row>
    <row r="901">
      <c r="A901" s="3">
        <v>43796.0</v>
      </c>
      <c r="B901" s="4" t="s">
        <v>23</v>
      </c>
      <c r="C901" s="5">
        <v>2.0</v>
      </c>
      <c r="D901" s="4" t="s">
        <v>24</v>
      </c>
      <c r="E901" s="6" t="s">
        <v>25</v>
      </c>
      <c r="F901" s="5" t="s">
        <v>26</v>
      </c>
      <c r="G901" s="5">
        <v>6079.0</v>
      </c>
      <c r="H901" s="5" t="s">
        <v>27</v>
      </c>
      <c r="I901" s="4" t="s">
        <v>28</v>
      </c>
    </row>
    <row r="902">
      <c r="A902" s="3">
        <v>43796.0</v>
      </c>
      <c r="B902" s="4" t="s">
        <v>38</v>
      </c>
      <c r="C902" s="5">
        <v>3.0</v>
      </c>
      <c r="D902" s="4" t="s">
        <v>39</v>
      </c>
      <c r="E902" s="6" t="s">
        <v>40</v>
      </c>
      <c r="F902" s="5">
        <v>4.0</v>
      </c>
      <c r="G902" s="5">
        <v>5485.0</v>
      </c>
      <c r="H902" s="5" t="s">
        <v>41</v>
      </c>
      <c r="I902" s="4" t="s">
        <v>14</v>
      </c>
    </row>
    <row r="903">
      <c r="A903" s="3">
        <v>43796.0</v>
      </c>
      <c r="B903" s="4" t="s">
        <v>46</v>
      </c>
      <c r="C903" s="5">
        <v>4.0</v>
      </c>
      <c r="D903" s="4" t="s">
        <v>47</v>
      </c>
      <c r="E903" s="6" t="s">
        <v>48</v>
      </c>
      <c r="F903" s="5">
        <v>4.0</v>
      </c>
      <c r="G903" s="5">
        <v>6736.0</v>
      </c>
      <c r="H903" s="5" t="s">
        <v>49</v>
      </c>
      <c r="I903" s="4" t="s">
        <v>14</v>
      </c>
    </row>
    <row r="904">
      <c r="A904" s="3">
        <v>43796.0</v>
      </c>
      <c r="B904" s="4" t="s">
        <v>468</v>
      </c>
      <c r="C904" s="5">
        <v>5.0</v>
      </c>
      <c r="D904" s="4" t="s">
        <v>469</v>
      </c>
      <c r="E904" s="6" t="s">
        <v>470</v>
      </c>
      <c r="F904" s="5">
        <v>4.0</v>
      </c>
      <c r="G904" s="5">
        <v>31441.0</v>
      </c>
      <c r="H904" s="5" t="s">
        <v>471</v>
      </c>
      <c r="I904" s="4" t="s">
        <v>14</v>
      </c>
    </row>
    <row r="905">
      <c r="A905" s="3">
        <v>43796.0</v>
      </c>
      <c r="B905" s="4" t="s">
        <v>71</v>
      </c>
      <c r="C905" s="5">
        <v>6.0</v>
      </c>
      <c r="D905" s="4" t="s">
        <v>72</v>
      </c>
      <c r="E905" s="6" t="s">
        <v>73</v>
      </c>
      <c r="F905" s="5" t="s">
        <v>74</v>
      </c>
      <c r="G905" s="5">
        <v>2403.0</v>
      </c>
      <c r="H905" s="5" t="s">
        <v>75</v>
      </c>
      <c r="I905" s="4" t="s">
        <v>28</v>
      </c>
    </row>
    <row r="906">
      <c r="A906" s="3">
        <v>43796.0</v>
      </c>
      <c r="B906" s="4" t="s">
        <v>692</v>
      </c>
      <c r="C906" s="5">
        <v>7.0</v>
      </c>
      <c r="D906" s="4" t="s">
        <v>693</v>
      </c>
      <c r="E906" s="6" t="s">
        <v>694</v>
      </c>
      <c r="F906" s="5" t="s">
        <v>12</v>
      </c>
      <c r="G906" s="5">
        <v>4587.0</v>
      </c>
      <c r="H906" s="5" t="s">
        <v>695</v>
      </c>
      <c r="I906" s="4" t="s">
        <v>28</v>
      </c>
    </row>
    <row r="907">
      <c r="A907" s="3">
        <v>43796.0</v>
      </c>
      <c r="B907" s="4" t="s">
        <v>19</v>
      </c>
      <c r="C907" s="5">
        <v>8.0</v>
      </c>
      <c r="D907" s="4" t="s">
        <v>20</v>
      </c>
      <c r="E907" s="6" t="s">
        <v>21</v>
      </c>
      <c r="F907" s="5">
        <v>4.0</v>
      </c>
      <c r="G907" s="5">
        <v>10808.0</v>
      </c>
      <c r="H907" s="5" t="s">
        <v>22</v>
      </c>
      <c r="I907" s="4" t="s">
        <v>14</v>
      </c>
    </row>
    <row r="908">
      <c r="A908" s="3">
        <v>43796.0</v>
      </c>
      <c r="B908" s="4" t="s">
        <v>156</v>
      </c>
      <c r="C908" s="5">
        <v>9.0</v>
      </c>
      <c r="D908" s="4" t="s">
        <v>157</v>
      </c>
      <c r="E908" s="6" t="s">
        <v>158</v>
      </c>
      <c r="F908" s="5" t="s">
        <v>134</v>
      </c>
      <c r="G908" s="5">
        <v>1400.0</v>
      </c>
      <c r="H908" s="5" t="s">
        <v>159</v>
      </c>
      <c r="I908" s="4" t="s">
        <v>28</v>
      </c>
    </row>
    <row r="909">
      <c r="A909" s="3">
        <v>43796.0</v>
      </c>
      <c r="B909" s="4" t="s">
        <v>68</v>
      </c>
      <c r="C909" s="5">
        <v>10.0</v>
      </c>
      <c r="D909" s="4" t="s">
        <v>69</v>
      </c>
      <c r="E909" s="6" t="s">
        <v>70</v>
      </c>
      <c r="F909" s="5">
        <v>4.0</v>
      </c>
      <c r="G909" s="5">
        <v>3725.0</v>
      </c>
      <c r="H909" s="5" t="s">
        <v>67</v>
      </c>
      <c r="I909" s="4" t="s">
        <v>28</v>
      </c>
    </row>
    <row r="910">
      <c r="A910" s="3">
        <v>43796.0</v>
      </c>
      <c r="B910" s="4" t="s">
        <v>60</v>
      </c>
      <c r="C910" s="5">
        <v>11.0</v>
      </c>
      <c r="D910" s="4" t="s">
        <v>61</v>
      </c>
      <c r="E910" s="6" t="s">
        <v>62</v>
      </c>
      <c r="F910" s="5">
        <v>4.0</v>
      </c>
      <c r="G910" s="5">
        <v>2758.0</v>
      </c>
      <c r="H910" s="5" t="s">
        <v>63</v>
      </c>
      <c r="I910" s="4" t="s">
        <v>14</v>
      </c>
    </row>
    <row r="911">
      <c r="A911" s="3">
        <v>43796.0</v>
      </c>
      <c r="B911" s="4" t="s">
        <v>182</v>
      </c>
      <c r="C911" s="5">
        <v>12.0</v>
      </c>
      <c r="D911" s="4" t="s">
        <v>183</v>
      </c>
      <c r="E911" s="6" t="s">
        <v>184</v>
      </c>
      <c r="F911" s="5">
        <v>4.0</v>
      </c>
      <c r="G911" s="5">
        <v>6706.0</v>
      </c>
      <c r="H911" s="5" t="s">
        <v>185</v>
      </c>
      <c r="I911" s="4" t="s">
        <v>14</v>
      </c>
    </row>
    <row r="912">
      <c r="A912" s="3">
        <v>43796.0</v>
      </c>
      <c r="B912" s="4" t="s">
        <v>29</v>
      </c>
      <c r="C912" s="5">
        <v>13.0</v>
      </c>
      <c r="D912" s="4" t="s">
        <v>30</v>
      </c>
      <c r="E912" s="6" t="s">
        <v>31</v>
      </c>
      <c r="F912" s="5" t="s">
        <v>32</v>
      </c>
      <c r="G912" s="5">
        <v>2108.0</v>
      </c>
      <c r="H912" s="5" t="s">
        <v>33</v>
      </c>
      <c r="I912" s="4" t="s">
        <v>28</v>
      </c>
    </row>
    <row r="913">
      <c r="A913" s="3">
        <v>43796.0</v>
      </c>
      <c r="B913" s="4" t="s">
        <v>90</v>
      </c>
      <c r="C913" s="5">
        <v>14.0</v>
      </c>
      <c r="D913" s="4" t="s">
        <v>91</v>
      </c>
      <c r="E913" s="6" t="s">
        <v>92</v>
      </c>
      <c r="F913" s="5" t="s">
        <v>32</v>
      </c>
      <c r="G913" s="5">
        <v>3157.0</v>
      </c>
      <c r="H913" s="5" t="s">
        <v>93</v>
      </c>
      <c r="I913" s="4" t="s">
        <v>28</v>
      </c>
    </row>
    <row r="914">
      <c r="A914" s="3">
        <v>43796.0</v>
      </c>
      <c r="B914" s="4" t="s">
        <v>42</v>
      </c>
      <c r="C914" s="5">
        <v>15.0</v>
      </c>
      <c r="D914" s="4" t="s">
        <v>43</v>
      </c>
      <c r="E914" s="6" t="s">
        <v>44</v>
      </c>
      <c r="F914" s="5">
        <v>4.0</v>
      </c>
      <c r="G914" s="5">
        <v>1830.0</v>
      </c>
      <c r="H914" s="5" t="s">
        <v>45</v>
      </c>
      <c r="I914" s="4" t="s">
        <v>14</v>
      </c>
    </row>
    <row r="915">
      <c r="A915" s="3">
        <v>43796.0</v>
      </c>
      <c r="B915" s="4" t="s">
        <v>214</v>
      </c>
      <c r="C915" s="5">
        <v>16.0</v>
      </c>
      <c r="D915" s="4" t="s">
        <v>215</v>
      </c>
      <c r="E915" s="6" t="s">
        <v>216</v>
      </c>
      <c r="F915" s="5" t="s">
        <v>26</v>
      </c>
      <c r="G915" s="5">
        <v>4463.0</v>
      </c>
      <c r="H915" s="5" t="s">
        <v>54</v>
      </c>
      <c r="I915" s="4" t="s">
        <v>28</v>
      </c>
    </row>
    <row r="916">
      <c r="A916" s="3">
        <v>43796.0</v>
      </c>
      <c r="B916" s="4" t="s">
        <v>34</v>
      </c>
      <c r="C916" s="5">
        <v>17.0</v>
      </c>
      <c r="D916" s="4" t="s">
        <v>35</v>
      </c>
      <c r="E916" s="6" t="s">
        <v>36</v>
      </c>
      <c r="F916" s="5">
        <v>4.0</v>
      </c>
      <c r="G916" s="5">
        <v>3781.0</v>
      </c>
      <c r="H916" s="5" t="s">
        <v>37</v>
      </c>
      <c r="I916" s="4" t="s">
        <v>28</v>
      </c>
    </row>
    <row r="917">
      <c r="A917" s="3">
        <v>43796.0</v>
      </c>
      <c r="B917" s="4" t="s">
        <v>55</v>
      </c>
      <c r="C917" s="5">
        <v>18.0</v>
      </c>
      <c r="D917" s="4" t="s">
        <v>56</v>
      </c>
      <c r="E917" s="6" t="s">
        <v>57</v>
      </c>
      <c r="F917" s="5" t="s">
        <v>58</v>
      </c>
      <c r="G917" s="5">
        <v>2245.0</v>
      </c>
      <c r="H917" s="5" t="s">
        <v>59</v>
      </c>
      <c r="I917" s="4" t="s">
        <v>28</v>
      </c>
    </row>
    <row r="918">
      <c r="A918" s="3">
        <v>43796.0</v>
      </c>
      <c r="B918" s="4" t="s">
        <v>116</v>
      </c>
      <c r="C918" s="5">
        <v>19.0</v>
      </c>
      <c r="D918" s="4" t="s">
        <v>117</v>
      </c>
      <c r="E918" s="6" t="s">
        <v>118</v>
      </c>
      <c r="F918" s="5" t="s">
        <v>32</v>
      </c>
      <c r="G918" s="5">
        <v>2056.0</v>
      </c>
      <c r="H918" s="5" t="s">
        <v>119</v>
      </c>
      <c r="I918" s="4" t="s">
        <v>28</v>
      </c>
    </row>
    <row r="919">
      <c r="A919" s="3">
        <v>43796.0</v>
      </c>
      <c r="B919" s="4" t="s">
        <v>76</v>
      </c>
      <c r="C919" s="5">
        <v>20.0</v>
      </c>
      <c r="D919" s="4" t="s">
        <v>77</v>
      </c>
      <c r="E919" s="6" t="s">
        <v>78</v>
      </c>
      <c r="F919" s="5" t="s">
        <v>26</v>
      </c>
      <c r="G919" s="5">
        <v>2934.0</v>
      </c>
      <c r="H919" s="5" t="s">
        <v>67</v>
      </c>
      <c r="I919" s="4" t="s">
        <v>28</v>
      </c>
    </row>
    <row r="920">
      <c r="A920" s="3">
        <v>43796.0</v>
      </c>
      <c r="B920" s="4" t="s">
        <v>140</v>
      </c>
      <c r="C920" s="5">
        <v>21.0</v>
      </c>
      <c r="D920" s="4" t="s">
        <v>141</v>
      </c>
      <c r="E920" s="6" t="s">
        <v>142</v>
      </c>
      <c r="F920" s="5" t="s">
        <v>74</v>
      </c>
      <c r="G920" s="5">
        <v>8885.0</v>
      </c>
      <c r="H920" s="5" t="s">
        <v>143</v>
      </c>
      <c r="I920" s="4" t="s">
        <v>28</v>
      </c>
    </row>
    <row r="921">
      <c r="A921" s="3">
        <v>43796.0</v>
      </c>
      <c r="B921" s="4" t="s">
        <v>108</v>
      </c>
      <c r="C921" s="5">
        <v>22.0</v>
      </c>
      <c r="D921" s="4" t="s">
        <v>109</v>
      </c>
      <c r="E921" s="6" t="s">
        <v>110</v>
      </c>
      <c r="F921" s="5" t="s">
        <v>58</v>
      </c>
      <c r="G921" s="5">
        <v>14480.0</v>
      </c>
      <c r="H921" s="5" t="s">
        <v>111</v>
      </c>
      <c r="I921" s="4" t="s">
        <v>28</v>
      </c>
    </row>
    <row r="922">
      <c r="A922" s="3">
        <v>43796.0</v>
      </c>
      <c r="B922" s="4" t="s">
        <v>86</v>
      </c>
      <c r="C922" s="5">
        <v>23.0</v>
      </c>
      <c r="D922" s="4" t="s">
        <v>87</v>
      </c>
      <c r="E922" s="6" t="s">
        <v>88</v>
      </c>
      <c r="F922" s="5">
        <v>4.0</v>
      </c>
      <c r="G922" s="5">
        <v>3640.0</v>
      </c>
      <c r="H922" s="5" t="s">
        <v>89</v>
      </c>
      <c r="I922" s="4" t="s">
        <v>14</v>
      </c>
    </row>
    <row r="923">
      <c r="A923" s="3">
        <v>43796.0</v>
      </c>
      <c r="B923" s="4" t="s">
        <v>401</v>
      </c>
      <c r="C923" s="5">
        <v>24.0</v>
      </c>
      <c r="D923" s="4" t="s">
        <v>402</v>
      </c>
      <c r="E923" s="6" t="s">
        <v>403</v>
      </c>
      <c r="F923" s="5">
        <v>4.0</v>
      </c>
      <c r="G923" s="5">
        <v>571.0</v>
      </c>
      <c r="H923" s="5" t="s">
        <v>404</v>
      </c>
      <c r="I923" s="4" t="s">
        <v>14</v>
      </c>
    </row>
    <row r="924">
      <c r="A924" s="3">
        <v>43796.0</v>
      </c>
      <c r="B924" s="4" t="s">
        <v>112</v>
      </c>
      <c r="C924" s="5">
        <v>25.0</v>
      </c>
      <c r="D924" s="4" t="s">
        <v>113</v>
      </c>
      <c r="E924" s="6" t="s">
        <v>114</v>
      </c>
      <c r="F924" s="5" t="s">
        <v>12</v>
      </c>
      <c r="G924" s="5">
        <v>2675.0</v>
      </c>
      <c r="H924" s="5" t="s">
        <v>115</v>
      </c>
      <c r="I924" s="4" t="s">
        <v>28</v>
      </c>
    </row>
    <row r="925">
      <c r="A925" s="3">
        <v>43796.0</v>
      </c>
      <c r="B925" s="4" t="s">
        <v>124</v>
      </c>
      <c r="C925" s="5">
        <v>26.0</v>
      </c>
      <c r="D925" s="4" t="s">
        <v>125</v>
      </c>
      <c r="E925" s="6" t="s">
        <v>126</v>
      </c>
      <c r="F925" s="5" t="s">
        <v>26</v>
      </c>
      <c r="G925" s="5">
        <v>2493.0</v>
      </c>
      <c r="H925" s="5" t="s">
        <v>127</v>
      </c>
      <c r="I925" s="4" t="s">
        <v>28</v>
      </c>
    </row>
    <row r="926">
      <c r="A926" s="3">
        <v>43796.0</v>
      </c>
      <c r="B926" s="4" t="s">
        <v>120</v>
      </c>
      <c r="C926" s="5">
        <v>27.0</v>
      </c>
      <c r="D926" s="4" t="s">
        <v>121</v>
      </c>
      <c r="E926" s="6" t="s">
        <v>122</v>
      </c>
      <c r="F926" s="5" t="s">
        <v>32</v>
      </c>
      <c r="G926" s="5">
        <v>2041.0</v>
      </c>
      <c r="H926" s="5" t="s">
        <v>123</v>
      </c>
      <c r="I926" s="4" t="s">
        <v>28</v>
      </c>
    </row>
    <row r="927">
      <c r="A927" s="3">
        <v>43796.0</v>
      </c>
      <c r="B927" s="4" t="s">
        <v>525</v>
      </c>
      <c r="C927" s="5">
        <v>28.0</v>
      </c>
      <c r="D927" s="4" t="s">
        <v>526</v>
      </c>
      <c r="E927" s="6" t="s">
        <v>527</v>
      </c>
      <c r="F927" s="5" t="s">
        <v>97</v>
      </c>
      <c r="G927" s="5">
        <v>508.0</v>
      </c>
      <c r="H927" s="5" t="s">
        <v>528</v>
      </c>
      <c r="I927" s="4" t="s">
        <v>28</v>
      </c>
    </row>
    <row r="928">
      <c r="A928" s="3">
        <v>43796.0</v>
      </c>
      <c r="B928" s="4" t="s">
        <v>50</v>
      </c>
      <c r="C928" s="5">
        <v>29.0</v>
      </c>
      <c r="D928" s="4" t="s">
        <v>51</v>
      </c>
      <c r="E928" s="6" t="s">
        <v>52</v>
      </c>
      <c r="F928" s="5" t="s">
        <v>53</v>
      </c>
      <c r="G928" s="5">
        <v>938.0</v>
      </c>
      <c r="H928" s="5" t="s">
        <v>54</v>
      </c>
      <c r="I928" s="4" t="s">
        <v>28</v>
      </c>
    </row>
    <row r="929">
      <c r="A929" s="3">
        <v>43796.0</v>
      </c>
      <c r="B929" s="4" t="s">
        <v>190</v>
      </c>
      <c r="C929" s="5">
        <v>30.0</v>
      </c>
      <c r="D929" s="4" t="s">
        <v>191</v>
      </c>
      <c r="E929" s="6" t="s">
        <v>192</v>
      </c>
      <c r="F929" s="5" t="s">
        <v>26</v>
      </c>
      <c r="G929" s="5">
        <v>229.0</v>
      </c>
      <c r="H929" s="5" t="s">
        <v>193</v>
      </c>
      <c r="I929" s="4" t="s">
        <v>28</v>
      </c>
    </row>
    <row r="930">
      <c r="A930" s="3">
        <v>43796.0</v>
      </c>
      <c r="B930" s="4" t="s">
        <v>398</v>
      </c>
      <c r="C930" s="5">
        <v>31.0</v>
      </c>
      <c r="D930" s="4" t="s">
        <v>399</v>
      </c>
      <c r="E930" s="6" t="s">
        <v>400</v>
      </c>
      <c r="F930" s="5" t="s">
        <v>134</v>
      </c>
      <c r="G930" s="5">
        <v>2116.0</v>
      </c>
      <c r="H930" s="5" t="s">
        <v>54</v>
      </c>
      <c r="I930" s="4" t="s">
        <v>28</v>
      </c>
    </row>
    <row r="931">
      <c r="A931" s="3">
        <v>43796.0</v>
      </c>
      <c r="B931" s="4" t="s">
        <v>614</v>
      </c>
      <c r="C931" s="5">
        <v>32.0</v>
      </c>
      <c r="D931" s="4" t="s">
        <v>615</v>
      </c>
      <c r="E931" s="6" t="s">
        <v>616</v>
      </c>
      <c r="F931" s="5" t="s">
        <v>58</v>
      </c>
      <c r="G931" s="5">
        <v>13.0</v>
      </c>
      <c r="H931" s="5" t="s">
        <v>617</v>
      </c>
      <c r="I931" s="4" t="s">
        <v>28</v>
      </c>
    </row>
    <row r="932">
      <c r="A932" s="3">
        <v>43796.0</v>
      </c>
      <c r="B932" s="4" t="s">
        <v>64</v>
      </c>
      <c r="C932" s="5">
        <v>33.0</v>
      </c>
      <c r="D932" s="4" t="s">
        <v>65</v>
      </c>
      <c r="E932" s="6" t="s">
        <v>66</v>
      </c>
      <c r="F932" s="5">
        <v>4.0</v>
      </c>
      <c r="G932" s="5">
        <v>2329.0</v>
      </c>
      <c r="H932" s="5" t="s">
        <v>67</v>
      </c>
      <c r="I932" s="4" t="s">
        <v>14</v>
      </c>
    </row>
    <row r="933">
      <c r="A933" s="3">
        <v>43796.0</v>
      </c>
      <c r="B933" s="4" t="s">
        <v>210</v>
      </c>
      <c r="C933" s="5">
        <v>34.0</v>
      </c>
      <c r="D933" s="4" t="s">
        <v>211</v>
      </c>
      <c r="E933" s="6" t="s">
        <v>212</v>
      </c>
      <c r="F933" s="5">
        <v>4.0</v>
      </c>
      <c r="G933" s="5">
        <v>454.0</v>
      </c>
      <c r="H933" s="5" t="s">
        <v>213</v>
      </c>
      <c r="I933" s="4" t="s">
        <v>28</v>
      </c>
    </row>
    <row r="934">
      <c r="A934" s="3">
        <v>43796.0</v>
      </c>
      <c r="B934" s="4" t="s">
        <v>482</v>
      </c>
      <c r="C934" s="5">
        <v>35.0</v>
      </c>
      <c r="D934" s="4" t="s">
        <v>199</v>
      </c>
      <c r="E934" s="6" t="s">
        <v>483</v>
      </c>
      <c r="F934" s="5">
        <v>4.0</v>
      </c>
      <c r="G934" s="5">
        <v>8862.0</v>
      </c>
      <c r="H934" s="5" t="s">
        <v>484</v>
      </c>
      <c r="I934" s="4" t="s">
        <v>28</v>
      </c>
    </row>
    <row r="935">
      <c r="A935" s="3">
        <v>43796.0</v>
      </c>
      <c r="B935" s="4" t="s">
        <v>144</v>
      </c>
      <c r="C935" s="5">
        <v>36.0</v>
      </c>
      <c r="D935" s="4" t="s">
        <v>145</v>
      </c>
      <c r="E935" s="6" t="s">
        <v>146</v>
      </c>
      <c r="F935" s="5" t="s">
        <v>53</v>
      </c>
      <c r="G935" s="5">
        <v>3616.0</v>
      </c>
      <c r="H935" s="5" t="s">
        <v>147</v>
      </c>
      <c r="I935" s="4" t="s">
        <v>28</v>
      </c>
    </row>
    <row r="936">
      <c r="A936" s="3">
        <v>43796.0</v>
      </c>
      <c r="B936" s="4" t="s">
        <v>337</v>
      </c>
      <c r="C936" s="5">
        <v>37.0</v>
      </c>
      <c r="D936" s="4" t="s">
        <v>338</v>
      </c>
      <c r="E936" s="6" t="s">
        <v>339</v>
      </c>
      <c r="F936" s="5" t="s">
        <v>74</v>
      </c>
      <c r="G936" s="5">
        <v>1775.0</v>
      </c>
      <c r="H936" s="5" t="s">
        <v>340</v>
      </c>
      <c r="I936" s="4" t="s">
        <v>28</v>
      </c>
    </row>
    <row r="937">
      <c r="A937" s="3">
        <v>43796.0</v>
      </c>
      <c r="B937" s="4" t="s">
        <v>532</v>
      </c>
      <c r="C937" s="5">
        <v>38.0</v>
      </c>
      <c r="D937" s="4" t="s">
        <v>533</v>
      </c>
      <c r="E937" s="6" t="s">
        <v>534</v>
      </c>
      <c r="F937" s="5" t="s">
        <v>12</v>
      </c>
      <c r="G937" s="5">
        <v>2799.0</v>
      </c>
      <c r="H937" s="5" t="s">
        <v>535</v>
      </c>
      <c r="I937" s="4" t="s">
        <v>14</v>
      </c>
    </row>
    <row r="938">
      <c r="A938" s="3">
        <v>43796.0</v>
      </c>
      <c r="B938" s="4" t="s">
        <v>160</v>
      </c>
      <c r="C938" s="5">
        <v>39.0</v>
      </c>
      <c r="D938" s="4" t="s">
        <v>161</v>
      </c>
      <c r="E938" s="6" t="s">
        <v>162</v>
      </c>
      <c r="F938" s="5">
        <v>4.0</v>
      </c>
      <c r="G938" s="5">
        <v>3281.0</v>
      </c>
      <c r="H938" s="5" t="s">
        <v>163</v>
      </c>
      <c r="I938" s="4" t="s">
        <v>14</v>
      </c>
    </row>
    <row r="939">
      <c r="A939" s="3">
        <v>43796.0</v>
      </c>
      <c r="B939" s="4" t="s">
        <v>103</v>
      </c>
      <c r="C939" s="5">
        <v>40.0</v>
      </c>
      <c r="D939" s="4" t="s">
        <v>104</v>
      </c>
      <c r="E939" s="6" t="s">
        <v>105</v>
      </c>
      <c r="F939" s="5" t="s">
        <v>106</v>
      </c>
      <c r="G939" s="5">
        <v>1030.0</v>
      </c>
      <c r="H939" s="5" t="s">
        <v>107</v>
      </c>
      <c r="I939" s="4" t="s">
        <v>28</v>
      </c>
    </row>
    <row r="940">
      <c r="A940" s="3">
        <v>43796.0</v>
      </c>
      <c r="B940" s="4" t="s">
        <v>664</v>
      </c>
      <c r="C940" s="5">
        <v>41.0</v>
      </c>
      <c r="D940" s="4" t="s">
        <v>665</v>
      </c>
      <c r="E940" s="6" t="s">
        <v>666</v>
      </c>
      <c r="F940" s="5" t="s">
        <v>74</v>
      </c>
      <c r="G940" s="5">
        <v>1200.0</v>
      </c>
      <c r="H940" s="5" t="s">
        <v>213</v>
      </c>
      <c r="I940" s="4" t="s">
        <v>14</v>
      </c>
    </row>
    <row r="941">
      <c r="A941" s="3">
        <v>43796.0</v>
      </c>
      <c r="B941" s="4" t="s">
        <v>461</v>
      </c>
      <c r="C941" s="5">
        <v>42.0</v>
      </c>
      <c r="D941" s="4" t="s">
        <v>462</v>
      </c>
      <c r="E941" s="6" t="s">
        <v>463</v>
      </c>
      <c r="F941" s="5" t="s">
        <v>53</v>
      </c>
      <c r="G941" s="5">
        <v>2432.0</v>
      </c>
      <c r="H941" s="5" t="s">
        <v>464</v>
      </c>
      <c r="I941" s="4" t="s">
        <v>28</v>
      </c>
    </row>
    <row r="942">
      <c r="A942" s="3">
        <v>43796.0</v>
      </c>
      <c r="B942" s="4" t="s">
        <v>536</v>
      </c>
      <c r="C942" s="5">
        <v>43.0</v>
      </c>
      <c r="D942" s="4" t="s">
        <v>537</v>
      </c>
      <c r="E942" s="6" t="s">
        <v>538</v>
      </c>
      <c r="F942" s="5">
        <v>4.0</v>
      </c>
      <c r="G942" s="5">
        <v>756.0</v>
      </c>
      <c r="H942" s="5" t="s">
        <v>539</v>
      </c>
      <c r="I942" s="4" t="s">
        <v>28</v>
      </c>
    </row>
    <row r="943">
      <c r="A943" s="3">
        <v>43796.0</v>
      </c>
      <c r="B943" s="4" t="s">
        <v>284</v>
      </c>
      <c r="C943" s="5">
        <v>44.0</v>
      </c>
      <c r="D943" s="4" t="s">
        <v>285</v>
      </c>
      <c r="E943" s="6" t="s">
        <v>286</v>
      </c>
      <c r="F943" s="5" t="s">
        <v>12</v>
      </c>
      <c r="G943" s="5">
        <v>3767.0</v>
      </c>
      <c r="H943" s="5" t="s">
        <v>287</v>
      </c>
      <c r="I943" s="4" t="s">
        <v>28</v>
      </c>
    </row>
    <row r="944">
      <c r="A944" s="3">
        <v>43796.0</v>
      </c>
      <c r="B944" s="4" t="s">
        <v>670</v>
      </c>
      <c r="C944" s="5">
        <v>45.0</v>
      </c>
      <c r="D944" s="4" t="s">
        <v>671</v>
      </c>
      <c r="E944" s="6" t="s">
        <v>672</v>
      </c>
      <c r="F944" s="5" t="s">
        <v>26</v>
      </c>
      <c r="G944" s="5">
        <v>1871.0</v>
      </c>
      <c r="H944" s="5">
        <v>98.0</v>
      </c>
      <c r="I944" s="4" t="s">
        <v>14</v>
      </c>
    </row>
    <row r="945">
      <c r="A945" s="3">
        <v>43796.0</v>
      </c>
      <c r="B945" s="4" t="s">
        <v>82</v>
      </c>
      <c r="C945" s="5">
        <v>46.0</v>
      </c>
      <c r="D945" s="4" t="s">
        <v>83</v>
      </c>
      <c r="E945" s="6" t="s">
        <v>84</v>
      </c>
      <c r="F945" s="5" t="s">
        <v>85</v>
      </c>
      <c r="G945" s="5">
        <v>759.0</v>
      </c>
      <c r="H945" s="5">
        <v>37.0</v>
      </c>
      <c r="I945" s="4" t="s">
        <v>28</v>
      </c>
    </row>
    <row r="946">
      <c r="A946" s="3">
        <v>43796.0</v>
      </c>
      <c r="B946" s="4" t="s">
        <v>79</v>
      </c>
      <c r="C946" s="5">
        <v>47.0</v>
      </c>
      <c r="D946" s="4" t="s">
        <v>80</v>
      </c>
      <c r="E946" s="6" t="s">
        <v>81</v>
      </c>
      <c r="F946" s="5">
        <v>4.0</v>
      </c>
      <c r="G946" s="5">
        <v>2088.0</v>
      </c>
      <c r="H946" s="5" t="s">
        <v>59</v>
      </c>
      <c r="I946" s="4" t="s">
        <v>14</v>
      </c>
    </row>
    <row r="947">
      <c r="A947" s="3">
        <v>43796.0</v>
      </c>
      <c r="B947" s="4" t="s">
        <v>248</v>
      </c>
      <c r="C947" s="5">
        <v>48.0</v>
      </c>
      <c r="D947" s="4" t="s">
        <v>249</v>
      </c>
      <c r="E947" s="6" t="s">
        <v>250</v>
      </c>
      <c r="F947" s="5" t="s">
        <v>251</v>
      </c>
      <c r="G947" s="5">
        <v>4596.0</v>
      </c>
      <c r="H947" s="5" t="s">
        <v>252</v>
      </c>
      <c r="I947" s="4" t="s">
        <v>14</v>
      </c>
    </row>
    <row r="948">
      <c r="A948" s="3">
        <v>43796.0</v>
      </c>
      <c r="B948" s="4" t="s">
        <v>260</v>
      </c>
      <c r="C948" s="5">
        <v>49.0</v>
      </c>
      <c r="D948" s="4" t="s">
        <v>261</v>
      </c>
      <c r="E948" s="6" t="s">
        <v>262</v>
      </c>
      <c r="F948" s="5" t="s">
        <v>32</v>
      </c>
      <c r="G948" s="5">
        <v>1910.0</v>
      </c>
      <c r="H948" s="5" t="s">
        <v>67</v>
      </c>
      <c r="I948" s="4" t="s">
        <v>28</v>
      </c>
    </row>
    <row r="949">
      <c r="A949" s="3">
        <v>43796.0</v>
      </c>
      <c r="B949" s="4" t="s">
        <v>384</v>
      </c>
      <c r="C949" s="5">
        <v>50.0</v>
      </c>
      <c r="D949" s="4" t="s">
        <v>385</v>
      </c>
      <c r="E949" s="6" t="s">
        <v>386</v>
      </c>
      <c r="F949" s="5" t="s">
        <v>74</v>
      </c>
      <c r="G949" s="5">
        <v>2544.0</v>
      </c>
      <c r="H949" s="5">
        <v>30.0</v>
      </c>
      <c r="I949" s="4" t="s">
        <v>28</v>
      </c>
    </row>
    <row r="950">
      <c r="A950" s="3">
        <v>43796.0</v>
      </c>
      <c r="B950" s="4" t="s">
        <v>367</v>
      </c>
      <c r="C950" s="5">
        <v>51.0</v>
      </c>
      <c r="D950" s="4" t="s">
        <v>104</v>
      </c>
      <c r="E950" s="6" t="s">
        <v>368</v>
      </c>
      <c r="F950" s="5">
        <v>4.0</v>
      </c>
      <c r="G950" s="5">
        <v>3386.0</v>
      </c>
      <c r="H950" s="5" t="s">
        <v>369</v>
      </c>
      <c r="I950" s="4" t="s">
        <v>28</v>
      </c>
    </row>
    <row r="951">
      <c r="A951" s="3">
        <v>43796.0</v>
      </c>
      <c r="B951" s="4" t="s">
        <v>322</v>
      </c>
      <c r="C951" s="5">
        <v>52.0</v>
      </c>
      <c r="D951" s="4" t="s">
        <v>323</v>
      </c>
      <c r="E951" s="6" t="s">
        <v>324</v>
      </c>
      <c r="F951" s="5" t="s">
        <v>12</v>
      </c>
      <c r="G951" s="5">
        <v>2489.0</v>
      </c>
      <c r="H951" s="5" t="s">
        <v>325</v>
      </c>
      <c r="I951" s="4" t="s">
        <v>28</v>
      </c>
    </row>
    <row r="952">
      <c r="A952" s="3">
        <v>43796.0</v>
      </c>
      <c r="B952" s="4" t="s">
        <v>326</v>
      </c>
      <c r="C952" s="5">
        <v>53.0</v>
      </c>
      <c r="D952" s="4" t="s">
        <v>327</v>
      </c>
      <c r="E952" s="6" t="s">
        <v>328</v>
      </c>
      <c r="F952" s="5" t="s">
        <v>32</v>
      </c>
      <c r="G952" s="5">
        <v>4873.0</v>
      </c>
      <c r="H952" s="5" t="s">
        <v>213</v>
      </c>
      <c r="I952" s="4" t="s">
        <v>28</v>
      </c>
    </row>
    <row r="953">
      <c r="A953" s="3">
        <v>43796.0</v>
      </c>
      <c r="B953" s="4" t="s">
        <v>94</v>
      </c>
      <c r="C953" s="5">
        <v>54.0</v>
      </c>
      <c r="D953" s="4" t="s">
        <v>95</v>
      </c>
      <c r="E953" s="6" t="s">
        <v>96</v>
      </c>
      <c r="F953" s="5" t="s">
        <v>97</v>
      </c>
      <c r="G953" s="5">
        <v>674.0</v>
      </c>
      <c r="H953" s="5">
        <v>30.0</v>
      </c>
      <c r="I953" s="4" t="s">
        <v>28</v>
      </c>
    </row>
    <row r="954">
      <c r="A954" s="3">
        <v>43796.0</v>
      </c>
      <c r="B954" s="4" t="s">
        <v>360</v>
      </c>
      <c r="C954" s="5">
        <v>55.0</v>
      </c>
      <c r="D954" s="4" t="s">
        <v>361</v>
      </c>
      <c r="E954" s="6" t="s">
        <v>362</v>
      </c>
      <c r="F954" s="5">
        <v>4.0</v>
      </c>
      <c r="G954" s="5">
        <v>540.0</v>
      </c>
      <c r="H954" s="5" t="s">
        <v>54</v>
      </c>
      <c r="I954" s="4" t="s">
        <v>14</v>
      </c>
    </row>
    <row r="955">
      <c r="A955" s="3">
        <v>43796.0</v>
      </c>
      <c r="B955" s="4" t="s">
        <v>217</v>
      </c>
      <c r="C955" s="5">
        <v>56.0</v>
      </c>
      <c r="D955" s="4" t="s">
        <v>218</v>
      </c>
      <c r="E955" s="6" t="s">
        <v>219</v>
      </c>
      <c r="F955" s="5" t="s">
        <v>32</v>
      </c>
      <c r="G955" s="5">
        <v>3561.0</v>
      </c>
      <c r="H955" s="5" t="s">
        <v>220</v>
      </c>
      <c r="I955" s="4" t="s">
        <v>28</v>
      </c>
    </row>
    <row r="956">
      <c r="A956" s="3">
        <v>43796.0</v>
      </c>
      <c r="B956" s="4" t="s">
        <v>318</v>
      </c>
      <c r="C956" s="5">
        <v>57.0</v>
      </c>
      <c r="D956" s="4" t="s">
        <v>319</v>
      </c>
      <c r="E956" s="6" t="s">
        <v>320</v>
      </c>
      <c r="F956" s="5" t="s">
        <v>134</v>
      </c>
      <c r="G956" s="5">
        <v>1113.0</v>
      </c>
      <c r="H956" s="5" t="s">
        <v>321</v>
      </c>
      <c r="I956" s="4" t="s">
        <v>28</v>
      </c>
    </row>
    <row r="957">
      <c r="A957" s="3">
        <v>43796.0</v>
      </c>
      <c r="B957" s="4" t="s">
        <v>329</v>
      </c>
      <c r="C957" s="5">
        <v>58.0</v>
      </c>
      <c r="D957" s="4" t="s">
        <v>330</v>
      </c>
      <c r="E957" s="6" t="s">
        <v>331</v>
      </c>
      <c r="F957" s="5" t="s">
        <v>251</v>
      </c>
      <c r="G957" s="5">
        <v>1926.0</v>
      </c>
      <c r="H957" s="5" t="s">
        <v>332</v>
      </c>
      <c r="I957" s="4" t="s">
        <v>28</v>
      </c>
    </row>
    <row r="958">
      <c r="A958" s="3">
        <v>43796.0</v>
      </c>
      <c r="B958" s="4" t="s">
        <v>308</v>
      </c>
      <c r="C958" s="5">
        <v>59.0</v>
      </c>
      <c r="D958" s="4" t="s">
        <v>309</v>
      </c>
      <c r="E958" s="6" t="s">
        <v>310</v>
      </c>
      <c r="F958" s="5" t="s">
        <v>26</v>
      </c>
      <c r="G958" s="5">
        <v>2917.0</v>
      </c>
      <c r="H958" s="5" t="s">
        <v>54</v>
      </c>
      <c r="I958" s="4" t="s">
        <v>28</v>
      </c>
    </row>
    <row r="959">
      <c r="A959" s="3">
        <v>43796.0</v>
      </c>
      <c r="B959" s="4" t="s">
        <v>256</v>
      </c>
      <c r="C959" s="5">
        <v>60.0</v>
      </c>
      <c r="D959" s="4" t="s">
        <v>257</v>
      </c>
      <c r="E959" s="6" t="s">
        <v>258</v>
      </c>
      <c r="F959" s="5" t="s">
        <v>251</v>
      </c>
      <c r="G959" s="5">
        <v>2406.0</v>
      </c>
      <c r="H959" s="5" t="s">
        <v>259</v>
      </c>
      <c r="I959" s="4" t="s">
        <v>28</v>
      </c>
    </row>
    <row r="960">
      <c r="A960" s="3">
        <v>43796.0</v>
      </c>
      <c r="B960" s="4" t="s">
        <v>696</v>
      </c>
      <c r="C960" s="5">
        <v>61.0</v>
      </c>
      <c r="D960" s="4" t="s">
        <v>697</v>
      </c>
      <c r="E960" s="6" t="s">
        <v>698</v>
      </c>
      <c r="F960" s="5" t="s">
        <v>74</v>
      </c>
      <c r="G960" s="5">
        <v>400.0</v>
      </c>
      <c r="H960" s="5" t="s">
        <v>699</v>
      </c>
      <c r="I960" s="4" t="s">
        <v>14</v>
      </c>
    </row>
    <row r="961">
      <c r="A961" s="3">
        <v>43796.0</v>
      </c>
      <c r="B961" s="4" t="s">
        <v>552</v>
      </c>
      <c r="C961" s="5">
        <v>62.0</v>
      </c>
      <c r="D961" s="4" t="s">
        <v>553</v>
      </c>
      <c r="E961" s="6" t="s">
        <v>554</v>
      </c>
      <c r="F961" s="5" t="s">
        <v>58</v>
      </c>
      <c r="G961" s="5">
        <v>214.0</v>
      </c>
      <c r="H961" s="5" t="s">
        <v>555</v>
      </c>
      <c r="I961" s="4" t="s">
        <v>28</v>
      </c>
    </row>
    <row r="962">
      <c r="A962" s="3">
        <v>43796.0</v>
      </c>
      <c r="B962" s="4" t="s">
        <v>445</v>
      </c>
      <c r="C962" s="5">
        <v>63.0</v>
      </c>
      <c r="D962" s="4" t="s">
        <v>446</v>
      </c>
      <c r="E962" s="6" t="s">
        <v>447</v>
      </c>
      <c r="F962" s="5">
        <v>4.0</v>
      </c>
      <c r="G962" s="5">
        <v>1200.0</v>
      </c>
      <c r="H962" s="5" t="s">
        <v>448</v>
      </c>
      <c r="I962" s="4" t="s">
        <v>14</v>
      </c>
    </row>
    <row r="963">
      <c r="A963" s="3">
        <v>43796.0</v>
      </c>
      <c r="B963" s="4" t="s">
        <v>409</v>
      </c>
      <c r="C963" s="5">
        <v>64.0</v>
      </c>
      <c r="D963" s="4" t="s">
        <v>410</v>
      </c>
      <c r="E963" s="6" t="s">
        <v>411</v>
      </c>
      <c r="F963" s="5" t="s">
        <v>32</v>
      </c>
      <c r="G963" s="5">
        <v>827.0</v>
      </c>
      <c r="H963" s="5" t="s">
        <v>412</v>
      </c>
      <c r="I963" s="4" t="s">
        <v>28</v>
      </c>
    </row>
    <row r="964">
      <c r="A964" s="3">
        <v>43796.0</v>
      </c>
      <c r="B964" s="4" t="s">
        <v>423</v>
      </c>
      <c r="C964" s="5">
        <v>65.0</v>
      </c>
      <c r="D964" s="4" t="s">
        <v>424</v>
      </c>
      <c r="E964" s="6" t="s">
        <v>425</v>
      </c>
      <c r="F964" s="5" t="s">
        <v>32</v>
      </c>
      <c r="G964" s="5">
        <v>1739.0</v>
      </c>
      <c r="H964" s="5" t="s">
        <v>426</v>
      </c>
      <c r="I964" s="4" t="s">
        <v>14</v>
      </c>
    </row>
    <row r="965">
      <c r="A965" s="3">
        <v>43796.0</v>
      </c>
      <c r="B965" s="4" t="s">
        <v>348</v>
      </c>
      <c r="C965" s="5">
        <v>66.0</v>
      </c>
      <c r="D965" s="4" t="s">
        <v>349</v>
      </c>
      <c r="E965" s="6" t="s">
        <v>350</v>
      </c>
      <c r="F965" s="5" t="s">
        <v>134</v>
      </c>
      <c r="G965" s="5">
        <v>740.0</v>
      </c>
      <c r="H965" s="5" t="s">
        <v>351</v>
      </c>
      <c r="I965" s="4" t="s">
        <v>28</v>
      </c>
    </row>
    <row r="966">
      <c r="A966" s="3">
        <v>43796.0</v>
      </c>
      <c r="B966" s="4" t="s">
        <v>413</v>
      </c>
      <c r="C966" s="5">
        <v>67.0</v>
      </c>
      <c r="D966" s="4" t="s">
        <v>414</v>
      </c>
      <c r="E966" s="6" t="s">
        <v>415</v>
      </c>
      <c r="F966" s="5" t="s">
        <v>26</v>
      </c>
      <c r="G966" s="5">
        <v>3279.0</v>
      </c>
      <c r="H966" s="5" t="s">
        <v>416</v>
      </c>
      <c r="I966" s="4" t="s">
        <v>28</v>
      </c>
    </row>
    <row r="967">
      <c r="A967" s="3">
        <v>43796.0</v>
      </c>
      <c r="B967" s="4" t="s">
        <v>131</v>
      </c>
      <c r="C967" s="5">
        <v>68.0</v>
      </c>
      <c r="D967" s="4" t="s">
        <v>132</v>
      </c>
      <c r="E967" s="6" t="s">
        <v>133</v>
      </c>
      <c r="F967" s="5" t="s">
        <v>134</v>
      </c>
      <c r="G967" s="5">
        <v>712.0</v>
      </c>
      <c r="H967" s="5" t="s">
        <v>135</v>
      </c>
      <c r="I967" s="4" t="s">
        <v>28</v>
      </c>
    </row>
    <row r="968">
      <c r="A968" s="3">
        <v>43796.0</v>
      </c>
      <c r="B968" s="4" t="s">
        <v>507</v>
      </c>
      <c r="C968" s="5">
        <v>69.0</v>
      </c>
      <c r="D968" s="4" t="s">
        <v>508</v>
      </c>
      <c r="E968" s="6" t="s">
        <v>509</v>
      </c>
      <c r="F968" s="5" t="s">
        <v>58</v>
      </c>
      <c r="G968" s="5">
        <v>395.0</v>
      </c>
      <c r="H968" s="5" t="s">
        <v>510</v>
      </c>
      <c r="I968" s="4" t="s">
        <v>28</v>
      </c>
    </row>
    <row r="969">
      <c r="A969" s="3">
        <v>43796.0</v>
      </c>
      <c r="B969" s="4" t="s">
        <v>173</v>
      </c>
      <c r="C969" s="5">
        <v>70.0</v>
      </c>
      <c r="D969" s="4" t="s">
        <v>174</v>
      </c>
      <c r="E969" s="6" t="s">
        <v>175</v>
      </c>
      <c r="F969" s="5" t="s">
        <v>176</v>
      </c>
      <c r="G969" s="5">
        <v>2176.0</v>
      </c>
      <c r="H969" s="5" t="s">
        <v>177</v>
      </c>
      <c r="I969" s="4" t="s">
        <v>28</v>
      </c>
    </row>
    <row r="970">
      <c r="A970" s="3">
        <v>43796.0</v>
      </c>
      <c r="B970" s="4" t="s">
        <v>263</v>
      </c>
      <c r="C970" s="5">
        <v>71.0</v>
      </c>
      <c r="D970" s="4" t="s">
        <v>264</v>
      </c>
      <c r="E970" s="6" t="s">
        <v>265</v>
      </c>
      <c r="F970" s="5" t="s">
        <v>106</v>
      </c>
      <c r="G970" s="5">
        <v>1519.0</v>
      </c>
      <c r="H970" s="5" t="s">
        <v>266</v>
      </c>
      <c r="I970" s="4" t="s">
        <v>28</v>
      </c>
    </row>
    <row r="971">
      <c r="A971" s="3">
        <v>43796.0</v>
      </c>
      <c r="B971" s="4" t="s">
        <v>582</v>
      </c>
      <c r="C971" s="5">
        <v>72.0</v>
      </c>
      <c r="D971" s="4" t="s">
        <v>583</v>
      </c>
      <c r="E971" s="6" t="s">
        <v>584</v>
      </c>
      <c r="F971" s="5">
        <v>4.0</v>
      </c>
      <c r="G971" s="5">
        <v>1831.0</v>
      </c>
      <c r="H971" s="5" t="s">
        <v>585</v>
      </c>
      <c r="I971" s="4" t="s">
        <v>14</v>
      </c>
    </row>
    <row r="972">
      <c r="A972" s="3">
        <v>43796.0</v>
      </c>
      <c r="B972" s="4" t="s">
        <v>667</v>
      </c>
      <c r="C972" s="5">
        <v>73.0</v>
      </c>
      <c r="D972" s="4" t="s">
        <v>668</v>
      </c>
      <c r="E972" s="6" t="s">
        <v>669</v>
      </c>
      <c r="F972" s="5" t="s">
        <v>12</v>
      </c>
      <c r="G972" s="5">
        <v>165.0</v>
      </c>
      <c r="H972" s="5" t="s">
        <v>67</v>
      </c>
      <c r="I972" s="4" t="s">
        <v>28</v>
      </c>
    </row>
    <row r="973">
      <c r="A973" s="3">
        <v>43796.0</v>
      </c>
      <c r="B973" s="4" t="s">
        <v>221</v>
      </c>
      <c r="C973" s="5">
        <v>74.0</v>
      </c>
      <c r="D973" s="4" t="s">
        <v>222</v>
      </c>
      <c r="E973" s="6" t="s">
        <v>223</v>
      </c>
      <c r="F973" s="5" t="s">
        <v>26</v>
      </c>
      <c r="G973" s="5">
        <v>6851.0</v>
      </c>
      <c r="H973" s="5" t="s">
        <v>224</v>
      </c>
      <c r="I973" s="4" t="s">
        <v>28</v>
      </c>
    </row>
    <row r="974">
      <c r="A974" s="3">
        <v>43796.0</v>
      </c>
      <c r="B974" s="4" t="s">
        <v>618</v>
      </c>
      <c r="C974" s="5">
        <v>75.0</v>
      </c>
      <c r="D974" s="4" t="s">
        <v>619</v>
      </c>
      <c r="E974" s="6" t="s">
        <v>620</v>
      </c>
      <c r="F974" s="5" t="s">
        <v>176</v>
      </c>
      <c r="G974" s="5">
        <v>71.0</v>
      </c>
      <c r="H974" s="5" t="s">
        <v>621</v>
      </c>
      <c r="I974" s="4" t="s">
        <v>28</v>
      </c>
    </row>
    <row r="975">
      <c r="A975" s="3">
        <v>43796.0</v>
      </c>
      <c r="B975" s="4" t="s">
        <v>559</v>
      </c>
      <c r="C975" s="5">
        <v>76.0</v>
      </c>
      <c r="D975" s="4" t="s">
        <v>560</v>
      </c>
      <c r="E975" s="6" t="s">
        <v>561</v>
      </c>
      <c r="F975" s="5" t="s">
        <v>53</v>
      </c>
      <c r="G975" s="5">
        <v>3411.0</v>
      </c>
      <c r="H975" s="5" t="s">
        <v>562</v>
      </c>
      <c r="I975" s="4" t="s">
        <v>28</v>
      </c>
    </row>
    <row r="976">
      <c r="A976" s="3">
        <v>43796.0</v>
      </c>
      <c r="B976" s="4" t="s">
        <v>377</v>
      </c>
      <c r="C976" s="5">
        <v>77.0</v>
      </c>
      <c r="D976" s="4" t="s">
        <v>378</v>
      </c>
      <c r="E976" s="6" t="s">
        <v>379</v>
      </c>
      <c r="F976" s="5" t="s">
        <v>32</v>
      </c>
      <c r="G976" s="5">
        <v>2875.0</v>
      </c>
      <c r="H976" s="5" t="s">
        <v>332</v>
      </c>
      <c r="I976" s="4" t="s">
        <v>28</v>
      </c>
    </row>
    <row r="977">
      <c r="A977" s="3">
        <v>43796.0</v>
      </c>
      <c r="B977" s="4" t="s">
        <v>128</v>
      </c>
      <c r="C977" s="5">
        <v>78.0</v>
      </c>
      <c r="D977" s="4" t="s">
        <v>129</v>
      </c>
      <c r="E977" s="6" t="s">
        <v>130</v>
      </c>
      <c r="F977" s="5">
        <v>4.0</v>
      </c>
      <c r="G977" s="5">
        <v>2841.0</v>
      </c>
      <c r="H977" s="5">
        <v>99.0</v>
      </c>
      <c r="I977" s="4" t="s">
        <v>14</v>
      </c>
    </row>
    <row r="978">
      <c r="A978" s="3">
        <v>43796.0</v>
      </c>
      <c r="B978" s="4" t="s">
        <v>673</v>
      </c>
      <c r="C978" s="5">
        <v>79.0</v>
      </c>
      <c r="D978" s="4" t="s">
        <v>674</v>
      </c>
      <c r="E978" s="6" t="s">
        <v>675</v>
      </c>
      <c r="F978" s="5">
        <v>4.0</v>
      </c>
      <c r="G978" s="5">
        <v>690.0</v>
      </c>
      <c r="H978" s="5" t="s">
        <v>307</v>
      </c>
      <c r="I978" s="4" t="s">
        <v>14</v>
      </c>
    </row>
    <row r="979">
      <c r="A979" s="3">
        <v>43796.0</v>
      </c>
      <c r="B979" s="4" t="s">
        <v>363</v>
      </c>
      <c r="C979" s="5">
        <v>80.0</v>
      </c>
      <c r="D979" s="4" t="s">
        <v>364</v>
      </c>
      <c r="E979" s="6" t="s">
        <v>365</v>
      </c>
      <c r="F979" s="5">
        <v>4.0</v>
      </c>
      <c r="G979" s="5">
        <v>1116.0</v>
      </c>
      <c r="H979" s="5" t="s">
        <v>366</v>
      </c>
      <c r="I979" s="4" t="s">
        <v>14</v>
      </c>
    </row>
    <row r="980">
      <c r="A980" s="3">
        <v>43796.0</v>
      </c>
      <c r="B980" s="4" t="s">
        <v>680</v>
      </c>
      <c r="C980" s="5">
        <v>81.0</v>
      </c>
      <c r="D980" s="4" t="s">
        <v>681</v>
      </c>
      <c r="E980" s="6" t="s">
        <v>682</v>
      </c>
      <c r="F980" s="5" t="s">
        <v>32</v>
      </c>
      <c r="G980" s="5">
        <v>2047.0</v>
      </c>
      <c r="H980" s="5" t="s">
        <v>683</v>
      </c>
      <c r="I980" s="4" t="s">
        <v>28</v>
      </c>
    </row>
    <row r="981">
      <c r="A981" s="3">
        <v>43796.0</v>
      </c>
      <c r="B981" s="4" t="s">
        <v>700</v>
      </c>
      <c r="C981" s="5">
        <v>82.0</v>
      </c>
      <c r="D981" s="4" t="s">
        <v>701</v>
      </c>
      <c r="E981" s="6" t="s">
        <v>702</v>
      </c>
      <c r="F981" s="5" t="s">
        <v>74</v>
      </c>
      <c r="G981" s="5">
        <v>817.0</v>
      </c>
      <c r="H981" s="5" t="s">
        <v>703</v>
      </c>
      <c r="I981" s="4" t="s">
        <v>14</v>
      </c>
    </row>
    <row r="982">
      <c r="A982" s="3">
        <v>43796.0</v>
      </c>
      <c r="B982" s="4" t="s">
        <v>315</v>
      </c>
      <c r="C982" s="5">
        <v>83.0</v>
      </c>
      <c r="D982" s="4" t="s">
        <v>316</v>
      </c>
      <c r="E982" s="6" t="s">
        <v>317</v>
      </c>
      <c r="F982" s="5" t="s">
        <v>74</v>
      </c>
      <c r="G982" s="5">
        <v>3596.0</v>
      </c>
      <c r="H982" s="5">
        <v>30.0</v>
      </c>
      <c r="I982" s="4" t="s">
        <v>28</v>
      </c>
    </row>
    <row r="983">
      <c r="A983" s="3">
        <v>43796.0</v>
      </c>
      <c r="B983" s="4" t="s">
        <v>229</v>
      </c>
      <c r="C983" s="5">
        <v>84.0</v>
      </c>
      <c r="D983" s="4" t="s">
        <v>230</v>
      </c>
      <c r="E983" s="6" t="s">
        <v>231</v>
      </c>
      <c r="F983" s="5" t="s">
        <v>134</v>
      </c>
      <c r="G983" s="5">
        <v>166.0</v>
      </c>
      <c r="H983" s="5" t="s">
        <v>232</v>
      </c>
      <c r="I983" s="4" t="s">
        <v>28</v>
      </c>
    </row>
    <row r="984">
      <c r="A984" s="3">
        <v>43796.0</v>
      </c>
      <c r="B984" s="4" t="s">
        <v>704</v>
      </c>
      <c r="C984" s="5">
        <v>85.0</v>
      </c>
      <c r="D984" s="4" t="s">
        <v>705</v>
      </c>
      <c r="E984" s="6" t="s">
        <v>706</v>
      </c>
      <c r="F984" s="5" t="s">
        <v>707</v>
      </c>
      <c r="G984" s="5">
        <v>187.0</v>
      </c>
      <c r="H984" s="5" t="s">
        <v>488</v>
      </c>
      <c r="I984" s="4" t="s">
        <v>28</v>
      </c>
    </row>
    <row r="985">
      <c r="A985" s="3">
        <v>43796.0</v>
      </c>
      <c r="B985" s="4" t="s">
        <v>186</v>
      </c>
      <c r="C985" s="5">
        <v>86.0</v>
      </c>
      <c r="D985" s="4" t="s">
        <v>187</v>
      </c>
      <c r="E985" s="6" t="s">
        <v>188</v>
      </c>
      <c r="F985" s="5">
        <v>4.0</v>
      </c>
      <c r="G985" s="5">
        <v>4385.0</v>
      </c>
      <c r="H985" s="5" t="s">
        <v>189</v>
      </c>
      <c r="I985" s="4" t="s">
        <v>28</v>
      </c>
    </row>
    <row r="986">
      <c r="A986" s="3">
        <v>43796.0</v>
      </c>
      <c r="B986" s="4" t="s">
        <v>708</v>
      </c>
      <c r="C986" s="5">
        <v>87.0</v>
      </c>
      <c r="D986" s="4" t="s">
        <v>709</v>
      </c>
      <c r="E986" s="6" t="s">
        <v>710</v>
      </c>
      <c r="F986" s="5">
        <v>4.0</v>
      </c>
      <c r="G986" s="5">
        <v>797.0</v>
      </c>
      <c r="H986" s="5" t="s">
        <v>711</v>
      </c>
      <c r="I986" s="4" t="s">
        <v>28</v>
      </c>
    </row>
    <row r="987">
      <c r="A987" s="3">
        <v>43796.0</v>
      </c>
      <c r="B987" s="4" t="s">
        <v>676</v>
      </c>
      <c r="C987" s="5">
        <v>88.0</v>
      </c>
      <c r="D987" s="4" t="s">
        <v>677</v>
      </c>
      <c r="E987" s="6" t="s">
        <v>678</v>
      </c>
      <c r="F987" s="5">
        <v>4.0</v>
      </c>
      <c r="G987" s="5">
        <v>1269.0</v>
      </c>
      <c r="H987" s="5" t="s">
        <v>679</v>
      </c>
      <c r="I987" s="4" t="s">
        <v>14</v>
      </c>
    </row>
    <row r="988">
      <c r="A988" s="3">
        <v>43796.0</v>
      </c>
      <c r="B988" s="4" t="s">
        <v>712</v>
      </c>
      <c r="C988" s="5">
        <v>89.0</v>
      </c>
      <c r="D988" s="4" t="s">
        <v>713</v>
      </c>
      <c r="E988" s="6" t="s">
        <v>714</v>
      </c>
      <c r="F988" s="5" t="s">
        <v>26</v>
      </c>
      <c r="G988" s="5">
        <v>207.0</v>
      </c>
      <c r="H988" s="5">
        <v>145.0</v>
      </c>
      <c r="I988" s="4" t="s">
        <v>28</v>
      </c>
    </row>
    <row r="989">
      <c r="A989" s="3">
        <v>43796.0</v>
      </c>
      <c r="B989" s="4" t="s">
        <v>715</v>
      </c>
      <c r="C989" s="5">
        <v>90.0</v>
      </c>
      <c r="D989" s="4" t="s">
        <v>716</v>
      </c>
      <c r="E989" s="6" t="s">
        <v>717</v>
      </c>
      <c r="F989" s="5" t="s">
        <v>32</v>
      </c>
      <c r="G989" s="5">
        <v>3560.0</v>
      </c>
      <c r="H989" s="5" t="s">
        <v>718</v>
      </c>
      <c r="I989" s="4" t="s">
        <v>28</v>
      </c>
    </row>
    <row r="990">
      <c r="A990" s="3">
        <v>43796.0</v>
      </c>
      <c r="B990" s="4" t="s">
        <v>281</v>
      </c>
      <c r="C990" s="5">
        <v>91.0</v>
      </c>
      <c r="D990" s="4" t="s">
        <v>113</v>
      </c>
      <c r="E990" s="6" t="s">
        <v>282</v>
      </c>
      <c r="F990" s="5">
        <v>4.0</v>
      </c>
      <c r="G990" s="5">
        <v>2703.0</v>
      </c>
      <c r="H990" s="5" t="s">
        <v>283</v>
      </c>
      <c r="I990" s="4" t="s">
        <v>28</v>
      </c>
    </row>
    <row r="991">
      <c r="A991" s="3">
        <v>43796.0</v>
      </c>
      <c r="B991" s="4" t="s">
        <v>233</v>
      </c>
      <c r="C991" s="5">
        <v>92.0</v>
      </c>
      <c r="D991" s="4" t="s">
        <v>234</v>
      </c>
      <c r="E991" s="6" t="s">
        <v>235</v>
      </c>
      <c r="F991" s="5" t="s">
        <v>85</v>
      </c>
      <c r="G991" s="5">
        <v>1633.0</v>
      </c>
      <c r="H991" s="5" t="s">
        <v>236</v>
      </c>
      <c r="I991" s="4" t="s">
        <v>28</v>
      </c>
    </row>
    <row r="992">
      <c r="A992" s="3">
        <v>43796.0</v>
      </c>
      <c r="B992" s="4" t="s">
        <v>253</v>
      </c>
      <c r="C992" s="5">
        <v>93.0</v>
      </c>
      <c r="D992" s="4" t="s">
        <v>254</v>
      </c>
      <c r="E992" s="6" t="s">
        <v>255</v>
      </c>
      <c r="F992" s="5" t="s">
        <v>106</v>
      </c>
      <c r="G992" s="5">
        <v>5312.0</v>
      </c>
      <c r="H992" s="5">
        <v>79.0</v>
      </c>
      <c r="I992" s="4" t="s">
        <v>28</v>
      </c>
    </row>
    <row r="993">
      <c r="A993" s="3">
        <v>43796.0</v>
      </c>
      <c r="B993" s="4" t="s">
        <v>574</v>
      </c>
      <c r="C993" s="5">
        <v>94.0</v>
      </c>
      <c r="D993" s="4" t="s">
        <v>575</v>
      </c>
      <c r="E993" s="6" t="s">
        <v>576</v>
      </c>
      <c r="F993" s="5" t="s">
        <v>134</v>
      </c>
      <c r="G993" s="5">
        <v>762.0</v>
      </c>
      <c r="H993" s="5" t="s">
        <v>577</v>
      </c>
      <c r="I993" s="4" t="s">
        <v>14</v>
      </c>
    </row>
    <row r="994">
      <c r="A994" s="3">
        <v>43796.0</v>
      </c>
      <c r="B994" s="4" t="s">
        <v>98</v>
      </c>
      <c r="C994" s="5">
        <v>95.0</v>
      </c>
      <c r="D994" s="4" t="s">
        <v>99</v>
      </c>
      <c r="E994" s="6" t="s">
        <v>100</v>
      </c>
      <c r="F994" s="5" t="s">
        <v>101</v>
      </c>
      <c r="G994" s="5">
        <v>439.0</v>
      </c>
      <c r="H994" s="5" t="s">
        <v>102</v>
      </c>
      <c r="I994" s="4" t="s">
        <v>28</v>
      </c>
    </row>
    <row r="995">
      <c r="A995" s="3">
        <v>43796.0</v>
      </c>
      <c r="B995" s="4" t="s">
        <v>719</v>
      </c>
      <c r="C995" s="5">
        <v>96.0</v>
      </c>
      <c r="D995" s="4" t="s">
        <v>720</v>
      </c>
      <c r="E995" s="6" t="s">
        <v>721</v>
      </c>
      <c r="F995" s="5" t="s">
        <v>74</v>
      </c>
      <c r="G995" s="5">
        <v>254.0</v>
      </c>
      <c r="H995" s="5" t="s">
        <v>722</v>
      </c>
      <c r="I995" s="4" t="s">
        <v>28</v>
      </c>
    </row>
    <row r="996">
      <c r="A996" s="3">
        <v>43796.0</v>
      </c>
      <c r="B996" s="4" t="s">
        <v>168</v>
      </c>
      <c r="C996" s="5">
        <v>97.0</v>
      </c>
      <c r="D996" s="4" t="s">
        <v>169</v>
      </c>
      <c r="E996" s="6" t="s">
        <v>170</v>
      </c>
      <c r="F996" s="5" t="s">
        <v>171</v>
      </c>
      <c r="G996" s="5">
        <v>1083.0</v>
      </c>
      <c r="H996" s="5" t="s">
        <v>172</v>
      </c>
      <c r="I996" s="4" t="s">
        <v>28</v>
      </c>
    </row>
    <row r="997">
      <c r="A997" s="3">
        <v>43796.0</v>
      </c>
      <c r="B997" s="4" t="s">
        <v>205</v>
      </c>
      <c r="C997" s="5">
        <v>98.0</v>
      </c>
      <c r="D997" s="4" t="s">
        <v>206</v>
      </c>
      <c r="E997" s="6" t="s">
        <v>207</v>
      </c>
      <c r="F997" s="5" t="s">
        <v>208</v>
      </c>
      <c r="G997" s="5">
        <v>194.0</v>
      </c>
      <c r="H997" s="5" t="s">
        <v>209</v>
      </c>
      <c r="I997" s="4" t="s">
        <v>28</v>
      </c>
    </row>
    <row r="998">
      <c r="A998" s="3">
        <v>43796.0</v>
      </c>
      <c r="B998" s="4" t="s">
        <v>723</v>
      </c>
      <c r="C998" s="5">
        <v>99.0</v>
      </c>
      <c r="D998" s="4" t="s">
        <v>724</v>
      </c>
      <c r="E998" s="6" t="s">
        <v>725</v>
      </c>
      <c r="F998" s="5">
        <v>4.0</v>
      </c>
      <c r="G998" s="5">
        <v>1405.0</v>
      </c>
      <c r="H998" s="5" t="s">
        <v>726</v>
      </c>
      <c r="I998" s="4" t="s">
        <v>28</v>
      </c>
    </row>
    <row r="999">
      <c r="A999" s="3">
        <v>43796.0</v>
      </c>
      <c r="B999" s="4" t="s">
        <v>688</v>
      </c>
      <c r="C999" s="5">
        <v>100.0</v>
      </c>
      <c r="D999" s="4" t="s">
        <v>689</v>
      </c>
      <c r="E999" s="6" t="s">
        <v>690</v>
      </c>
      <c r="F999" s="5">
        <v>4.0</v>
      </c>
      <c r="G999" s="5">
        <v>6932.0</v>
      </c>
      <c r="H999" s="5" t="s">
        <v>691</v>
      </c>
      <c r="I999" s="4" t="s">
        <v>28</v>
      </c>
    </row>
    <row r="1000">
      <c r="A1000" s="3">
        <v>43795.0</v>
      </c>
      <c r="B1000" s="4" t="s">
        <v>15</v>
      </c>
      <c r="C1000" s="5">
        <v>1.0</v>
      </c>
      <c r="D1000" s="4" t="s">
        <v>16</v>
      </c>
      <c r="E1000" s="6" t="s">
        <v>17</v>
      </c>
      <c r="F1000" s="5">
        <v>4.0</v>
      </c>
      <c r="G1000" s="5">
        <v>29163.0</v>
      </c>
      <c r="H1000" s="5" t="s">
        <v>18</v>
      </c>
      <c r="I1000" s="4" t="s">
        <v>14</v>
      </c>
    </row>
    <row r="1001">
      <c r="A1001" s="3">
        <v>43795.0</v>
      </c>
      <c r="B1001" s="4" t="s">
        <v>156</v>
      </c>
      <c r="C1001" s="5">
        <v>2.0</v>
      </c>
      <c r="D1001" s="4" t="s">
        <v>157</v>
      </c>
      <c r="E1001" s="6" t="s">
        <v>158</v>
      </c>
      <c r="F1001" s="5" t="s">
        <v>134</v>
      </c>
      <c r="G1001" s="5">
        <v>1400.0</v>
      </c>
      <c r="H1001" s="5" t="s">
        <v>159</v>
      </c>
      <c r="I1001" s="4" t="s">
        <v>28</v>
      </c>
    </row>
    <row r="1002">
      <c r="A1002" s="3">
        <v>43795.0</v>
      </c>
      <c r="B1002" s="4" t="s">
        <v>23</v>
      </c>
      <c r="C1002" s="5">
        <v>3.0</v>
      </c>
      <c r="D1002" s="4" t="s">
        <v>24</v>
      </c>
      <c r="E1002" s="6" t="s">
        <v>25</v>
      </c>
      <c r="F1002" s="5" t="s">
        <v>26</v>
      </c>
      <c r="G1002" s="5">
        <v>6079.0</v>
      </c>
      <c r="H1002" s="5" t="s">
        <v>27</v>
      </c>
      <c r="I1002" s="4" t="s">
        <v>28</v>
      </c>
    </row>
    <row r="1003">
      <c r="A1003" s="3">
        <v>43795.0</v>
      </c>
      <c r="B1003" s="4" t="s">
        <v>38</v>
      </c>
      <c r="C1003" s="5">
        <v>4.0</v>
      </c>
      <c r="D1003" s="4" t="s">
        <v>39</v>
      </c>
      <c r="E1003" s="6" t="s">
        <v>40</v>
      </c>
      <c r="F1003" s="5">
        <v>4.0</v>
      </c>
      <c r="G1003" s="5">
        <v>5485.0</v>
      </c>
      <c r="H1003" s="5" t="s">
        <v>41</v>
      </c>
      <c r="I1003" s="4" t="s">
        <v>14</v>
      </c>
    </row>
    <row r="1004">
      <c r="A1004" s="3">
        <v>43795.0</v>
      </c>
      <c r="B1004" s="4" t="s">
        <v>46</v>
      </c>
      <c r="C1004" s="5">
        <v>5.0</v>
      </c>
      <c r="D1004" s="4" t="s">
        <v>47</v>
      </c>
      <c r="E1004" s="6" t="s">
        <v>48</v>
      </c>
      <c r="F1004" s="5">
        <v>4.0</v>
      </c>
      <c r="G1004" s="5">
        <v>6736.0</v>
      </c>
      <c r="H1004" s="5" t="s">
        <v>49</v>
      </c>
      <c r="I1004" s="4" t="s">
        <v>14</v>
      </c>
    </row>
    <row r="1005">
      <c r="A1005" s="3">
        <v>43795.0</v>
      </c>
      <c r="B1005" s="4" t="s">
        <v>71</v>
      </c>
      <c r="C1005" s="5">
        <v>6.0</v>
      </c>
      <c r="D1005" s="4" t="s">
        <v>72</v>
      </c>
      <c r="E1005" s="6" t="s">
        <v>73</v>
      </c>
      <c r="F1005" s="5" t="s">
        <v>74</v>
      </c>
      <c r="G1005" s="5">
        <v>2403.0</v>
      </c>
      <c r="H1005" s="5" t="s">
        <v>75</v>
      </c>
      <c r="I1005" s="4" t="s">
        <v>28</v>
      </c>
    </row>
    <row r="1006">
      <c r="A1006" s="3">
        <v>43795.0</v>
      </c>
      <c r="B1006" s="4" t="s">
        <v>19</v>
      </c>
      <c r="C1006" s="5">
        <v>7.0</v>
      </c>
      <c r="D1006" s="4" t="s">
        <v>20</v>
      </c>
      <c r="E1006" s="6" t="s">
        <v>21</v>
      </c>
      <c r="F1006" s="5">
        <v>4.0</v>
      </c>
      <c r="G1006" s="5">
        <v>10808.0</v>
      </c>
      <c r="H1006" s="5" t="s">
        <v>22</v>
      </c>
      <c r="I1006" s="4" t="s">
        <v>14</v>
      </c>
    </row>
    <row r="1007">
      <c r="A1007" s="3">
        <v>43795.0</v>
      </c>
      <c r="B1007" s="4" t="s">
        <v>68</v>
      </c>
      <c r="C1007" s="5">
        <v>8.0</v>
      </c>
      <c r="D1007" s="4" t="s">
        <v>69</v>
      </c>
      <c r="E1007" s="6" t="s">
        <v>70</v>
      </c>
      <c r="F1007" s="5">
        <v>4.0</v>
      </c>
      <c r="G1007" s="5">
        <v>3725.0</v>
      </c>
      <c r="H1007" s="5" t="s">
        <v>67</v>
      </c>
      <c r="I1007" s="4" t="s">
        <v>28</v>
      </c>
    </row>
    <row r="1008">
      <c r="A1008" s="3">
        <v>43795.0</v>
      </c>
      <c r="B1008" s="4" t="s">
        <v>468</v>
      </c>
      <c r="C1008" s="5">
        <v>9.0</v>
      </c>
      <c r="D1008" s="4" t="s">
        <v>469</v>
      </c>
      <c r="E1008" s="6" t="s">
        <v>470</v>
      </c>
      <c r="F1008" s="5">
        <v>4.0</v>
      </c>
      <c r="G1008" s="5">
        <v>31441.0</v>
      </c>
      <c r="H1008" s="5" t="s">
        <v>471</v>
      </c>
      <c r="I1008" s="4" t="s">
        <v>14</v>
      </c>
    </row>
    <row r="1009">
      <c r="A1009" s="3">
        <v>43795.0</v>
      </c>
      <c r="B1009" s="4" t="s">
        <v>60</v>
      </c>
      <c r="C1009" s="5">
        <v>10.0</v>
      </c>
      <c r="D1009" s="4" t="s">
        <v>61</v>
      </c>
      <c r="E1009" s="6" t="s">
        <v>62</v>
      </c>
      <c r="F1009" s="5">
        <v>4.0</v>
      </c>
      <c r="G1009" s="5">
        <v>2758.0</v>
      </c>
      <c r="H1009" s="5" t="s">
        <v>63</v>
      </c>
      <c r="I1009" s="4" t="s">
        <v>14</v>
      </c>
    </row>
    <row r="1010">
      <c r="A1010" s="3">
        <v>43795.0</v>
      </c>
      <c r="B1010" s="4" t="s">
        <v>692</v>
      </c>
      <c r="C1010" s="5">
        <v>11.0</v>
      </c>
      <c r="D1010" s="4" t="s">
        <v>693</v>
      </c>
      <c r="E1010" s="6" t="s">
        <v>694</v>
      </c>
      <c r="F1010" s="5" t="s">
        <v>12</v>
      </c>
      <c r="G1010" s="5">
        <v>4587.0</v>
      </c>
      <c r="H1010" s="5" t="s">
        <v>695</v>
      </c>
      <c r="I1010" s="4" t="s">
        <v>28</v>
      </c>
    </row>
    <row r="1011">
      <c r="A1011" s="3">
        <v>43795.0</v>
      </c>
      <c r="B1011" s="4" t="s">
        <v>214</v>
      </c>
      <c r="C1011" s="5">
        <v>12.0</v>
      </c>
      <c r="D1011" s="4" t="s">
        <v>215</v>
      </c>
      <c r="E1011" s="6" t="s">
        <v>216</v>
      </c>
      <c r="F1011" s="5" t="s">
        <v>26</v>
      </c>
      <c r="G1011" s="5">
        <v>4463.0</v>
      </c>
      <c r="H1011" s="5" t="s">
        <v>54</v>
      </c>
      <c r="I1011" s="4" t="s">
        <v>28</v>
      </c>
    </row>
    <row r="1012">
      <c r="A1012" s="3">
        <v>43795.0</v>
      </c>
      <c r="B1012" s="4" t="s">
        <v>29</v>
      </c>
      <c r="C1012" s="5">
        <v>13.0</v>
      </c>
      <c r="D1012" s="4" t="s">
        <v>30</v>
      </c>
      <c r="E1012" s="6" t="s">
        <v>31</v>
      </c>
      <c r="F1012" s="5" t="s">
        <v>32</v>
      </c>
      <c r="G1012" s="5">
        <v>2108.0</v>
      </c>
      <c r="H1012" s="5" t="s">
        <v>33</v>
      </c>
      <c r="I1012" s="4" t="s">
        <v>28</v>
      </c>
    </row>
    <row r="1013">
      <c r="A1013" s="3">
        <v>43795.0</v>
      </c>
      <c r="B1013" s="4" t="s">
        <v>182</v>
      </c>
      <c r="C1013" s="5">
        <v>14.0</v>
      </c>
      <c r="D1013" s="4" t="s">
        <v>183</v>
      </c>
      <c r="E1013" s="6" t="s">
        <v>184</v>
      </c>
      <c r="F1013" s="5">
        <v>4.0</v>
      </c>
      <c r="G1013" s="5">
        <v>6706.0</v>
      </c>
      <c r="H1013" s="5" t="s">
        <v>185</v>
      </c>
      <c r="I1013" s="4" t="s">
        <v>14</v>
      </c>
    </row>
    <row r="1014">
      <c r="A1014" s="3">
        <v>43795.0</v>
      </c>
      <c r="B1014" s="4" t="s">
        <v>42</v>
      </c>
      <c r="C1014" s="5">
        <v>15.0</v>
      </c>
      <c r="D1014" s="4" t="s">
        <v>43</v>
      </c>
      <c r="E1014" s="6" t="s">
        <v>44</v>
      </c>
      <c r="F1014" s="5">
        <v>4.0</v>
      </c>
      <c r="G1014" s="5">
        <v>1830.0</v>
      </c>
      <c r="H1014" s="5" t="s">
        <v>45</v>
      </c>
      <c r="I1014" s="4" t="s">
        <v>14</v>
      </c>
    </row>
    <row r="1015">
      <c r="A1015" s="3">
        <v>43795.0</v>
      </c>
      <c r="B1015" s="4" t="s">
        <v>90</v>
      </c>
      <c r="C1015" s="5">
        <v>16.0</v>
      </c>
      <c r="D1015" s="4" t="s">
        <v>91</v>
      </c>
      <c r="E1015" s="6" t="s">
        <v>92</v>
      </c>
      <c r="F1015" s="5" t="s">
        <v>32</v>
      </c>
      <c r="G1015" s="5">
        <v>3157.0</v>
      </c>
      <c r="H1015" s="5" t="s">
        <v>93</v>
      </c>
      <c r="I1015" s="4" t="s">
        <v>28</v>
      </c>
    </row>
    <row r="1016">
      <c r="A1016" s="3">
        <v>43795.0</v>
      </c>
      <c r="B1016" s="4" t="s">
        <v>34</v>
      </c>
      <c r="C1016" s="5">
        <v>17.0</v>
      </c>
      <c r="D1016" s="4" t="s">
        <v>35</v>
      </c>
      <c r="E1016" s="6" t="s">
        <v>36</v>
      </c>
      <c r="F1016" s="5">
        <v>4.0</v>
      </c>
      <c r="G1016" s="5">
        <v>3781.0</v>
      </c>
      <c r="H1016" s="5" t="s">
        <v>37</v>
      </c>
      <c r="I1016" s="4" t="s">
        <v>28</v>
      </c>
    </row>
    <row r="1017">
      <c r="A1017" s="3">
        <v>43795.0</v>
      </c>
      <c r="B1017" s="4" t="s">
        <v>76</v>
      </c>
      <c r="C1017" s="5">
        <v>18.0</v>
      </c>
      <c r="D1017" s="4" t="s">
        <v>77</v>
      </c>
      <c r="E1017" s="6" t="s">
        <v>78</v>
      </c>
      <c r="F1017" s="5" t="s">
        <v>26</v>
      </c>
      <c r="G1017" s="5">
        <v>2934.0</v>
      </c>
      <c r="H1017" s="5" t="s">
        <v>67</v>
      </c>
      <c r="I1017" s="4" t="s">
        <v>28</v>
      </c>
    </row>
    <row r="1018">
      <c r="A1018" s="3">
        <v>43795.0</v>
      </c>
      <c r="B1018" s="4" t="s">
        <v>55</v>
      </c>
      <c r="C1018" s="5">
        <v>19.0</v>
      </c>
      <c r="D1018" s="4" t="s">
        <v>56</v>
      </c>
      <c r="E1018" s="6" t="s">
        <v>57</v>
      </c>
      <c r="F1018" s="5" t="s">
        <v>58</v>
      </c>
      <c r="G1018" s="5">
        <v>2245.0</v>
      </c>
      <c r="H1018" s="5" t="s">
        <v>59</v>
      </c>
      <c r="I1018" s="4" t="s">
        <v>28</v>
      </c>
    </row>
    <row r="1019">
      <c r="A1019" s="3">
        <v>43795.0</v>
      </c>
      <c r="B1019" s="4" t="s">
        <v>116</v>
      </c>
      <c r="C1019" s="5">
        <v>20.0</v>
      </c>
      <c r="D1019" s="4" t="s">
        <v>117</v>
      </c>
      <c r="E1019" s="6" t="s">
        <v>118</v>
      </c>
      <c r="F1019" s="5" t="s">
        <v>32</v>
      </c>
      <c r="G1019" s="5">
        <v>2056.0</v>
      </c>
      <c r="H1019" s="5" t="s">
        <v>119</v>
      </c>
      <c r="I1019" s="4" t="s">
        <v>28</v>
      </c>
    </row>
    <row r="1020">
      <c r="A1020" s="3">
        <v>43795.0</v>
      </c>
      <c r="B1020" s="4" t="s">
        <v>108</v>
      </c>
      <c r="C1020" s="5">
        <v>21.0</v>
      </c>
      <c r="D1020" s="4" t="s">
        <v>109</v>
      </c>
      <c r="E1020" s="6" t="s">
        <v>110</v>
      </c>
      <c r="F1020" s="5" t="s">
        <v>58</v>
      </c>
      <c r="G1020" s="5">
        <v>14480.0</v>
      </c>
      <c r="H1020" s="5" t="s">
        <v>111</v>
      </c>
      <c r="I1020" s="4" t="s">
        <v>28</v>
      </c>
    </row>
    <row r="1021">
      <c r="A1021" s="3">
        <v>43795.0</v>
      </c>
      <c r="B1021" s="4" t="s">
        <v>401</v>
      </c>
      <c r="C1021" s="5">
        <v>22.0</v>
      </c>
      <c r="D1021" s="4" t="s">
        <v>402</v>
      </c>
      <c r="E1021" s="6" t="s">
        <v>403</v>
      </c>
      <c r="F1021" s="5">
        <v>4.0</v>
      </c>
      <c r="G1021" s="5">
        <v>571.0</v>
      </c>
      <c r="H1021" s="5" t="s">
        <v>404</v>
      </c>
      <c r="I1021" s="4" t="s">
        <v>14</v>
      </c>
    </row>
    <row r="1022">
      <c r="A1022" s="3">
        <v>43795.0</v>
      </c>
      <c r="B1022" s="4" t="s">
        <v>140</v>
      </c>
      <c r="C1022" s="5">
        <v>23.0</v>
      </c>
      <c r="D1022" s="4" t="s">
        <v>141</v>
      </c>
      <c r="E1022" s="6" t="s">
        <v>142</v>
      </c>
      <c r="F1022" s="5" t="s">
        <v>74</v>
      </c>
      <c r="G1022" s="5">
        <v>8885.0</v>
      </c>
      <c r="H1022" s="5" t="s">
        <v>143</v>
      </c>
      <c r="I1022" s="4" t="s">
        <v>28</v>
      </c>
    </row>
    <row r="1023">
      <c r="A1023" s="3">
        <v>43795.0</v>
      </c>
      <c r="B1023" s="4" t="s">
        <v>86</v>
      </c>
      <c r="C1023" s="5">
        <v>24.0</v>
      </c>
      <c r="D1023" s="4" t="s">
        <v>87</v>
      </c>
      <c r="E1023" s="6" t="s">
        <v>88</v>
      </c>
      <c r="F1023" s="5">
        <v>4.0</v>
      </c>
      <c r="G1023" s="5">
        <v>3640.0</v>
      </c>
      <c r="H1023" s="5" t="s">
        <v>89</v>
      </c>
      <c r="I1023" s="4" t="s">
        <v>14</v>
      </c>
    </row>
    <row r="1024">
      <c r="A1024" s="3">
        <v>43795.0</v>
      </c>
      <c r="B1024" s="4" t="s">
        <v>112</v>
      </c>
      <c r="C1024" s="5">
        <v>25.0</v>
      </c>
      <c r="D1024" s="4" t="s">
        <v>113</v>
      </c>
      <c r="E1024" s="6" t="s">
        <v>114</v>
      </c>
      <c r="F1024" s="5" t="s">
        <v>12</v>
      </c>
      <c r="G1024" s="5">
        <v>2675.0</v>
      </c>
      <c r="H1024" s="5" t="s">
        <v>115</v>
      </c>
      <c r="I1024" s="4" t="s">
        <v>28</v>
      </c>
    </row>
    <row r="1025">
      <c r="A1025" s="3">
        <v>43795.0</v>
      </c>
      <c r="B1025" s="4" t="s">
        <v>664</v>
      </c>
      <c r="C1025" s="5">
        <v>26.0</v>
      </c>
      <c r="D1025" s="4" t="s">
        <v>665</v>
      </c>
      <c r="E1025" s="6" t="s">
        <v>666</v>
      </c>
      <c r="F1025" s="5" t="s">
        <v>74</v>
      </c>
      <c r="G1025" s="5">
        <v>1200.0</v>
      </c>
      <c r="H1025" s="5" t="s">
        <v>213</v>
      </c>
      <c r="I1025" s="4" t="s">
        <v>14</v>
      </c>
    </row>
    <row r="1026">
      <c r="A1026" s="3">
        <v>43795.0</v>
      </c>
      <c r="B1026" s="4" t="s">
        <v>670</v>
      </c>
      <c r="C1026" s="5">
        <v>27.0</v>
      </c>
      <c r="D1026" s="4" t="s">
        <v>671</v>
      </c>
      <c r="E1026" s="6" t="s">
        <v>672</v>
      </c>
      <c r="F1026" s="5" t="s">
        <v>26</v>
      </c>
      <c r="G1026" s="5">
        <v>1871.0</v>
      </c>
      <c r="H1026" s="5">
        <v>98.0</v>
      </c>
      <c r="I1026" s="4" t="s">
        <v>14</v>
      </c>
    </row>
    <row r="1027">
      <c r="A1027" s="3">
        <v>43795.0</v>
      </c>
      <c r="B1027" s="4" t="s">
        <v>190</v>
      </c>
      <c r="C1027" s="5">
        <v>28.0</v>
      </c>
      <c r="D1027" s="4" t="s">
        <v>191</v>
      </c>
      <c r="E1027" s="6" t="s">
        <v>192</v>
      </c>
      <c r="F1027" s="5" t="s">
        <v>26</v>
      </c>
      <c r="G1027" s="5">
        <v>229.0</v>
      </c>
      <c r="H1027" s="5" t="s">
        <v>193</v>
      </c>
      <c r="I1027" s="4" t="s">
        <v>28</v>
      </c>
    </row>
    <row r="1028">
      <c r="A1028" s="3">
        <v>43795.0</v>
      </c>
      <c r="B1028" s="4" t="s">
        <v>120</v>
      </c>
      <c r="C1028" s="5">
        <v>29.0</v>
      </c>
      <c r="D1028" s="4" t="s">
        <v>121</v>
      </c>
      <c r="E1028" s="6" t="s">
        <v>122</v>
      </c>
      <c r="F1028" s="5" t="s">
        <v>32</v>
      </c>
      <c r="G1028" s="5">
        <v>2041.0</v>
      </c>
      <c r="H1028" s="5" t="s">
        <v>123</v>
      </c>
      <c r="I1028" s="4" t="s">
        <v>28</v>
      </c>
    </row>
    <row r="1029">
      <c r="A1029" s="3">
        <v>43795.0</v>
      </c>
      <c r="B1029" s="4" t="s">
        <v>260</v>
      </c>
      <c r="C1029" s="5">
        <v>30.0</v>
      </c>
      <c r="D1029" s="4" t="s">
        <v>261</v>
      </c>
      <c r="E1029" s="6" t="s">
        <v>262</v>
      </c>
      <c r="F1029" s="5" t="s">
        <v>32</v>
      </c>
      <c r="G1029" s="5">
        <v>1910.0</v>
      </c>
      <c r="H1029" s="5" t="s">
        <v>67</v>
      </c>
      <c r="I1029" s="4" t="s">
        <v>28</v>
      </c>
    </row>
    <row r="1030">
      <c r="A1030" s="3">
        <v>43795.0</v>
      </c>
      <c r="B1030" s="4" t="s">
        <v>124</v>
      </c>
      <c r="C1030" s="5">
        <v>31.0</v>
      </c>
      <c r="D1030" s="4" t="s">
        <v>125</v>
      </c>
      <c r="E1030" s="6" t="s">
        <v>126</v>
      </c>
      <c r="F1030" s="5" t="s">
        <v>26</v>
      </c>
      <c r="G1030" s="5">
        <v>2493.0</v>
      </c>
      <c r="H1030" s="5" t="s">
        <v>127</v>
      </c>
      <c r="I1030" s="4" t="s">
        <v>28</v>
      </c>
    </row>
    <row r="1031">
      <c r="A1031" s="3">
        <v>43795.0</v>
      </c>
      <c r="B1031" s="4" t="s">
        <v>398</v>
      </c>
      <c r="C1031" s="5">
        <v>32.0</v>
      </c>
      <c r="D1031" s="4" t="s">
        <v>399</v>
      </c>
      <c r="E1031" s="6" t="s">
        <v>400</v>
      </c>
      <c r="F1031" s="5" t="s">
        <v>134</v>
      </c>
      <c r="G1031" s="5">
        <v>2116.0</v>
      </c>
      <c r="H1031" s="5" t="s">
        <v>54</v>
      </c>
      <c r="I1031" s="4" t="s">
        <v>28</v>
      </c>
    </row>
    <row r="1032">
      <c r="A1032" s="3">
        <v>43795.0</v>
      </c>
      <c r="B1032" s="4" t="s">
        <v>64</v>
      </c>
      <c r="C1032" s="5">
        <v>33.0</v>
      </c>
      <c r="D1032" s="4" t="s">
        <v>65</v>
      </c>
      <c r="E1032" s="6" t="s">
        <v>66</v>
      </c>
      <c r="F1032" s="5">
        <v>4.0</v>
      </c>
      <c r="G1032" s="5">
        <v>2329.0</v>
      </c>
      <c r="H1032" s="5" t="s">
        <v>67</v>
      </c>
      <c r="I1032" s="4" t="s">
        <v>14</v>
      </c>
    </row>
    <row r="1033">
      <c r="A1033" s="3">
        <v>43795.0</v>
      </c>
      <c r="B1033" s="4" t="s">
        <v>384</v>
      </c>
      <c r="C1033" s="5">
        <v>34.0</v>
      </c>
      <c r="D1033" s="4" t="s">
        <v>385</v>
      </c>
      <c r="E1033" s="6" t="s">
        <v>386</v>
      </c>
      <c r="F1033" s="5" t="s">
        <v>74</v>
      </c>
      <c r="G1033" s="5">
        <v>2544.0</v>
      </c>
      <c r="H1033" s="5">
        <v>30.0</v>
      </c>
      <c r="I1033" s="4" t="s">
        <v>28</v>
      </c>
    </row>
    <row r="1034">
      <c r="A1034" s="3">
        <v>43795.0</v>
      </c>
      <c r="B1034" s="4" t="s">
        <v>50</v>
      </c>
      <c r="C1034" s="5">
        <v>35.0</v>
      </c>
      <c r="D1034" s="4" t="s">
        <v>51</v>
      </c>
      <c r="E1034" s="6" t="s">
        <v>52</v>
      </c>
      <c r="F1034" s="5" t="s">
        <v>53</v>
      </c>
      <c r="G1034" s="5">
        <v>938.0</v>
      </c>
      <c r="H1034" s="5" t="s">
        <v>54</v>
      </c>
      <c r="I1034" s="4" t="s">
        <v>28</v>
      </c>
    </row>
    <row r="1035">
      <c r="A1035" s="3">
        <v>43795.0</v>
      </c>
      <c r="B1035" s="4" t="s">
        <v>210</v>
      </c>
      <c r="C1035" s="5">
        <v>36.0</v>
      </c>
      <c r="D1035" s="4" t="s">
        <v>211</v>
      </c>
      <c r="E1035" s="6" t="s">
        <v>212</v>
      </c>
      <c r="F1035" s="5">
        <v>4.0</v>
      </c>
      <c r="G1035" s="5">
        <v>454.0</v>
      </c>
      <c r="H1035" s="5" t="s">
        <v>213</v>
      </c>
      <c r="I1035" s="4" t="s">
        <v>28</v>
      </c>
    </row>
    <row r="1036">
      <c r="A1036" s="3">
        <v>43795.0</v>
      </c>
      <c r="B1036" s="4" t="s">
        <v>727</v>
      </c>
      <c r="C1036" s="5">
        <v>37.0</v>
      </c>
      <c r="D1036" s="4" t="s">
        <v>697</v>
      </c>
      <c r="E1036" s="6" t="s">
        <v>728</v>
      </c>
      <c r="F1036" s="5" t="s">
        <v>74</v>
      </c>
      <c r="G1036" s="5">
        <v>400.0</v>
      </c>
      <c r="H1036" s="5" t="s">
        <v>729</v>
      </c>
      <c r="I1036" s="4" t="s">
        <v>28</v>
      </c>
    </row>
    <row r="1037">
      <c r="A1037" s="3">
        <v>43795.0</v>
      </c>
      <c r="B1037" s="4" t="s">
        <v>144</v>
      </c>
      <c r="C1037" s="5">
        <v>38.0</v>
      </c>
      <c r="D1037" s="4" t="s">
        <v>145</v>
      </c>
      <c r="E1037" s="6" t="s">
        <v>146</v>
      </c>
      <c r="F1037" s="5" t="s">
        <v>53</v>
      </c>
      <c r="G1037" s="5">
        <v>3616.0</v>
      </c>
      <c r="H1037" s="5" t="s">
        <v>147</v>
      </c>
      <c r="I1037" s="4" t="s">
        <v>28</v>
      </c>
    </row>
    <row r="1038">
      <c r="A1038" s="3">
        <v>43795.0</v>
      </c>
      <c r="B1038" s="4" t="s">
        <v>160</v>
      </c>
      <c r="C1038" s="5">
        <v>39.0</v>
      </c>
      <c r="D1038" s="4" t="s">
        <v>161</v>
      </c>
      <c r="E1038" s="6" t="s">
        <v>162</v>
      </c>
      <c r="F1038" s="5">
        <v>4.0</v>
      </c>
      <c r="G1038" s="5">
        <v>3281.0</v>
      </c>
      <c r="H1038" s="5" t="s">
        <v>163</v>
      </c>
      <c r="I1038" s="4" t="s">
        <v>14</v>
      </c>
    </row>
    <row r="1039">
      <c r="A1039" s="3">
        <v>43795.0</v>
      </c>
      <c r="B1039" s="4" t="s">
        <v>367</v>
      </c>
      <c r="C1039" s="5">
        <v>40.0</v>
      </c>
      <c r="D1039" s="4" t="s">
        <v>104</v>
      </c>
      <c r="E1039" s="6" t="s">
        <v>368</v>
      </c>
      <c r="F1039" s="5">
        <v>4.0</v>
      </c>
      <c r="G1039" s="5">
        <v>3386.0</v>
      </c>
      <c r="H1039" s="5" t="s">
        <v>369</v>
      </c>
      <c r="I1039" s="4" t="s">
        <v>28</v>
      </c>
    </row>
    <row r="1040">
      <c r="A1040" s="3">
        <v>43795.0</v>
      </c>
      <c r="B1040" s="4" t="s">
        <v>525</v>
      </c>
      <c r="C1040" s="5">
        <v>41.0</v>
      </c>
      <c r="D1040" s="4" t="s">
        <v>526</v>
      </c>
      <c r="E1040" s="6" t="s">
        <v>527</v>
      </c>
      <c r="F1040" s="5" t="s">
        <v>97</v>
      </c>
      <c r="G1040" s="5">
        <v>508.0</v>
      </c>
      <c r="H1040" s="5" t="s">
        <v>528</v>
      </c>
      <c r="I1040" s="4" t="s">
        <v>28</v>
      </c>
    </row>
    <row r="1041">
      <c r="A1041" s="3">
        <v>43795.0</v>
      </c>
      <c r="B1041" s="4" t="s">
        <v>284</v>
      </c>
      <c r="C1041" s="5">
        <v>42.0</v>
      </c>
      <c r="D1041" s="4" t="s">
        <v>285</v>
      </c>
      <c r="E1041" s="6" t="s">
        <v>286</v>
      </c>
      <c r="F1041" s="5" t="s">
        <v>12</v>
      </c>
      <c r="G1041" s="5">
        <v>3767.0</v>
      </c>
      <c r="H1041" s="5" t="s">
        <v>287</v>
      </c>
      <c r="I1041" s="4" t="s">
        <v>28</v>
      </c>
    </row>
    <row r="1042">
      <c r="A1042" s="3">
        <v>43795.0</v>
      </c>
      <c r="B1042" s="4" t="s">
        <v>337</v>
      </c>
      <c r="C1042" s="5">
        <v>43.0</v>
      </c>
      <c r="D1042" s="4" t="s">
        <v>338</v>
      </c>
      <c r="E1042" s="6" t="s">
        <v>339</v>
      </c>
      <c r="F1042" s="5" t="s">
        <v>74</v>
      </c>
      <c r="G1042" s="5">
        <v>1775.0</v>
      </c>
      <c r="H1042" s="5" t="s">
        <v>340</v>
      </c>
      <c r="I1042" s="4" t="s">
        <v>28</v>
      </c>
    </row>
    <row r="1043">
      <c r="A1043" s="3">
        <v>43795.0</v>
      </c>
      <c r="B1043" s="4" t="s">
        <v>461</v>
      </c>
      <c r="C1043" s="5">
        <v>44.0</v>
      </c>
      <c r="D1043" s="4" t="s">
        <v>462</v>
      </c>
      <c r="E1043" s="6" t="s">
        <v>463</v>
      </c>
      <c r="F1043" s="5" t="s">
        <v>53</v>
      </c>
      <c r="G1043" s="5">
        <v>2432.0</v>
      </c>
      <c r="H1043" s="5" t="s">
        <v>464</v>
      </c>
      <c r="I1043" s="4" t="s">
        <v>28</v>
      </c>
    </row>
    <row r="1044">
      <c r="A1044" s="3">
        <v>43795.0</v>
      </c>
      <c r="B1044" s="4" t="s">
        <v>79</v>
      </c>
      <c r="C1044" s="5">
        <v>45.0</v>
      </c>
      <c r="D1044" s="4" t="s">
        <v>80</v>
      </c>
      <c r="E1044" s="6" t="s">
        <v>81</v>
      </c>
      <c r="F1044" s="5">
        <v>4.0</v>
      </c>
      <c r="G1044" s="5">
        <v>2088.0</v>
      </c>
      <c r="H1044" s="5" t="s">
        <v>59</v>
      </c>
      <c r="I1044" s="4" t="s">
        <v>14</v>
      </c>
    </row>
    <row r="1045">
      <c r="A1045" s="3">
        <v>43795.0</v>
      </c>
      <c r="B1045" s="4" t="s">
        <v>103</v>
      </c>
      <c r="C1045" s="5">
        <v>46.0</v>
      </c>
      <c r="D1045" s="4" t="s">
        <v>104</v>
      </c>
      <c r="E1045" s="6" t="s">
        <v>105</v>
      </c>
      <c r="F1045" s="5" t="s">
        <v>106</v>
      </c>
      <c r="G1045" s="5">
        <v>1030.0</v>
      </c>
      <c r="H1045" s="5" t="s">
        <v>107</v>
      </c>
      <c r="I1045" s="4" t="s">
        <v>28</v>
      </c>
    </row>
    <row r="1046">
      <c r="A1046" s="3">
        <v>43795.0</v>
      </c>
      <c r="B1046" s="4" t="s">
        <v>248</v>
      </c>
      <c r="C1046" s="5">
        <v>47.0</v>
      </c>
      <c r="D1046" s="4" t="s">
        <v>249</v>
      </c>
      <c r="E1046" s="6" t="s">
        <v>250</v>
      </c>
      <c r="F1046" s="5" t="s">
        <v>251</v>
      </c>
      <c r="G1046" s="5">
        <v>4596.0</v>
      </c>
      <c r="H1046" s="5" t="s">
        <v>252</v>
      </c>
      <c r="I1046" s="4" t="s">
        <v>14</v>
      </c>
    </row>
    <row r="1047">
      <c r="A1047" s="3">
        <v>43795.0</v>
      </c>
      <c r="B1047" s="4" t="s">
        <v>348</v>
      </c>
      <c r="C1047" s="5">
        <v>48.0</v>
      </c>
      <c r="D1047" s="4" t="s">
        <v>349</v>
      </c>
      <c r="E1047" s="6" t="s">
        <v>350</v>
      </c>
      <c r="F1047" s="5" t="s">
        <v>134</v>
      </c>
      <c r="G1047" s="5">
        <v>740.0</v>
      </c>
      <c r="H1047" s="5" t="s">
        <v>351</v>
      </c>
      <c r="I1047" s="4" t="s">
        <v>28</v>
      </c>
    </row>
    <row r="1048">
      <c r="A1048" s="3">
        <v>43795.0</v>
      </c>
      <c r="B1048" s="4" t="s">
        <v>322</v>
      </c>
      <c r="C1048" s="5">
        <v>49.0</v>
      </c>
      <c r="D1048" s="4" t="s">
        <v>323</v>
      </c>
      <c r="E1048" s="6" t="s">
        <v>324</v>
      </c>
      <c r="F1048" s="5" t="s">
        <v>12</v>
      </c>
      <c r="G1048" s="5">
        <v>2489.0</v>
      </c>
      <c r="H1048" s="5" t="s">
        <v>325</v>
      </c>
      <c r="I1048" s="4" t="s">
        <v>28</v>
      </c>
    </row>
    <row r="1049">
      <c r="A1049" s="3">
        <v>43795.0</v>
      </c>
      <c r="B1049" s="4" t="s">
        <v>532</v>
      </c>
      <c r="C1049" s="5">
        <v>50.0</v>
      </c>
      <c r="D1049" s="4" t="s">
        <v>533</v>
      </c>
      <c r="E1049" s="6" t="s">
        <v>534</v>
      </c>
      <c r="F1049" s="5" t="s">
        <v>12</v>
      </c>
      <c r="G1049" s="5">
        <v>2799.0</v>
      </c>
      <c r="H1049" s="5" t="s">
        <v>535</v>
      </c>
      <c r="I1049" s="4" t="s">
        <v>14</v>
      </c>
    </row>
    <row r="1050">
      <c r="A1050" s="3">
        <v>43795.0</v>
      </c>
      <c r="B1050" s="4" t="s">
        <v>94</v>
      </c>
      <c r="C1050" s="5">
        <v>51.0</v>
      </c>
      <c r="D1050" s="4" t="s">
        <v>95</v>
      </c>
      <c r="E1050" s="6" t="s">
        <v>96</v>
      </c>
      <c r="F1050" s="5" t="s">
        <v>97</v>
      </c>
      <c r="G1050" s="5">
        <v>674.0</v>
      </c>
      <c r="H1050" s="5">
        <v>30.0</v>
      </c>
      <c r="I1050" s="4" t="s">
        <v>28</v>
      </c>
    </row>
    <row r="1051">
      <c r="A1051" s="3">
        <v>43795.0</v>
      </c>
      <c r="B1051" s="4" t="s">
        <v>423</v>
      </c>
      <c r="C1051" s="5">
        <v>52.0</v>
      </c>
      <c r="D1051" s="4" t="s">
        <v>424</v>
      </c>
      <c r="E1051" s="6" t="s">
        <v>425</v>
      </c>
      <c r="F1051" s="5" t="s">
        <v>32</v>
      </c>
      <c r="G1051" s="5">
        <v>1739.0</v>
      </c>
      <c r="H1051" s="5" t="s">
        <v>426</v>
      </c>
      <c r="I1051" s="4" t="s">
        <v>14</v>
      </c>
    </row>
    <row r="1052">
      <c r="A1052" s="3">
        <v>43795.0</v>
      </c>
      <c r="B1052" s="4" t="s">
        <v>536</v>
      </c>
      <c r="C1052" s="5">
        <v>53.0</v>
      </c>
      <c r="D1052" s="4" t="s">
        <v>537</v>
      </c>
      <c r="E1052" s="6" t="s">
        <v>538</v>
      </c>
      <c r="F1052" s="5">
        <v>4.0</v>
      </c>
      <c r="G1052" s="5">
        <v>756.0</v>
      </c>
      <c r="H1052" s="5" t="s">
        <v>539</v>
      </c>
      <c r="I1052" s="4" t="s">
        <v>28</v>
      </c>
    </row>
    <row r="1053">
      <c r="A1053" s="3">
        <v>43795.0</v>
      </c>
      <c r="B1053" s="4" t="s">
        <v>482</v>
      </c>
      <c r="C1053" s="5">
        <v>54.0</v>
      </c>
      <c r="D1053" s="4" t="s">
        <v>199</v>
      </c>
      <c r="E1053" s="6" t="s">
        <v>483</v>
      </c>
      <c r="F1053" s="5">
        <v>4.0</v>
      </c>
      <c r="G1053" s="5">
        <v>8862.0</v>
      </c>
      <c r="H1053" s="5" t="s">
        <v>484</v>
      </c>
      <c r="I1053" s="4" t="s">
        <v>28</v>
      </c>
    </row>
    <row r="1054">
      <c r="A1054" s="3">
        <v>43795.0</v>
      </c>
      <c r="B1054" s="4" t="s">
        <v>360</v>
      </c>
      <c r="C1054" s="5">
        <v>55.0</v>
      </c>
      <c r="D1054" s="4" t="s">
        <v>361</v>
      </c>
      <c r="E1054" s="6" t="s">
        <v>362</v>
      </c>
      <c r="F1054" s="5">
        <v>4.0</v>
      </c>
      <c r="G1054" s="5">
        <v>540.0</v>
      </c>
      <c r="H1054" s="5" t="s">
        <v>54</v>
      </c>
      <c r="I1054" s="4" t="s">
        <v>14</v>
      </c>
    </row>
    <row r="1055">
      <c r="A1055" s="3">
        <v>43795.0</v>
      </c>
      <c r="B1055" s="4" t="s">
        <v>326</v>
      </c>
      <c r="C1055" s="5">
        <v>56.0</v>
      </c>
      <c r="D1055" s="4" t="s">
        <v>327</v>
      </c>
      <c r="E1055" s="6" t="s">
        <v>328</v>
      </c>
      <c r="F1055" s="5" t="s">
        <v>32</v>
      </c>
      <c r="G1055" s="5">
        <v>4873.0</v>
      </c>
      <c r="H1055" s="5" t="s">
        <v>213</v>
      </c>
      <c r="I1055" s="4" t="s">
        <v>28</v>
      </c>
    </row>
    <row r="1056">
      <c r="A1056" s="3">
        <v>43795.0</v>
      </c>
      <c r="B1056" s="4" t="s">
        <v>217</v>
      </c>
      <c r="C1056" s="5">
        <v>57.0</v>
      </c>
      <c r="D1056" s="4" t="s">
        <v>218</v>
      </c>
      <c r="E1056" s="6" t="s">
        <v>219</v>
      </c>
      <c r="F1056" s="5" t="s">
        <v>32</v>
      </c>
      <c r="G1056" s="5">
        <v>3561.0</v>
      </c>
      <c r="H1056" s="5" t="s">
        <v>220</v>
      </c>
      <c r="I1056" s="4" t="s">
        <v>28</v>
      </c>
    </row>
    <row r="1057">
      <c r="A1057" s="3">
        <v>43795.0</v>
      </c>
      <c r="B1057" s="4" t="s">
        <v>82</v>
      </c>
      <c r="C1057" s="5">
        <v>58.0</v>
      </c>
      <c r="D1057" s="4" t="s">
        <v>83</v>
      </c>
      <c r="E1057" s="6" t="s">
        <v>84</v>
      </c>
      <c r="F1057" s="5" t="s">
        <v>85</v>
      </c>
      <c r="G1057" s="5">
        <v>759.0</v>
      </c>
      <c r="H1057" s="5">
        <v>37.0</v>
      </c>
      <c r="I1057" s="4" t="s">
        <v>28</v>
      </c>
    </row>
    <row r="1058">
      <c r="A1058" s="3">
        <v>43795.0</v>
      </c>
      <c r="B1058" s="4" t="s">
        <v>318</v>
      </c>
      <c r="C1058" s="5">
        <v>59.0</v>
      </c>
      <c r="D1058" s="4" t="s">
        <v>319</v>
      </c>
      <c r="E1058" s="6" t="s">
        <v>320</v>
      </c>
      <c r="F1058" s="5" t="s">
        <v>134</v>
      </c>
      <c r="G1058" s="5">
        <v>1113.0</v>
      </c>
      <c r="H1058" s="5" t="s">
        <v>321</v>
      </c>
      <c r="I1058" s="4" t="s">
        <v>28</v>
      </c>
    </row>
    <row r="1059">
      <c r="A1059" s="3">
        <v>43795.0</v>
      </c>
      <c r="B1059" s="4" t="s">
        <v>445</v>
      </c>
      <c r="C1059" s="5">
        <v>60.0</v>
      </c>
      <c r="D1059" s="4" t="s">
        <v>446</v>
      </c>
      <c r="E1059" s="6" t="s">
        <v>447</v>
      </c>
      <c r="F1059" s="5">
        <v>4.0</v>
      </c>
      <c r="G1059" s="5">
        <v>1200.0</v>
      </c>
      <c r="H1059" s="5" t="s">
        <v>448</v>
      </c>
      <c r="I1059" s="4" t="s">
        <v>14</v>
      </c>
    </row>
    <row r="1060">
      <c r="A1060" s="3">
        <v>43795.0</v>
      </c>
      <c r="B1060" s="4" t="s">
        <v>329</v>
      </c>
      <c r="C1060" s="5">
        <v>61.0</v>
      </c>
      <c r="D1060" s="4" t="s">
        <v>330</v>
      </c>
      <c r="E1060" s="6" t="s">
        <v>331</v>
      </c>
      <c r="F1060" s="5" t="s">
        <v>251</v>
      </c>
      <c r="G1060" s="5">
        <v>1926.0</v>
      </c>
      <c r="H1060" s="5" t="s">
        <v>332</v>
      </c>
      <c r="I1060" s="4" t="s">
        <v>28</v>
      </c>
    </row>
    <row r="1061">
      <c r="A1061" s="3">
        <v>43795.0</v>
      </c>
      <c r="B1061" s="4" t="s">
        <v>221</v>
      </c>
      <c r="C1061" s="5">
        <v>62.0</v>
      </c>
      <c r="D1061" s="4" t="s">
        <v>222</v>
      </c>
      <c r="E1061" s="6" t="s">
        <v>223</v>
      </c>
      <c r="F1061" s="5" t="s">
        <v>26</v>
      </c>
      <c r="G1061" s="5">
        <v>6851.0</v>
      </c>
      <c r="H1061" s="5" t="s">
        <v>224</v>
      </c>
      <c r="I1061" s="4" t="s">
        <v>28</v>
      </c>
    </row>
    <row r="1062">
      <c r="A1062" s="3">
        <v>43795.0</v>
      </c>
      <c r="B1062" s="4" t="s">
        <v>507</v>
      </c>
      <c r="C1062" s="5">
        <v>63.0</v>
      </c>
      <c r="D1062" s="4" t="s">
        <v>508</v>
      </c>
      <c r="E1062" s="6" t="s">
        <v>509</v>
      </c>
      <c r="F1062" s="5" t="s">
        <v>58</v>
      </c>
      <c r="G1062" s="5">
        <v>395.0</v>
      </c>
      <c r="H1062" s="5" t="s">
        <v>510</v>
      </c>
      <c r="I1062" s="4" t="s">
        <v>28</v>
      </c>
    </row>
    <row r="1063">
      <c r="A1063" s="3">
        <v>43795.0</v>
      </c>
      <c r="B1063" s="4" t="s">
        <v>552</v>
      </c>
      <c r="C1063" s="5">
        <v>64.0</v>
      </c>
      <c r="D1063" s="4" t="s">
        <v>553</v>
      </c>
      <c r="E1063" s="6" t="s">
        <v>554</v>
      </c>
      <c r="F1063" s="5" t="s">
        <v>58</v>
      </c>
      <c r="G1063" s="5">
        <v>214.0</v>
      </c>
      <c r="H1063" s="5" t="s">
        <v>555</v>
      </c>
      <c r="I1063" s="4" t="s">
        <v>28</v>
      </c>
    </row>
    <row r="1064">
      <c r="A1064" s="3">
        <v>43795.0</v>
      </c>
      <c r="B1064" s="4" t="s">
        <v>409</v>
      </c>
      <c r="C1064" s="5">
        <v>65.0</v>
      </c>
      <c r="D1064" s="4" t="s">
        <v>410</v>
      </c>
      <c r="E1064" s="6" t="s">
        <v>411</v>
      </c>
      <c r="F1064" s="5" t="s">
        <v>32</v>
      </c>
      <c r="G1064" s="5">
        <v>827.0</v>
      </c>
      <c r="H1064" s="5" t="s">
        <v>412</v>
      </c>
      <c r="I1064" s="4" t="s">
        <v>28</v>
      </c>
    </row>
    <row r="1065">
      <c r="A1065" s="3">
        <v>43795.0</v>
      </c>
      <c r="B1065" s="4" t="s">
        <v>308</v>
      </c>
      <c r="C1065" s="5">
        <v>66.0</v>
      </c>
      <c r="D1065" s="4" t="s">
        <v>309</v>
      </c>
      <c r="E1065" s="6" t="s">
        <v>310</v>
      </c>
      <c r="F1065" s="5" t="s">
        <v>26</v>
      </c>
      <c r="G1065" s="5">
        <v>2917.0</v>
      </c>
      <c r="H1065" s="5" t="s">
        <v>54</v>
      </c>
      <c r="I1065" s="4" t="s">
        <v>28</v>
      </c>
    </row>
    <row r="1066">
      <c r="A1066" s="3">
        <v>43795.0</v>
      </c>
      <c r="B1066" s="4" t="s">
        <v>256</v>
      </c>
      <c r="C1066" s="5">
        <v>67.0</v>
      </c>
      <c r="D1066" s="4" t="s">
        <v>257</v>
      </c>
      <c r="E1066" s="6" t="s">
        <v>258</v>
      </c>
      <c r="F1066" s="5" t="s">
        <v>251</v>
      </c>
      <c r="G1066" s="5">
        <v>2406.0</v>
      </c>
      <c r="H1066" s="5" t="s">
        <v>259</v>
      </c>
      <c r="I1066" s="4" t="s">
        <v>28</v>
      </c>
    </row>
    <row r="1067">
      <c r="A1067" s="3">
        <v>43795.0</v>
      </c>
      <c r="B1067" s="4" t="s">
        <v>413</v>
      </c>
      <c r="C1067" s="5">
        <v>68.0</v>
      </c>
      <c r="D1067" s="4" t="s">
        <v>414</v>
      </c>
      <c r="E1067" s="6" t="s">
        <v>415</v>
      </c>
      <c r="F1067" s="5" t="s">
        <v>26</v>
      </c>
      <c r="G1067" s="5">
        <v>3279.0</v>
      </c>
      <c r="H1067" s="5" t="s">
        <v>416</v>
      </c>
      <c r="I1067" s="4" t="s">
        <v>28</v>
      </c>
    </row>
    <row r="1068">
      <c r="A1068" s="3">
        <v>43795.0</v>
      </c>
      <c r="B1068" s="4" t="s">
        <v>128</v>
      </c>
      <c r="C1068" s="5">
        <v>69.0</v>
      </c>
      <c r="D1068" s="4" t="s">
        <v>129</v>
      </c>
      <c r="E1068" s="6" t="s">
        <v>130</v>
      </c>
      <c r="F1068" s="5">
        <v>4.0</v>
      </c>
      <c r="G1068" s="5">
        <v>2841.0</v>
      </c>
      <c r="H1068" s="5">
        <v>99.0</v>
      </c>
      <c r="I1068" s="4" t="s">
        <v>14</v>
      </c>
    </row>
    <row r="1069">
      <c r="A1069" s="3">
        <v>43795.0</v>
      </c>
      <c r="B1069" s="4" t="s">
        <v>667</v>
      </c>
      <c r="C1069" s="5">
        <v>70.0</v>
      </c>
      <c r="D1069" s="4" t="s">
        <v>668</v>
      </c>
      <c r="E1069" s="6" t="s">
        <v>669</v>
      </c>
      <c r="F1069" s="5" t="s">
        <v>12</v>
      </c>
      <c r="G1069" s="5">
        <v>165.0</v>
      </c>
      <c r="H1069" s="5" t="s">
        <v>67</v>
      </c>
      <c r="I1069" s="4" t="s">
        <v>28</v>
      </c>
    </row>
    <row r="1070">
      <c r="A1070" s="3">
        <v>43795.0</v>
      </c>
      <c r="B1070" s="4" t="s">
        <v>582</v>
      </c>
      <c r="C1070" s="5">
        <v>71.0</v>
      </c>
      <c r="D1070" s="4" t="s">
        <v>583</v>
      </c>
      <c r="E1070" s="6" t="s">
        <v>584</v>
      </c>
      <c r="F1070" s="5">
        <v>4.0</v>
      </c>
      <c r="G1070" s="5">
        <v>1831.0</v>
      </c>
      <c r="H1070" s="5" t="s">
        <v>585</v>
      </c>
      <c r="I1070" s="4" t="s">
        <v>14</v>
      </c>
    </row>
    <row r="1071">
      <c r="A1071" s="3">
        <v>43795.0</v>
      </c>
      <c r="B1071" s="4" t="s">
        <v>700</v>
      </c>
      <c r="C1071" s="5">
        <v>72.0</v>
      </c>
      <c r="D1071" s="4" t="s">
        <v>701</v>
      </c>
      <c r="E1071" s="6" t="s">
        <v>702</v>
      </c>
      <c r="F1071" s="5" t="s">
        <v>74</v>
      </c>
      <c r="G1071" s="5">
        <v>817.0</v>
      </c>
      <c r="H1071" s="5" t="s">
        <v>703</v>
      </c>
      <c r="I1071" s="4" t="s">
        <v>14</v>
      </c>
    </row>
    <row r="1072">
      <c r="A1072" s="3">
        <v>43795.0</v>
      </c>
      <c r="B1072" s="4" t="s">
        <v>730</v>
      </c>
      <c r="C1072" s="5">
        <v>73.0</v>
      </c>
      <c r="D1072" s="4" t="s">
        <v>731</v>
      </c>
      <c r="E1072" s="6" t="s">
        <v>732</v>
      </c>
      <c r="F1072" s="5" t="s">
        <v>32</v>
      </c>
      <c r="G1072" s="5">
        <v>2449.0</v>
      </c>
      <c r="H1072" s="5" t="s">
        <v>733</v>
      </c>
      <c r="I1072" s="4" t="s">
        <v>28</v>
      </c>
    </row>
    <row r="1073">
      <c r="A1073" s="3">
        <v>43795.0</v>
      </c>
      <c r="B1073" s="4" t="s">
        <v>559</v>
      </c>
      <c r="C1073" s="5">
        <v>74.0</v>
      </c>
      <c r="D1073" s="4" t="s">
        <v>560</v>
      </c>
      <c r="E1073" s="6" t="s">
        <v>561</v>
      </c>
      <c r="F1073" s="5" t="s">
        <v>53</v>
      </c>
      <c r="G1073" s="5">
        <v>3411.0</v>
      </c>
      <c r="H1073" s="5" t="s">
        <v>562</v>
      </c>
      <c r="I1073" s="4" t="s">
        <v>28</v>
      </c>
    </row>
    <row r="1074">
      <c r="A1074" s="3">
        <v>43795.0</v>
      </c>
      <c r="B1074" s="4" t="s">
        <v>673</v>
      </c>
      <c r="C1074" s="5">
        <v>75.0</v>
      </c>
      <c r="D1074" s="4" t="s">
        <v>674</v>
      </c>
      <c r="E1074" s="6" t="s">
        <v>675</v>
      </c>
      <c r="F1074" s="5">
        <v>4.0</v>
      </c>
      <c r="G1074" s="5">
        <v>690.0</v>
      </c>
      <c r="H1074" s="5" t="s">
        <v>307</v>
      </c>
      <c r="I1074" s="4" t="s">
        <v>14</v>
      </c>
    </row>
    <row r="1075">
      <c r="A1075" s="3">
        <v>43795.0</v>
      </c>
      <c r="B1075" s="4" t="s">
        <v>734</v>
      </c>
      <c r="C1075" s="5">
        <v>76.0</v>
      </c>
      <c r="D1075" s="4" t="s">
        <v>735</v>
      </c>
      <c r="E1075" s="6" t="s">
        <v>736</v>
      </c>
      <c r="F1075" s="5" t="s">
        <v>12</v>
      </c>
      <c r="G1075" s="5">
        <v>356.0</v>
      </c>
      <c r="H1075" s="5">
        <v>90.0</v>
      </c>
      <c r="I1075" s="4" t="s">
        <v>14</v>
      </c>
    </row>
    <row r="1076">
      <c r="A1076" s="3">
        <v>43795.0</v>
      </c>
      <c r="B1076" s="4" t="s">
        <v>229</v>
      </c>
      <c r="C1076" s="5">
        <v>77.0</v>
      </c>
      <c r="D1076" s="4" t="s">
        <v>230</v>
      </c>
      <c r="E1076" s="6" t="s">
        <v>231</v>
      </c>
      <c r="F1076" s="5" t="s">
        <v>134</v>
      </c>
      <c r="G1076" s="5">
        <v>166.0</v>
      </c>
      <c r="H1076" s="5" t="s">
        <v>232</v>
      </c>
      <c r="I1076" s="4" t="s">
        <v>28</v>
      </c>
    </row>
    <row r="1077">
      <c r="A1077" s="3">
        <v>43795.0</v>
      </c>
      <c r="B1077" s="4" t="s">
        <v>737</v>
      </c>
      <c r="C1077" s="5">
        <v>78.0</v>
      </c>
      <c r="D1077" s="4" t="s">
        <v>738</v>
      </c>
      <c r="E1077" s="6" t="s">
        <v>739</v>
      </c>
      <c r="F1077" s="5" t="s">
        <v>134</v>
      </c>
      <c r="G1077" s="5">
        <v>235.0</v>
      </c>
      <c r="H1077" s="5" t="s">
        <v>127</v>
      </c>
      <c r="I1077" s="4" t="s">
        <v>28</v>
      </c>
    </row>
    <row r="1078">
      <c r="A1078" s="3">
        <v>43795.0</v>
      </c>
      <c r="B1078" s="4" t="s">
        <v>618</v>
      </c>
      <c r="C1078" s="5">
        <v>79.0</v>
      </c>
      <c r="D1078" s="4" t="s">
        <v>619</v>
      </c>
      <c r="E1078" s="6" t="s">
        <v>620</v>
      </c>
      <c r="F1078" s="5" t="s">
        <v>176</v>
      </c>
      <c r="G1078" s="5">
        <v>71.0</v>
      </c>
      <c r="H1078" s="5" t="s">
        <v>621</v>
      </c>
      <c r="I1078" s="4" t="s">
        <v>28</v>
      </c>
    </row>
    <row r="1079">
      <c r="A1079" s="3">
        <v>43795.0</v>
      </c>
      <c r="B1079" s="4" t="s">
        <v>676</v>
      </c>
      <c r="C1079" s="5">
        <v>80.0</v>
      </c>
      <c r="D1079" s="4" t="s">
        <v>677</v>
      </c>
      <c r="E1079" s="6" t="s">
        <v>678</v>
      </c>
      <c r="F1079" s="5">
        <v>4.0</v>
      </c>
      <c r="G1079" s="5">
        <v>1269.0</v>
      </c>
      <c r="H1079" s="5" t="s">
        <v>679</v>
      </c>
      <c r="I1079" s="4" t="s">
        <v>14</v>
      </c>
    </row>
    <row r="1080">
      <c r="A1080" s="3">
        <v>43795.0</v>
      </c>
      <c r="B1080" s="4" t="s">
        <v>740</v>
      </c>
      <c r="C1080" s="5">
        <v>81.0</v>
      </c>
      <c r="D1080" s="4" t="s">
        <v>741</v>
      </c>
      <c r="E1080" s="6" t="s">
        <v>742</v>
      </c>
      <c r="F1080" s="5" t="s">
        <v>26</v>
      </c>
      <c r="G1080" s="5">
        <v>3243.0</v>
      </c>
      <c r="H1080" s="5" t="s">
        <v>743</v>
      </c>
      <c r="I1080" s="4" t="s">
        <v>28</v>
      </c>
    </row>
    <row r="1081">
      <c r="A1081" s="3">
        <v>43795.0</v>
      </c>
      <c r="B1081" s="4" t="s">
        <v>434</v>
      </c>
      <c r="C1081" s="5">
        <v>82.0</v>
      </c>
      <c r="D1081" s="4" t="s">
        <v>435</v>
      </c>
      <c r="E1081" s="6" t="s">
        <v>436</v>
      </c>
      <c r="F1081" s="5" t="s">
        <v>12</v>
      </c>
      <c r="G1081" s="5">
        <v>4791.0</v>
      </c>
      <c r="H1081" s="5" t="s">
        <v>437</v>
      </c>
      <c r="I1081" s="4" t="s">
        <v>28</v>
      </c>
    </row>
    <row r="1082">
      <c r="A1082" s="3">
        <v>43795.0</v>
      </c>
      <c r="B1082" s="4" t="s">
        <v>680</v>
      </c>
      <c r="C1082" s="5">
        <v>83.0</v>
      </c>
      <c r="D1082" s="4" t="s">
        <v>681</v>
      </c>
      <c r="E1082" s="6" t="s">
        <v>682</v>
      </c>
      <c r="F1082" s="5" t="s">
        <v>32</v>
      </c>
      <c r="G1082" s="5">
        <v>2047.0</v>
      </c>
      <c r="H1082" s="5" t="s">
        <v>683</v>
      </c>
      <c r="I1082" s="4" t="s">
        <v>28</v>
      </c>
    </row>
    <row r="1083">
      <c r="A1083" s="3">
        <v>43795.0</v>
      </c>
      <c r="B1083" s="4" t="s">
        <v>708</v>
      </c>
      <c r="C1083" s="5">
        <v>84.0</v>
      </c>
      <c r="D1083" s="4" t="s">
        <v>709</v>
      </c>
      <c r="E1083" s="6" t="s">
        <v>710</v>
      </c>
      <c r="F1083" s="5">
        <v>4.0</v>
      </c>
      <c r="G1083" s="5">
        <v>797.0</v>
      </c>
      <c r="H1083" s="5" t="s">
        <v>711</v>
      </c>
      <c r="I1083" s="4" t="s">
        <v>28</v>
      </c>
    </row>
    <row r="1084">
      <c r="A1084" s="3">
        <v>43795.0</v>
      </c>
      <c r="B1084" s="4" t="s">
        <v>704</v>
      </c>
      <c r="C1084" s="5">
        <v>85.0</v>
      </c>
      <c r="D1084" s="4" t="s">
        <v>705</v>
      </c>
      <c r="E1084" s="6" t="s">
        <v>706</v>
      </c>
      <c r="F1084" s="5" t="s">
        <v>707</v>
      </c>
      <c r="G1084" s="5">
        <v>187.0</v>
      </c>
      <c r="H1084" s="5" t="s">
        <v>488</v>
      </c>
      <c r="I1084" s="4" t="s">
        <v>28</v>
      </c>
    </row>
    <row r="1085">
      <c r="A1085" s="3">
        <v>43795.0</v>
      </c>
      <c r="B1085" s="4" t="s">
        <v>744</v>
      </c>
      <c r="C1085" s="5">
        <v>86.0</v>
      </c>
      <c r="D1085" s="4" t="s">
        <v>745</v>
      </c>
      <c r="E1085" s="6" t="s">
        <v>746</v>
      </c>
      <c r="F1085" s="5" t="s">
        <v>12</v>
      </c>
      <c r="G1085" s="5">
        <v>651.0</v>
      </c>
      <c r="H1085" s="5" t="s">
        <v>747</v>
      </c>
      <c r="I1085" s="4" t="s">
        <v>28</v>
      </c>
    </row>
    <row r="1086">
      <c r="A1086" s="3">
        <v>43795.0</v>
      </c>
      <c r="B1086" s="4" t="s">
        <v>715</v>
      </c>
      <c r="C1086" s="5">
        <v>87.0</v>
      </c>
      <c r="D1086" s="4" t="s">
        <v>716</v>
      </c>
      <c r="E1086" s="6" t="s">
        <v>717</v>
      </c>
      <c r="F1086" s="5" t="s">
        <v>32</v>
      </c>
      <c r="G1086" s="5">
        <v>3560.0</v>
      </c>
      <c r="H1086" s="5" t="s">
        <v>718</v>
      </c>
      <c r="I1086" s="4" t="s">
        <v>28</v>
      </c>
    </row>
    <row r="1087">
      <c r="A1087" s="3">
        <v>43795.0</v>
      </c>
      <c r="B1087" s="4" t="s">
        <v>233</v>
      </c>
      <c r="C1087" s="5">
        <v>88.0</v>
      </c>
      <c r="D1087" s="4" t="s">
        <v>234</v>
      </c>
      <c r="E1087" s="6" t="s">
        <v>235</v>
      </c>
      <c r="F1087" s="5" t="s">
        <v>85</v>
      </c>
      <c r="G1087" s="5">
        <v>1633.0</v>
      </c>
      <c r="H1087" s="5" t="s">
        <v>236</v>
      </c>
      <c r="I1087" s="4" t="s">
        <v>28</v>
      </c>
    </row>
    <row r="1088">
      <c r="A1088" s="3">
        <v>43795.0</v>
      </c>
      <c r="B1088" s="4" t="s">
        <v>263</v>
      </c>
      <c r="C1088" s="5">
        <v>89.0</v>
      </c>
      <c r="D1088" s="4" t="s">
        <v>264</v>
      </c>
      <c r="E1088" s="6" t="s">
        <v>265</v>
      </c>
      <c r="F1088" s="5" t="s">
        <v>106</v>
      </c>
      <c r="G1088" s="5">
        <v>1519.0</v>
      </c>
      <c r="H1088" s="5" t="s">
        <v>266</v>
      </c>
      <c r="I1088" s="4" t="s">
        <v>28</v>
      </c>
    </row>
    <row r="1089">
      <c r="A1089" s="3">
        <v>43795.0</v>
      </c>
      <c r="B1089" s="4" t="s">
        <v>449</v>
      </c>
      <c r="C1089" s="5">
        <v>90.0</v>
      </c>
      <c r="D1089" s="4" t="s">
        <v>450</v>
      </c>
      <c r="E1089" s="6" t="s">
        <v>451</v>
      </c>
      <c r="F1089" s="5" t="s">
        <v>251</v>
      </c>
      <c r="G1089" s="5">
        <v>1054.0</v>
      </c>
      <c r="H1089" s="5" t="s">
        <v>452</v>
      </c>
      <c r="I1089" s="4" t="s">
        <v>28</v>
      </c>
    </row>
    <row r="1090">
      <c r="A1090" s="3">
        <v>43795.0</v>
      </c>
      <c r="B1090" s="4" t="s">
        <v>281</v>
      </c>
      <c r="C1090" s="5">
        <v>91.0</v>
      </c>
      <c r="D1090" s="4" t="s">
        <v>113</v>
      </c>
      <c r="E1090" s="6" t="s">
        <v>282</v>
      </c>
      <c r="F1090" s="5">
        <v>4.0</v>
      </c>
      <c r="G1090" s="5">
        <v>2703.0</v>
      </c>
      <c r="H1090" s="5" t="s">
        <v>283</v>
      </c>
      <c r="I1090" s="4" t="s">
        <v>28</v>
      </c>
    </row>
    <row r="1091">
      <c r="A1091" s="3">
        <v>43795.0</v>
      </c>
      <c r="B1091" s="4" t="s">
        <v>98</v>
      </c>
      <c r="C1091" s="5">
        <v>92.0</v>
      </c>
      <c r="D1091" s="4" t="s">
        <v>99</v>
      </c>
      <c r="E1091" s="6" t="s">
        <v>100</v>
      </c>
      <c r="F1091" s="5" t="s">
        <v>101</v>
      </c>
      <c r="G1091" s="5">
        <v>439.0</v>
      </c>
      <c r="H1091" s="5" t="s">
        <v>102</v>
      </c>
      <c r="I1091" s="4" t="s">
        <v>28</v>
      </c>
    </row>
    <row r="1092">
      <c r="A1092" s="3">
        <v>43795.0</v>
      </c>
      <c r="B1092" s="4" t="s">
        <v>152</v>
      </c>
      <c r="C1092" s="5">
        <v>93.0</v>
      </c>
      <c r="D1092" s="4" t="s">
        <v>153</v>
      </c>
      <c r="E1092" s="6" t="s">
        <v>154</v>
      </c>
      <c r="F1092" s="5" t="s">
        <v>74</v>
      </c>
      <c r="G1092" s="5">
        <v>3497.0</v>
      </c>
      <c r="H1092" s="5" t="s">
        <v>155</v>
      </c>
      <c r="I1092" s="4" t="s">
        <v>28</v>
      </c>
    </row>
    <row r="1093">
      <c r="A1093" s="3">
        <v>43795.0</v>
      </c>
      <c r="B1093" s="4" t="s">
        <v>377</v>
      </c>
      <c r="C1093" s="5">
        <v>94.0</v>
      </c>
      <c r="D1093" s="4" t="s">
        <v>378</v>
      </c>
      <c r="E1093" s="6" t="s">
        <v>379</v>
      </c>
      <c r="F1093" s="5" t="s">
        <v>32</v>
      </c>
      <c r="G1093" s="5">
        <v>2875.0</v>
      </c>
      <c r="H1093" s="5" t="s">
        <v>332</v>
      </c>
      <c r="I1093" s="4" t="s">
        <v>28</v>
      </c>
    </row>
    <row r="1094">
      <c r="A1094" s="3">
        <v>43795.0</v>
      </c>
      <c r="B1094" s="4" t="s">
        <v>363</v>
      </c>
      <c r="C1094" s="5">
        <v>95.0</v>
      </c>
      <c r="D1094" s="4" t="s">
        <v>364</v>
      </c>
      <c r="E1094" s="6" t="s">
        <v>365</v>
      </c>
      <c r="F1094" s="5">
        <v>4.0</v>
      </c>
      <c r="G1094" s="5">
        <v>1116.0</v>
      </c>
      <c r="H1094" s="5" t="s">
        <v>366</v>
      </c>
      <c r="I1094" s="4" t="s">
        <v>14</v>
      </c>
    </row>
    <row r="1095">
      <c r="A1095" s="3">
        <v>43795.0</v>
      </c>
      <c r="B1095" s="4" t="s">
        <v>748</v>
      </c>
      <c r="C1095" s="5">
        <v>96.0</v>
      </c>
      <c r="D1095" s="4" t="s">
        <v>749</v>
      </c>
      <c r="E1095" s="6" t="s">
        <v>750</v>
      </c>
      <c r="F1095" s="5" t="s">
        <v>26</v>
      </c>
      <c r="G1095" s="5">
        <v>1142.0</v>
      </c>
      <c r="H1095" s="5" t="s">
        <v>59</v>
      </c>
      <c r="I1095" s="4" t="s">
        <v>14</v>
      </c>
    </row>
    <row r="1096">
      <c r="A1096" s="3">
        <v>43795.0</v>
      </c>
      <c r="B1096" s="4" t="s">
        <v>751</v>
      </c>
      <c r="C1096" s="5">
        <v>97.0</v>
      </c>
      <c r="D1096" s="4" t="s">
        <v>752</v>
      </c>
      <c r="E1096" s="6" t="s">
        <v>753</v>
      </c>
      <c r="F1096" s="5" t="s">
        <v>74</v>
      </c>
      <c r="G1096" s="5">
        <v>1281.0</v>
      </c>
      <c r="H1096" s="5" t="s">
        <v>754</v>
      </c>
      <c r="I1096" s="4" t="s">
        <v>28</v>
      </c>
    </row>
    <row r="1097">
      <c r="A1097" s="3">
        <v>43795.0</v>
      </c>
      <c r="B1097" s="4" t="s">
        <v>186</v>
      </c>
      <c r="C1097" s="5">
        <v>98.0</v>
      </c>
      <c r="D1097" s="4" t="s">
        <v>187</v>
      </c>
      <c r="E1097" s="6" t="s">
        <v>188</v>
      </c>
      <c r="F1097" s="5">
        <v>4.0</v>
      </c>
      <c r="G1097" s="5">
        <v>4385.0</v>
      </c>
      <c r="H1097" s="5" t="s">
        <v>189</v>
      </c>
      <c r="I1097" s="4" t="s">
        <v>28</v>
      </c>
    </row>
    <row r="1098">
      <c r="A1098" s="3">
        <v>43795.0</v>
      </c>
      <c r="B1098" s="4" t="s">
        <v>168</v>
      </c>
      <c r="C1098" s="5">
        <v>99.0</v>
      </c>
      <c r="D1098" s="4" t="s">
        <v>169</v>
      </c>
      <c r="E1098" s="6" t="s">
        <v>170</v>
      </c>
      <c r="F1098" s="5" t="s">
        <v>171</v>
      </c>
      <c r="G1098" s="5">
        <v>1083.0</v>
      </c>
      <c r="H1098" s="5" t="s">
        <v>172</v>
      </c>
      <c r="I1098" s="4" t="s">
        <v>28</v>
      </c>
    </row>
    <row r="1099">
      <c r="A1099" s="3">
        <v>43795.0</v>
      </c>
      <c r="B1099" s="4" t="s">
        <v>719</v>
      </c>
      <c r="C1099" s="5">
        <v>100.0</v>
      </c>
      <c r="D1099" s="4" t="s">
        <v>720</v>
      </c>
      <c r="E1099" s="6" t="s">
        <v>721</v>
      </c>
      <c r="F1099" s="5" t="s">
        <v>74</v>
      </c>
      <c r="G1099" s="5">
        <v>254.0</v>
      </c>
      <c r="H1099" s="5" t="s">
        <v>722</v>
      </c>
      <c r="I1099" s="4" t="s">
        <v>28</v>
      </c>
    </row>
    <row r="1100">
      <c r="A1100" s="3">
        <v>43794.0</v>
      </c>
      <c r="B1100" s="4" t="s">
        <v>15</v>
      </c>
      <c r="C1100" s="5">
        <v>1.0</v>
      </c>
      <c r="D1100" s="4" t="s">
        <v>16</v>
      </c>
      <c r="E1100" s="6" t="s">
        <v>17</v>
      </c>
      <c r="F1100" s="5">
        <v>4.0</v>
      </c>
      <c r="G1100" s="5">
        <v>29163.0</v>
      </c>
      <c r="H1100" s="5" t="s">
        <v>18</v>
      </c>
      <c r="I1100" s="4" t="s">
        <v>14</v>
      </c>
    </row>
    <row r="1101">
      <c r="A1101" s="3">
        <v>43794.0</v>
      </c>
      <c r="B1101" s="4" t="s">
        <v>23</v>
      </c>
      <c r="C1101" s="5">
        <v>2.0</v>
      </c>
      <c r="D1101" s="4" t="s">
        <v>24</v>
      </c>
      <c r="E1101" s="6" t="s">
        <v>25</v>
      </c>
      <c r="F1101" s="5" t="s">
        <v>26</v>
      </c>
      <c r="G1101" s="5">
        <v>6079.0</v>
      </c>
      <c r="H1101" s="5" t="s">
        <v>27</v>
      </c>
      <c r="I1101" s="4" t="s">
        <v>28</v>
      </c>
    </row>
    <row r="1102">
      <c r="A1102" s="3">
        <v>43794.0</v>
      </c>
      <c r="B1102" s="4" t="s">
        <v>156</v>
      </c>
      <c r="C1102" s="5">
        <v>3.0</v>
      </c>
      <c r="D1102" s="4" t="s">
        <v>157</v>
      </c>
      <c r="E1102" s="6" t="s">
        <v>158</v>
      </c>
      <c r="F1102" s="5" t="s">
        <v>134</v>
      </c>
      <c r="G1102" s="5">
        <v>1400.0</v>
      </c>
      <c r="H1102" s="5" t="s">
        <v>159</v>
      </c>
      <c r="I1102" s="4" t="s">
        <v>28</v>
      </c>
    </row>
    <row r="1103">
      <c r="A1103" s="3">
        <v>43794.0</v>
      </c>
      <c r="B1103" s="4" t="s">
        <v>46</v>
      </c>
      <c r="C1103" s="5">
        <v>4.0</v>
      </c>
      <c r="D1103" s="4" t="s">
        <v>47</v>
      </c>
      <c r="E1103" s="6" t="s">
        <v>48</v>
      </c>
      <c r="F1103" s="5">
        <v>4.0</v>
      </c>
      <c r="G1103" s="5">
        <v>6736.0</v>
      </c>
      <c r="H1103" s="5" t="s">
        <v>49</v>
      </c>
      <c r="I1103" s="4" t="s">
        <v>14</v>
      </c>
    </row>
    <row r="1104">
      <c r="A1104" s="3">
        <v>43794.0</v>
      </c>
      <c r="B1104" s="4" t="s">
        <v>38</v>
      </c>
      <c r="C1104" s="5">
        <v>5.0</v>
      </c>
      <c r="D1104" s="4" t="s">
        <v>39</v>
      </c>
      <c r="E1104" s="6" t="s">
        <v>40</v>
      </c>
      <c r="F1104" s="5">
        <v>4.0</v>
      </c>
      <c r="G1104" s="5">
        <v>5485.0</v>
      </c>
      <c r="H1104" s="5" t="s">
        <v>41</v>
      </c>
      <c r="I1104" s="4" t="s">
        <v>14</v>
      </c>
    </row>
    <row r="1105">
      <c r="A1105" s="3">
        <v>43794.0</v>
      </c>
      <c r="B1105" s="4" t="s">
        <v>19</v>
      </c>
      <c r="C1105" s="5">
        <v>6.0</v>
      </c>
      <c r="D1105" s="4" t="s">
        <v>20</v>
      </c>
      <c r="E1105" s="6" t="s">
        <v>21</v>
      </c>
      <c r="F1105" s="5">
        <v>4.0</v>
      </c>
      <c r="G1105" s="5">
        <v>10808.0</v>
      </c>
      <c r="H1105" s="5" t="s">
        <v>22</v>
      </c>
      <c r="I1105" s="4" t="s">
        <v>14</v>
      </c>
    </row>
    <row r="1106">
      <c r="A1106" s="3">
        <v>43794.0</v>
      </c>
      <c r="B1106" s="4" t="s">
        <v>68</v>
      </c>
      <c r="C1106" s="5">
        <v>7.0</v>
      </c>
      <c r="D1106" s="4" t="s">
        <v>69</v>
      </c>
      <c r="E1106" s="6" t="s">
        <v>70</v>
      </c>
      <c r="F1106" s="5">
        <v>4.0</v>
      </c>
      <c r="G1106" s="5">
        <v>3725.0</v>
      </c>
      <c r="H1106" s="5" t="s">
        <v>67</v>
      </c>
      <c r="I1106" s="4" t="s">
        <v>28</v>
      </c>
    </row>
    <row r="1107">
      <c r="A1107" s="3">
        <v>43794.0</v>
      </c>
      <c r="B1107" s="4" t="s">
        <v>71</v>
      </c>
      <c r="C1107" s="5">
        <v>8.0</v>
      </c>
      <c r="D1107" s="4" t="s">
        <v>72</v>
      </c>
      <c r="E1107" s="6" t="s">
        <v>73</v>
      </c>
      <c r="F1107" s="5" t="s">
        <v>74</v>
      </c>
      <c r="G1107" s="5">
        <v>2403.0</v>
      </c>
      <c r="H1107" s="5" t="s">
        <v>75</v>
      </c>
      <c r="I1107" s="4" t="s">
        <v>28</v>
      </c>
    </row>
    <row r="1108">
      <c r="A1108" s="3">
        <v>43794.0</v>
      </c>
      <c r="B1108" s="4" t="s">
        <v>60</v>
      </c>
      <c r="C1108" s="5">
        <v>9.0</v>
      </c>
      <c r="D1108" s="4" t="s">
        <v>61</v>
      </c>
      <c r="E1108" s="6" t="s">
        <v>62</v>
      </c>
      <c r="F1108" s="5">
        <v>4.0</v>
      </c>
      <c r="G1108" s="5">
        <v>2758.0</v>
      </c>
      <c r="H1108" s="5" t="s">
        <v>63</v>
      </c>
      <c r="I1108" s="4" t="s">
        <v>14</v>
      </c>
    </row>
    <row r="1109">
      <c r="A1109" s="3">
        <v>43794.0</v>
      </c>
      <c r="B1109" s="4" t="s">
        <v>214</v>
      </c>
      <c r="C1109" s="5">
        <v>10.0</v>
      </c>
      <c r="D1109" s="4" t="s">
        <v>215</v>
      </c>
      <c r="E1109" s="6" t="s">
        <v>216</v>
      </c>
      <c r="F1109" s="5" t="s">
        <v>26</v>
      </c>
      <c r="G1109" s="5">
        <v>4463.0</v>
      </c>
      <c r="H1109" s="5" t="s">
        <v>54</v>
      </c>
      <c r="I1109" s="4" t="s">
        <v>28</v>
      </c>
    </row>
    <row r="1110">
      <c r="A1110" s="3">
        <v>43794.0</v>
      </c>
      <c r="B1110" s="4" t="s">
        <v>468</v>
      </c>
      <c r="C1110" s="5">
        <v>11.0</v>
      </c>
      <c r="D1110" s="4" t="s">
        <v>469</v>
      </c>
      <c r="E1110" s="6" t="s">
        <v>470</v>
      </c>
      <c r="F1110" s="5">
        <v>4.0</v>
      </c>
      <c r="G1110" s="5">
        <v>31441.0</v>
      </c>
      <c r="H1110" s="5" t="s">
        <v>471</v>
      </c>
      <c r="I1110" s="4" t="s">
        <v>14</v>
      </c>
    </row>
    <row r="1111">
      <c r="A1111" s="3">
        <v>43794.0</v>
      </c>
      <c r="B1111" s="4" t="s">
        <v>692</v>
      </c>
      <c r="C1111" s="5">
        <v>12.0</v>
      </c>
      <c r="D1111" s="4" t="s">
        <v>693</v>
      </c>
      <c r="E1111" s="6" t="s">
        <v>694</v>
      </c>
      <c r="F1111" s="5" t="s">
        <v>12</v>
      </c>
      <c r="G1111" s="5">
        <v>4587.0</v>
      </c>
      <c r="H1111" s="5" t="s">
        <v>695</v>
      </c>
      <c r="I1111" s="4" t="s">
        <v>28</v>
      </c>
    </row>
    <row r="1112">
      <c r="A1112" s="3">
        <v>43794.0</v>
      </c>
      <c r="B1112" s="4" t="s">
        <v>42</v>
      </c>
      <c r="C1112" s="5">
        <v>13.0</v>
      </c>
      <c r="D1112" s="4" t="s">
        <v>43</v>
      </c>
      <c r="E1112" s="6" t="s">
        <v>44</v>
      </c>
      <c r="F1112" s="5">
        <v>4.0</v>
      </c>
      <c r="G1112" s="5">
        <v>1830.0</v>
      </c>
      <c r="H1112" s="5" t="s">
        <v>45</v>
      </c>
      <c r="I1112" s="4" t="s">
        <v>14</v>
      </c>
    </row>
    <row r="1113">
      <c r="A1113" s="3">
        <v>43794.0</v>
      </c>
      <c r="B1113" s="4" t="s">
        <v>90</v>
      </c>
      <c r="C1113" s="5">
        <v>14.0</v>
      </c>
      <c r="D1113" s="4" t="s">
        <v>91</v>
      </c>
      <c r="E1113" s="6" t="s">
        <v>92</v>
      </c>
      <c r="F1113" s="5" t="s">
        <v>32</v>
      </c>
      <c r="G1113" s="5">
        <v>3157.0</v>
      </c>
      <c r="H1113" s="5" t="s">
        <v>93</v>
      </c>
      <c r="I1113" s="4" t="s">
        <v>28</v>
      </c>
    </row>
    <row r="1114">
      <c r="A1114" s="3">
        <v>43794.0</v>
      </c>
      <c r="B1114" s="4" t="s">
        <v>29</v>
      </c>
      <c r="C1114" s="5">
        <v>15.0</v>
      </c>
      <c r="D1114" s="4" t="s">
        <v>30</v>
      </c>
      <c r="E1114" s="6" t="s">
        <v>31</v>
      </c>
      <c r="F1114" s="5" t="s">
        <v>32</v>
      </c>
      <c r="G1114" s="5">
        <v>2108.0</v>
      </c>
      <c r="H1114" s="5" t="s">
        <v>33</v>
      </c>
      <c r="I1114" s="4" t="s">
        <v>28</v>
      </c>
    </row>
    <row r="1115">
      <c r="A1115" s="3">
        <v>43794.0</v>
      </c>
      <c r="B1115" s="4" t="s">
        <v>34</v>
      </c>
      <c r="C1115" s="5">
        <v>16.0</v>
      </c>
      <c r="D1115" s="4" t="s">
        <v>35</v>
      </c>
      <c r="E1115" s="6" t="s">
        <v>36</v>
      </c>
      <c r="F1115" s="5">
        <v>4.0</v>
      </c>
      <c r="G1115" s="5">
        <v>3781.0</v>
      </c>
      <c r="H1115" s="5" t="s">
        <v>37</v>
      </c>
      <c r="I1115" s="4" t="s">
        <v>28</v>
      </c>
    </row>
    <row r="1116">
      <c r="A1116" s="3">
        <v>43794.0</v>
      </c>
      <c r="B1116" s="4" t="s">
        <v>76</v>
      </c>
      <c r="C1116" s="5">
        <v>17.0</v>
      </c>
      <c r="D1116" s="4" t="s">
        <v>77</v>
      </c>
      <c r="E1116" s="6" t="s">
        <v>78</v>
      </c>
      <c r="F1116" s="5" t="s">
        <v>26</v>
      </c>
      <c r="G1116" s="5">
        <v>2934.0</v>
      </c>
      <c r="H1116" s="5" t="s">
        <v>67</v>
      </c>
      <c r="I1116" s="4" t="s">
        <v>28</v>
      </c>
    </row>
    <row r="1117">
      <c r="A1117" s="3">
        <v>43794.0</v>
      </c>
      <c r="B1117" s="4" t="s">
        <v>182</v>
      </c>
      <c r="C1117" s="5">
        <v>18.0</v>
      </c>
      <c r="D1117" s="4" t="s">
        <v>183</v>
      </c>
      <c r="E1117" s="6" t="s">
        <v>184</v>
      </c>
      <c r="F1117" s="5">
        <v>4.0</v>
      </c>
      <c r="G1117" s="5">
        <v>6706.0</v>
      </c>
      <c r="H1117" s="5" t="s">
        <v>185</v>
      </c>
      <c r="I1117" s="4" t="s">
        <v>14</v>
      </c>
    </row>
    <row r="1118">
      <c r="A1118" s="3">
        <v>43794.0</v>
      </c>
      <c r="B1118" s="4" t="s">
        <v>55</v>
      </c>
      <c r="C1118" s="5">
        <v>19.0</v>
      </c>
      <c r="D1118" s="4" t="s">
        <v>56</v>
      </c>
      <c r="E1118" s="6" t="s">
        <v>57</v>
      </c>
      <c r="F1118" s="5" t="s">
        <v>58</v>
      </c>
      <c r="G1118" s="5">
        <v>2245.0</v>
      </c>
      <c r="H1118" s="5" t="s">
        <v>59</v>
      </c>
      <c r="I1118" s="4" t="s">
        <v>28</v>
      </c>
    </row>
    <row r="1119">
      <c r="A1119" s="3">
        <v>43794.0</v>
      </c>
      <c r="B1119" s="4" t="s">
        <v>140</v>
      </c>
      <c r="C1119" s="5">
        <v>20.0</v>
      </c>
      <c r="D1119" s="4" t="s">
        <v>141</v>
      </c>
      <c r="E1119" s="6" t="s">
        <v>142</v>
      </c>
      <c r="F1119" s="5" t="s">
        <v>74</v>
      </c>
      <c r="G1119" s="5">
        <v>8885.0</v>
      </c>
      <c r="H1119" s="5" t="s">
        <v>143</v>
      </c>
      <c r="I1119" s="4" t="s">
        <v>28</v>
      </c>
    </row>
    <row r="1120">
      <c r="A1120" s="3">
        <v>43794.0</v>
      </c>
      <c r="B1120" s="4" t="s">
        <v>108</v>
      </c>
      <c r="C1120" s="5">
        <v>21.0</v>
      </c>
      <c r="D1120" s="4" t="s">
        <v>109</v>
      </c>
      <c r="E1120" s="6" t="s">
        <v>110</v>
      </c>
      <c r="F1120" s="5" t="s">
        <v>58</v>
      </c>
      <c r="G1120" s="5">
        <v>14480.0</v>
      </c>
      <c r="H1120" s="5" t="s">
        <v>111</v>
      </c>
      <c r="I1120" s="4" t="s">
        <v>28</v>
      </c>
    </row>
    <row r="1121">
      <c r="A1121" s="3">
        <v>43794.0</v>
      </c>
      <c r="B1121" s="4" t="s">
        <v>116</v>
      </c>
      <c r="C1121" s="5">
        <v>22.0</v>
      </c>
      <c r="D1121" s="4" t="s">
        <v>117</v>
      </c>
      <c r="E1121" s="6" t="s">
        <v>118</v>
      </c>
      <c r="F1121" s="5" t="s">
        <v>32</v>
      </c>
      <c r="G1121" s="5">
        <v>2056.0</v>
      </c>
      <c r="H1121" s="5" t="s">
        <v>119</v>
      </c>
      <c r="I1121" s="4" t="s">
        <v>28</v>
      </c>
    </row>
    <row r="1122">
      <c r="A1122" s="3">
        <v>43794.0</v>
      </c>
      <c r="B1122" s="4" t="s">
        <v>664</v>
      </c>
      <c r="C1122" s="5">
        <v>23.0</v>
      </c>
      <c r="D1122" s="4" t="s">
        <v>665</v>
      </c>
      <c r="E1122" s="6" t="s">
        <v>666</v>
      </c>
      <c r="F1122" s="5" t="s">
        <v>74</v>
      </c>
      <c r="G1122" s="5">
        <v>1200.0</v>
      </c>
      <c r="H1122" s="5" t="s">
        <v>213</v>
      </c>
      <c r="I1122" s="4" t="s">
        <v>14</v>
      </c>
    </row>
    <row r="1123">
      <c r="A1123" s="3">
        <v>43794.0</v>
      </c>
      <c r="B1123" s="4" t="s">
        <v>112</v>
      </c>
      <c r="C1123" s="5">
        <v>24.0</v>
      </c>
      <c r="D1123" s="4" t="s">
        <v>113</v>
      </c>
      <c r="E1123" s="6" t="s">
        <v>114</v>
      </c>
      <c r="F1123" s="5" t="s">
        <v>12</v>
      </c>
      <c r="G1123" s="5">
        <v>2675.0</v>
      </c>
      <c r="H1123" s="5" t="s">
        <v>115</v>
      </c>
      <c r="I1123" s="4" t="s">
        <v>28</v>
      </c>
    </row>
    <row r="1124">
      <c r="A1124" s="3">
        <v>43794.0</v>
      </c>
      <c r="B1124" s="4" t="s">
        <v>401</v>
      </c>
      <c r="C1124" s="5">
        <v>25.0</v>
      </c>
      <c r="D1124" s="4" t="s">
        <v>402</v>
      </c>
      <c r="E1124" s="6" t="s">
        <v>403</v>
      </c>
      <c r="F1124" s="5">
        <v>4.0</v>
      </c>
      <c r="G1124" s="5">
        <v>571.0</v>
      </c>
      <c r="H1124" s="5" t="s">
        <v>404</v>
      </c>
      <c r="I1124" s="4" t="s">
        <v>14</v>
      </c>
    </row>
    <row r="1125">
      <c r="A1125" s="3">
        <v>43794.0</v>
      </c>
      <c r="B1125" s="4" t="s">
        <v>190</v>
      </c>
      <c r="C1125" s="5">
        <v>26.0</v>
      </c>
      <c r="D1125" s="4" t="s">
        <v>191</v>
      </c>
      <c r="E1125" s="6" t="s">
        <v>192</v>
      </c>
      <c r="F1125" s="5" t="s">
        <v>26</v>
      </c>
      <c r="G1125" s="5">
        <v>229.0</v>
      </c>
      <c r="H1125" s="5" t="s">
        <v>193</v>
      </c>
      <c r="I1125" s="4" t="s">
        <v>28</v>
      </c>
    </row>
    <row r="1126">
      <c r="A1126" s="3">
        <v>43794.0</v>
      </c>
      <c r="B1126" s="4" t="s">
        <v>398</v>
      </c>
      <c r="C1126" s="5">
        <v>27.0</v>
      </c>
      <c r="D1126" s="4" t="s">
        <v>399</v>
      </c>
      <c r="E1126" s="6" t="s">
        <v>400</v>
      </c>
      <c r="F1126" s="5" t="s">
        <v>134</v>
      </c>
      <c r="G1126" s="5">
        <v>2116.0</v>
      </c>
      <c r="H1126" s="5" t="s">
        <v>54</v>
      </c>
      <c r="I1126" s="4" t="s">
        <v>28</v>
      </c>
    </row>
    <row r="1127">
      <c r="A1127" s="3">
        <v>43794.0</v>
      </c>
      <c r="B1127" s="4" t="s">
        <v>348</v>
      </c>
      <c r="C1127" s="5">
        <v>28.0</v>
      </c>
      <c r="D1127" s="4" t="s">
        <v>349</v>
      </c>
      <c r="E1127" s="6" t="s">
        <v>350</v>
      </c>
      <c r="F1127" s="5" t="s">
        <v>134</v>
      </c>
      <c r="G1127" s="5">
        <v>740.0</v>
      </c>
      <c r="H1127" s="5" t="s">
        <v>351</v>
      </c>
      <c r="I1127" s="4" t="s">
        <v>28</v>
      </c>
    </row>
    <row r="1128">
      <c r="A1128" s="3">
        <v>43794.0</v>
      </c>
      <c r="B1128" s="4" t="s">
        <v>120</v>
      </c>
      <c r="C1128" s="5">
        <v>29.0</v>
      </c>
      <c r="D1128" s="4" t="s">
        <v>121</v>
      </c>
      <c r="E1128" s="6" t="s">
        <v>122</v>
      </c>
      <c r="F1128" s="5" t="s">
        <v>32</v>
      </c>
      <c r="G1128" s="5">
        <v>2041.0</v>
      </c>
      <c r="H1128" s="5" t="s">
        <v>123</v>
      </c>
      <c r="I1128" s="4" t="s">
        <v>28</v>
      </c>
    </row>
    <row r="1129">
      <c r="A1129" s="3">
        <v>43794.0</v>
      </c>
      <c r="B1129" s="4" t="s">
        <v>86</v>
      </c>
      <c r="C1129" s="5">
        <v>30.0</v>
      </c>
      <c r="D1129" s="4" t="s">
        <v>87</v>
      </c>
      <c r="E1129" s="6" t="s">
        <v>88</v>
      </c>
      <c r="F1129" s="5">
        <v>4.0</v>
      </c>
      <c r="G1129" s="5">
        <v>3640.0</v>
      </c>
      <c r="H1129" s="5" t="s">
        <v>89</v>
      </c>
      <c r="I1129" s="4" t="s">
        <v>14</v>
      </c>
    </row>
    <row r="1130">
      <c r="A1130" s="3">
        <v>43794.0</v>
      </c>
      <c r="B1130" s="4" t="s">
        <v>124</v>
      </c>
      <c r="C1130" s="5">
        <v>31.0</v>
      </c>
      <c r="D1130" s="4" t="s">
        <v>125</v>
      </c>
      <c r="E1130" s="6" t="s">
        <v>126</v>
      </c>
      <c r="F1130" s="5" t="s">
        <v>26</v>
      </c>
      <c r="G1130" s="5">
        <v>2493.0</v>
      </c>
      <c r="H1130" s="5" t="s">
        <v>127</v>
      </c>
      <c r="I1130" s="4" t="s">
        <v>28</v>
      </c>
    </row>
    <row r="1131">
      <c r="A1131" s="3">
        <v>43794.0</v>
      </c>
      <c r="B1131" s="4" t="s">
        <v>755</v>
      </c>
      <c r="C1131" s="5">
        <v>32.0</v>
      </c>
      <c r="D1131" s="4" t="s">
        <v>756</v>
      </c>
      <c r="E1131" s="6" t="s">
        <v>757</v>
      </c>
      <c r="F1131" s="5" t="s">
        <v>74</v>
      </c>
      <c r="G1131" s="5">
        <v>389.0</v>
      </c>
      <c r="H1131" s="5" t="s">
        <v>758</v>
      </c>
      <c r="I1131" s="4" t="s">
        <v>14</v>
      </c>
    </row>
    <row r="1132">
      <c r="A1132" s="3">
        <v>43794.0</v>
      </c>
      <c r="B1132" s="4" t="s">
        <v>50</v>
      </c>
      <c r="C1132" s="5">
        <v>33.0</v>
      </c>
      <c r="D1132" s="4" t="s">
        <v>51</v>
      </c>
      <c r="E1132" s="6" t="s">
        <v>52</v>
      </c>
      <c r="F1132" s="5" t="s">
        <v>53</v>
      </c>
      <c r="G1132" s="5">
        <v>938.0</v>
      </c>
      <c r="H1132" s="5" t="s">
        <v>54</v>
      </c>
      <c r="I1132" s="4" t="s">
        <v>28</v>
      </c>
    </row>
    <row r="1133">
      <c r="A1133" s="3">
        <v>43794.0</v>
      </c>
      <c r="B1133" s="4" t="s">
        <v>384</v>
      </c>
      <c r="C1133" s="5">
        <v>34.0</v>
      </c>
      <c r="D1133" s="4" t="s">
        <v>385</v>
      </c>
      <c r="E1133" s="6" t="s">
        <v>386</v>
      </c>
      <c r="F1133" s="5" t="s">
        <v>74</v>
      </c>
      <c r="G1133" s="5">
        <v>2544.0</v>
      </c>
      <c r="H1133" s="5">
        <v>30.0</v>
      </c>
      <c r="I1133" s="4" t="s">
        <v>28</v>
      </c>
    </row>
    <row r="1134">
      <c r="A1134" s="3">
        <v>43794.0</v>
      </c>
      <c r="B1134" s="4" t="s">
        <v>260</v>
      </c>
      <c r="C1134" s="5">
        <v>35.0</v>
      </c>
      <c r="D1134" s="4" t="s">
        <v>261</v>
      </c>
      <c r="E1134" s="6" t="s">
        <v>262</v>
      </c>
      <c r="F1134" s="5" t="s">
        <v>32</v>
      </c>
      <c r="G1134" s="5">
        <v>1910.0</v>
      </c>
      <c r="H1134" s="5" t="s">
        <v>67</v>
      </c>
      <c r="I1134" s="4" t="s">
        <v>28</v>
      </c>
    </row>
    <row r="1135">
      <c r="A1135" s="3">
        <v>43794.0</v>
      </c>
      <c r="B1135" s="4" t="s">
        <v>64</v>
      </c>
      <c r="C1135" s="5">
        <v>36.0</v>
      </c>
      <c r="D1135" s="4" t="s">
        <v>65</v>
      </c>
      <c r="E1135" s="6" t="s">
        <v>66</v>
      </c>
      <c r="F1135" s="5">
        <v>4.0</v>
      </c>
      <c r="G1135" s="5">
        <v>2329.0</v>
      </c>
      <c r="H1135" s="5" t="s">
        <v>67</v>
      </c>
      <c r="I1135" s="4" t="s">
        <v>14</v>
      </c>
    </row>
    <row r="1136">
      <c r="A1136" s="3">
        <v>43794.0</v>
      </c>
      <c r="B1136" s="4" t="s">
        <v>367</v>
      </c>
      <c r="C1136" s="5">
        <v>37.0</v>
      </c>
      <c r="D1136" s="4" t="s">
        <v>104</v>
      </c>
      <c r="E1136" s="6" t="s">
        <v>368</v>
      </c>
      <c r="F1136" s="5">
        <v>4.0</v>
      </c>
      <c r="G1136" s="5">
        <v>3386.0</v>
      </c>
      <c r="H1136" s="5" t="s">
        <v>369</v>
      </c>
      <c r="I1136" s="4" t="s">
        <v>28</v>
      </c>
    </row>
    <row r="1137">
      <c r="A1137" s="3">
        <v>43794.0</v>
      </c>
      <c r="B1137" s="4" t="s">
        <v>210</v>
      </c>
      <c r="C1137" s="5">
        <v>38.0</v>
      </c>
      <c r="D1137" s="4" t="s">
        <v>211</v>
      </c>
      <c r="E1137" s="6" t="s">
        <v>212</v>
      </c>
      <c r="F1137" s="5">
        <v>4.0</v>
      </c>
      <c r="G1137" s="5">
        <v>454.0</v>
      </c>
      <c r="H1137" s="5" t="s">
        <v>213</v>
      </c>
      <c r="I1137" s="4" t="s">
        <v>28</v>
      </c>
    </row>
    <row r="1138">
      <c r="A1138" s="3">
        <v>43794.0</v>
      </c>
      <c r="B1138" s="4" t="s">
        <v>670</v>
      </c>
      <c r="C1138" s="5">
        <v>39.0</v>
      </c>
      <c r="D1138" s="4" t="s">
        <v>671</v>
      </c>
      <c r="E1138" s="6" t="s">
        <v>672</v>
      </c>
      <c r="F1138" s="5" t="s">
        <v>26</v>
      </c>
      <c r="G1138" s="5">
        <v>1871.0</v>
      </c>
      <c r="H1138" s="5">
        <v>98.0</v>
      </c>
      <c r="I1138" s="4" t="s">
        <v>14</v>
      </c>
    </row>
    <row r="1139">
      <c r="A1139" s="3">
        <v>43794.0</v>
      </c>
      <c r="B1139" s="4" t="s">
        <v>144</v>
      </c>
      <c r="C1139" s="5">
        <v>40.0</v>
      </c>
      <c r="D1139" s="4" t="s">
        <v>145</v>
      </c>
      <c r="E1139" s="6" t="s">
        <v>146</v>
      </c>
      <c r="F1139" s="5" t="s">
        <v>53</v>
      </c>
      <c r="G1139" s="5">
        <v>3616.0</v>
      </c>
      <c r="H1139" s="5" t="s">
        <v>147</v>
      </c>
      <c r="I1139" s="4" t="s">
        <v>28</v>
      </c>
    </row>
    <row r="1140">
      <c r="A1140" s="3">
        <v>43794.0</v>
      </c>
      <c r="B1140" s="4" t="s">
        <v>284</v>
      </c>
      <c r="C1140" s="5">
        <v>41.0</v>
      </c>
      <c r="D1140" s="4" t="s">
        <v>285</v>
      </c>
      <c r="E1140" s="6" t="s">
        <v>286</v>
      </c>
      <c r="F1140" s="5" t="s">
        <v>12</v>
      </c>
      <c r="G1140" s="5">
        <v>3767.0</v>
      </c>
      <c r="H1140" s="5" t="s">
        <v>287</v>
      </c>
      <c r="I1140" s="4" t="s">
        <v>28</v>
      </c>
    </row>
    <row r="1141">
      <c r="A1141" s="3">
        <v>43794.0</v>
      </c>
      <c r="B1141" s="4" t="s">
        <v>160</v>
      </c>
      <c r="C1141" s="5">
        <v>42.0</v>
      </c>
      <c r="D1141" s="4" t="s">
        <v>161</v>
      </c>
      <c r="E1141" s="6" t="s">
        <v>162</v>
      </c>
      <c r="F1141" s="5">
        <v>4.0</v>
      </c>
      <c r="G1141" s="5">
        <v>3281.0</v>
      </c>
      <c r="H1141" s="5" t="s">
        <v>163</v>
      </c>
      <c r="I1141" s="4" t="s">
        <v>14</v>
      </c>
    </row>
    <row r="1142">
      <c r="A1142" s="3">
        <v>43794.0</v>
      </c>
      <c r="B1142" s="4" t="s">
        <v>322</v>
      </c>
      <c r="C1142" s="5">
        <v>43.0</v>
      </c>
      <c r="D1142" s="4" t="s">
        <v>323</v>
      </c>
      <c r="E1142" s="6" t="s">
        <v>324</v>
      </c>
      <c r="F1142" s="5" t="s">
        <v>12</v>
      </c>
      <c r="G1142" s="5">
        <v>2489.0</v>
      </c>
      <c r="H1142" s="5" t="s">
        <v>325</v>
      </c>
      <c r="I1142" s="4" t="s">
        <v>28</v>
      </c>
    </row>
    <row r="1143">
      <c r="A1143" s="3">
        <v>43794.0</v>
      </c>
      <c r="B1143" s="4" t="s">
        <v>532</v>
      </c>
      <c r="C1143" s="5">
        <v>44.0</v>
      </c>
      <c r="D1143" s="4" t="s">
        <v>533</v>
      </c>
      <c r="E1143" s="6" t="s">
        <v>534</v>
      </c>
      <c r="F1143" s="5" t="s">
        <v>12</v>
      </c>
      <c r="G1143" s="5">
        <v>2799.0</v>
      </c>
      <c r="H1143" s="5" t="s">
        <v>535</v>
      </c>
      <c r="I1143" s="4" t="s">
        <v>14</v>
      </c>
    </row>
    <row r="1144">
      <c r="A1144" s="3">
        <v>43794.0</v>
      </c>
      <c r="B1144" s="4" t="s">
        <v>103</v>
      </c>
      <c r="C1144" s="5">
        <v>45.0</v>
      </c>
      <c r="D1144" s="4" t="s">
        <v>104</v>
      </c>
      <c r="E1144" s="6" t="s">
        <v>105</v>
      </c>
      <c r="F1144" s="5" t="s">
        <v>106</v>
      </c>
      <c r="G1144" s="5">
        <v>1030.0</v>
      </c>
      <c r="H1144" s="5" t="s">
        <v>107</v>
      </c>
      <c r="I1144" s="4" t="s">
        <v>28</v>
      </c>
    </row>
    <row r="1145">
      <c r="A1145" s="3">
        <v>43794.0</v>
      </c>
      <c r="B1145" s="4" t="s">
        <v>360</v>
      </c>
      <c r="C1145" s="5">
        <v>46.0</v>
      </c>
      <c r="D1145" s="4" t="s">
        <v>361</v>
      </c>
      <c r="E1145" s="6" t="s">
        <v>362</v>
      </c>
      <c r="F1145" s="5">
        <v>4.0</v>
      </c>
      <c r="G1145" s="5">
        <v>540.0</v>
      </c>
      <c r="H1145" s="5" t="s">
        <v>54</v>
      </c>
      <c r="I1145" s="4" t="s">
        <v>14</v>
      </c>
    </row>
    <row r="1146">
      <c r="A1146" s="3">
        <v>43794.0</v>
      </c>
      <c r="B1146" s="4" t="s">
        <v>337</v>
      </c>
      <c r="C1146" s="5">
        <v>47.0</v>
      </c>
      <c r="D1146" s="4" t="s">
        <v>338</v>
      </c>
      <c r="E1146" s="6" t="s">
        <v>339</v>
      </c>
      <c r="F1146" s="5" t="s">
        <v>74</v>
      </c>
      <c r="G1146" s="5">
        <v>1775.0</v>
      </c>
      <c r="H1146" s="5" t="s">
        <v>340</v>
      </c>
      <c r="I1146" s="4" t="s">
        <v>28</v>
      </c>
    </row>
    <row r="1147">
      <c r="A1147" s="3">
        <v>43794.0</v>
      </c>
      <c r="B1147" s="4" t="s">
        <v>229</v>
      </c>
      <c r="C1147" s="5">
        <v>48.0</v>
      </c>
      <c r="D1147" s="4" t="s">
        <v>230</v>
      </c>
      <c r="E1147" s="6" t="s">
        <v>231</v>
      </c>
      <c r="F1147" s="5" t="s">
        <v>134</v>
      </c>
      <c r="G1147" s="5">
        <v>166.0</v>
      </c>
      <c r="H1147" s="5" t="s">
        <v>232</v>
      </c>
      <c r="I1147" s="4" t="s">
        <v>28</v>
      </c>
    </row>
    <row r="1148">
      <c r="A1148" s="3">
        <v>43794.0</v>
      </c>
      <c r="B1148" s="4" t="s">
        <v>248</v>
      </c>
      <c r="C1148" s="5">
        <v>49.0</v>
      </c>
      <c r="D1148" s="4" t="s">
        <v>249</v>
      </c>
      <c r="E1148" s="6" t="s">
        <v>250</v>
      </c>
      <c r="F1148" s="5" t="s">
        <v>251</v>
      </c>
      <c r="G1148" s="5">
        <v>4596.0</v>
      </c>
      <c r="H1148" s="5" t="s">
        <v>252</v>
      </c>
      <c r="I1148" s="4" t="s">
        <v>14</v>
      </c>
    </row>
    <row r="1149">
      <c r="A1149" s="3">
        <v>43794.0</v>
      </c>
      <c r="B1149" s="4" t="s">
        <v>82</v>
      </c>
      <c r="C1149" s="5">
        <v>50.0</v>
      </c>
      <c r="D1149" s="4" t="s">
        <v>83</v>
      </c>
      <c r="E1149" s="6" t="s">
        <v>84</v>
      </c>
      <c r="F1149" s="5" t="s">
        <v>85</v>
      </c>
      <c r="G1149" s="5">
        <v>759.0</v>
      </c>
      <c r="H1149" s="5">
        <v>37.0</v>
      </c>
      <c r="I1149" s="4" t="s">
        <v>28</v>
      </c>
    </row>
    <row r="1150">
      <c r="A1150" s="3">
        <v>43794.0</v>
      </c>
      <c r="B1150" s="4" t="s">
        <v>94</v>
      </c>
      <c r="C1150" s="5">
        <v>51.0</v>
      </c>
      <c r="D1150" s="4" t="s">
        <v>95</v>
      </c>
      <c r="E1150" s="6" t="s">
        <v>96</v>
      </c>
      <c r="F1150" s="5" t="s">
        <v>97</v>
      </c>
      <c r="G1150" s="5">
        <v>674.0</v>
      </c>
      <c r="H1150" s="5">
        <v>30.0</v>
      </c>
      <c r="I1150" s="4" t="s">
        <v>28</v>
      </c>
    </row>
    <row r="1151">
      <c r="A1151" s="3">
        <v>43794.0</v>
      </c>
      <c r="B1151" s="4" t="s">
        <v>737</v>
      </c>
      <c r="C1151" s="5">
        <v>52.0</v>
      </c>
      <c r="D1151" s="4" t="s">
        <v>738</v>
      </c>
      <c r="E1151" s="6" t="s">
        <v>739</v>
      </c>
      <c r="F1151" s="5" t="s">
        <v>134</v>
      </c>
      <c r="G1151" s="5">
        <v>235.0</v>
      </c>
      <c r="H1151" s="5" t="s">
        <v>127</v>
      </c>
      <c r="I1151" s="4" t="s">
        <v>28</v>
      </c>
    </row>
    <row r="1152">
      <c r="A1152" s="3">
        <v>43794.0</v>
      </c>
      <c r="B1152" s="4" t="s">
        <v>217</v>
      </c>
      <c r="C1152" s="5">
        <v>53.0</v>
      </c>
      <c r="D1152" s="4" t="s">
        <v>218</v>
      </c>
      <c r="E1152" s="6" t="s">
        <v>219</v>
      </c>
      <c r="F1152" s="5" t="s">
        <v>32</v>
      </c>
      <c r="G1152" s="5">
        <v>3561.0</v>
      </c>
      <c r="H1152" s="5" t="s">
        <v>220</v>
      </c>
      <c r="I1152" s="4" t="s">
        <v>28</v>
      </c>
    </row>
    <row r="1153">
      <c r="A1153" s="3">
        <v>43794.0</v>
      </c>
      <c r="B1153" s="4" t="s">
        <v>461</v>
      </c>
      <c r="C1153" s="5">
        <v>54.0</v>
      </c>
      <c r="D1153" s="4" t="s">
        <v>462</v>
      </c>
      <c r="E1153" s="6" t="s">
        <v>463</v>
      </c>
      <c r="F1153" s="5" t="s">
        <v>53</v>
      </c>
      <c r="G1153" s="5">
        <v>2432.0</v>
      </c>
      <c r="H1153" s="5" t="s">
        <v>464</v>
      </c>
      <c r="I1153" s="4" t="s">
        <v>28</v>
      </c>
    </row>
    <row r="1154">
      <c r="A1154" s="3">
        <v>43794.0</v>
      </c>
      <c r="B1154" s="4" t="s">
        <v>79</v>
      </c>
      <c r="C1154" s="5">
        <v>55.0</v>
      </c>
      <c r="D1154" s="4" t="s">
        <v>80</v>
      </c>
      <c r="E1154" s="6" t="s">
        <v>81</v>
      </c>
      <c r="F1154" s="5">
        <v>4.0</v>
      </c>
      <c r="G1154" s="5">
        <v>2088.0</v>
      </c>
      <c r="H1154" s="5" t="s">
        <v>59</v>
      </c>
      <c r="I1154" s="4" t="s">
        <v>14</v>
      </c>
    </row>
    <row r="1155">
      <c r="A1155" s="3">
        <v>43794.0</v>
      </c>
      <c r="B1155" s="4" t="s">
        <v>536</v>
      </c>
      <c r="C1155" s="5">
        <v>56.0</v>
      </c>
      <c r="D1155" s="4" t="s">
        <v>537</v>
      </c>
      <c r="E1155" s="6" t="s">
        <v>538</v>
      </c>
      <c r="F1155" s="5">
        <v>4.0</v>
      </c>
      <c r="G1155" s="5">
        <v>756.0</v>
      </c>
      <c r="H1155" s="5" t="s">
        <v>539</v>
      </c>
      <c r="I1155" s="4" t="s">
        <v>28</v>
      </c>
    </row>
    <row r="1156">
      <c r="A1156" s="3">
        <v>43794.0</v>
      </c>
      <c r="B1156" s="4" t="s">
        <v>423</v>
      </c>
      <c r="C1156" s="5">
        <v>57.0</v>
      </c>
      <c r="D1156" s="4" t="s">
        <v>424</v>
      </c>
      <c r="E1156" s="6" t="s">
        <v>425</v>
      </c>
      <c r="F1156" s="5" t="s">
        <v>32</v>
      </c>
      <c r="G1156" s="5">
        <v>1739.0</v>
      </c>
      <c r="H1156" s="5" t="s">
        <v>426</v>
      </c>
      <c r="I1156" s="4" t="s">
        <v>14</v>
      </c>
    </row>
    <row r="1157">
      <c r="A1157" s="3">
        <v>43794.0</v>
      </c>
      <c r="B1157" s="4" t="s">
        <v>409</v>
      </c>
      <c r="C1157" s="5">
        <v>58.0</v>
      </c>
      <c r="D1157" s="4" t="s">
        <v>410</v>
      </c>
      <c r="E1157" s="6" t="s">
        <v>411</v>
      </c>
      <c r="F1157" s="5" t="s">
        <v>32</v>
      </c>
      <c r="G1157" s="5">
        <v>827.0</v>
      </c>
      <c r="H1157" s="5" t="s">
        <v>412</v>
      </c>
      <c r="I1157" s="4" t="s">
        <v>28</v>
      </c>
    </row>
    <row r="1158">
      <c r="A1158" s="3">
        <v>43794.0</v>
      </c>
      <c r="B1158" s="4" t="s">
        <v>482</v>
      </c>
      <c r="C1158" s="5">
        <v>59.0</v>
      </c>
      <c r="D1158" s="4" t="s">
        <v>199</v>
      </c>
      <c r="E1158" s="6" t="s">
        <v>483</v>
      </c>
      <c r="F1158" s="5">
        <v>4.0</v>
      </c>
      <c r="G1158" s="5">
        <v>8862.0</v>
      </c>
      <c r="H1158" s="5" t="s">
        <v>484</v>
      </c>
      <c r="I1158" s="4" t="s">
        <v>28</v>
      </c>
    </row>
    <row r="1159">
      <c r="A1159" s="3">
        <v>43794.0</v>
      </c>
      <c r="B1159" s="4" t="s">
        <v>326</v>
      </c>
      <c r="C1159" s="5">
        <v>60.0</v>
      </c>
      <c r="D1159" s="4" t="s">
        <v>327</v>
      </c>
      <c r="E1159" s="6" t="s">
        <v>328</v>
      </c>
      <c r="F1159" s="5" t="s">
        <v>32</v>
      </c>
      <c r="G1159" s="5">
        <v>4873.0</v>
      </c>
      <c r="H1159" s="5" t="s">
        <v>213</v>
      </c>
      <c r="I1159" s="4" t="s">
        <v>28</v>
      </c>
    </row>
    <row r="1160">
      <c r="A1160" s="3">
        <v>43794.0</v>
      </c>
      <c r="B1160" s="4" t="s">
        <v>221</v>
      </c>
      <c r="C1160" s="5">
        <v>61.0</v>
      </c>
      <c r="D1160" s="4" t="s">
        <v>222</v>
      </c>
      <c r="E1160" s="6" t="s">
        <v>223</v>
      </c>
      <c r="F1160" s="5" t="s">
        <v>26</v>
      </c>
      <c r="G1160" s="5">
        <v>6851.0</v>
      </c>
      <c r="H1160" s="5" t="s">
        <v>224</v>
      </c>
      <c r="I1160" s="4" t="s">
        <v>28</v>
      </c>
    </row>
    <row r="1161">
      <c r="A1161" s="3">
        <v>43794.0</v>
      </c>
      <c r="B1161" s="4" t="s">
        <v>318</v>
      </c>
      <c r="C1161" s="5">
        <v>62.0</v>
      </c>
      <c r="D1161" s="4" t="s">
        <v>319</v>
      </c>
      <c r="E1161" s="6" t="s">
        <v>320</v>
      </c>
      <c r="F1161" s="5" t="s">
        <v>134</v>
      </c>
      <c r="G1161" s="5">
        <v>1113.0</v>
      </c>
      <c r="H1161" s="5" t="s">
        <v>321</v>
      </c>
      <c r="I1161" s="4" t="s">
        <v>28</v>
      </c>
    </row>
    <row r="1162">
      <c r="A1162" s="3">
        <v>43794.0</v>
      </c>
      <c r="B1162" s="4" t="s">
        <v>445</v>
      </c>
      <c r="C1162" s="5">
        <v>63.0</v>
      </c>
      <c r="D1162" s="4" t="s">
        <v>446</v>
      </c>
      <c r="E1162" s="6" t="s">
        <v>447</v>
      </c>
      <c r="F1162" s="5">
        <v>4.0</v>
      </c>
      <c r="G1162" s="5">
        <v>1200.0</v>
      </c>
      <c r="H1162" s="5" t="s">
        <v>448</v>
      </c>
      <c r="I1162" s="4" t="s">
        <v>14</v>
      </c>
    </row>
    <row r="1163">
      <c r="A1163" s="3">
        <v>43794.0</v>
      </c>
      <c r="B1163" s="4" t="s">
        <v>256</v>
      </c>
      <c r="C1163" s="5">
        <v>64.0</v>
      </c>
      <c r="D1163" s="4" t="s">
        <v>257</v>
      </c>
      <c r="E1163" s="6" t="s">
        <v>258</v>
      </c>
      <c r="F1163" s="5" t="s">
        <v>251</v>
      </c>
      <c r="G1163" s="5">
        <v>2406.0</v>
      </c>
      <c r="H1163" s="5" t="s">
        <v>259</v>
      </c>
      <c r="I1163" s="4" t="s">
        <v>28</v>
      </c>
    </row>
    <row r="1164">
      <c r="A1164" s="3">
        <v>43794.0</v>
      </c>
      <c r="B1164" s="4" t="s">
        <v>413</v>
      </c>
      <c r="C1164" s="5">
        <v>65.0</v>
      </c>
      <c r="D1164" s="4" t="s">
        <v>414</v>
      </c>
      <c r="E1164" s="6" t="s">
        <v>415</v>
      </c>
      <c r="F1164" s="5" t="s">
        <v>26</v>
      </c>
      <c r="G1164" s="5">
        <v>3279.0</v>
      </c>
      <c r="H1164" s="5" t="s">
        <v>416</v>
      </c>
      <c r="I1164" s="4" t="s">
        <v>28</v>
      </c>
    </row>
    <row r="1165">
      <c r="A1165" s="3">
        <v>43794.0</v>
      </c>
      <c r="B1165" s="4" t="s">
        <v>700</v>
      </c>
      <c r="C1165" s="5">
        <v>66.0</v>
      </c>
      <c r="D1165" s="4" t="s">
        <v>701</v>
      </c>
      <c r="E1165" s="6" t="s">
        <v>702</v>
      </c>
      <c r="F1165" s="5" t="s">
        <v>74</v>
      </c>
      <c r="G1165" s="5">
        <v>817.0</v>
      </c>
      <c r="H1165" s="5" t="s">
        <v>703</v>
      </c>
      <c r="I1165" s="4" t="s">
        <v>14</v>
      </c>
    </row>
    <row r="1166">
      <c r="A1166" s="3">
        <v>43794.0</v>
      </c>
      <c r="B1166" s="4" t="s">
        <v>559</v>
      </c>
      <c r="C1166" s="5">
        <v>67.0</v>
      </c>
      <c r="D1166" s="4" t="s">
        <v>560</v>
      </c>
      <c r="E1166" s="6" t="s">
        <v>561</v>
      </c>
      <c r="F1166" s="5" t="s">
        <v>53</v>
      </c>
      <c r="G1166" s="5">
        <v>3411.0</v>
      </c>
      <c r="H1166" s="5" t="s">
        <v>562</v>
      </c>
      <c r="I1166" s="4" t="s">
        <v>28</v>
      </c>
    </row>
    <row r="1167">
      <c r="A1167" s="3">
        <v>43794.0</v>
      </c>
      <c r="B1167" s="4" t="s">
        <v>507</v>
      </c>
      <c r="C1167" s="5">
        <v>68.0</v>
      </c>
      <c r="D1167" s="4" t="s">
        <v>508</v>
      </c>
      <c r="E1167" s="6" t="s">
        <v>509</v>
      </c>
      <c r="F1167" s="5" t="s">
        <v>58</v>
      </c>
      <c r="G1167" s="5">
        <v>395.0</v>
      </c>
      <c r="H1167" s="5" t="s">
        <v>510</v>
      </c>
      <c r="I1167" s="4" t="s">
        <v>28</v>
      </c>
    </row>
    <row r="1168">
      <c r="A1168" s="3">
        <v>43794.0</v>
      </c>
      <c r="B1168" s="4" t="s">
        <v>128</v>
      </c>
      <c r="C1168" s="5">
        <v>69.0</v>
      </c>
      <c r="D1168" s="4" t="s">
        <v>129</v>
      </c>
      <c r="E1168" s="6" t="s">
        <v>130</v>
      </c>
      <c r="F1168" s="5">
        <v>4.0</v>
      </c>
      <c r="G1168" s="5">
        <v>2841.0</v>
      </c>
      <c r="H1168" s="5">
        <v>99.0</v>
      </c>
      <c r="I1168" s="4" t="s">
        <v>14</v>
      </c>
    </row>
    <row r="1169">
      <c r="A1169" s="3">
        <v>43794.0</v>
      </c>
      <c r="B1169" s="4" t="s">
        <v>667</v>
      </c>
      <c r="C1169" s="5">
        <v>70.0</v>
      </c>
      <c r="D1169" s="4" t="s">
        <v>668</v>
      </c>
      <c r="E1169" s="6" t="s">
        <v>669</v>
      </c>
      <c r="F1169" s="5" t="s">
        <v>12</v>
      </c>
      <c r="G1169" s="5">
        <v>165.0</v>
      </c>
      <c r="H1169" s="5" t="s">
        <v>67</v>
      </c>
      <c r="I1169" s="4" t="s">
        <v>28</v>
      </c>
    </row>
    <row r="1170">
      <c r="A1170" s="3">
        <v>43794.0</v>
      </c>
      <c r="B1170" s="4" t="s">
        <v>673</v>
      </c>
      <c r="C1170" s="5">
        <v>71.0</v>
      </c>
      <c r="D1170" s="4" t="s">
        <v>674</v>
      </c>
      <c r="E1170" s="6" t="s">
        <v>675</v>
      </c>
      <c r="F1170" s="5">
        <v>4.0</v>
      </c>
      <c r="G1170" s="5">
        <v>690.0</v>
      </c>
      <c r="H1170" s="5" t="s">
        <v>307</v>
      </c>
      <c r="I1170" s="4" t="s">
        <v>14</v>
      </c>
    </row>
    <row r="1171">
      <c r="A1171" s="3">
        <v>43794.0</v>
      </c>
      <c r="B1171" s="4" t="s">
        <v>680</v>
      </c>
      <c r="C1171" s="5">
        <v>72.0</v>
      </c>
      <c r="D1171" s="4" t="s">
        <v>681</v>
      </c>
      <c r="E1171" s="6" t="s">
        <v>682</v>
      </c>
      <c r="F1171" s="5" t="s">
        <v>32</v>
      </c>
      <c r="G1171" s="5">
        <v>2047.0</v>
      </c>
      <c r="H1171" s="5" t="s">
        <v>683</v>
      </c>
      <c r="I1171" s="4" t="s">
        <v>28</v>
      </c>
    </row>
    <row r="1172">
      <c r="A1172" s="3">
        <v>43794.0</v>
      </c>
      <c r="B1172" s="4" t="s">
        <v>734</v>
      </c>
      <c r="C1172" s="5">
        <v>73.0</v>
      </c>
      <c r="D1172" s="4" t="s">
        <v>735</v>
      </c>
      <c r="E1172" s="6" t="s">
        <v>736</v>
      </c>
      <c r="F1172" s="5" t="s">
        <v>12</v>
      </c>
      <c r="G1172" s="5">
        <v>356.0</v>
      </c>
      <c r="H1172" s="5">
        <v>90.0</v>
      </c>
      <c r="I1172" s="4" t="s">
        <v>14</v>
      </c>
    </row>
    <row r="1173">
      <c r="A1173" s="3">
        <v>43794.0</v>
      </c>
      <c r="B1173" s="4" t="s">
        <v>759</v>
      </c>
      <c r="C1173" s="5">
        <v>74.0</v>
      </c>
      <c r="D1173" s="4" t="s">
        <v>760</v>
      </c>
      <c r="E1173" s="6" t="s">
        <v>761</v>
      </c>
      <c r="F1173" s="5">
        <v>4.0</v>
      </c>
      <c r="G1173" s="5">
        <v>1088.0</v>
      </c>
      <c r="H1173" s="5" t="s">
        <v>762</v>
      </c>
      <c r="I1173" s="4" t="s">
        <v>14</v>
      </c>
    </row>
    <row r="1174">
      <c r="A1174" s="3">
        <v>43794.0</v>
      </c>
      <c r="B1174" s="4" t="s">
        <v>263</v>
      </c>
      <c r="C1174" s="5">
        <v>75.0</v>
      </c>
      <c r="D1174" s="4" t="s">
        <v>264</v>
      </c>
      <c r="E1174" s="6" t="s">
        <v>265</v>
      </c>
      <c r="F1174" s="5" t="s">
        <v>106</v>
      </c>
      <c r="G1174" s="5">
        <v>1519.0</v>
      </c>
      <c r="H1174" s="5" t="s">
        <v>266</v>
      </c>
      <c r="I1174" s="4" t="s">
        <v>28</v>
      </c>
    </row>
    <row r="1175">
      <c r="A1175" s="3">
        <v>43794.0</v>
      </c>
      <c r="B1175" s="4" t="s">
        <v>233</v>
      </c>
      <c r="C1175" s="5">
        <v>76.0</v>
      </c>
      <c r="D1175" s="4" t="s">
        <v>234</v>
      </c>
      <c r="E1175" s="6" t="s">
        <v>235</v>
      </c>
      <c r="F1175" s="5" t="s">
        <v>85</v>
      </c>
      <c r="G1175" s="5">
        <v>1633.0</v>
      </c>
      <c r="H1175" s="5" t="s">
        <v>236</v>
      </c>
      <c r="I1175" s="4" t="s">
        <v>28</v>
      </c>
    </row>
    <row r="1176">
      <c r="A1176" s="3">
        <v>43794.0</v>
      </c>
      <c r="B1176" s="4" t="s">
        <v>308</v>
      </c>
      <c r="C1176" s="5">
        <v>77.0</v>
      </c>
      <c r="D1176" s="4" t="s">
        <v>309</v>
      </c>
      <c r="E1176" s="6" t="s">
        <v>310</v>
      </c>
      <c r="F1176" s="5" t="s">
        <v>26</v>
      </c>
      <c r="G1176" s="5">
        <v>2917.0</v>
      </c>
      <c r="H1176" s="5" t="s">
        <v>54</v>
      </c>
      <c r="I1176" s="4" t="s">
        <v>28</v>
      </c>
    </row>
    <row r="1177">
      <c r="A1177" s="3">
        <v>43794.0</v>
      </c>
      <c r="B1177" s="4" t="s">
        <v>552</v>
      </c>
      <c r="C1177" s="5">
        <v>78.0</v>
      </c>
      <c r="D1177" s="4" t="s">
        <v>553</v>
      </c>
      <c r="E1177" s="6" t="s">
        <v>554</v>
      </c>
      <c r="F1177" s="5" t="s">
        <v>58</v>
      </c>
      <c r="G1177" s="5">
        <v>214.0</v>
      </c>
      <c r="H1177" s="5" t="s">
        <v>555</v>
      </c>
      <c r="I1177" s="4" t="s">
        <v>28</v>
      </c>
    </row>
    <row r="1178">
      <c r="A1178" s="3">
        <v>43794.0</v>
      </c>
      <c r="B1178" s="4" t="s">
        <v>763</v>
      </c>
      <c r="C1178" s="5">
        <v>79.0</v>
      </c>
      <c r="D1178" s="4" t="s">
        <v>764</v>
      </c>
      <c r="E1178" s="6" t="s">
        <v>765</v>
      </c>
      <c r="F1178" s="5" t="s">
        <v>85</v>
      </c>
      <c r="G1178" s="5">
        <v>183.0</v>
      </c>
      <c r="H1178" s="5" t="s">
        <v>213</v>
      </c>
      <c r="I1178" s="4" t="s">
        <v>28</v>
      </c>
    </row>
    <row r="1179">
      <c r="A1179" s="3">
        <v>43794.0</v>
      </c>
      <c r="B1179" s="4" t="s">
        <v>730</v>
      </c>
      <c r="C1179" s="5">
        <v>80.0</v>
      </c>
      <c r="D1179" s="4" t="s">
        <v>731</v>
      </c>
      <c r="E1179" s="6" t="s">
        <v>732</v>
      </c>
      <c r="F1179" s="5" t="s">
        <v>32</v>
      </c>
      <c r="G1179" s="5">
        <v>2449.0</v>
      </c>
      <c r="H1179" s="5" t="s">
        <v>733</v>
      </c>
      <c r="I1179" s="4" t="s">
        <v>28</v>
      </c>
    </row>
    <row r="1180">
      <c r="A1180" s="3">
        <v>43794.0</v>
      </c>
      <c r="B1180" s="4" t="s">
        <v>618</v>
      </c>
      <c r="C1180" s="5">
        <v>81.0</v>
      </c>
      <c r="D1180" s="4" t="s">
        <v>619</v>
      </c>
      <c r="E1180" s="6" t="s">
        <v>620</v>
      </c>
      <c r="F1180" s="5" t="s">
        <v>176</v>
      </c>
      <c r="G1180" s="5">
        <v>71.0</v>
      </c>
      <c r="H1180" s="5" t="s">
        <v>621</v>
      </c>
      <c r="I1180" s="4" t="s">
        <v>28</v>
      </c>
    </row>
    <row r="1181">
      <c r="A1181" s="3">
        <v>43794.0</v>
      </c>
      <c r="B1181" s="4" t="s">
        <v>676</v>
      </c>
      <c r="C1181" s="5">
        <v>82.0</v>
      </c>
      <c r="D1181" s="4" t="s">
        <v>677</v>
      </c>
      <c r="E1181" s="6" t="s">
        <v>678</v>
      </c>
      <c r="F1181" s="5">
        <v>4.0</v>
      </c>
      <c r="G1181" s="5">
        <v>1269.0</v>
      </c>
      <c r="H1181" s="5" t="s">
        <v>679</v>
      </c>
      <c r="I1181" s="4" t="s">
        <v>14</v>
      </c>
    </row>
    <row r="1182">
      <c r="A1182" s="3">
        <v>43794.0</v>
      </c>
      <c r="B1182" s="4" t="s">
        <v>582</v>
      </c>
      <c r="C1182" s="5">
        <v>83.0</v>
      </c>
      <c r="D1182" s="4" t="s">
        <v>583</v>
      </c>
      <c r="E1182" s="6" t="s">
        <v>584</v>
      </c>
      <c r="F1182" s="5">
        <v>4.0</v>
      </c>
      <c r="G1182" s="5">
        <v>1831.0</v>
      </c>
      <c r="H1182" s="5" t="s">
        <v>585</v>
      </c>
      <c r="I1182" s="4" t="s">
        <v>14</v>
      </c>
    </row>
    <row r="1183">
      <c r="A1183" s="3">
        <v>43794.0</v>
      </c>
      <c r="B1183" s="4" t="s">
        <v>449</v>
      </c>
      <c r="C1183" s="5">
        <v>84.0</v>
      </c>
      <c r="D1183" s="4" t="s">
        <v>450</v>
      </c>
      <c r="E1183" s="6" t="s">
        <v>451</v>
      </c>
      <c r="F1183" s="5" t="s">
        <v>251</v>
      </c>
      <c r="G1183" s="5">
        <v>1054.0</v>
      </c>
      <c r="H1183" s="5" t="s">
        <v>452</v>
      </c>
      <c r="I1183" s="4" t="s">
        <v>28</v>
      </c>
    </row>
    <row r="1184">
      <c r="A1184" s="3">
        <v>43794.0</v>
      </c>
      <c r="B1184" s="4" t="s">
        <v>708</v>
      </c>
      <c r="C1184" s="5">
        <v>85.0</v>
      </c>
      <c r="D1184" s="4" t="s">
        <v>709</v>
      </c>
      <c r="E1184" s="6" t="s">
        <v>710</v>
      </c>
      <c r="F1184" s="5">
        <v>4.0</v>
      </c>
      <c r="G1184" s="5">
        <v>797.0</v>
      </c>
      <c r="H1184" s="5" t="s">
        <v>711</v>
      </c>
      <c r="I1184" s="4" t="s">
        <v>28</v>
      </c>
    </row>
    <row r="1185">
      <c r="A1185" s="3">
        <v>43794.0</v>
      </c>
      <c r="B1185" s="4" t="s">
        <v>152</v>
      </c>
      <c r="C1185" s="5">
        <v>86.0</v>
      </c>
      <c r="D1185" s="4" t="s">
        <v>153</v>
      </c>
      <c r="E1185" s="6" t="s">
        <v>154</v>
      </c>
      <c r="F1185" s="5" t="s">
        <v>74</v>
      </c>
      <c r="G1185" s="5">
        <v>3497.0</v>
      </c>
      <c r="H1185" s="5" t="s">
        <v>155</v>
      </c>
      <c r="I1185" s="4" t="s">
        <v>28</v>
      </c>
    </row>
    <row r="1186">
      <c r="A1186" s="3">
        <v>43794.0</v>
      </c>
      <c r="B1186" s="4" t="s">
        <v>173</v>
      </c>
      <c r="C1186" s="5">
        <v>87.0</v>
      </c>
      <c r="D1186" s="4" t="s">
        <v>174</v>
      </c>
      <c r="E1186" s="6" t="s">
        <v>175</v>
      </c>
      <c r="F1186" s="5" t="s">
        <v>176</v>
      </c>
      <c r="G1186" s="5">
        <v>2176.0</v>
      </c>
      <c r="H1186" s="5" t="s">
        <v>177</v>
      </c>
      <c r="I1186" s="4" t="s">
        <v>28</v>
      </c>
    </row>
    <row r="1187">
      <c r="A1187" s="3">
        <v>43794.0</v>
      </c>
      <c r="B1187" s="4" t="s">
        <v>719</v>
      </c>
      <c r="C1187" s="5">
        <v>88.0</v>
      </c>
      <c r="D1187" s="4" t="s">
        <v>720</v>
      </c>
      <c r="E1187" s="6" t="s">
        <v>721</v>
      </c>
      <c r="F1187" s="5" t="s">
        <v>74</v>
      </c>
      <c r="G1187" s="5">
        <v>254.0</v>
      </c>
      <c r="H1187" s="5" t="s">
        <v>722</v>
      </c>
      <c r="I1187" s="4" t="s">
        <v>28</v>
      </c>
    </row>
    <row r="1188">
      <c r="A1188" s="3">
        <v>43794.0</v>
      </c>
      <c r="B1188" s="4" t="s">
        <v>281</v>
      </c>
      <c r="C1188" s="5">
        <v>89.0</v>
      </c>
      <c r="D1188" s="4" t="s">
        <v>113</v>
      </c>
      <c r="E1188" s="6" t="s">
        <v>282</v>
      </c>
      <c r="F1188" s="5">
        <v>4.0</v>
      </c>
      <c r="G1188" s="5">
        <v>2703.0</v>
      </c>
      <c r="H1188" s="5" t="s">
        <v>283</v>
      </c>
      <c r="I1188" s="4" t="s">
        <v>28</v>
      </c>
    </row>
    <row r="1189">
      <c r="A1189" s="3">
        <v>43794.0</v>
      </c>
      <c r="B1189" s="4" t="s">
        <v>525</v>
      </c>
      <c r="C1189" s="5">
        <v>90.0</v>
      </c>
      <c r="D1189" s="4" t="s">
        <v>526</v>
      </c>
      <c r="E1189" s="6" t="s">
        <v>527</v>
      </c>
      <c r="F1189" s="5" t="s">
        <v>97</v>
      </c>
      <c r="G1189" s="5">
        <v>508.0</v>
      </c>
      <c r="H1189" s="5" t="s">
        <v>528</v>
      </c>
      <c r="I1189" s="4" t="s">
        <v>28</v>
      </c>
    </row>
    <row r="1190">
      <c r="A1190" s="3">
        <v>43794.0</v>
      </c>
      <c r="B1190" s="4" t="s">
        <v>98</v>
      </c>
      <c r="C1190" s="5">
        <v>91.0</v>
      </c>
      <c r="D1190" s="4" t="s">
        <v>99</v>
      </c>
      <c r="E1190" s="6" t="s">
        <v>100</v>
      </c>
      <c r="F1190" s="5" t="s">
        <v>101</v>
      </c>
      <c r="G1190" s="5">
        <v>439.0</v>
      </c>
      <c r="H1190" s="5" t="s">
        <v>102</v>
      </c>
      <c r="I1190" s="4" t="s">
        <v>28</v>
      </c>
    </row>
    <row r="1191">
      <c r="A1191" s="3">
        <v>43794.0</v>
      </c>
      <c r="B1191" s="4" t="s">
        <v>766</v>
      </c>
      <c r="C1191" s="5">
        <v>92.0</v>
      </c>
      <c r="D1191" s="4" t="s">
        <v>767</v>
      </c>
      <c r="E1191" s="6" t="s">
        <v>768</v>
      </c>
      <c r="F1191" s="5" t="s">
        <v>12</v>
      </c>
      <c r="G1191" s="5">
        <v>3784.0</v>
      </c>
      <c r="H1191" s="5" t="s">
        <v>769</v>
      </c>
      <c r="I1191" s="4" t="s">
        <v>28</v>
      </c>
    </row>
    <row r="1192">
      <c r="A1192" s="3">
        <v>43794.0</v>
      </c>
      <c r="B1192" s="4" t="s">
        <v>715</v>
      </c>
      <c r="C1192" s="5">
        <v>93.0</v>
      </c>
      <c r="D1192" s="4" t="s">
        <v>716</v>
      </c>
      <c r="E1192" s="6" t="s">
        <v>717</v>
      </c>
      <c r="F1192" s="5" t="s">
        <v>32</v>
      </c>
      <c r="G1192" s="5">
        <v>3560.0</v>
      </c>
      <c r="H1192" s="5" t="s">
        <v>718</v>
      </c>
      <c r="I1192" s="4" t="s">
        <v>28</v>
      </c>
    </row>
    <row r="1193">
      <c r="A1193" s="3">
        <v>43794.0</v>
      </c>
      <c r="B1193" s="4" t="s">
        <v>723</v>
      </c>
      <c r="C1193" s="5">
        <v>94.0</v>
      </c>
      <c r="D1193" s="4" t="s">
        <v>724</v>
      </c>
      <c r="E1193" s="6" t="s">
        <v>725</v>
      </c>
      <c r="F1193" s="5">
        <v>4.0</v>
      </c>
      <c r="G1193" s="5">
        <v>1405.0</v>
      </c>
      <c r="H1193" s="5" t="s">
        <v>726</v>
      </c>
      <c r="I1193" s="4" t="s">
        <v>28</v>
      </c>
    </row>
    <row r="1194">
      <c r="A1194" s="3">
        <v>43794.0</v>
      </c>
      <c r="B1194" s="4" t="s">
        <v>205</v>
      </c>
      <c r="C1194" s="5">
        <v>95.0</v>
      </c>
      <c r="D1194" s="4" t="s">
        <v>206</v>
      </c>
      <c r="E1194" s="6" t="s">
        <v>207</v>
      </c>
      <c r="F1194" s="5" t="s">
        <v>208</v>
      </c>
      <c r="G1194" s="5">
        <v>194.0</v>
      </c>
      <c r="H1194" s="5" t="s">
        <v>209</v>
      </c>
      <c r="I1194" s="4" t="s">
        <v>28</v>
      </c>
    </row>
    <row r="1195">
      <c r="A1195" s="3">
        <v>43794.0</v>
      </c>
      <c r="B1195" s="4" t="s">
        <v>744</v>
      </c>
      <c r="C1195" s="5">
        <v>96.0</v>
      </c>
      <c r="D1195" s="4" t="s">
        <v>745</v>
      </c>
      <c r="E1195" s="6" t="s">
        <v>746</v>
      </c>
      <c r="F1195" s="5" t="s">
        <v>12</v>
      </c>
      <c r="G1195" s="5">
        <v>651.0</v>
      </c>
      <c r="H1195" s="5" t="s">
        <v>747</v>
      </c>
      <c r="I1195" s="4" t="s">
        <v>28</v>
      </c>
    </row>
    <row r="1196">
      <c r="A1196" s="3">
        <v>43794.0</v>
      </c>
      <c r="B1196" s="4" t="s">
        <v>740</v>
      </c>
      <c r="C1196" s="5">
        <v>97.0</v>
      </c>
      <c r="D1196" s="4" t="s">
        <v>741</v>
      </c>
      <c r="E1196" s="6" t="s">
        <v>742</v>
      </c>
      <c r="F1196" s="5" t="s">
        <v>26</v>
      </c>
      <c r="G1196" s="5">
        <v>3243.0</v>
      </c>
      <c r="H1196" s="5" t="s">
        <v>743</v>
      </c>
      <c r="I1196" s="4" t="s">
        <v>28</v>
      </c>
    </row>
    <row r="1197">
      <c r="A1197" s="3">
        <v>43794.0</v>
      </c>
      <c r="B1197" s="4" t="s">
        <v>770</v>
      </c>
      <c r="C1197" s="5">
        <v>98.0</v>
      </c>
      <c r="D1197" s="4" t="s">
        <v>771</v>
      </c>
      <c r="E1197" s="6" t="s">
        <v>772</v>
      </c>
      <c r="F1197" s="5" t="s">
        <v>773</v>
      </c>
      <c r="G1197" s="5">
        <v>5241.0</v>
      </c>
      <c r="H1197" s="5" t="s">
        <v>774</v>
      </c>
      <c r="I1197" s="4" t="s">
        <v>14</v>
      </c>
    </row>
    <row r="1198">
      <c r="A1198" s="3">
        <v>43794.0</v>
      </c>
      <c r="B1198" s="4" t="s">
        <v>775</v>
      </c>
      <c r="C1198" s="5">
        <v>99.0</v>
      </c>
      <c r="D1198" s="4" t="s">
        <v>776</v>
      </c>
      <c r="E1198" s="6" t="s">
        <v>777</v>
      </c>
      <c r="F1198" s="5" t="s">
        <v>26</v>
      </c>
      <c r="G1198" s="5">
        <v>386.0</v>
      </c>
      <c r="H1198" s="5" t="s">
        <v>291</v>
      </c>
      <c r="I1198" s="4" t="s">
        <v>28</v>
      </c>
    </row>
    <row r="1199">
      <c r="A1199" s="3">
        <v>43794.0</v>
      </c>
      <c r="B1199" s="4" t="s">
        <v>363</v>
      </c>
      <c r="C1199" s="5">
        <v>100.0</v>
      </c>
      <c r="D1199" s="4" t="s">
        <v>364</v>
      </c>
      <c r="E1199" s="6" t="s">
        <v>365</v>
      </c>
      <c r="F1199" s="5">
        <v>4.0</v>
      </c>
      <c r="G1199" s="5">
        <v>1116.0</v>
      </c>
      <c r="H1199" s="5" t="s">
        <v>366</v>
      </c>
      <c r="I1199" s="4" t="s">
        <v>14</v>
      </c>
    </row>
    <row r="1200">
      <c r="A1200" s="3">
        <v>43793.0</v>
      </c>
      <c r="B1200" s="4" t="s">
        <v>15</v>
      </c>
      <c r="C1200" s="5">
        <v>1.0</v>
      </c>
      <c r="D1200" s="4" t="s">
        <v>16</v>
      </c>
      <c r="E1200" s="6" t="s">
        <v>17</v>
      </c>
      <c r="F1200" s="5">
        <v>4.0</v>
      </c>
      <c r="G1200" s="5">
        <v>29163.0</v>
      </c>
      <c r="H1200" s="5" t="s">
        <v>18</v>
      </c>
      <c r="I1200" s="4" t="s">
        <v>14</v>
      </c>
    </row>
    <row r="1201">
      <c r="A1201" s="3">
        <v>43793.0</v>
      </c>
      <c r="B1201" s="4" t="s">
        <v>19</v>
      </c>
      <c r="C1201" s="5">
        <v>2.0</v>
      </c>
      <c r="D1201" s="4" t="s">
        <v>20</v>
      </c>
      <c r="E1201" s="6" t="s">
        <v>21</v>
      </c>
      <c r="F1201" s="5">
        <v>4.0</v>
      </c>
      <c r="G1201" s="5">
        <v>10808.0</v>
      </c>
      <c r="H1201" s="5" t="s">
        <v>22</v>
      </c>
      <c r="I1201" s="4" t="s">
        <v>14</v>
      </c>
    </row>
    <row r="1202">
      <c r="A1202" s="3">
        <v>43793.0</v>
      </c>
      <c r="B1202" s="4" t="s">
        <v>23</v>
      </c>
      <c r="C1202" s="5">
        <v>3.0</v>
      </c>
      <c r="D1202" s="4" t="s">
        <v>24</v>
      </c>
      <c r="E1202" s="6" t="s">
        <v>25</v>
      </c>
      <c r="F1202" s="5" t="s">
        <v>26</v>
      </c>
      <c r="G1202" s="5">
        <v>6079.0</v>
      </c>
      <c r="H1202" s="5" t="s">
        <v>27</v>
      </c>
      <c r="I1202" s="4" t="s">
        <v>28</v>
      </c>
    </row>
    <row r="1203">
      <c r="A1203" s="3">
        <v>43793.0</v>
      </c>
      <c r="B1203" s="4" t="s">
        <v>46</v>
      </c>
      <c r="C1203" s="5">
        <v>4.0</v>
      </c>
      <c r="D1203" s="4" t="s">
        <v>47</v>
      </c>
      <c r="E1203" s="6" t="s">
        <v>48</v>
      </c>
      <c r="F1203" s="5">
        <v>4.0</v>
      </c>
      <c r="G1203" s="5">
        <v>6736.0</v>
      </c>
      <c r="H1203" s="5" t="s">
        <v>49</v>
      </c>
      <c r="I1203" s="4" t="s">
        <v>14</v>
      </c>
    </row>
    <row r="1204">
      <c r="A1204" s="3">
        <v>43793.0</v>
      </c>
      <c r="B1204" s="4" t="s">
        <v>38</v>
      </c>
      <c r="C1204" s="5">
        <v>5.0</v>
      </c>
      <c r="D1204" s="4" t="s">
        <v>39</v>
      </c>
      <c r="E1204" s="6" t="s">
        <v>40</v>
      </c>
      <c r="F1204" s="5">
        <v>4.0</v>
      </c>
      <c r="G1204" s="5">
        <v>5485.0</v>
      </c>
      <c r="H1204" s="5" t="s">
        <v>41</v>
      </c>
      <c r="I1204" s="4" t="s">
        <v>14</v>
      </c>
    </row>
    <row r="1205">
      <c r="A1205" s="3">
        <v>43793.0</v>
      </c>
      <c r="B1205" s="4" t="s">
        <v>68</v>
      </c>
      <c r="C1205" s="5">
        <v>6.0</v>
      </c>
      <c r="D1205" s="4" t="s">
        <v>69</v>
      </c>
      <c r="E1205" s="6" t="s">
        <v>70</v>
      </c>
      <c r="F1205" s="5">
        <v>4.0</v>
      </c>
      <c r="G1205" s="5">
        <v>3725.0</v>
      </c>
      <c r="H1205" s="5" t="s">
        <v>67</v>
      </c>
      <c r="I1205" s="4" t="s">
        <v>28</v>
      </c>
    </row>
    <row r="1206">
      <c r="A1206" s="3">
        <v>43793.0</v>
      </c>
      <c r="B1206" s="4" t="s">
        <v>156</v>
      </c>
      <c r="C1206" s="5">
        <v>7.0</v>
      </c>
      <c r="D1206" s="4" t="s">
        <v>157</v>
      </c>
      <c r="E1206" s="6" t="s">
        <v>158</v>
      </c>
      <c r="F1206" s="5" t="s">
        <v>134</v>
      </c>
      <c r="G1206" s="5">
        <v>1400.0</v>
      </c>
      <c r="H1206" s="5" t="s">
        <v>159</v>
      </c>
      <c r="I1206" s="4" t="s">
        <v>28</v>
      </c>
    </row>
    <row r="1207">
      <c r="A1207" s="3">
        <v>43793.0</v>
      </c>
      <c r="B1207" s="4" t="s">
        <v>468</v>
      </c>
      <c r="C1207" s="5">
        <v>8.0</v>
      </c>
      <c r="D1207" s="4" t="s">
        <v>469</v>
      </c>
      <c r="E1207" s="6" t="s">
        <v>470</v>
      </c>
      <c r="F1207" s="5">
        <v>4.0</v>
      </c>
      <c r="G1207" s="5">
        <v>31441.0</v>
      </c>
      <c r="H1207" s="5" t="s">
        <v>471</v>
      </c>
      <c r="I1207" s="4" t="s">
        <v>14</v>
      </c>
    </row>
    <row r="1208">
      <c r="A1208" s="3">
        <v>43793.0</v>
      </c>
      <c r="B1208" s="4" t="s">
        <v>229</v>
      </c>
      <c r="C1208" s="5">
        <v>9.0</v>
      </c>
      <c r="D1208" s="4" t="s">
        <v>230</v>
      </c>
      <c r="E1208" s="6" t="s">
        <v>231</v>
      </c>
      <c r="F1208" s="5" t="s">
        <v>134</v>
      </c>
      <c r="G1208" s="5">
        <v>166.0</v>
      </c>
      <c r="H1208" s="5" t="s">
        <v>232</v>
      </c>
      <c r="I1208" s="4" t="s">
        <v>28</v>
      </c>
    </row>
    <row r="1209">
      <c r="A1209" s="3">
        <v>43793.0</v>
      </c>
      <c r="B1209" s="4" t="s">
        <v>71</v>
      </c>
      <c r="C1209" s="5">
        <v>10.0</v>
      </c>
      <c r="D1209" s="4" t="s">
        <v>72</v>
      </c>
      <c r="E1209" s="6" t="s">
        <v>73</v>
      </c>
      <c r="F1209" s="5" t="s">
        <v>74</v>
      </c>
      <c r="G1209" s="5">
        <v>2403.0</v>
      </c>
      <c r="H1209" s="5" t="s">
        <v>75</v>
      </c>
      <c r="I1209" s="4" t="s">
        <v>28</v>
      </c>
    </row>
    <row r="1210">
      <c r="A1210" s="3">
        <v>43793.0</v>
      </c>
      <c r="B1210" s="4" t="s">
        <v>60</v>
      </c>
      <c r="C1210" s="5">
        <v>11.0</v>
      </c>
      <c r="D1210" s="4" t="s">
        <v>61</v>
      </c>
      <c r="E1210" s="6" t="s">
        <v>62</v>
      </c>
      <c r="F1210" s="5">
        <v>4.0</v>
      </c>
      <c r="G1210" s="5">
        <v>2758.0</v>
      </c>
      <c r="H1210" s="5" t="s">
        <v>63</v>
      </c>
      <c r="I1210" s="4" t="s">
        <v>14</v>
      </c>
    </row>
    <row r="1211">
      <c r="A1211" s="3">
        <v>43793.0</v>
      </c>
      <c r="B1211" s="4" t="s">
        <v>214</v>
      </c>
      <c r="C1211" s="5">
        <v>12.0</v>
      </c>
      <c r="D1211" s="4" t="s">
        <v>215</v>
      </c>
      <c r="E1211" s="6" t="s">
        <v>216</v>
      </c>
      <c r="F1211" s="5" t="s">
        <v>26</v>
      </c>
      <c r="G1211" s="5">
        <v>4463.0</v>
      </c>
      <c r="H1211" s="5" t="s">
        <v>54</v>
      </c>
      <c r="I1211" s="4" t="s">
        <v>28</v>
      </c>
    </row>
    <row r="1212">
      <c r="A1212" s="3">
        <v>43793.0</v>
      </c>
      <c r="B1212" s="4" t="s">
        <v>692</v>
      </c>
      <c r="C1212" s="5">
        <v>13.0</v>
      </c>
      <c r="D1212" s="4" t="s">
        <v>693</v>
      </c>
      <c r="E1212" s="6" t="s">
        <v>694</v>
      </c>
      <c r="F1212" s="5" t="s">
        <v>12</v>
      </c>
      <c r="G1212" s="5">
        <v>4587.0</v>
      </c>
      <c r="H1212" s="5" t="s">
        <v>695</v>
      </c>
      <c r="I1212" s="4" t="s">
        <v>28</v>
      </c>
    </row>
    <row r="1213">
      <c r="A1213" s="3">
        <v>43793.0</v>
      </c>
      <c r="B1213" s="4" t="s">
        <v>76</v>
      </c>
      <c r="C1213" s="5">
        <v>14.0</v>
      </c>
      <c r="D1213" s="4" t="s">
        <v>77</v>
      </c>
      <c r="E1213" s="6" t="s">
        <v>78</v>
      </c>
      <c r="F1213" s="5" t="s">
        <v>26</v>
      </c>
      <c r="G1213" s="5">
        <v>2934.0</v>
      </c>
      <c r="H1213" s="5" t="s">
        <v>67</v>
      </c>
      <c r="I1213" s="4" t="s">
        <v>28</v>
      </c>
    </row>
    <row r="1214">
      <c r="A1214" s="3">
        <v>43793.0</v>
      </c>
      <c r="B1214" s="4" t="s">
        <v>34</v>
      </c>
      <c r="C1214" s="5">
        <v>15.0</v>
      </c>
      <c r="D1214" s="4" t="s">
        <v>35</v>
      </c>
      <c r="E1214" s="6" t="s">
        <v>36</v>
      </c>
      <c r="F1214" s="5">
        <v>4.0</v>
      </c>
      <c r="G1214" s="5">
        <v>3781.0</v>
      </c>
      <c r="H1214" s="5" t="s">
        <v>37</v>
      </c>
      <c r="I1214" s="4" t="s">
        <v>28</v>
      </c>
    </row>
    <row r="1215">
      <c r="A1215" s="3">
        <v>43793.0</v>
      </c>
      <c r="B1215" s="4" t="s">
        <v>42</v>
      </c>
      <c r="C1215" s="5">
        <v>16.0</v>
      </c>
      <c r="D1215" s="4" t="s">
        <v>43</v>
      </c>
      <c r="E1215" s="6" t="s">
        <v>44</v>
      </c>
      <c r="F1215" s="5">
        <v>4.0</v>
      </c>
      <c r="G1215" s="5">
        <v>1830.0</v>
      </c>
      <c r="H1215" s="5" t="s">
        <v>45</v>
      </c>
      <c r="I1215" s="4" t="s">
        <v>14</v>
      </c>
    </row>
    <row r="1216">
      <c r="A1216" s="3">
        <v>43793.0</v>
      </c>
      <c r="B1216" s="4" t="s">
        <v>182</v>
      </c>
      <c r="C1216" s="5">
        <v>17.0</v>
      </c>
      <c r="D1216" s="4" t="s">
        <v>183</v>
      </c>
      <c r="E1216" s="6" t="s">
        <v>184</v>
      </c>
      <c r="F1216" s="5">
        <v>4.0</v>
      </c>
      <c r="G1216" s="5">
        <v>6706.0</v>
      </c>
      <c r="H1216" s="5" t="s">
        <v>185</v>
      </c>
      <c r="I1216" s="4" t="s">
        <v>14</v>
      </c>
    </row>
    <row r="1217">
      <c r="A1217" s="3">
        <v>43793.0</v>
      </c>
      <c r="B1217" s="4" t="s">
        <v>140</v>
      </c>
      <c r="C1217" s="5">
        <v>18.0</v>
      </c>
      <c r="D1217" s="4" t="s">
        <v>141</v>
      </c>
      <c r="E1217" s="6" t="s">
        <v>142</v>
      </c>
      <c r="F1217" s="5" t="s">
        <v>74</v>
      </c>
      <c r="G1217" s="5">
        <v>8885.0</v>
      </c>
      <c r="H1217" s="5" t="s">
        <v>143</v>
      </c>
      <c r="I1217" s="4" t="s">
        <v>28</v>
      </c>
    </row>
    <row r="1218">
      <c r="A1218" s="3">
        <v>43793.0</v>
      </c>
      <c r="B1218" s="4" t="s">
        <v>90</v>
      </c>
      <c r="C1218" s="5">
        <v>19.0</v>
      </c>
      <c r="D1218" s="4" t="s">
        <v>91</v>
      </c>
      <c r="E1218" s="6" t="s">
        <v>92</v>
      </c>
      <c r="F1218" s="5" t="s">
        <v>32</v>
      </c>
      <c r="G1218" s="5">
        <v>3157.0</v>
      </c>
      <c r="H1218" s="5" t="s">
        <v>93</v>
      </c>
      <c r="I1218" s="4" t="s">
        <v>28</v>
      </c>
    </row>
    <row r="1219">
      <c r="A1219" s="3">
        <v>43793.0</v>
      </c>
      <c r="B1219" s="4" t="s">
        <v>55</v>
      </c>
      <c r="C1219" s="5">
        <v>20.0</v>
      </c>
      <c r="D1219" s="4" t="s">
        <v>56</v>
      </c>
      <c r="E1219" s="6" t="s">
        <v>57</v>
      </c>
      <c r="F1219" s="5" t="s">
        <v>58</v>
      </c>
      <c r="G1219" s="5">
        <v>2245.0</v>
      </c>
      <c r="H1219" s="5" t="s">
        <v>59</v>
      </c>
      <c r="I1219" s="4" t="s">
        <v>28</v>
      </c>
    </row>
    <row r="1220">
      <c r="A1220" s="3">
        <v>43793.0</v>
      </c>
      <c r="B1220" s="4" t="s">
        <v>108</v>
      </c>
      <c r="C1220" s="5">
        <v>21.0</v>
      </c>
      <c r="D1220" s="4" t="s">
        <v>109</v>
      </c>
      <c r="E1220" s="6" t="s">
        <v>110</v>
      </c>
      <c r="F1220" s="5" t="s">
        <v>58</v>
      </c>
      <c r="G1220" s="5">
        <v>14480.0</v>
      </c>
      <c r="H1220" s="5" t="s">
        <v>111</v>
      </c>
      <c r="I1220" s="4" t="s">
        <v>28</v>
      </c>
    </row>
    <row r="1221">
      <c r="A1221" s="3">
        <v>43793.0</v>
      </c>
      <c r="B1221" s="4" t="s">
        <v>112</v>
      </c>
      <c r="C1221" s="5">
        <v>22.0</v>
      </c>
      <c r="D1221" s="4" t="s">
        <v>113</v>
      </c>
      <c r="E1221" s="6" t="s">
        <v>114</v>
      </c>
      <c r="F1221" s="5" t="s">
        <v>12</v>
      </c>
      <c r="G1221" s="5">
        <v>2675.0</v>
      </c>
      <c r="H1221" s="5" t="s">
        <v>115</v>
      </c>
      <c r="I1221" s="4" t="s">
        <v>28</v>
      </c>
    </row>
    <row r="1222">
      <c r="A1222" s="3">
        <v>43793.0</v>
      </c>
      <c r="B1222" s="4" t="s">
        <v>190</v>
      </c>
      <c r="C1222" s="5">
        <v>23.0</v>
      </c>
      <c r="D1222" s="4" t="s">
        <v>191</v>
      </c>
      <c r="E1222" s="6" t="s">
        <v>192</v>
      </c>
      <c r="F1222" s="5" t="s">
        <v>26</v>
      </c>
      <c r="G1222" s="5">
        <v>229.0</v>
      </c>
      <c r="H1222" s="5" t="s">
        <v>193</v>
      </c>
      <c r="I1222" s="4" t="s">
        <v>28</v>
      </c>
    </row>
    <row r="1223">
      <c r="A1223" s="3">
        <v>43793.0</v>
      </c>
      <c r="B1223" s="4" t="s">
        <v>120</v>
      </c>
      <c r="C1223" s="5">
        <v>24.0</v>
      </c>
      <c r="D1223" s="4" t="s">
        <v>121</v>
      </c>
      <c r="E1223" s="6" t="s">
        <v>122</v>
      </c>
      <c r="F1223" s="5" t="s">
        <v>32</v>
      </c>
      <c r="G1223" s="5">
        <v>2041.0</v>
      </c>
      <c r="H1223" s="5" t="s">
        <v>123</v>
      </c>
      <c r="I1223" s="4" t="s">
        <v>28</v>
      </c>
    </row>
    <row r="1224">
      <c r="A1224" s="3">
        <v>43793.0</v>
      </c>
      <c r="B1224" s="4" t="s">
        <v>398</v>
      </c>
      <c r="C1224" s="5">
        <v>25.0</v>
      </c>
      <c r="D1224" s="4" t="s">
        <v>399</v>
      </c>
      <c r="E1224" s="6" t="s">
        <v>400</v>
      </c>
      <c r="F1224" s="5" t="s">
        <v>134</v>
      </c>
      <c r="G1224" s="5">
        <v>2116.0</v>
      </c>
      <c r="H1224" s="5" t="s">
        <v>54</v>
      </c>
      <c r="I1224" s="4" t="s">
        <v>28</v>
      </c>
    </row>
    <row r="1225">
      <c r="A1225" s="3">
        <v>43793.0</v>
      </c>
      <c r="B1225" s="4" t="s">
        <v>664</v>
      </c>
      <c r="C1225" s="5">
        <v>26.0</v>
      </c>
      <c r="D1225" s="4" t="s">
        <v>665</v>
      </c>
      <c r="E1225" s="6" t="s">
        <v>666</v>
      </c>
      <c r="F1225" s="5" t="s">
        <v>74</v>
      </c>
      <c r="G1225" s="5">
        <v>1200.0</v>
      </c>
      <c r="H1225" s="5" t="s">
        <v>213</v>
      </c>
      <c r="I1225" s="4" t="s">
        <v>14</v>
      </c>
    </row>
    <row r="1226">
      <c r="A1226" s="3">
        <v>43793.0</v>
      </c>
      <c r="B1226" s="4" t="s">
        <v>124</v>
      </c>
      <c r="C1226" s="5">
        <v>27.0</v>
      </c>
      <c r="D1226" s="4" t="s">
        <v>125</v>
      </c>
      <c r="E1226" s="6" t="s">
        <v>126</v>
      </c>
      <c r="F1226" s="5" t="s">
        <v>26</v>
      </c>
      <c r="G1226" s="5">
        <v>2493.0</v>
      </c>
      <c r="H1226" s="5" t="s">
        <v>127</v>
      </c>
      <c r="I1226" s="4" t="s">
        <v>28</v>
      </c>
    </row>
    <row r="1227">
      <c r="A1227" s="3">
        <v>43793.0</v>
      </c>
      <c r="B1227" s="4" t="s">
        <v>116</v>
      </c>
      <c r="C1227" s="5">
        <v>28.0</v>
      </c>
      <c r="D1227" s="4" t="s">
        <v>117</v>
      </c>
      <c r="E1227" s="6" t="s">
        <v>118</v>
      </c>
      <c r="F1227" s="5" t="s">
        <v>32</v>
      </c>
      <c r="G1227" s="5">
        <v>2056.0</v>
      </c>
      <c r="H1227" s="5" t="s">
        <v>119</v>
      </c>
      <c r="I1227" s="4" t="s">
        <v>28</v>
      </c>
    </row>
    <row r="1228">
      <c r="A1228" s="3">
        <v>43793.0</v>
      </c>
      <c r="B1228" s="4" t="s">
        <v>401</v>
      </c>
      <c r="C1228" s="5">
        <v>29.0</v>
      </c>
      <c r="D1228" s="4" t="s">
        <v>402</v>
      </c>
      <c r="E1228" s="6" t="s">
        <v>403</v>
      </c>
      <c r="F1228" s="5">
        <v>4.0</v>
      </c>
      <c r="G1228" s="5">
        <v>571.0</v>
      </c>
      <c r="H1228" s="5" t="s">
        <v>404</v>
      </c>
      <c r="I1228" s="4" t="s">
        <v>14</v>
      </c>
    </row>
    <row r="1229">
      <c r="A1229" s="3">
        <v>43793.0</v>
      </c>
      <c r="B1229" s="4" t="s">
        <v>86</v>
      </c>
      <c r="C1229" s="5">
        <v>30.0</v>
      </c>
      <c r="D1229" s="4" t="s">
        <v>87</v>
      </c>
      <c r="E1229" s="6" t="s">
        <v>88</v>
      </c>
      <c r="F1229" s="5">
        <v>4.0</v>
      </c>
      <c r="G1229" s="5">
        <v>3640.0</v>
      </c>
      <c r="H1229" s="5" t="s">
        <v>89</v>
      </c>
      <c r="I1229" s="4" t="s">
        <v>14</v>
      </c>
    </row>
    <row r="1230">
      <c r="A1230" s="3">
        <v>43793.0</v>
      </c>
      <c r="B1230" s="4" t="s">
        <v>50</v>
      </c>
      <c r="C1230" s="5">
        <v>31.0</v>
      </c>
      <c r="D1230" s="4" t="s">
        <v>51</v>
      </c>
      <c r="E1230" s="6" t="s">
        <v>52</v>
      </c>
      <c r="F1230" s="5" t="s">
        <v>53</v>
      </c>
      <c r="G1230" s="5">
        <v>938.0</v>
      </c>
      <c r="H1230" s="5" t="s">
        <v>54</v>
      </c>
      <c r="I1230" s="4" t="s">
        <v>28</v>
      </c>
    </row>
    <row r="1231">
      <c r="A1231" s="3">
        <v>43793.0</v>
      </c>
      <c r="B1231" s="4" t="s">
        <v>384</v>
      </c>
      <c r="C1231" s="5">
        <v>32.0</v>
      </c>
      <c r="D1231" s="4" t="s">
        <v>385</v>
      </c>
      <c r="E1231" s="6" t="s">
        <v>386</v>
      </c>
      <c r="F1231" s="5" t="s">
        <v>74</v>
      </c>
      <c r="G1231" s="5">
        <v>2544.0</v>
      </c>
      <c r="H1231" s="5">
        <v>30.0</v>
      </c>
      <c r="I1231" s="4" t="s">
        <v>28</v>
      </c>
    </row>
    <row r="1232">
      <c r="A1232" s="3">
        <v>43793.0</v>
      </c>
      <c r="B1232" s="4" t="s">
        <v>367</v>
      </c>
      <c r="C1232" s="5">
        <v>33.0</v>
      </c>
      <c r="D1232" s="4" t="s">
        <v>104</v>
      </c>
      <c r="E1232" s="6" t="s">
        <v>368</v>
      </c>
      <c r="F1232" s="5">
        <v>4.0</v>
      </c>
      <c r="G1232" s="5">
        <v>3386.0</v>
      </c>
      <c r="H1232" s="5" t="s">
        <v>369</v>
      </c>
      <c r="I1232" s="4" t="s">
        <v>28</v>
      </c>
    </row>
    <row r="1233">
      <c r="A1233" s="3">
        <v>43793.0</v>
      </c>
      <c r="B1233" s="4" t="s">
        <v>755</v>
      </c>
      <c r="C1233" s="5">
        <v>34.0</v>
      </c>
      <c r="D1233" s="4" t="s">
        <v>756</v>
      </c>
      <c r="E1233" s="6" t="s">
        <v>757</v>
      </c>
      <c r="F1233" s="5" t="s">
        <v>74</v>
      </c>
      <c r="G1233" s="5">
        <v>389.0</v>
      </c>
      <c r="H1233" s="5" t="s">
        <v>758</v>
      </c>
      <c r="I1233" s="4" t="s">
        <v>14</v>
      </c>
    </row>
    <row r="1234">
      <c r="A1234" s="3">
        <v>43793.0</v>
      </c>
      <c r="B1234" s="4" t="s">
        <v>64</v>
      </c>
      <c r="C1234" s="5">
        <v>35.0</v>
      </c>
      <c r="D1234" s="4" t="s">
        <v>65</v>
      </c>
      <c r="E1234" s="6" t="s">
        <v>66</v>
      </c>
      <c r="F1234" s="5">
        <v>4.0</v>
      </c>
      <c r="G1234" s="5">
        <v>2329.0</v>
      </c>
      <c r="H1234" s="5" t="s">
        <v>67</v>
      </c>
      <c r="I1234" s="4" t="s">
        <v>14</v>
      </c>
    </row>
    <row r="1235">
      <c r="A1235" s="3">
        <v>43793.0</v>
      </c>
      <c r="B1235" s="4" t="s">
        <v>322</v>
      </c>
      <c r="C1235" s="5">
        <v>36.0</v>
      </c>
      <c r="D1235" s="4" t="s">
        <v>323</v>
      </c>
      <c r="E1235" s="6" t="s">
        <v>324</v>
      </c>
      <c r="F1235" s="5" t="s">
        <v>12</v>
      </c>
      <c r="G1235" s="5">
        <v>2489.0</v>
      </c>
      <c r="H1235" s="5" t="s">
        <v>325</v>
      </c>
      <c r="I1235" s="4" t="s">
        <v>28</v>
      </c>
    </row>
    <row r="1236">
      <c r="A1236" s="3">
        <v>43793.0</v>
      </c>
      <c r="B1236" s="4" t="s">
        <v>144</v>
      </c>
      <c r="C1236" s="5">
        <v>37.0</v>
      </c>
      <c r="D1236" s="4" t="s">
        <v>145</v>
      </c>
      <c r="E1236" s="6" t="s">
        <v>146</v>
      </c>
      <c r="F1236" s="5" t="s">
        <v>53</v>
      </c>
      <c r="G1236" s="5">
        <v>3616.0</v>
      </c>
      <c r="H1236" s="5" t="s">
        <v>147</v>
      </c>
      <c r="I1236" s="4" t="s">
        <v>28</v>
      </c>
    </row>
    <row r="1237">
      <c r="A1237" s="3">
        <v>43793.0</v>
      </c>
      <c r="B1237" s="4" t="s">
        <v>217</v>
      </c>
      <c r="C1237" s="5">
        <v>38.0</v>
      </c>
      <c r="D1237" s="4" t="s">
        <v>218</v>
      </c>
      <c r="E1237" s="6" t="s">
        <v>219</v>
      </c>
      <c r="F1237" s="5" t="s">
        <v>32</v>
      </c>
      <c r="G1237" s="5">
        <v>3561.0</v>
      </c>
      <c r="H1237" s="5" t="s">
        <v>220</v>
      </c>
      <c r="I1237" s="4" t="s">
        <v>28</v>
      </c>
    </row>
    <row r="1238">
      <c r="A1238" s="3">
        <v>43793.0</v>
      </c>
      <c r="B1238" s="4" t="s">
        <v>532</v>
      </c>
      <c r="C1238" s="5">
        <v>39.0</v>
      </c>
      <c r="D1238" s="4" t="s">
        <v>533</v>
      </c>
      <c r="E1238" s="6" t="s">
        <v>534</v>
      </c>
      <c r="F1238" s="5" t="s">
        <v>12</v>
      </c>
      <c r="G1238" s="5">
        <v>2799.0</v>
      </c>
      <c r="H1238" s="5" t="s">
        <v>535</v>
      </c>
      <c r="I1238" s="4" t="s">
        <v>14</v>
      </c>
    </row>
    <row r="1239">
      <c r="A1239" s="3">
        <v>43793.0</v>
      </c>
      <c r="B1239" s="4" t="s">
        <v>210</v>
      </c>
      <c r="C1239" s="5">
        <v>40.0</v>
      </c>
      <c r="D1239" s="4" t="s">
        <v>211</v>
      </c>
      <c r="E1239" s="6" t="s">
        <v>212</v>
      </c>
      <c r="F1239" s="5">
        <v>4.0</v>
      </c>
      <c r="G1239" s="5">
        <v>454.0</v>
      </c>
      <c r="H1239" s="5" t="s">
        <v>213</v>
      </c>
      <c r="I1239" s="4" t="s">
        <v>28</v>
      </c>
    </row>
    <row r="1240">
      <c r="A1240" s="3">
        <v>43793.0</v>
      </c>
      <c r="B1240" s="4" t="s">
        <v>482</v>
      </c>
      <c r="C1240" s="5">
        <v>41.0</v>
      </c>
      <c r="D1240" s="4" t="s">
        <v>199</v>
      </c>
      <c r="E1240" s="6" t="s">
        <v>483</v>
      </c>
      <c r="F1240" s="5">
        <v>4.0</v>
      </c>
      <c r="G1240" s="5">
        <v>8862.0</v>
      </c>
      <c r="H1240" s="5" t="s">
        <v>484</v>
      </c>
      <c r="I1240" s="4" t="s">
        <v>28</v>
      </c>
    </row>
    <row r="1241">
      <c r="A1241" s="3">
        <v>43793.0</v>
      </c>
      <c r="B1241" s="4" t="s">
        <v>318</v>
      </c>
      <c r="C1241" s="5">
        <v>42.0</v>
      </c>
      <c r="D1241" s="4" t="s">
        <v>319</v>
      </c>
      <c r="E1241" s="6" t="s">
        <v>320</v>
      </c>
      <c r="F1241" s="5" t="s">
        <v>134</v>
      </c>
      <c r="G1241" s="5">
        <v>1113.0</v>
      </c>
      <c r="H1241" s="5" t="s">
        <v>321</v>
      </c>
      <c r="I1241" s="4" t="s">
        <v>28</v>
      </c>
    </row>
    <row r="1242">
      <c r="A1242" s="3">
        <v>43793.0</v>
      </c>
      <c r="B1242" s="4" t="s">
        <v>248</v>
      </c>
      <c r="C1242" s="5">
        <v>43.0</v>
      </c>
      <c r="D1242" s="4" t="s">
        <v>249</v>
      </c>
      <c r="E1242" s="6" t="s">
        <v>250</v>
      </c>
      <c r="F1242" s="5" t="s">
        <v>251</v>
      </c>
      <c r="G1242" s="5">
        <v>4596.0</v>
      </c>
      <c r="H1242" s="5" t="s">
        <v>252</v>
      </c>
      <c r="I1242" s="4" t="s">
        <v>14</v>
      </c>
    </row>
    <row r="1243">
      <c r="A1243" s="3">
        <v>43793.0</v>
      </c>
      <c r="B1243" s="4" t="s">
        <v>737</v>
      </c>
      <c r="C1243" s="5">
        <v>44.0</v>
      </c>
      <c r="D1243" s="4" t="s">
        <v>738</v>
      </c>
      <c r="E1243" s="6" t="s">
        <v>739</v>
      </c>
      <c r="F1243" s="5" t="s">
        <v>134</v>
      </c>
      <c r="G1243" s="5">
        <v>235.0</v>
      </c>
      <c r="H1243" s="5" t="s">
        <v>127</v>
      </c>
      <c r="I1243" s="4" t="s">
        <v>28</v>
      </c>
    </row>
    <row r="1244">
      <c r="A1244" s="3">
        <v>43793.0</v>
      </c>
      <c r="B1244" s="4" t="s">
        <v>260</v>
      </c>
      <c r="C1244" s="5">
        <v>45.0</v>
      </c>
      <c r="D1244" s="4" t="s">
        <v>261</v>
      </c>
      <c r="E1244" s="6" t="s">
        <v>262</v>
      </c>
      <c r="F1244" s="5" t="s">
        <v>32</v>
      </c>
      <c r="G1244" s="5">
        <v>1910.0</v>
      </c>
      <c r="H1244" s="5" t="s">
        <v>67</v>
      </c>
      <c r="I1244" s="4" t="s">
        <v>28</v>
      </c>
    </row>
    <row r="1245">
      <c r="A1245" s="3">
        <v>43793.0</v>
      </c>
      <c r="B1245" s="4" t="s">
        <v>536</v>
      </c>
      <c r="C1245" s="5">
        <v>46.0</v>
      </c>
      <c r="D1245" s="4" t="s">
        <v>537</v>
      </c>
      <c r="E1245" s="6" t="s">
        <v>538</v>
      </c>
      <c r="F1245" s="5">
        <v>4.0</v>
      </c>
      <c r="G1245" s="5">
        <v>756.0</v>
      </c>
      <c r="H1245" s="5" t="s">
        <v>539</v>
      </c>
      <c r="I1245" s="4" t="s">
        <v>28</v>
      </c>
    </row>
    <row r="1246">
      <c r="A1246" s="3">
        <v>43793.0</v>
      </c>
      <c r="B1246" s="4" t="s">
        <v>337</v>
      </c>
      <c r="C1246" s="5">
        <v>47.0</v>
      </c>
      <c r="D1246" s="4" t="s">
        <v>338</v>
      </c>
      <c r="E1246" s="6" t="s">
        <v>339</v>
      </c>
      <c r="F1246" s="5" t="s">
        <v>74</v>
      </c>
      <c r="G1246" s="5">
        <v>1775.0</v>
      </c>
      <c r="H1246" s="5" t="s">
        <v>340</v>
      </c>
      <c r="I1246" s="4" t="s">
        <v>28</v>
      </c>
    </row>
    <row r="1247">
      <c r="A1247" s="3">
        <v>43793.0</v>
      </c>
      <c r="B1247" s="4" t="s">
        <v>423</v>
      </c>
      <c r="C1247" s="5">
        <v>48.0</v>
      </c>
      <c r="D1247" s="4" t="s">
        <v>424</v>
      </c>
      <c r="E1247" s="6" t="s">
        <v>425</v>
      </c>
      <c r="F1247" s="5" t="s">
        <v>32</v>
      </c>
      <c r="G1247" s="5">
        <v>1739.0</v>
      </c>
      <c r="H1247" s="5" t="s">
        <v>426</v>
      </c>
      <c r="I1247" s="4" t="s">
        <v>14</v>
      </c>
    </row>
    <row r="1248">
      <c r="A1248" s="3">
        <v>43793.0</v>
      </c>
      <c r="B1248" s="4" t="s">
        <v>94</v>
      </c>
      <c r="C1248" s="5">
        <v>49.0</v>
      </c>
      <c r="D1248" s="4" t="s">
        <v>95</v>
      </c>
      <c r="E1248" s="6" t="s">
        <v>96</v>
      </c>
      <c r="F1248" s="5" t="s">
        <v>97</v>
      </c>
      <c r="G1248" s="5">
        <v>674.0</v>
      </c>
      <c r="H1248" s="5">
        <v>30.0</v>
      </c>
      <c r="I1248" s="4" t="s">
        <v>28</v>
      </c>
    </row>
    <row r="1249">
      <c r="A1249" s="3">
        <v>43793.0</v>
      </c>
      <c r="B1249" s="4" t="s">
        <v>103</v>
      </c>
      <c r="C1249" s="5">
        <v>50.0</v>
      </c>
      <c r="D1249" s="4" t="s">
        <v>104</v>
      </c>
      <c r="E1249" s="6" t="s">
        <v>105</v>
      </c>
      <c r="F1249" s="5" t="s">
        <v>106</v>
      </c>
      <c r="G1249" s="5">
        <v>1030.0</v>
      </c>
      <c r="H1249" s="5" t="s">
        <v>107</v>
      </c>
      <c r="I1249" s="4" t="s">
        <v>28</v>
      </c>
    </row>
    <row r="1250">
      <c r="A1250" s="3">
        <v>43793.0</v>
      </c>
      <c r="B1250" s="4" t="s">
        <v>360</v>
      </c>
      <c r="C1250" s="5">
        <v>51.0</v>
      </c>
      <c r="D1250" s="4" t="s">
        <v>361</v>
      </c>
      <c r="E1250" s="6" t="s">
        <v>362</v>
      </c>
      <c r="F1250" s="5">
        <v>4.0</v>
      </c>
      <c r="G1250" s="5">
        <v>540.0</v>
      </c>
      <c r="H1250" s="5" t="s">
        <v>54</v>
      </c>
      <c r="I1250" s="4" t="s">
        <v>14</v>
      </c>
    </row>
    <row r="1251">
      <c r="A1251" s="3">
        <v>43793.0</v>
      </c>
      <c r="B1251" s="4" t="s">
        <v>160</v>
      </c>
      <c r="C1251" s="5">
        <v>52.0</v>
      </c>
      <c r="D1251" s="4" t="s">
        <v>161</v>
      </c>
      <c r="E1251" s="6" t="s">
        <v>162</v>
      </c>
      <c r="F1251" s="5">
        <v>4.0</v>
      </c>
      <c r="G1251" s="5">
        <v>3281.0</v>
      </c>
      <c r="H1251" s="5" t="s">
        <v>163</v>
      </c>
      <c r="I1251" s="4" t="s">
        <v>14</v>
      </c>
    </row>
    <row r="1252">
      <c r="A1252" s="3">
        <v>43793.0</v>
      </c>
      <c r="B1252" s="4" t="s">
        <v>284</v>
      </c>
      <c r="C1252" s="5">
        <v>53.0</v>
      </c>
      <c r="D1252" s="4" t="s">
        <v>285</v>
      </c>
      <c r="E1252" s="6" t="s">
        <v>286</v>
      </c>
      <c r="F1252" s="5" t="s">
        <v>12</v>
      </c>
      <c r="G1252" s="5">
        <v>3767.0</v>
      </c>
      <c r="H1252" s="5" t="s">
        <v>287</v>
      </c>
      <c r="I1252" s="4" t="s">
        <v>28</v>
      </c>
    </row>
    <row r="1253">
      <c r="A1253" s="3">
        <v>43793.0</v>
      </c>
      <c r="B1253" s="4" t="s">
        <v>82</v>
      </c>
      <c r="C1253" s="5">
        <v>54.0</v>
      </c>
      <c r="D1253" s="4" t="s">
        <v>83</v>
      </c>
      <c r="E1253" s="6" t="s">
        <v>84</v>
      </c>
      <c r="F1253" s="5" t="s">
        <v>85</v>
      </c>
      <c r="G1253" s="5">
        <v>759.0</v>
      </c>
      <c r="H1253" s="5">
        <v>37.0</v>
      </c>
      <c r="I1253" s="4" t="s">
        <v>28</v>
      </c>
    </row>
    <row r="1254">
      <c r="A1254" s="3">
        <v>43793.0</v>
      </c>
      <c r="B1254" s="4" t="s">
        <v>445</v>
      </c>
      <c r="C1254" s="5">
        <v>55.0</v>
      </c>
      <c r="D1254" s="4" t="s">
        <v>446</v>
      </c>
      <c r="E1254" s="6" t="s">
        <v>447</v>
      </c>
      <c r="F1254" s="5">
        <v>4.0</v>
      </c>
      <c r="G1254" s="5">
        <v>1200.0</v>
      </c>
      <c r="H1254" s="5" t="s">
        <v>448</v>
      </c>
      <c r="I1254" s="4" t="s">
        <v>14</v>
      </c>
    </row>
    <row r="1255">
      <c r="A1255" s="3">
        <v>43793.0</v>
      </c>
      <c r="B1255" s="4" t="s">
        <v>700</v>
      </c>
      <c r="C1255" s="5">
        <v>56.0</v>
      </c>
      <c r="D1255" s="4" t="s">
        <v>701</v>
      </c>
      <c r="E1255" s="6" t="s">
        <v>702</v>
      </c>
      <c r="F1255" s="5" t="s">
        <v>74</v>
      </c>
      <c r="G1255" s="5">
        <v>817.0</v>
      </c>
      <c r="H1255" s="5" t="s">
        <v>703</v>
      </c>
      <c r="I1255" s="4" t="s">
        <v>14</v>
      </c>
    </row>
    <row r="1256">
      <c r="A1256" s="3">
        <v>43793.0</v>
      </c>
      <c r="B1256" s="4" t="s">
        <v>79</v>
      </c>
      <c r="C1256" s="5">
        <v>57.0</v>
      </c>
      <c r="D1256" s="4" t="s">
        <v>80</v>
      </c>
      <c r="E1256" s="6" t="s">
        <v>81</v>
      </c>
      <c r="F1256" s="5">
        <v>4.0</v>
      </c>
      <c r="G1256" s="5">
        <v>2088.0</v>
      </c>
      <c r="H1256" s="5" t="s">
        <v>59</v>
      </c>
      <c r="I1256" s="4" t="s">
        <v>14</v>
      </c>
    </row>
    <row r="1257">
      <c r="A1257" s="3">
        <v>43793.0</v>
      </c>
      <c r="B1257" s="4" t="s">
        <v>461</v>
      </c>
      <c r="C1257" s="5">
        <v>58.0</v>
      </c>
      <c r="D1257" s="4" t="s">
        <v>462</v>
      </c>
      <c r="E1257" s="6" t="s">
        <v>463</v>
      </c>
      <c r="F1257" s="5" t="s">
        <v>53</v>
      </c>
      <c r="G1257" s="5">
        <v>2432.0</v>
      </c>
      <c r="H1257" s="5" t="s">
        <v>464</v>
      </c>
      <c r="I1257" s="4" t="s">
        <v>28</v>
      </c>
    </row>
    <row r="1258">
      <c r="A1258" s="3">
        <v>43793.0</v>
      </c>
      <c r="B1258" s="4" t="s">
        <v>256</v>
      </c>
      <c r="C1258" s="5">
        <v>59.0</v>
      </c>
      <c r="D1258" s="4" t="s">
        <v>257</v>
      </c>
      <c r="E1258" s="6" t="s">
        <v>258</v>
      </c>
      <c r="F1258" s="5" t="s">
        <v>251</v>
      </c>
      <c r="G1258" s="5">
        <v>2406.0</v>
      </c>
      <c r="H1258" s="5" t="s">
        <v>259</v>
      </c>
      <c r="I1258" s="4" t="s">
        <v>28</v>
      </c>
    </row>
    <row r="1259">
      <c r="A1259" s="3">
        <v>43793.0</v>
      </c>
      <c r="B1259" s="4" t="s">
        <v>413</v>
      </c>
      <c r="C1259" s="5">
        <v>60.0</v>
      </c>
      <c r="D1259" s="4" t="s">
        <v>414</v>
      </c>
      <c r="E1259" s="6" t="s">
        <v>415</v>
      </c>
      <c r="F1259" s="5" t="s">
        <v>26</v>
      </c>
      <c r="G1259" s="5">
        <v>3279.0</v>
      </c>
      <c r="H1259" s="5" t="s">
        <v>416</v>
      </c>
      <c r="I1259" s="4" t="s">
        <v>28</v>
      </c>
    </row>
    <row r="1260">
      <c r="A1260" s="3">
        <v>43793.0</v>
      </c>
      <c r="B1260" s="4" t="s">
        <v>326</v>
      </c>
      <c r="C1260" s="5">
        <v>61.0</v>
      </c>
      <c r="D1260" s="4" t="s">
        <v>327</v>
      </c>
      <c r="E1260" s="6" t="s">
        <v>328</v>
      </c>
      <c r="F1260" s="5" t="s">
        <v>32</v>
      </c>
      <c r="G1260" s="5">
        <v>4873.0</v>
      </c>
      <c r="H1260" s="5" t="s">
        <v>213</v>
      </c>
      <c r="I1260" s="4" t="s">
        <v>28</v>
      </c>
    </row>
    <row r="1261">
      <c r="A1261" s="3">
        <v>43793.0</v>
      </c>
      <c r="B1261" s="4" t="s">
        <v>29</v>
      </c>
      <c r="C1261" s="5">
        <v>62.0</v>
      </c>
      <c r="D1261" s="4" t="s">
        <v>30</v>
      </c>
      <c r="E1261" s="6" t="s">
        <v>31</v>
      </c>
      <c r="F1261" s="5" t="s">
        <v>32</v>
      </c>
      <c r="G1261" s="5">
        <v>2108.0</v>
      </c>
      <c r="H1261" s="5" t="s">
        <v>33</v>
      </c>
      <c r="I1261" s="4" t="s">
        <v>28</v>
      </c>
    </row>
    <row r="1262">
      <c r="A1262" s="3">
        <v>43793.0</v>
      </c>
      <c r="B1262" s="4" t="s">
        <v>559</v>
      </c>
      <c r="C1262" s="5">
        <v>63.0</v>
      </c>
      <c r="D1262" s="4" t="s">
        <v>560</v>
      </c>
      <c r="E1262" s="6" t="s">
        <v>561</v>
      </c>
      <c r="F1262" s="5" t="s">
        <v>53</v>
      </c>
      <c r="G1262" s="5">
        <v>3411.0</v>
      </c>
      <c r="H1262" s="5" t="s">
        <v>562</v>
      </c>
      <c r="I1262" s="4" t="s">
        <v>28</v>
      </c>
    </row>
    <row r="1263">
      <c r="A1263" s="3">
        <v>43793.0</v>
      </c>
      <c r="B1263" s="4" t="s">
        <v>582</v>
      </c>
      <c r="C1263" s="5">
        <v>64.0</v>
      </c>
      <c r="D1263" s="4" t="s">
        <v>583</v>
      </c>
      <c r="E1263" s="6" t="s">
        <v>584</v>
      </c>
      <c r="F1263" s="5">
        <v>4.0</v>
      </c>
      <c r="G1263" s="5">
        <v>1831.0</v>
      </c>
      <c r="H1263" s="5" t="s">
        <v>585</v>
      </c>
      <c r="I1263" s="4" t="s">
        <v>14</v>
      </c>
    </row>
    <row r="1264">
      <c r="A1264" s="3">
        <v>43793.0</v>
      </c>
      <c r="B1264" s="4" t="s">
        <v>667</v>
      </c>
      <c r="C1264" s="5">
        <v>65.0</v>
      </c>
      <c r="D1264" s="4" t="s">
        <v>668</v>
      </c>
      <c r="E1264" s="6" t="s">
        <v>669</v>
      </c>
      <c r="F1264" s="5" t="s">
        <v>12</v>
      </c>
      <c r="G1264" s="5">
        <v>165.0</v>
      </c>
      <c r="H1264" s="5" t="s">
        <v>67</v>
      </c>
      <c r="I1264" s="4" t="s">
        <v>28</v>
      </c>
    </row>
    <row r="1265">
      <c r="A1265" s="3">
        <v>43793.0</v>
      </c>
      <c r="B1265" s="4" t="s">
        <v>409</v>
      </c>
      <c r="C1265" s="5">
        <v>66.0</v>
      </c>
      <c r="D1265" s="4" t="s">
        <v>410</v>
      </c>
      <c r="E1265" s="6" t="s">
        <v>411</v>
      </c>
      <c r="F1265" s="5" t="s">
        <v>32</v>
      </c>
      <c r="G1265" s="5">
        <v>827.0</v>
      </c>
      <c r="H1265" s="5" t="s">
        <v>412</v>
      </c>
      <c r="I1265" s="4" t="s">
        <v>28</v>
      </c>
    </row>
    <row r="1266">
      <c r="A1266" s="3">
        <v>43793.0</v>
      </c>
      <c r="B1266" s="4" t="s">
        <v>348</v>
      </c>
      <c r="C1266" s="5">
        <v>67.0</v>
      </c>
      <c r="D1266" s="4" t="s">
        <v>349</v>
      </c>
      <c r="E1266" s="6" t="s">
        <v>350</v>
      </c>
      <c r="F1266" s="5" t="s">
        <v>134</v>
      </c>
      <c r="G1266" s="5">
        <v>740.0</v>
      </c>
      <c r="H1266" s="5" t="s">
        <v>351</v>
      </c>
      <c r="I1266" s="4" t="s">
        <v>28</v>
      </c>
    </row>
    <row r="1267">
      <c r="A1267" s="3">
        <v>43793.0</v>
      </c>
      <c r="B1267" s="4" t="s">
        <v>221</v>
      </c>
      <c r="C1267" s="5">
        <v>68.0</v>
      </c>
      <c r="D1267" s="4" t="s">
        <v>222</v>
      </c>
      <c r="E1267" s="6" t="s">
        <v>223</v>
      </c>
      <c r="F1267" s="5" t="s">
        <v>26</v>
      </c>
      <c r="G1267" s="5">
        <v>6851.0</v>
      </c>
      <c r="H1267" s="5" t="s">
        <v>224</v>
      </c>
      <c r="I1267" s="4" t="s">
        <v>28</v>
      </c>
    </row>
    <row r="1268">
      <c r="A1268" s="3">
        <v>43793.0</v>
      </c>
      <c r="B1268" s="4" t="s">
        <v>708</v>
      </c>
      <c r="C1268" s="5">
        <v>69.0</v>
      </c>
      <c r="D1268" s="4" t="s">
        <v>709</v>
      </c>
      <c r="E1268" s="6" t="s">
        <v>710</v>
      </c>
      <c r="F1268" s="5">
        <v>4.0</v>
      </c>
      <c r="G1268" s="5">
        <v>797.0</v>
      </c>
      <c r="H1268" s="5" t="s">
        <v>711</v>
      </c>
      <c r="I1268" s="4" t="s">
        <v>28</v>
      </c>
    </row>
    <row r="1269">
      <c r="A1269" s="3">
        <v>43793.0</v>
      </c>
      <c r="B1269" s="4" t="s">
        <v>680</v>
      </c>
      <c r="C1269" s="5">
        <v>70.0</v>
      </c>
      <c r="D1269" s="4" t="s">
        <v>681</v>
      </c>
      <c r="E1269" s="6" t="s">
        <v>682</v>
      </c>
      <c r="F1269" s="5" t="s">
        <v>32</v>
      </c>
      <c r="G1269" s="5">
        <v>2047.0</v>
      </c>
      <c r="H1269" s="5" t="s">
        <v>683</v>
      </c>
      <c r="I1269" s="4" t="s">
        <v>28</v>
      </c>
    </row>
    <row r="1270">
      <c r="A1270" s="3">
        <v>43793.0</v>
      </c>
      <c r="B1270" s="4" t="s">
        <v>525</v>
      </c>
      <c r="C1270" s="5">
        <v>71.0</v>
      </c>
      <c r="D1270" s="4" t="s">
        <v>526</v>
      </c>
      <c r="E1270" s="6" t="s">
        <v>527</v>
      </c>
      <c r="F1270" s="5" t="s">
        <v>97</v>
      </c>
      <c r="G1270" s="5">
        <v>508.0</v>
      </c>
      <c r="H1270" s="5" t="s">
        <v>528</v>
      </c>
      <c r="I1270" s="4" t="s">
        <v>28</v>
      </c>
    </row>
    <row r="1271">
      <c r="A1271" s="3">
        <v>43793.0</v>
      </c>
      <c r="B1271" s="4" t="s">
        <v>676</v>
      </c>
      <c r="C1271" s="5">
        <v>72.0</v>
      </c>
      <c r="D1271" s="4" t="s">
        <v>677</v>
      </c>
      <c r="E1271" s="6" t="s">
        <v>678</v>
      </c>
      <c r="F1271" s="5">
        <v>4.0</v>
      </c>
      <c r="G1271" s="5">
        <v>1269.0</v>
      </c>
      <c r="H1271" s="5" t="s">
        <v>679</v>
      </c>
      <c r="I1271" s="4" t="s">
        <v>14</v>
      </c>
    </row>
    <row r="1272">
      <c r="A1272" s="3">
        <v>43793.0</v>
      </c>
      <c r="B1272" s="4" t="s">
        <v>263</v>
      </c>
      <c r="C1272" s="5">
        <v>73.0</v>
      </c>
      <c r="D1272" s="4" t="s">
        <v>264</v>
      </c>
      <c r="E1272" s="6" t="s">
        <v>265</v>
      </c>
      <c r="F1272" s="5" t="s">
        <v>106</v>
      </c>
      <c r="G1272" s="5">
        <v>1519.0</v>
      </c>
      <c r="H1272" s="5" t="s">
        <v>266</v>
      </c>
      <c r="I1272" s="4" t="s">
        <v>28</v>
      </c>
    </row>
    <row r="1273">
      <c r="A1273" s="3">
        <v>43793.0</v>
      </c>
      <c r="B1273" s="4" t="s">
        <v>152</v>
      </c>
      <c r="C1273" s="5">
        <v>74.0</v>
      </c>
      <c r="D1273" s="4" t="s">
        <v>153</v>
      </c>
      <c r="E1273" s="6" t="s">
        <v>154</v>
      </c>
      <c r="F1273" s="5" t="s">
        <v>74</v>
      </c>
      <c r="G1273" s="5">
        <v>3497.0</v>
      </c>
      <c r="H1273" s="5" t="s">
        <v>155</v>
      </c>
      <c r="I1273" s="4" t="s">
        <v>28</v>
      </c>
    </row>
    <row r="1274">
      <c r="A1274" s="3">
        <v>43793.0</v>
      </c>
      <c r="B1274" s="4" t="s">
        <v>766</v>
      </c>
      <c r="C1274" s="5">
        <v>75.0</v>
      </c>
      <c r="D1274" s="4" t="s">
        <v>767</v>
      </c>
      <c r="E1274" s="6" t="s">
        <v>768</v>
      </c>
      <c r="F1274" s="5" t="s">
        <v>12</v>
      </c>
      <c r="G1274" s="5">
        <v>3784.0</v>
      </c>
      <c r="H1274" s="5" t="s">
        <v>769</v>
      </c>
      <c r="I1274" s="4" t="s">
        <v>28</v>
      </c>
    </row>
    <row r="1275">
      <c r="A1275" s="3">
        <v>43793.0</v>
      </c>
      <c r="B1275" s="4" t="s">
        <v>673</v>
      </c>
      <c r="C1275" s="5">
        <v>76.0</v>
      </c>
      <c r="D1275" s="4" t="s">
        <v>674</v>
      </c>
      <c r="E1275" s="6" t="s">
        <v>675</v>
      </c>
      <c r="F1275" s="5">
        <v>4.0</v>
      </c>
      <c r="G1275" s="5">
        <v>690.0</v>
      </c>
      <c r="H1275" s="5" t="s">
        <v>307</v>
      </c>
      <c r="I1275" s="4" t="s">
        <v>14</v>
      </c>
    </row>
    <row r="1276">
      <c r="A1276" s="3">
        <v>43793.0</v>
      </c>
      <c r="B1276" s="4" t="s">
        <v>449</v>
      </c>
      <c r="C1276" s="5">
        <v>77.0</v>
      </c>
      <c r="D1276" s="4" t="s">
        <v>450</v>
      </c>
      <c r="E1276" s="6" t="s">
        <v>451</v>
      </c>
      <c r="F1276" s="5" t="s">
        <v>251</v>
      </c>
      <c r="G1276" s="5">
        <v>1054.0</v>
      </c>
      <c r="H1276" s="5" t="s">
        <v>452</v>
      </c>
      <c r="I1276" s="4" t="s">
        <v>28</v>
      </c>
    </row>
    <row r="1277">
      <c r="A1277" s="3">
        <v>43793.0</v>
      </c>
      <c r="B1277" s="4" t="s">
        <v>670</v>
      </c>
      <c r="C1277" s="5">
        <v>78.0</v>
      </c>
      <c r="D1277" s="4" t="s">
        <v>671</v>
      </c>
      <c r="E1277" s="6" t="s">
        <v>672</v>
      </c>
      <c r="F1277" s="5" t="s">
        <v>26</v>
      </c>
      <c r="G1277" s="5">
        <v>1871.0</v>
      </c>
      <c r="H1277" s="5">
        <v>98.0</v>
      </c>
      <c r="I1277" s="4" t="s">
        <v>14</v>
      </c>
    </row>
    <row r="1278">
      <c r="A1278" s="3">
        <v>43793.0</v>
      </c>
      <c r="B1278" s="4" t="s">
        <v>128</v>
      </c>
      <c r="C1278" s="5">
        <v>79.0</v>
      </c>
      <c r="D1278" s="4" t="s">
        <v>129</v>
      </c>
      <c r="E1278" s="6" t="s">
        <v>130</v>
      </c>
      <c r="F1278" s="5">
        <v>4.0</v>
      </c>
      <c r="G1278" s="5">
        <v>2841.0</v>
      </c>
      <c r="H1278" s="5">
        <v>99.0</v>
      </c>
      <c r="I1278" s="4" t="s">
        <v>14</v>
      </c>
    </row>
    <row r="1279">
      <c r="A1279" s="3">
        <v>43793.0</v>
      </c>
      <c r="B1279" s="4" t="s">
        <v>308</v>
      </c>
      <c r="C1279" s="5">
        <v>80.0</v>
      </c>
      <c r="D1279" s="4" t="s">
        <v>309</v>
      </c>
      <c r="E1279" s="6" t="s">
        <v>310</v>
      </c>
      <c r="F1279" s="5" t="s">
        <v>26</v>
      </c>
      <c r="G1279" s="5">
        <v>2917.0</v>
      </c>
      <c r="H1279" s="5" t="s">
        <v>54</v>
      </c>
      <c r="I1279" s="4" t="s">
        <v>28</v>
      </c>
    </row>
    <row r="1280">
      <c r="A1280" s="3">
        <v>43793.0</v>
      </c>
      <c r="B1280" s="4" t="s">
        <v>618</v>
      </c>
      <c r="C1280" s="5">
        <v>81.0</v>
      </c>
      <c r="D1280" s="4" t="s">
        <v>619</v>
      </c>
      <c r="E1280" s="6" t="s">
        <v>620</v>
      </c>
      <c r="F1280" s="5" t="s">
        <v>176</v>
      </c>
      <c r="G1280" s="5">
        <v>71.0</v>
      </c>
      <c r="H1280" s="5" t="s">
        <v>621</v>
      </c>
      <c r="I1280" s="4" t="s">
        <v>28</v>
      </c>
    </row>
    <row r="1281">
      <c r="A1281" s="3">
        <v>43793.0</v>
      </c>
      <c r="B1281" s="4" t="s">
        <v>233</v>
      </c>
      <c r="C1281" s="5">
        <v>82.0</v>
      </c>
      <c r="D1281" s="4" t="s">
        <v>234</v>
      </c>
      <c r="E1281" s="6" t="s">
        <v>235</v>
      </c>
      <c r="F1281" s="5" t="s">
        <v>85</v>
      </c>
      <c r="G1281" s="5">
        <v>1633.0</v>
      </c>
      <c r="H1281" s="5" t="s">
        <v>236</v>
      </c>
      <c r="I1281" s="4" t="s">
        <v>28</v>
      </c>
    </row>
    <row r="1282">
      <c r="A1282" s="3">
        <v>43793.0</v>
      </c>
      <c r="B1282" s="4" t="s">
        <v>759</v>
      </c>
      <c r="C1282" s="5">
        <v>83.0</v>
      </c>
      <c r="D1282" s="4" t="s">
        <v>760</v>
      </c>
      <c r="E1282" s="6" t="s">
        <v>761</v>
      </c>
      <c r="F1282" s="5">
        <v>4.0</v>
      </c>
      <c r="G1282" s="5">
        <v>1088.0</v>
      </c>
      <c r="H1282" s="5" t="s">
        <v>762</v>
      </c>
      <c r="I1282" s="4" t="s">
        <v>14</v>
      </c>
    </row>
    <row r="1283">
      <c r="A1283" s="3">
        <v>43793.0</v>
      </c>
      <c r="B1283" s="4" t="s">
        <v>552</v>
      </c>
      <c r="C1283" s="5">
        <v>84.0</v>
      </c>
      <c r="D1283" s="4" t="s">
        <v>553</v>
      </c>
      <c r="E1283" s="6" t="s">
        <v>554</v>
      </c>
      <c r="F1283" s="5" t="s">
        <v>58</v>
      </c>
      <c r="G1283" s="5">
        <v>214.0</v>
      </c>
      <c r="H1283" s="5" t="s">
        <v>555</v>
      </c>
      <c r="I1283" s="4" t="s">
        <v>28</v>
      </c>
    </row>
    <row r="1284">
      <c r="A1284" s="3">
        <v>43793.0</v>
      </c>
      <c r="B1284" s="4" t="s">
        <v>434</v>
      </c>
      <c r="C1284" s="5">
        <v>85.0</v>
      </c>
      <c r="D1284" s="4" t="s">
        <v>435</v>
      </c>
      <c r="E1284" s="6" t="s">
        <v>436</v>
      </c>
      <c r="F1284" s="5" t="s">
        <v>12</v>
      </c>
      <c r="G1284" s="5">
        <v>4791.0</v>
      </c>
      <c r="H1284" s="5" t="s">
        <v>437</v>
      </c>
      <c r="I1284" s="4" t="s">
        <v>28</v>
      </c>
    </row>
    <row r="1285">
      <c r="A1285" s="3">
        <v>43793.0</v>
      </c>
      <c r="B1285" s="4" t="s">
        <v>763</v>
      </c>
      <c r="C1285" s="5">
        <v>86.0</v>
      </c>
      <c r="D1285" s="4" t="s">
        <v>764</v>
      </c>
      <c r="E1285" s="6" t="s">
        <v>765</v>
      </c>
      <c r="F1285" s="5" t="s">
        <v>85</v>
      </c>
      <c r="G1285" s="5">
        <v>183.0</v>
      </c>
      <c r="H1285" s="5" t="s">
        <v>213</v>
      </c>
      <c r="I1285" s="4" t="s">
        <v>28</v>
      </c>
    </row>
    <row r="1286">
      <c r="A1286" s="3">
        <v>43793.0</v>
      </c>
      <c r="B1286" s="4" t="s">
        <v>778</v>
      </c>
      <c r="C1286" s="5">
        <v>87.0</v>
      </c>
      <c r="D1286" s="4" t="s">
        <v>779</v>
      </c>
      <c r="E1286" s="6" t="s">
        <v>780</v>
      </c>
      <c r="F1286" s="5">
        <v>4.0</v>
      </c>
      <c r="G1286" s="5">
        <v>2269.0</v>
      </c>
      <c r="H1286" s="5" t="s">
        <v>781</v>
      </c>
      <c r="I1286" s="4" t="s">
        <v>28</v>
      </c>
    </row>
    <row r="1287">
      <c r="A1287" s="3">
        <v>43793.0</v>
      </c>
      <c r="B1287" s="4" t="s">
        <v>734</v>
      </c>
      <c r="C1287" s="5">
        <v>88.0</v>
      </c>
      <c r="D1287" s="4" t="s">
        <v>735</v>
      </c>
      <c r="E1287" s="6" t="s">
        <v>736</v>
      </c>
      <c r="F1287" s="5" t="s">
        <v>12</v>
      </c>
      <c r="G1287" s="5">
        <v>356.0</v>
      </c>
      <c r="H1287" s="5">
        <v>90.0</v>
      </c>
      <c r="I1287" s="4" t="s">
        <v>14</v>
      </c>
    </row>
    <row r="1288">
      <c r="A1288" s="3">
        <v>43793.0</v>
      </c>
      <c r="B1288" s="4" t="s">
        <v>507</v>
      </c>
      <c r="C1288" s="5">
        <v>89.0</v>
      </c>
      <c r="D1288" s="4" t="s">
        <v>508</v>
      </c>
      <c r="E1288" s="6" t="s">
        <v>509</v>
      </c>
      <c r="F1288" s="5" t="s">
        <v>58</v>
      </c>
      <c r="G1288" s="5">
        <v>395.0</v>
      </c>
      <c r="H1288" s="5" t="s">
        <v>510</v>
      </c>
      <c r="I1288" s="4" t="s">
        <v>28</v>
      </c>
    </row>
    <row r="1289">
      <c r="A1289" s="3">
        <v>43793.0</v>
      </c>
      <c r="B1289" s="4" t="s">
        <v>723</v>
      </c>
      <c r="C1289" s="5">
        <v>90.0</v>
      </c>
      <c r="D1289" s="4" t="s">
        <v>724</v>
      </c>
      <c r="E1289" s="6" t="s">
        <v>725</v>
      </c>
      <c r="F1289" s="5">
        <v>4.0</v>
      </c>
      <c r="G1289" s="5">
        <v>1405.0</v>
      </c>
      <c r="H1289" s="5" t="s">
        <v>726</v>
      </c>
      <c r="I1289" s="4" t="s">
        <v>28</v>
      </c>
    </row>
    <row r="1290">
      <c r="A1290" s="3">
        <v>43793.0</v>
      </c>
      <c r="B1290" s="4" t="s">
        <v>377</v>
      </c>
      <c r="C1290" s="5">
        <v>91.0</v>
      </c>
      <c r="D1290" s="4" t="s">
        <v>378</v>
      </c>
      <c r="E1290" s="6" t="s">
        <v>379</v>
      </c>
      <c r="F1290" s="5" t="s">
        <v>32</v>
      </c>
      <c r="G1290" s="5">
        <v>2875.0</v>
      </c>
      <c r="H1290" s="5" t="s">
        <v>332</v>
      </c>
      <c r="I1290" s="4" t="s">
        <v>28</v>
      </c>
    </row>
    <row r="1291">
      <c r="A1291" s="3">
        <v>43793.0</v>
      </c>
      <c r="B1291" s="4" t="s">
        <v>782</v>
      </c>
      <c r="C1291" s="5">
        <v>92.0</v>
      </c>
      <c r="D1291" s="4" t="s">
        <v>783</v>
      </c>
      <c r="E1291" s="6" t="s">
        <v>784</v>
      </c>
      <c r="F1291" s="5" t="s">
        <v>134</v>
      </c>
      <c r="G1291" s="5">
        <v>544.0</v>
      </c>
      <c r="H1291" s="5" t="s">
        <v>785</v>
      </c>
      <c r="I1291" s="4" t="s">
        <v>14</v>
      </c>
    </row>
    <row r="1292">
      <c r="A1292" s="3">
        <v>43793.0</v>
      </c>
      <c r="B1292" s="4" t="s">
        <v>173</v>
      </c>
      <c r="C1292" s="5">
        <v>93.0</v>
      </c>
      <c r="D1292" s="4" t="s">
        <v>174</v>
      </c>
      <c r="E1292" s="6" t="s">
        <v>175</v>
      </c>
      <c r="F1292" s="5" t="s">
        <v>176</v>
      </c>
      <c r="G1292" s="5">
        <v>2176.0</v>
      </c>
      <c r="H1292" s="5" t="s">
        <v>177</v>
      </c>
      <c r="I1292" s="4" t="s">
        <v>28</v>
      </c>
    </row>
    <row r="1293">
      <c r="A1293" s="3">
        <v>43793.0</v>
      </c>
      <c r="B1293" s="4" t="s">
        <v>98</v>
      </c>
      <c r="C1293" s="5">
        <v>94.0</v>
      </c>
      <c r="D1293" s="4" t="s">
        <v>99</v>
      </c>
      <c r="E1293" s="6" t="s">
        <v>100</v>
      </c>
      <c r="F1293" s="5" t="s">
        <v>101</v>
      </c>
      <c r="G1293" s="5">
        <v>439.0</v>
      </c>
      <c r="H1293" s="5" t="s">
        <v>102</v>
      </c>
      <c r="I1293" s="4" t="s">
        <v>28</v>
      </c>
    </row>
    <row r="1294">
      <c r="A1294" s="3">
        <v>43793.0</v>
      </c>
      <c r="B1294" s="4" t="s">
        <v>253</v>
      </c>
      <c r="C1294" s="5">
        <v>95.0</v>
      </c>
      <c r="D1294" s="4" t="s">
        <v>254</v>
      </c>
      <c r="E1294" s="6" t="s">
        <v>255</v>
      </c>
      <c r="F1294" s="5" t="s">
        <v>106</v>
      </c>
      <c r="G1294" s="5">
        <v>5312.0</v>
      </c>
      <c r="H1294" s="5">
        <v>79.0</v>
      </c>
      <c r="I1294" s="4" t="s">
        <v>28</v>
      </c>
    </row>
    <row r="1295">
      <c r="A1295" s="3">
        <v>43793.0</v>
      </c>
      <c r="B1295" s="4" t="s">
        <v>719</v>
      </c>
      <c r="C1295" s="5">
        <v>96.0</v>
      </c>
      <c r="D1295" s="4" t="s">
        <v>720</v>
      </c>
      <c r="E1295" s="6" t="s">
        <v>721</v>
      </c>
      <c r="F1295" s="5" t="s">
        <v>74</v>
      </c>
      <c r="G1295" s="5">
        <v>254.0</v>
      </c>
      <c r="H1295" s="5" t="s">
        <v>722</v>
      </c>
      <c r="I1295" s="4" t="s">
        <v>28</v>
      </c>
    </row>
    <row r="1296">
      <c r="A1296" s="3">
        <v>43793.0</v>
      </c>
      <c r="B1296" s="4" t="s">
        <v>744</v>
      </c>
      <c r="C1296" s="5">
        <v>97.0</v>
      </c>
      <c r="D1296" s="4" t="s">
        <v>745</v>
      </c>
      <c r="E1296" s="6" t="s">
        <v>746</v>
      </c>
      <c r="F1296" s="5" t="s">
        <v>12</v>
      </c>
      <c r="G1296" s="5">
        <v>651.0</v>
      </c>
      <c r="H1296" s="5" t="s">
        <v>747</v>
      </c>
      <c r="I1296" s="4" t="s">
        <v>28</v>
      </c>
    </row>
    <row r="1297">
      <c r="A1297" s="3">
        <v>43793.0</v>
      </c>
      <c r="B1297" s="4" t="s">
        <v>775</v>
      </c>
      <c r="C1297" s="5">
        <v>98.0</v>
      </c>
      <c r="D1297" s="4" t="s">
        <v>776</v>
      </c>
      <c r="E1297" s="6" t="s">
        <v>777</v>
      </c>
      <c r="F1297" s="5" t="s">
        <v>26</v>
      </c>
      <c r="G1297" s="5">
        <v>386.0</v>
      </c>
      <c r="H1297" s="5" t="s">
        <v>291</v>
      </c>
      <c r="I1297" s="4" t="s">
        <v>28</v>
      </c>
    </row>
    <row r="1298">
      <c r="A1298" s="3">
        <v>43793.0</v>
      </c>
      <c r="B1298" s="4" t="s">
        <v>730</v>
      </c>
      <c r="C1298" s="5">
        <v>99.0</v>
      </c>
      <c r="D1298" s="4" t="s">
        <v>731</v>
      </c>
      <c r="E1298" s="6" t="s">
        <v>732</v>
      </c>
      <c r="F1298" s="5" t="s">
        <v>32</v>
      </c>
      <c r="G1298" s="5">
        <v>2449.0</v>
      </c>
      <c r="H1298" s="5" t="s">
        <v>733</v>
      </c>
      <c r="I1298" s="4" t="s">
        <v>28</v>
      </c>
    </row>
    <row r="1299">
      <c r="A1299" s="3">
        <v>43793.0</v>
      </c>
      <c r="B1299" s="4" t="s">
        <v>194</v>
      </c>
      <c r="C1299" s="5">
        <v>100.0</v>
      </c>
      <c r="D1299" s="4" t="s">
        <v>195</v>
      </c>
      <c r="E1299" s="6" t="s">
        <v>196</v>
      </c>
      <c r="F1299" s="5" t="s">
        <v>134</v>
      </c>
      <c r="G1299" s="5">
        <v>559.0</v>
      </c>
      <c r="H1299" s="5" t="s">
        <v>197</v>
      </c>
      <c r="I1299" s="4" t="s">
        <v>28</v>
      </c>
    </row>
    <row r="1300">
      <c r="A1300" s="3">
        <v>43792.0</v>
      </c>
      <c r="B1300" s="4" t="s">
        <v>15</v>
      </c>
      <c r="C1300" s="5">
        <v>1.0</v>
      </c>
      <c r="D1300" s="4" t="s">
        <v>16</v>
      </c>
      <c r="E1300" s="6" t="s">
        <v>17</v>
      </c>
      <c r="F1300" s="5">
        <v>4.0</v>
      </c>
      <c r="G1300" s="5">
        <v>29163.0</v>
      </c>
      <c r="H1300" s="5" t="s">
        <v>18</v>
      </c>
      <c r="I1300" s="4" t="s">
        <v>14</v>
      </c>
    </row>
    <row r="1301">
      <c r="A1301" s="3">
        <v>43792.0</v>
      </c>
      <c r="B1301" s="4" t="s">
        <v>19</v>
      </c>
      <c r="C1301" s="5">
        <v>2.0</v>
      </c>
      <c r="D1301" s="4" t="s">
        <v>20</v>
      </c>
      <c r="E1301" s="6" t="s">
        <v>21</v>
      </c>
      <c r="F1301" s="5">
        <v>4.0</v>
      </c>
      <c r="G1301" s="5">
        <v>10808.0</v>
      </c>
      <c r="H1301" s="5" t="s">
        <v>22</v>
      </c>
      <c r="I1301" s="4" t="s">
        <v>14</v>
      </c>
    </row>
    <row r="1302">
      <c r="A1302" s="3">
        <v>43792.0</v>
      </c>
      <c r="B1302" s="4" t="s">
        <v>23</v>
      </c>
      <c r="C1302" s="5">
        <v>3.0</v>
      </c>
      <c r="D1302" s="4" t="s">
        <v>24</v>
      </c>
      <c r="E1302" s="6" t="s">
        <v>25</v>
      </c>
      <c r="F1302" s="5" t="s">
        <v>26</v>
      </c>
      <c r="G1302" s="5">
        <v>6079.0</v>
      </c>
      <c r="H1302" s="5" t="s">
        <v>27</v>
      </c>
      <c r="I1302" s="4" t="s">
        <v>28</v>
      </c>
    </row>
    <row r="1303">
      <c r="A1303" s="3">
        <v>43792.0</v>
      </c>
      <c r="B1303" s="4" t="s">
        <v>68</v>
      </c>
      <c r="C1303" s="5">
        <v>4.0</v>
      </c>
      <c r="D1303" s="4" t="s">
        <v>69</v>
      </c>
      <c r="E1303" s="6" t="s">
        <v>70</v>
      </c>
      <c r="F1303" s="5">
        <v>4.0</v>
      </c>
      <c r="G1303" s="5">
        <v>3725.0</v>
      </c>
      <c r="H1303" s="5" t="s">
        <v>67</v>
      </c>
      <c r="I1303" s="4" t="s">
        <v>28</v>
      </c>
    </row>
    <row r="1304">
      <c r="A1304" s="3">
        <v>43792.0</v>
      </c>
      <c r="B1304" s="4" t="s">
        <v>38</v>
      </c>
      <c r="C1304" s="5">
        <v>5.0</v>
      </c>
      <c r="D1304" s="4" t="s">
        <v>39</v>
      </c>
      <c r="E1304" s="6" t="s">
        <v>40</v>
      </c>
      <c r="F1304" s="5">
        <v>4.0</v>
      </c>
      <c r="G1304" s="5">
        <v>5485.0</v>
      </c>
      <c r="H1304" s="5" t="s">
        <v>41</v>
      </c>
      <c r="I1304" s="4" t="s">
        <v>14</v>
      </c>
    </row>
    <row r="1305">
      <c r="A1305" s="3">
        <v>43792.0</v>
      </c>
      <c r="B1305" s="4" t="s">
        <v>46</v>
      </c>
      <c r="C1305" s="5">
        <v>6.0</v>
      </c>
      <c r="D1305" s="4" t="s">
        <v>47</v>
      </c>
      <c r="E1305" s="6" t="s">
        <v>48</v>
      </c>
      <c r="F1305" s="5">
        <v>4.0</v>
      </c>
      <c r="G1305" s="5">
        <v>6736.0</v>
      </c>
      <c r="H1305" s="5" t="s">
        <v>49</v>
      </c>
      <c r="I1305" s="4" t="s">
        <v>14</v>
      </c>
    </row>
    <row r="1306">
      <c r="A1306" s="3">
        <v>43792.0</v>
      </c>
      <c r="B1306" s="4" t="s">
        <v>468</v>
      </c>
      <c r="C1306" s="5">
        <v>7.0</v>
      </c>
      <c r="D1306" s="4" t="s">
        <v>469</v>
      </c>
      <c r="E1306" s="6" t="s">
        <v>470</v>
      </c>
      <c r="F1306" s="5">
        <v>4.0</v>
      </c>
      <c r="G1306" s="5">
        <v>31441.0</v>
      </c>
      <c r="H1306" s="5" t="s">
        <v>471</v>
      </c>
      <c r="I1306" s="4" t="s">
        <v>14</v>
      </c>
    </row>
    <row r="1307">
      <c r="A1307" s="3">
        <v>43792.0</v>
      </c>
      <c r="B1307" s="4" t="s">
        <v>156</v>
      </c>
      <c r="C1307" s="5">
        <v>8.0</v>
      </c>
      <c r="D1307" s="4" t="s">
        <v>157</v>
      </c>
      <c r="E1307" s="6" t="s">
        <v>158</v>
      </c>
      <c r="F1307" s="5" t="s">
        <v>134</v>
      </c>
      <c r="G1307" s="5">
        <v>1400.0</v>
      </c>
      <c r="H1307" s="5" t="s">
        <v>159</v>
      </c>
      <c r="I1307" s="4" t="s">
        <v>28</v>
      </c>
    </row>
    <row r="1308">
      <c r="A1308" s="3">
        <v>43792.0</v>
      </c>
      <c r="B1308" s="4" t="s">
        <v>71</v>
      </c>
      <c r="C1308" s="5">
        <v>9.0</v>
      </c>
      <c r="D1308" s="4" t="s">
        <v>72</v>
      </c>
      <c r="E1308" s="6" t="s">
        <v>73</v>
      </c>
      <c r="F1308" s="5" t="s">
        <v>74</v>
      </c>
      <c r="G1308" s="5">
        <v>2403.0</v>
      </c>
      <c r="H1308" s="5" t="s">
        <v>75</v>
      </c>
      <c r="I1308" s="4" t="s">
        <v>28</v>
      </c>
    </row>
    <row r="1309">
      <c r="A1309" s="3">
        <v>43792.0</v>
      </c>
      <c r="B1309" s="4" t="s">
        <v>60</v>
      </c>
      <c r="C1309" s="5">
        <v>10.0</v>
      </c>
      <c r="D1309" s="4" t="s">
        <v>61</v>
      </c>
      <c r="E1309" s="6" t="s">
        <v>62</v>
      </c>
      <c r="F1309" s="5">
        <v>4.0</v>
      </c>
      <c r="G1309" s="5">
        <v>2758.0</v>
      </c>
      <c r="H1309" s="5" t="s">
        <v>63</v>
      </c>
      <c r="I1309" s="4" t="s">
        <v>14</v>
      </c>
    </row>
    <row r="1310">
      <c r="A1310" s="3">
        <v>43792.0</v>
      </c>
      <c r="B1310" s="4" t="s">
        <v>692</v>
      </c>
      <c r="C1310" s="5">
        <v>11.0</v>
      </c>
      <c r="D1310" s="4" t="s">
        <v>693</v>
      </c>
      <c r="E1310" s="6" t="s">
        <v>694</v>
      </c>
      <c r="F1310" s="5" t="s">
        <v>12</v>
      </c>
      <c r="G1310" s="5">
        <v>4587.0</v>
      </c>
      <c r="H1310" s="5" t="s">
        <v>695</v>
      </c>
      <c r="I1310" s="4" t="s">
        <v>28</v>
      </c>
    </row>
    <row r="1311">
      <c r="A1311" s="3">
        <v>43792.0</v>
      </c>
      <c r="B1311" s="4" t="s">
        <v>182</v>
      </c>
      <c r="C1311" s="5">
        <v>12.0</v>
      </c>
      <c r="D1311" s="4" t="s">
        <v>183</v>
      </c>
      <c r="E1311" s="6" t="s">
        <v>184</v>
      </c>
      <c r="F1311" s="5">
        <v>4.0</v>
      </c>
      <c r="G1311" s="5">
        <v>6706.0</v>
      </c>
      <c r="H1311" s="5" t="s">
        <v>185</v>
      </c>
      <c r="I1311" s="4" t="s">
        <v>14</v>
      </c>
    </row>
    <row r="1312">
      <c r="A1312" s="3">
        <v>43792.0</v>
      </c>
      <c r="B1312" s="4" t="s">
        <v>214</v>
      </c>
      <c r="C1312" s="5">
        <v>13.0</v>
      </c>
      <c r="D1312" s="4" t="s">
        <v>215</v>
      </c>
      <c r="E1312" s="6" t="s">
        <v>216</v>
      </c>
      <c r="F1312" s="5" t="s">
        <v>26</v>
      </c>
      <c r="G1312" s="5">
        <v>4463.0</v>
      </c>
      <c r="H1312" s="5" t="s">
        <v>54</v>
      </c>
      <c r="I1312" s="4" t="s">
        <v>28</v>
      </c>
    </row>
    <row r="1313">
      <c r="A1313" s="3">
        <v>43792.0</v>
      </c>
      <c r="B1313" s="4" t="s">
        <v>42</v>
      </c>
      <c r="C1313" s="5">
        <v>14.0</v>
      </c>
      <c r="D1313" s="4" t="s">
        <v>43</v>
      </c>
      <c r="E1313" s="6" t="s">
        <v>44</v>
      </c>
      <c r="F1313" s="5">
        <v>4.0</v>
      </c>
      <c r="G1313" s="5">
        <v>1830.0</v>
      </c>
      <c r="H1313" s="5" t="s">
        <v>45</v>
      </c>
      <c r="I1313" s="4" t="s">
        <v>14</v>
      </c>
    </row>
    <row r="1314">
      <c r="A1314" s="3">
        <v>43792.0</v>
      </c>
      <c r="B1314" s="4" t="s">
        <v>76</v>
      </c>
      <c r="C1314" s="5">
        <v>15.0</v>
      </c>
      <c r="D1314" s="4" t="s">
        <v>77</v>
      </c>
      <c r="E1314" s="6" t="s">
        <v>78</v>
      </c>
      <c r="F1314" s="5" t="s">
        <v>26</v>
      </c>
      <c r="G1314" s="5">
        <v>2934.0</v>
      </c>
      <c r="H1314" s="5" t="s">
        <v>67</v>
      </c>
      <c r="I1314" s="4" t="s">
        <v>28</v>
      </c>
    </row>
    <row r="1315">
      <c r="A1315" s="3">
        <v>43792.0</v>
      </c>
      <c r="B1315" s="4" t="s">
        <v>55</v>
      </c>
      <c r="C1315" s="5">
        <v>16.0</v>
      </c>
      <c r="D1315" s="4" t="s">
        <v>56</v>
      </c>
      <c r="E1315" s="6" t="s">
        <v>57</v>
      </c>
      <c r="F1315" s="5" t="s">
        <v>58</v>
      </c>
      <c r="G1315" s="5">
        <v>2245.0</v>
      </c>
      <c r="H1315" s="5" t="s">
        <v>59</v>
      </c>
      <c r="I1315" s="4" t="s">
        <v>28</v>
      </c>
    </row>
    <row r="1316">
      <c r="A1316" s="3">
        <v>43792.0</v>
      </c>
      <c r="B1316" s="4" t="s">
        <v>140</v>
      </c>
      <c r="C1316" s="5">
        <v>17.0</v>
      </c>
      <c r="D1316" s="4" t="s">
        <v>141</v>
      </c>
      <c r="E1316" s="6" t="s">
        <v>142</v>
      </c>
      <c r="F1316" s="5" t="s">
        <v>74</v>
      </c>
      <c r="G1316" s="5">
        <v>8885.0</v>
      </c>
      <c r="H1316" s="5" t="s">
        <v>143</v>
      </c>
      <c r="I1316" s="4" t="s">
        <v>28</v>
      </c>
    </row>
    <row r="1317">
      <c r="A1317" s="3">
        <v>43792.0</v>
      </c>
      <c r="B1317" s="4" t="s">
        <v>34</v>
      </c>
      <c r="C1317" s="5">
        <v>18.0</v>
      </c>
      <c r="D1317" s="4" t="s">
        <v>35</v>
      </c>
      <c r="E1317" s="6" t="s">
        <v>36</v>
      </c>
      <c r="F1317" s="5">
        <v>4.0</v>
      </c>
      <c r="G1317" s="5">
        <v>3781.0</v>
      </c>
      <c r="H1317" s="5" t="s">
        <v>37</v>
      </c>
      <c r="I1317" s="4" t="s">
        <v>28</v>
      </c>
    </row>
    <row r="1318">
      <c r="A1318" s="3">
        <v>43792.0</v>
      </c>
      <c r="B1318" s="4" t="s">
        <v>120</v>
      </c>
      <c r="C1318" s="5">
        <v>19.0</v>
      </c>
      <c r="D1318" s="4" t="s">
        <v>121</v>
      </c>
      <c r="E1318" s="6" t="s">
        <v>122</v>
      </c>
      <c r="F1318" s="5" t="s">
        <v>32</v>
      </c>
      <c r="G1318" s="5">
        <v>2041.0</v>
      </c>
      <c r="H1318" s="5" t="s">
        <v>123</v>
      </c>
      <c r="I1318" s="4" t="s">
        <v>28</v>
      </c>
    </row>
    <row r="1319">
      <c r="A1319" s="3">
        <v>43792.0</v>
      </c>
      <c r="B1319" s="4" t="s">
        <v>29</v>
      </c>
      <c r="C1319" s="5">
        <v>20.0</v>
      </c>
      <c r="D1319" s="4" t="s">
        <v>30</v>
      </c>
      <c r="E1319" s="6" t="s">
        <v>31</v>
      </c>
      <c r="F1319" s="5" t="s">
        <v>32</v>
      </c>
      <c r="G1319" s="5">
        <v>2108.0</v>
      </c>
      <c r="H1319" s="5" t="s">
        <v>33</v>
      </c>
      <c r="I1319" s="4" t="s">
        <v>28</v>
      </c>
    </row>
    <row r="1320">
      <c r="A1320" s="3">
        <v>43792.0</v>
      </c>
      <c r="B1320" s="4" t="s">
        <v>108</v>
      </c>
      <c r="C1320" s="5">
        <v>21.0</v>
      </c>
      <c r="D1320" s="4" t="s">
        <v>109</v>
      </c>
      <c r="E1320" s="6" t="s">
        <v>110</v>
      </c>
      <c r="F1320" s="5" t="s">
        <v>58</v>
      </c>
      <c r="G1320" s="5">
        <v>14480.0</v>
      </c>
      <c r="H1320" s="5" t="s">
        <v>111</v>
      </c>
      <c r="I1320" s="4" t="s">
        <v>28</v>
      </c>
    </row>
    <row r="1321">
      <c r="A1321" s="3">
        <v>43792.0</v>
      </c>
      <c r="B1321" s="4" t="s">
        <v>90</v>
      </c>
      <c r="C1321" s="5">
        <v>22.0</v>
      </c>
      <c r="D1321" s="4" t="s">
        <v>91</v>
      </c>
      <c r="E1321" s="6" t="s">
        <v>92</v>
      </c>
      <c r="F1321" s="5" t="s">
        <v>32</v>
      </c>
      <c r="G1321" s="5">
        <v>3157.0</v>
      </c>
      <c r="H1321" s="5" t="s">
        <v>93</v>
      </c>
      <c r="I1321" s="4" t="s">
        <v>28</v>
      </c>
    </row>
    <row r="1322">
      <c r="A1322" s="3">
        <v>43792.0</v>
      </c>
      <c r="B1322" s="4" t="s">
        <v>112</v>
      </c>
      <c r="C1322" s="5">
        <v>23.0</v>
      </c>
      <c r="D1322" s="4" t="s">
        <v>113</v>
      </c>
      <c r="E1322" s="6" t="s">
        <v>114</v>
      </c>
      <c r="F1322" s="5" t="s">
        <v>12</v>
      </c>
      <c r="G1322" s="5">
        <v>2675.0</v>
      </c>
      <c r="H1322" s="5" t="s">
        <v>115</v>
      </c>
      <c r="I1322" s="4" t="s">
        <v>28</v>
      </c>
    </row>
    <row r="1323">
      <c r="A1323" s="3">
        <v>43792.0</v>
      </c>
      <c r="B1323" s="4" t="s">
        <v>664</v>
      </c>
      <c r="C1323" s="5">
        <v>24.0</v>
      </c>
      <c r="D1323" s="4" t="s">
        <v>665</v>
      </c>
      <c r="E1323" s="6" t="s">
        <v>666</v>
      </c>
      <c r="F1323" s="5" t="s">
        <v>74</v>
      </c>
      <c r="G1323" s="5">
        <v>1200.0</v>
      </c>
      <c r="H1323" s="5" t="s">
        <v>213</v>
      </c>
      <c r="I1323" s="4" t="s">
        <v>14</v>
      </c>
    </row>
    <row r="1324">
      <c r="A1324" s="3">
        <v>43792.0</v>
      </c>
      <c r="B1324" s="4" t="s">
        <v>116</v>
      </c>
      <c r="C1324" s="5">
        <v>25.0</v>
      </c>
      <c r="D1324" s="4" t="s">
        <v>117</v>
      </c>
      <c r="E1324" s="6" t="s">
        <v>118</v>
      </c>
      <c r="F1324" s="5" t="s">
        <v>32</v>
      </c>
      <c r="G1324" s="5">
        <v>2056.0</v>
      </c>
      <c r="H1324" s="5" t="s">
        <v>119</v>
      </c>
      <c r="I1324" s="4" t="s">
        <v>28</v>
      </c>
    </row>
    <row r="1325">
      <c r="A1325" s="3">
        <v>43792.0</v>
      </c>
      <c r="B1325" s="4" t="s">
        <v>401</v>
      </c>
      <c r="C1325" s="5">
        <v>26.0</v>
      </c>
      <c r="D1325" s="4" t="s">
        <v>402</v>
      </c>
      <c r="E1325" s="6" t="s">
        <v>403</v>
      </c>
      <c r="F1325" s="5">
        <v>4.0</v>
      </c>
      <c r="G1325" s="5">
        <v>571.0</v>
      </c>
      <c r="H1325" s="5" t="s">
        <v>404</v>
      </c>
      <c r="I1325" s="4" t="s">
        <v>14</v>
      </c>
    </row>
    <row r="1326">
      <c r="A1326" s="3">
        <v>43792.0</v>
      </c>
      <c r="B1326" s="4" t="s">
        <v>190</v>
      </c>
      <c r="C1326" s="5">
        <v>27.0</v>
      </c>
      <c r="D1326" s="4" t="s">
        <v>191</v>
      </c>
      <c r="E1326" s="6" t="s">
        <v>192</v>
      </c>
      <c r="F1326" s="5" t="s">
        <v>26</v>
      </c>
      <c r="G1326" s="5">
        <v>229.0</v>
      </c>
      <c r="H1326" s="5" t="s">
        <v>193</v>
      </c>
      <c r="I1326" s="4" t="s">
        <v>28</v>
      </c>
    </row>
    <row r="1327">
      <c r="A1327" s="3">
        <v>43792.0</v>
      </c>
      <c r="B1327" s="4" t="s">
        <v>86</v>
      </c>
      <c r="C1327" s="5">
        <v>28.0</v>
      </c>
      <c r="D1327" s="4" t="s">
        <v>87</v>
      </c>
      <c r="E1327" s="6" t="s">
        <v>88</v>
      </c>
      <c r="F1327" s="5">
        <v>4.0</v>
      </c>
      <c r="G1327" s="5">
        <v>3640.0</v>
      </c>
      <c r="H1327" s="5" t="s">
        <v>89</v>
      </c>
      <c r="I1327" s="4" t="s">
        <v>14</v>
      </c>
    </row>
    <row r="1328">
      <c r="A1328" s="3">
        <v>43792.0</v>
      </c>
      <c r="B1328" s="4" t="s">
        <v>124</v>
      </c>
      <c r="C1328" s="5">
        <v>29.0</v>
      </c>
      <c r="D1328" s="4" t="s">
        <v>125</v>
      </c>
      <c r="E1328" s="6" t="s">
        <v>126</v>
      </c>
      <c r="F1328" s="5" t="s">
        <v>26</v>
      </c>
      <c r="G1328" s="5">
        <v>2493.0</v>
      </c>
      <c r="H1328" s="5" t="s">
        <v>127</v>
      </c>
      <c r="I1328" s="4" t="s">
        <v>28</v>
      </c>
    </row>
    <row r="1329">
      <c r="A1329" s="3">
        <v>43792.0</v>
      </c>
      <c r="B1329" s="4" t="s">
        <v>210</v>
      </c>
      <c r="C1329" s="5">
        <v>30.0</v>
      </c>
      <c r="D1329" s="4" t="s">
        <v>211</v>
      </c>
      <c r="E1329" s="6" t="s">
        <v>212</v>
      </c>
      <c r="F1329" s="5">
        <v>4.0</v>
      </c>
      <c r="G1329" s="5">
        <v>454.0</v>
      </c>
      <c r="H1329" s="5" t="s">
        <v>213</v>
      </c>
      <c r="I1329" s="4" t="s">
        <v>28</v>
      </c>
    </row>
    <row r="1330">
      <c r="A1330" s="3">
        <v>43792.0</v>
      </c>
      <c r="B1330" s="4" t="s">
        <v>384</v>
      </c>
      <c r="C1330" s="5">
        <v>31.0</v>
      </c>
      <c r="D1330" s="4" t="s">
        <v>385</v>
      </c>
      <c r="E1330" s="6" t="s">
        <v>386</v>
      </c>
      <c r="F1330" s="5" t="s">
        <v>74</v>
      </c>
      <c r="G1330" s="5">
        <v>2544.0</v>
      </c>
      <c r="H1330" s="5">
        <v>30.0</v>
      </c>
      <c r="I1330" s="4" t="s">
        <v>28</v>
      </c>
    </row>
    <row r="1331">
      <c r="A1331" s="3">
        <v>43792.0</v>
      </c>
      <c r="B1331" s="4" t="s">
        <v>274</v>
      </c>
      <c r="C1331" s="5">
        <v>32.0</v>
      </c>
      <c r="D1331" s="4" t="s">
        <v>275</v>
      </c>
      <c r="E1331" s="6" t="s">
        <v>276</v>
      </c>
      <c r="F1331" s="5" t="s">
        <v>58</v>
      </c>
      <c r="G1331" s="5">
        <v>2374.0</v>
      </c>
      <c r="H1331" s="5" t="s">
        <v>135</v>
      </c>
      <c r="I1331" s="4" t="s">
        <v>28</v>
      </c>
    </row>
    <row r="1332">
      <c r="A1332" s="3">
        <v>43792.0</v>
      </c>
      <c r="B1332" s="4" t="s">
        <v>398</v>
      </c>
      <c r="C1332" s="5">
        <v>33.0</v>
      </c>
      <c r="D1332" s="4" t="s">
        <v>399</v>
      </c>
      <c r="E1332" s="6" t="s">
        <v>400</v>
      </c>
      <c r="F1332" s="5" t="s">
        <v>134</v>
      </c>
      <c r="G1332" s="5">
        <v>2116.0</v>
      </c>
      <c r="H1332" s="5" t="s">
        <v>54</v>
      </c>
      <c r="I1332" s="4" t="s">
        <v>28</v>
      </c>
    </row>
    <row r="1333">
      <c r="A1333" s="3">
        <v>43792.0</v>
      </c>
      <c r="B1333" s="4" t="s">
        <v>318</v>
      </c>
      <c r="C1333" s="5">
        <v>34.0</v>
      </c>
      <c r="D1333" s="4" t="s">
        <v>319</v>
      </c>
      <c r="E1333" s="6" t="s">
        <v>320</v>
      </c>
      <c r="F1333" s="5" t="s">
        <v>134</v>
      </c>
      <c r="G1333" s="5">
        <v>1113.0</v>
      </c>
      <c r="H1333" s="5" t="s">
        <v>321</v>
      </c>
      <c r="I1333" s="4" t="s">
        <v>28</v>
      </c>
    </row>
    <row r="1334">
      <c r="A1334" s="3">
        <v>43792.0</v>
      </c>
      <c r="B1334" s="4" t="s">
        <v>367</v>
      </c>
      <c r="C1334" s="5">
        <v>35.0</v>
      </c>
      <c r="D1334" s="4" t="s">
        <v>104</v>
      </c>
      <c r="E1334" s="6" t="s">
        <v>368</v>
      </c>
      <c r="F1334" s="5">
        <v>4.0</v>
      </c>
      <c r="G1334" s="5">
        <v>3386.0</v>
      </c>
      <c r="H1334" s="5" t="s">
        <v>369</v>
      </c>
      <c r="I1334" s="4" t="s">
        <v>28</v>
      </c>
    </row>
    <row r="1335">
      <c r="A1335" s="3">
        <v>43792.0</v>
      </c>
      <c r="B1335" s="4" t="s">
        <v>536</v>
      </c>
      <c r="C1335" s="5">
        <v>36.0</v>
      </c>
      <c r="D1335" s="4" t="s">
        <v>537</v>
      </c>
      <c r="E1335" s="6" t="s">
        <v>538</v>
      </c>
      <c r="F1335" s="5">
        <v>4.0</v>
      </c>
      <c r="G1335" s="5">
        <v>756.0</v>
      </c>
      <c r="H1335" s="5" t="s">
        <v>539</v>
      </c>
      <c r="I1335" s="4" t="s">
        <v>28</v>
      </c>
    </row>
    <row r="1336">
      <c r="A1336" s="3">
        <v>43792.0</v>
      </c>
      <c r="B1336" s="4" t="s">
        <v>64</v>
      </c>
      <c r="C1336" s="5">
        <v>37.0</v>
      </c>
      <c r="D1336" s="4" t="s">
        <v>65</v>
      </c>
      <c r="E1336" s="6" t="s">
        <v>66</v>
      </c>
      <c r="F1336" s="5">
        <v>4.0</v>
      </c>
      <c r="G1336" s="5">
        <v>2329.0</v>
      </c>
      <c r="H1336" s="5" t="s">
        <v>67</v>
      </c>
      <c r="I1336" s="4" t="s">
        <v>14</v>
      </c>
    </row>
    <row r="1337">
      <c r="A1337" s="3">
        <v>43792.0</v>
      </c>
      <c r="B1337" s="4" t="s">
        <v>532</v>
      </c>
      <c r="C1337" s="5">
        <v>38.0</v>
      </c>
      <c r="D1337" s="4" t="s">
        <v>533</v>
      </c>
      <c r="E1337" s="6" t="s">
        <v>534</v>
      </c>
      <c r="F1337" s="5" t="s">
        <v>12</v>
      </c>
      <c r="G1337" s="5">
        <v>2799.0</v>
      </c>
      <c r="H1337" s="5" t="s">
        <v>535</v>
      </c>
      <c r="I1337" s="4" t="s">
        <v>14</v>
      </c>
    </row>
    <row r="1338">
      <c r="A1338" s="3">
        <v>43792.0</v>
      </c>
      <c r="B1338" s="4" t="s">
        <v>482</v>
      </c>
      <c r="C1338" s="5">
        <v>39.0</v>
      </c>
      <c r="D1338" s="4" t="s">
        <v>199</v>
      </c>
      <c r="E1338" s="6" t="s">
        <v>483</v>
      </c>
      <c r="F1338" s="5">
        <v>4.0</v>
      </c>
      <c r="G1338" s="5">
        <v>8862.0</v>
      </c>
      <c r="H1338" s="5" t="s">
        <v>484</v>
      </c>
      <c r="I1338" s="4" t="s">
        <v>28</v>
      </c>
    </row>
    <row r="1339">
      <c r="A1339" s="3">
        <v>43792.0</v>
      </c>
      <c r="B1339" s="4" t="s">
        <v>322</v>
      </c>
      <c r="C1339" s="5">
        <v>40.0</v>
      </c>
      <c r="D1339" s="4" t="s">
        <v>323</v>
      </c>
      <c r="E1339" s="6" t="s">
        <v>324</v>
      </c>
      <c r="F1339" s="5" t="s">
        <v>12</v>
      </c>
      <c r="G1339" s="5">
        <v>2489.0</v>
      </c>
      <c r="H1339" s="5" t="s">
        <v>325</v>
      </c>
      <c r="I1339" s="4" t="s">
        <v>28</v>
      </c>
    </row>
    <row r="1340">
      <c r="A1340" s="3">
        <v>43792.0</v>
      </c>
      <c r="B1340" s="4" t="s">
        <v>217</v>
      </c>
      <c r="C1340" s="5">
        <v>41.0</v>
      </c>
      <c r="D1340" s="4" t="s">
        <v>218</v>
      </c>
      <c r="E1340" s="6" t="s">
        <v>219</v>
      </c>
      <c r="F1340" s="5" t="s">
        <v>32</v>
      </c>
      <c r="G1340" s="5">
        <v>3561.0</v>
      </c>
      <c r="H1340" s="5" t="s">
        <v>220</v>
      </c>
      <c r="I1340" s="4" t="s">
        <v>28</v>
      </c>
    </row>
    <row r="1341">
      <c r="A1341" s="3">
        <v>43792.0</v>
      </c>
      <c r="B1341" s="4" t="s">
        <v>50</v>
      </c>
      <c r="C1341" s="5">
        <v>42.0</v>
      </c>
      <c r="D1341" s="4" t="s">
        <v>51</v>
      </c>
      <c r="E1341" s="6" t="s">
        <v>52</v>
      </c>
      <c r="F1341" s="5" t="s">
        <v>53</v>
      </c>
      <c r="G1341" s="5">
        <v>938.0</v>
      </c>
      <c r="H1341" s="5" t="s">
        <v>54</v>
      </c>
      <c r="I1341" s="4" t="s">
        <v>28</v>
      </c>
    </row>
    <row r="1342">
      <c r="A1342" s="3">
        <v>43792.0</v>
      </c>
      <c r="B1342" s="4" t="s">
        <v>144</v>
      </c>
      <c r="C1342" s="5">
        <v>43.0</v>
      </c>
      <c r="D1342" s="4" t="s">
        <v>145</v>
      </c>
      <c r="E1342" s="6" t="s">
        <v>146</v>
      </c>
      <c r="F1342" s="5" t="s">
        <v>53</v>
      </c>
      <c r="G1342" s="5">
        <v>3616.0</v>
      </c>
      <c r="H1342" s="5" t="s">
        <v>147</v>
      </c>
      <c r="I1342" s="4" t="s">
        <v>28</v>
      </c>
    </row>
    <row r="1343">
      <c r="A1343" s="3">
        <v>43792.0</v>
      </c>
      <c r="B1343" s="4" t="s">
        <v>360</v>
      </c>
      <c r="C1343" s="5">
        <v>44.0</v>
      </c>
      <c r="D1343" s="4" t="s">
        <v>361</v>
      </c>
      <c r="E1343" s="6" t="s">
        <v>362</v>
      </c>
      <c r="F1343" s="5">
        <v>4.0</v>
      </c>
      <c r="G1343" s="5">
        <v>540.0</v>
      </c>
      <c r="H1343" s="5" t="s">
        <v>54</v>
      </c>
      <c r="I1343" s="4" t="s">
        <v>14</v>
      </c>
    </row>
    <row r="1344">
      <c r="A1344" s="3">
        <v>43792.0</v>
      </c>
      <c r="B1344" s="4" t="s">
        <v>507</v>
      </c>
      <c r="C1344" s="5">
        <v>45.0</v>
      </c>
      <c r="D1344" s="4" t="s">
        <v>508</v>
      </c>
      <c r="E1344" s="6" t="s">
        <v>509</v>
      </c>
      <c r="F1344" s="5" t="s">
        <v>58</v>
      </c>
      <c r="G1344" s="5">
        <v>395.0</v>
      </c>
      <c r="H1344" s="5" t="s">
        <v>510</v>
      </c>
      <c r="I1344" s="4" t="s">
        <v>28</v>
      </c>
    </row>
    <row r="1345">
      <c r="A1345" s="3">
        <v>43792.0</v>
      </c>
      <c r="B1345" s="4" t="s">
        <v>248</v>
      </c>
      <c r="C1345" s="5">
        <v>46.0</v>
      </c>
      <c r="D1345" s="4" t="s">
        <v>249</v>
      </c>
      <c r="E1345" s="6" t="s">
        <v>250</v>
      </c>
      <c r="F1345" s="5" t="s">
        <v>251</v>
      </c>
      <c r="G1345" s="5">
        <v>4596.0</v>
      </c>
      <c r="H1345" s="5" t="s">
        <v>252</v>
      </c>
      <c r="I1345" s="4" t="s">
        <v>14</v>
      </c>
    </row>
    <row r="1346">
      <c r="A1346" s="3">
        <v>43792.0</v>
      </c>
      <c r="B1346" s="4" t="s">
        <v>260</v>
      </c>
      <c r="C1346" s="5">
        <v>47.0</v>
      </c>
      <c r="D1346" s="4" t="s">
        <v>261</v>
      </c>
      <c r="E1346" s="6" t="s">
        <v>262</v>
      </c>
      <c r="F1346" s="5" t="s">
        <v>32</v>
      </c>
      <c r="G1346" s="5">
        <v>1910.0</v>
      </c>
      <c r="H1346" s="5" t="s">
        <v>67</v>
      </c>
      <c r="I1346" s="4" t="s">
        <v>28</v>
      </c>
    </row>
    <row r="1347">
      <c r="A1347" s="3">
        <v>43792.0</v>
      </c>
      <c r="B1347" s="4" t="s">
        <v>423</v>
      </c>
      <c r="C1347" s="5">
        <v>48.0</v>
      </c>
      <c r="D1347" s="4" t="s">
        <v>424</v>
      </c>
      <c r="E1347" s="6" t="s">
        <v>425</v>
      </c>
      <c r="F1347" s="5" t="s">
        <v>32</v>
      </c>
      <c r="G1347" s="5">
        <v>1739.0</v>
      </c>
      <c r="H1347" s="5" t="s">
        <v>426</v>
      </c>
      <c r="I1347" s="4" t="s">
        <v>14</v>
      </c>
    </row>
    <row r="1348">
      <c r="A1348" s="3">
        <v>43792.0</v>
      </c>
      <c r="B1348" s="4" t="s">
        <v>160</v>
      </c>
      <c r="C1348" s="5">
        <v>49.0</v>
      </c>
      <c r="D1348" s="4" t="s">
        <v>161</v>
      </c>
      <c r="E1348" s="6" t="s">
        <v>162</v>
      </c>
      <c r="F1348" s="5">
        <v>4.0</v>
      </c>
      <c r="G1348" s="5">
        <v>3281.0</v>
      </c>
      <c r="H1348" s="5" t="s">
        <v>163</v>
      </c>
      <c r="I1348" s="4" t="s">
        <v>14</v>
      </c>
    </row>
    <row r="1349">
      <c r="A1349" s="3">
        <v>43792.0</v>
      </c>
      <c r="B1349" s="4" t="s">
        <v>461</v>
      </c>
      <c r="C1349" s="5">
        <v>50.0</v>
      </c>
      <c r="D1349" s="4" t="s">
        <v>462</v>
      </c>
      <c r="E1349" s="6" t="s">
        <v>463</v>
      </c>
      <c r="F1349" s="5" t="s">
        <v>53</v>
      </c>
      <c r="G1349" s="5">
        <v>2432.0</v>
      </c>
      <c r="H1349" s="5" t="s">
        <v>464</v>
      </c>
      <c r="I1349" s="4" t="s">
        <v>28</v>
      </c>
    </row>
    <row r="1350">
      <c r="A1350" s="3">
        <v>43792.0</v>
      </c>
      <c r="B1350" s="4" t="s">
        <v>82</v>
      </c>
      <c r="C1350" s="5">
        <v>51.0</v>
      </c>
      <c r="D1350" s="4" t="s">
        <v>83</v>
      </c>
      <c r="E1350" s="6" t="s">
        <v>84</v>
      </c>
      <c r="F1350" s="5" t="s">
        <v>85</v>
      </c>
      <c r="G1350" s="5">
        <v>759.0</v>
      </c>
      <c r="H1350" s="5">
        <v>37.0</v>
      </c>
      <c r="I1350" s="4" t="s">
        <v>28</v>
      </c>
    </row>
    <row r="1351">
      <c r="A1351" s="3">
        <v>43792.0</v>
      </c>
      <c r="B1351" s="4" t="s">
        <v>94</v>
      </c>
      <c r="C1351" s="5">
        <v>52.0</v>
      </c>
      <c r="D1351" s="4" t="s">
        <v>95</v>
      </c>
      <c r="E1351" s="6" t="s">
        <v>96</v>
      </c>
      <c r="F1351" s="5" t="s">
        <v>97</v>
      </c>
      <c r="G1351" s="5">
        <v>674.0</v>
      </c>
      <c r="H1351" s="5">
        <v>30.0</v>
      </c>
      <c r="I1351" s="4" t="s">
        <v>28</v>
      </c>
    </row>
    <row r="1352">
      <c r="A1352" s="3">
        <v>43792.0</v>
      </c>
      <c r="B1352" s="4" t="s">
        <v>525</v>
      </c>
      <c r="C1352" s="5">
        <v>53.0</v>
      </c>
      <c r="D1352" s="4" t="s">
        <v>526</v>
      </c>
      <c r="E1352" s="6" t="s">
        <v>527</v>
      </c>
      <c r="F1352" s="5" t="s">
        <v>97</v>
      </c>
      <c r="G1352" s="5">
        <v>508.0</v>
      </c>
      <c r="H1352" s="5" t="s">
        <v>528</v>
      </c>
      <c r="I1352" s="4" t="s">
        <v>28</v>
      </c>
    </row>
    <row r="1353">
      <c r="A1353" s="3">
        <v>43792.0</v>
      </c>
      <c r="B1353" s="4" t="s">
        <v>641</v>
      </c>
      <c r="C1353" s="5">
        <v>54.0</v>
      </c>
      <c r="D1353" s="4" t="s">
        <v>642</v>
      </c>
      <c r="E1353" s="6" t="s">
        <v>643</v>
      </c>
      <c r="F1353" s="5" t="s">
        <v>12</v>
      </c>
      <c r="G1353" s="5">
        <v>25.0</v>
      </c>
      <c r="H1353" s="5" t="s">
        <v>644</v>
      </c>
      <c r="I1353" s="4" t="s">
        <v>28</v>
      </c>
    </row>
    <row r="1354">
      <c r="A1354" s="3">
        <v>43792.0</v>
      </c>
      <c r="B1354" s="4" t="s">
        <v>737</v>
      </c>
      <c r="C1354" s="5">
        <v>55.0</v>
      </c>
      <c r="D1354" s="4" t="s">
        <v>738</v>
      </c>
      <c r="E1354" s="6" t="s">
        <v>739</v>
      </c>
      <c r="F1354" s="5" t="s">
        <v>134</v>
      </c>
      <c r="G1354" s="5">
        <v>235.0</v>
      </c>
      <c r="H1354" s="5" t="s">
        <v>127</v>
      </c>
      <c r="I1354" s="4" t="s">
        <v>28</v>
      </c>
    </row>
    <row r="1355">
      <c r="A1355" s="3">
        <v>43792.0</v>
      </c>
      <c r="B1355" s="4" t="s">
        <v>670</v>
      </c>
      <c r="C1355" s="5">
        <v>56.0</v>
      </c>
      <c r="D1355" s="4" t="s">
        <v>671</v>
      </c>
      <c r="E1355" s="6" t="s">
        <v>672</v>
      </c>
      <c r="F1355" s="5" t="s">
        <v>26</v>
      </c>
      <c r="G1355" s="5">
        <v>1871.0</v>
      </c>
      <c r="H1355" s="5">
        <v>98.0</v>
      </c>
      <c r="I1355" s="4" t="s">
        <v>14</v>
      </c>
    </row>
    <row r="1356">
      <c r="A1356" s="3">
        <v>43792.0</v>
      </c>
      <c r="B1356" s="4" t="s">
        <v>755</v>
      </c>
      <c r="C1356" s="5">
        <v>57.0</v>
      </c>
      <c r="D1356" s="4" t="s">
        <v>756</v>
      </c>
      <c r="E1356" s="6" t="s">
        <v>757</v>
      </c>
      <c r="F1356" s="5" t="s">
        <v>74</v>
      </c>
      <c r="G1356" s="5">
        <v>389.0</v>
      </c>
      <c r="H1356" s="5" t="s">
        <v>758</v>
      </c>
      <c r="I1356" s="4" t="s">
        <v>14</v>
      </c>
    </row>
    <row r="1357">
      <c r="A1357" s="3">
        <v>43792.0</v>
      </c>
      <c r="B1357" s="4" t="s">
        <v>103</v>
      </c>
      <c r="C1357" s="5">
        <v>58.0</v>
      </c>
      <c r="D1357" s="4" t="s">
        <v>104</v>
      </c>
      <c r="E1357" s="6" t="s">
        <v>105</v>
      </c>
      <c r="F1357" s="5" t="s">
        <v>106</v>
      </c>
      <c r="G1357" s="5">
        <v>1030.0</v>
      </c>
      <c r="H1357" s="5" t="s">
        <v>107</v>
      </c>
      <c r="I1357" s="4" t="s">
        <v>28</v>
      </c>
    </row>
    <row r="1358">
      <c r="A1358" s="3">
        <v>43792.0</v>
      </c>
      <c r="B1358" s="4" t="s">
        <v>337</v>
      </c>
      <c r="C1358" s="5">
        <v>59.0</v>
      </c>
      <c r="D1358" s="4" t="s">
        <v>338</v>
      </c>
      <c r="E1358" s="6" t="s">
        <v>339</v>
      </c>
      <c r="F1358" s="5" t="s">
        <v>74</v>
      </c>
      <c r="G1358" s="5">
        <v>1775.0</v>
      </c>
      <c r="H1358" s="5" t="s">
        <v>340</v>
      </c>
      <c r="I1358" s="4" t="s">
        <v>28</v>
      </c>
    </row>
    <row r="1359">
      <c r="A1359" s="3">
        <v>43792.0</v>
      </c>
      <c r="B1359" s="4" t="s">
        <v>676</v>
      </c>
      <c r="C1359" s="5">
        <v>60.0</v>
      </c>
      <c r="D1359" s="4" t="s">
        <v>677</v>
      </c>
      <c r="E1359" s="6" t="s">
        <v>678</v>
      </c>
      <c r="F1359" s="5">
        <v>4.0</v>
      </c>
      <c r="G1359" s="5">
        <v>1269.0</v>
      </c>
      <c r="H1359" s="5" t="s">
        <v>679</v>
      </c>
      <c r="I1359" s="4" t="s">
        <v>14</v>
      </c>
    </row>
    <row r="1360">
      <c r="A1360" s="3">
        <v>43792.0</v>
      </c>
      <c r="B1360" s="4" t="s">
        <v>782</v>
      </c>
      <c r="C1360" s="5">
        <v>61.0</v>
      </c>
      <c r="D1360" s="4" t="s">
        <v>783</v>
      </c>
      <c r="E1360" s="6" t="s">
        <v>784</v>
      </c>
      <c r="F1360" s="5" t="s">
        <v>134</v>
      </c>
      <c r="G1360" s="5">
        <v>544.0</v>
      </c>
      <c r="H1360" s="5" t="s">
        <v>785</v>
      </c>
      <c r="I1360" s="4" t="s">
        <v>14</v>
      </c>
    </row>
    <row r="1361">
      <c r="A1361" s="3">
        <v>43792.0</v>
      </c>
      <c r="B1361" s="4" t="s">
        <v>445</v>
      </c>
      <c r="C1361" s="5">
        <v>62.0</v>
      </c>
      <c r="D1361" s="4" t="s">
        <v>446</v>
      </c>
      <c r="E1361" s="6" t="s">
        <v>447</v>
      </c>
      <c r="F1361" s="5">
        <v>4.0</v>
      </c>
      <c r="G1361" s="5">
        <v>1200.0</v>
      </c>
      <c r="H1361" s="5" t="s">
        <v>448</v>
      </c>
      <c r="I1361" s="4" t="s">
        <v>14</v>
      </c>
    </row>
    <row r="1362">
      <c r="A1362" s="3">
        <v>43792.0</v>
      </c>
      <c r="B1362" s="4" t="s">
        <v>409</v>
      </c>
      <c r="C1362" s="5">
        <v>63.0</v>
      </c>
      <c r="D1362" s="4" t="s">
        <v>410</v>
      </c>
      <c r="E1362" s="6" t="s">
        <v>411</v>
      </c>
      <c r="F1362" s="5" t="s">
        <v>32</v>
      </c>
      <c r="G1362" s="5">
        <v>827.0</v>
      </c>
      <c r="H1362" s="5" t="s">
        <v>412</v>
      </c>
      <c r="I1362" s="4" t="s">
        <v>28</v>
      </c>
    </row>
    <row r="1363">
      <c r="A1363" s="3">
        <v>43792.0</v>
      </c>
      <c r="B1363" s="4" t="s">
        <v>79</v>
      </c>
      <c r="C1363" s="5">
        <v>64.0</v>
      </c>
      <c r="D1363" s="4" t="s">
        <v>80</v>
      </c>
      <c r="E1363" s="6" t="s">
        <v>81</v>
      </c>
      <c r="F1363" s="5">
        <v>4.0</v>
      </c>
      <c r="G1363" s="5">
        <v>2088.0</v>
      </c>
      <c r="H1363" s="5" t="s">
        <v>59</v>
      </c>
      <c r="I1363" s="4" t="s">
        <v>14</v>
      </c>
    </row>
    <row r="1364">
      <c r="A1364" s="3">
        <v>43792.0</v>
      </c>
      <c r="B1364" s="4" t="s">
        <v>559</v>
      </c>
      <c r="C1364" s="5">
        <v>65.0</v>
      </c>
      <c r="D1364" s="4" t="s">
        <v>560</v>
      </c>
      <c r="E1364" s="6" t="s">
        <v>561</v>
      </c>
      <c r="F1364" s="5" t="s">
        <v>53</v>
      </c>
      <c r="G1364" s="5">
        <v>3411.0</v>
      </c>
      <c r="H1364" s="5" t="s">
        <v>562</v>
      </c>
      <c r="I1364" s="4" t="s">
        <v>28</v>
      </c>
    </row>
    <row r="1365">
      <c r="A1365" s="3">
        <v>43792.0</v>
      </c>
      <c r="B1365" s="4" t="s">
        <v>326</v>
      </c>
      <c r="C1365" s="5">
        <v>66.0</v>
      </c>
      <c r="D1365" s="4" t="s">
        <v>327</v>
      </c>
      <c r="E1365" s="6" t="s">
        <v>328</v>
      </c>
      <c r="F1365" s="5" t="s">
        <v>32</v>
      </c>
      <c r="G1365" s="5">
        <v>4873.0</v>
      </c>
      <c r="H1365" s="5" t="s">
        <v>213</v>
      </c>
      <c r="I1365" s="4" t="s">
        <v>28</v>
      </c>
    </row>
    <row r="1366">
      <c r="A1366" s="3">
        <v>43792.0</v>
      </c>
      <c r="B1366" s="4" t="s">
        <v>708</v>
      </c>
      <c r="C1366" s="5">
        <v>67.0</v>
      </c>
      <c r="D1366" s="4" t="s">
        <v>709</v>
      </c>
      <c r="E1366" s="6" t="s">
        <v>710</v>
      </c>
      <c r="F1366" s="5">
        <v>4.0</v>
      </c>
      <c r="G1366" s="5">
        <v>797.0</v>
      </c>
      <c r="H1366" s="5" t="s">
        <v>711</v>
      </c>
      <c r="I1366" s="4" t="s">
        <v>28</v>
      </c>
    </row>
    <row r="1367">
      <c r="A1367" s="3">
        <v>43792.0</v>
      </c>
      <c r="B1367" s="4" t="s">
        <v>413</v>
      </c>
      <c r="C1367" s="5">
        <v>68.0</v>
      </c>
      <c r="D1367" s="4" t="s">
        <v>414</v>
      </c>
      <c r="E1367" s="6" t="s">
        <v>415</v>
      </c>
      <c r="F1367" s="5" t="s">
        <v>26</v>
      </c>
      <c r="G1367" s="5">
        <v>3279.0</v>
      </c>
      <c r="H1367" s="5" t="s">
        <v>416</v>
      </c>
      <c r="I1367" s="4" t="s">
        <v>28</v>
      </c>
    </row>
    <row r="1368">
      <c r="A1368" s="3">
        <v>43792.0</v>
      </c>
      <c r="B1368" s="4" t="s">
        <v>680</v>
      </c>
      <c r="C1368" s="5">
        <v>69.0</v>
      </c>
      <c r="D1368" s="4" t="s">
        <v>681</v>
      </c>
      <c r="E1368" s="6" t="s">
        <v>682</v>
      </c>
      <c r="F1368" s="5" t="s">
        <v>32</v>
      </c>
      <c r="G1368" s="5">
        <v>2047.0</v>
      </c>
      <c r="H1368" s="5" t="s">
        <v>683</v>
      </c>
      <c r="I1368" s="4" t="s">
        <v>28</v>
      </c>
    </row>
    <row r="1369">
      <c r="A1369" s="3">
        <v>43792.0</v>
      </c>
      <c r="B1369" s="4" t="s">
        <v>152</v>
      </c>
      <c r="C1369" s="5">
        <v>70.0</v>
      </c>
      <c r="D1369" s="4" t="s">
        <v>153</v>
      </c>
      <c r="E1369" s="6" t="s">
        <v>154</v>
      </c>
      <c r="F1369" s="5" t="s">
        <v>74</v>
      </c>
      <c r="G1369" s="5">
        <v>3497.0</v>
      </c>
      <c r="H1369" s="5" t="s">
        <v>155</v>
      </c>
      <c r="I1369" s="4" t="s">
        <v>28</v>
      </c>
    </row>
    <row r="1370">
      <c r="A1370" s="3">
        <v>43792.0</v>
      </c>
      <c r="B1370" s="4" t="s">
        <v>263</v>
      </c>
      <c r="C1370" s="5">
        <v>71.0</v>
      </c>
      <c r="D1370" s="4" t="s">
        <v>264</v>
      </c>
      <c r="E1370" s="6" t="s">
        <v>265</v>
      </c>
      <c r="F1370" s="5" t="s">
        <v>106</v>
      </c>
      <c r="G1370" s="5">
        <v>1519.0</v>
      </c>
      <c r="H1370" s="5" t="s">
        <v>266</v>
      </c>
      <c r="I1370" s="4" t="s">
        <v>28</v>
      </c>
    </row>
    <row r="1371">
      <c r="A1371" s="3">
        <v>43792.0</v>
      </c>
      <c r="B1371" s="4" t="s">
        <v>618</v>
      </c>
      <c r="C1371" s="5">
        <v>72.0</v>
      </c>
      <c r="D1371" s="4" t="s">
        <v>619</v>
      </c>
      <c r="E1371" s="6" t="s">
        <v>620</v>
      </c>
      <c r="F1371" s="5" t="s">
        <v>176</v>
      </c>
      <c r="G1371" s="5">
        <v>71.0</v>
      </c>
      <c r="H1371" s="5" t="s">
        <v>621</v>
      </c>
      <c r="I1371" s="4" t="s">
        <v>28</v>
      </c>
    </row>
    <row r="1372">
      <c r="A1372" s="3">
        <v>43792.0</v>
      </c>
      <c r="B1372" s="4" t="s">
        <v>434</v>
      </c>
      <c r="C1372" s="5">
        <v>73.0</v>
      </c>
      <c r="D1372" s="4" t="s">
        <v>435</v>
      </c>
      <c r="E1372" s="6" t="s">
        <v>436</v>
      </c>
      <c r="F1372" s="5" t="s">
        <v>12</v>
      </c>
      <c r="G1372" s="5">
        <v>4791.0</v>
      </c>
      <c r="H1372" s="5" t="s">
        <v>437</v>
      </c>
      <c r="I1372" s="4" t="s">
        <v>28</v>
      </c>
    </row>
    <row r="1373">
      <c r="A1373" s="3">
        <v>43792.0</v>
      </c>
      <c r="B1373" s="4" t="s">
        <v>740</v>
      </c>
      <c r="C1373" s="5">
        <v>74.0</v>
      </c>
      <c r="D1373" s="4" t="s">
        <v>741</v>
      </c>
      <c r="E1373" s="6" t="s">
        <v>742</v>
      </c>
      <c r="F1373" s="5" t="s">
        <v>26</v>
      </c>
      <c r="G1373" s="5">
        <v>3243.0</v>
      </c>
      <c r="H1373" s="5" t="s">
        <v>743</v>
      </c>
      <c r="I1373" s="4" t="s">
        <v>28</v>
      </c>
    </row>
    <row r="1374">
      <c r="A1374" s="3">
        <v>43792.0</v>
      </c>
      <c r="B1374" s="4" t="s">
        <v>221</v>
      </c>
      <c r="C1374" s="5">
        <v>75.0</v>
      </c>
      <c r="D1374" s="4" t="s">
        <v>222</v>
      </c>
      <c r="E1374" s="6" t="s">
        <v>223</v>
      </c>
      <c r="F1374" s="5" t="s">
        <v>26</v>
      </c>
      <c r="G1374" s="5">
        <v>6851.0</v>
      </c>
      <c r="H1374" s="5" t="s">
        <v>224</v>
      </c>
      <c r="I1374" s="4" t="s">
        <v>28</v>
      </c>
    </row>
    <row r="1375">
      <c r="A1375" s="3">
        <v>43792.0</v>
      </c>
      <c r="B1375" s="4" t="s">
        <v>449</v>
      </c>
      <c r="C1375" s="5">
        <v>76.0</v>
      </c>
      <c r="D1375" s="4" t="s">
        <v>450</v>
      </c>
      <c r="E1375" s="6" t="s">
        <v>451</v>
      </c>
      <c r="F1375" s="5" t="s">
        <v>251</v>
      </c>
      <c r="G1375" s="5">
        <v>1054.0</v>
      </c>
      <c r="H1375" s="5" t="s">
        <v>452</v>
      </c>
      <c r="I1375" s="4" t="s">
        <v>28</v>
      </c>
    </row>
    <row r="1376">
      <c r="A1376" s="3">
        <v>43792.0</v>
      </c>
      <c r="B1376" s="4" t="s">
        <v>766</v>
      </c>
      <c r="C1376" s="5">
        <v>77.0</v>
      </c>
      <c r="D1376" s="4" t="s">
        <v>767</v>
      </c>
      <c r="E1376" s="6" t="s">
        <v>768</v>
      </c>
      <c r="F1376" s="5" t="s">
        <v>12</v>
      </c>
      <c r="G1376" s="5">
        <v>3784.0</v>
      </c>
      <c r="H1376" s="5" t="s">
        <v>769</v>
      </c>
      <c r="I1376" s="4" t="s">
        <v>28</v>
      </c>
    </row>
    <row r="1377">
      <c r="A1377" s="3">
        <v>43792.0</v>
      </c>
      <c r="B1377" s="4" t="s">
        <v>700</v>
      </c>
      <c r="C1377" s="5">
        <v>78.0</v>
      </c>
      <c r="D1377" s="4" t="s">
        <v>701</v>
      </c>
      <c r="E1377" s="6" t="s">
        <v>702</v>
      </c>
      <c r="F1377" s="5" t="s">
        <v>74</v>
      </c>
      <c r="G1377" s="5">
        <v>817.0</v>
      </c>
      <c r="H1377" s="5" t="s">
        <v>703</v>
      </c>
      <c r="I1377" s="4" t="s">
        <v>14</v>
      </c>
    </row>
    <row r="1378">
      <c r="A1378" s="3">
        <v>43792.0</v>
      </c>
      <c r="B1378" s="4" t="s">
        <v>284</v>
      </c>
      <c r="C1378" s="5">
        <v>79.0</v>
      </c>
      <c r="D1378" s="4" t="s">
        <v>285</v>
      </c>
      <c r="E1378" s="6" t="s">
        <v>286</v>
      </c>
      <c r="F1378" s="5" t="s">
        <v>12</v>
      </c>
      <c r="G1378" s="5">
        <v>3767.0</v>
      </c>
      <c r="H1378" s="5" t="s">
        <v>287</v>
      </c>
      <c r="I1378" s="4" t="s">
        <v>28</v>
      </c>
    </row>
    <row r="1379">
      <c r="A1379" s="3">
        <v>43792.0</v>
      </c>
      <c r="B1379" s="4" t="s">
        <v>377</v>
      </c>
      <c r="C1379" s="5">
        <v>80.0</v>
      </c>
      <c r="D1379" s="4" t="s">
        <v>378</v>
      </c>
      <c r="E1379" s="6" t="s">
        <v>379</v>
      </c>
      <c r="F1379" s="5" t="s">
        <v>32</v>
      </c>
      <c r="G1379" s="5">
        <v>2875.0</v>
      </c>
      <c r="H1379" s="5" t="s">
        <v>332</v>
      </c>
      <c r="I1379" s="4" t="s">
        <v>28</v>
      </c>
    </row>
    <row r="1380">
      <c r="A1380" s="3">
        <v>43792.0</v>
      </c>
      <c r="B1380" s="4" t="s">
        <v>673</v>
      </c>
      <c r="C1380" s="5">
        <v>81.0</v>
      </c>
      <c r="D1380" s="4" t="s">
        <v>674</v>
      </c>
      <c r="E1380" s="6" t="s">
        <v>675</v>
      </c>
      <c r="F1380" s="5">
        <v>4.0</v>
      </c>
      <c r="G1380" s="5">
        <v>690.0</v>
      </c>
      <c r="H1380" s="5" t="s">
        <v>307</v>
      </c>
      <c r="I1380" s="4" t="s">
        <v>14</v>
      </c>
    </row>
    <row r="1381">
      <c r="A1381" s="3">
        <v>43792.0</v>
      </c>
      <c r="B1381" s="4" t="s">
        <v>256</v>
      </c>
      <c r="C1381" s="5">
        <v>82.0</v>
      </c>
      <c r="D1381" s="4" t="s">
        <v>257</v>
      </c>
      <c r="E1381" s="6" t="s">
        <v>258</v>
      </c>
      <c r="F1381" s="5" t="s">
        <v>251</v>
      </c>
      <c r="G1381" s="5">
        <v>2406.0</v>
      </c>
      <c r="H1381" s="5" t="s">
        <v>259</v>
      </c>
      <c r="I1381" s="4" t="s">
        <v>28</v>
      </c>
    </row>
    <row r="1382">
      <c r="A1382" s="3">
        <v>43792.0</v>
      </c>
      <c r="B1382" s="4" t="s">
        <v>715</v>
      </c>
      <c r="C1382" s="5">
        <v>83.0</v>
      </c>
      <c r="D1382" s="4" t="s">
        <v>716</v>
      </c>
      <c r="E1382" s="6" t="s">
        <v>717</v>
      </c>
      <c r="F1382" s="5" t="s">
        <v>32</v>
      </c>
      <c r="G1382" s="5">
        <v>3560.0</v>
      </c>
      <c r="H1382" s="5" t="s">
        <v>718</v>
      </c>
      <c r="I1382" s="4" t="s">
        <v>28</v>
      </c>
    </row>
    <row r="1383">
      <c r="A1383" s="3">
        <v>43792.0</v>
      </c>
      <c r="B1383" s="4" t="s">
        <v>582</v>
      </c>
      <c r="C1383" s="5">
        <v>84.0</v>
      </c>
      <c r="D1383" s="4" t="s">
        <v>583</v>
      </c>
      <c r="E1383" s="6" t="s">
        <v>584</v>
      </c>
      <c r="F1383" s="5">
        <v>4.0</v>
      </c>
      <c r="G1383" s="5">
        <v>1831.0</v>
      </c>
      <c r="H1383" s="5" t="s">
        <v>585</v>
      </c>
      <c r="I1383" s="4" t="s">
        <v>14</v>
      </c>
    </row>
    <row r="1384">
      <c r="A1384" s="3">
        <v>43792.0</v>
      </c>
      <c r="B1384" s="4" t="s">
        <v>744</v>
      </c>
      <c r="C1384" s="5">
        <v>85.0</v>
      </c>
      <c r="D1384" s="4" t="s">
        <v>745</v>
      </c>
      <c r="E1384" s="6" t="s">
        <v>746</v>
      </c>
      <c r="F1384" s="5" t="s">
        <v>12</v>
      </c>
      <c r="G1384" s="5">
        <v>651.0</v>
      </c>
      <c r="H1384" s="5" t="s">
        <v>747</v>
      </c>
      <c r="I1384" s="4" t="s">
        <v>28</v>
      </c>
    </row>
    <row r="1385">
      <c r="A1385" s="3">
        <v>43792.0</v>
      </c>
      <c r="B1385" s="4" t="s">
        <v>348</v>
      </c>
      <c r="C1385" s="5">
        <v>86.0</v>
      </c>
      <c r="D1385" s="4" t="s">
        <v>349</v>
      </c>
      <c r="E1385" s="6" t="s">
        <v>350</v>
      </c>
      <c r="F1385" s="5" t="s">
        <v>134</v>
      </c>
      <c r="G1385" s="5">
        <v>740.0</v>
      </c>
      <c r="H1385" s="5" t="s">
        <v>351</v>
      </c>
      <c r="I1385" s="4" t="s">
        <v>28</v>
      </c>
    </row>
    <row r="1386">
      <c r="A1386" s="3">
        <v>43792.0</v>
      </c>
      <c r="B1386" s="4" t="s">
        <v>308</v>
      </c>
      <c r="C1386" s="5">
        <v>87.0</v>
      </c>
      <c r="D1386" s="4" t="s">
        <v>309</v>
      </c>
      <c r="E1386" s="6" t="s">
        <v>310</v>
      </c>
      <c r="F1386" s="5" t="s">
        <v>26</v>
      </c>
      <c r="G1386" s="5">
        <v>2917.0</v>
      </c>
      <c r="H1386" s="5" t="s">
        <v>54</v>
      </c>
      <c r="I1386" s="4" t="s">
        <v>28</v>
      </c>
    </row>
    <row r="1387">
      <c r="A1387" s="3">
        <v>43792.0</v>
      </c>
      <c r="B1387" s="4" t="s">
        <v>552</v>
      </c>
      <c r="C1387" s="5">
        <v>88.0</v>
      </c>
      <c r="D1387" s="4" t="s">
        <v>553</v>
      </c>
      <c r="E1387" s="6" t="s">
        <v>554</v>
      </c>
      <c r="F1387" s="5" t="s">
        <v>58</v>
      </c>
      <c r="G1387" s="5">
        <v>214.0</v>
      </c>
      <c r="H1387" s="5" t="s">
        <v>555</v>
      </c>
      <c r="I1387" s="4" t="s">
        <v>28</v>
      </c>
    </row>
    <row r="1388">
      <c r="A1388" s="3">
        <v>43792.0</v>
      </c>
      <c r="B1388" s="4" t="s">
        <v>759</v>
      </c>
      <c r="C1388" s="5">
        <v>89.0</v>
      </c>
      <c r="D1388" s="4" t="s">
        <v>760</v>
      </c>
      <c r="E1388" s="6" t="s">
        <v>761</v>
      </c>
      <c r="F1388" s="5">
        <v>4.0</v>
      </c>
      <c r="G1388" s="5">
        <v>1088.0</v>
      </c>
      <c r="H1388" s="5" t="s">
        <v>762</v>
      </c>
      <c r="I1388" s="4" t="s">
        <v>14</v>
      </c>
    </row>
    <row r="1389">
      <c r="A1389" s="3">
        <v>43792.0</v>
      </c>
      <c r="B1389" s="4" t="s">
        <v>730</v>
      </c>
      <c r="C1389" s="5">
        <v>90.0</v>
      </c>
      <c r="D1389" s="4" t="s">
        <v>731</v>
      </c>
      <c r="E1389" s="6" t="s">
        <v>732</v>
      </c>
      <c r="F1389" s="5" t="s">
        <v>32</v>
      </c>
      <c r="G1389" s="5">
        <v>2449.0</v>
      </c>
      <c r="H1389" s="5" t="s">
        <v>733</v>
      </c>
      <c r="I1389" s="4" t="s">
        <v>28</v>
      </c>
    </row>
    <row r="1390">
      <c r="A1390" s="3">
        <v>43792.0</v>
      </c>
      <c r="B1390" s="4" t="s">
        <v>723</v>
      </c>
      <c r="C1390" s="5">
        <v>91.0</v>
      </c>
      <c r="D1390" s="4" t="s">
        <v>724</v>
      </c>
      <c r="E1390" s="6" t="s">
        <v>725</v>
      </c>
      <c r="F1390" s="5">
        <v>4.0</v>
      </c>
      <c r="G1390" s="5">
        <v>1405.0</v>
      </c>
      <c r="H1390" s="5" t="s">
        <v>726</v>
      </c>
      <c r="I1390" s="4" t="s">
        <v>28</v>
      </c>
    </row>
    <row r="1391">
      <c r="A1391" s="3">
        <v>43792.0</v>
      </c>
      <c r="B1391" s="4" t="s">
        <v>786</v>
      </c>
      <c r="C1391" s="5">
        <v>92.0</v>
      </c>
      <c r="D1391" s="4" t="s">
        <v>787</v>
      </c>
      <c r="E1391" s="6" t="s">
        <v>788</v>
      </c>
      <c r="F1391" s="5" t="s">
        <v>176</v>
      </c>
      <c r="G1391" s="5">
        <v>953.0</v>
      </c>
      <c r="H1391" s="5" t="s">
        <v>789</v>
      </c>
      <c r="I1391" s="4" t="s">
        <v>28</v>
      </c>
    </row>
    <row r="1392">
      <c r="A1392" s="3">
        <v>43792.0</v>
      </c>
      <c r="B1392" s="4" t="s">
        <v>281</v>
      </c>
      <c r="C1392" s="5">
        <v>93.0</v>
      </c>
      <c r="D1392" s="4" t="s">
        <v>113</v>
      </c>
      <c r="E1392" s="6" t="s">
        <v>282</v>
      </c>
      <c r="F1392" s="5">
        <v>4.0</v>
      </c>
      <c r="G1392" s="5">
        <v>2703.0</v>
      </c>
      <c r="H1392" s="5" t="s">
        <v>283</v>
      </c>
      <c r="I1392" s="4" t="s">
        <v>28</v>
      </c>
    </row>
    <row r="1393">
      <c r="A1393" s="3">
        <v>43792.0</v>
      </c>
      <c r="B1393" s="4" t="s">
        <v>790</v>
      </c>
      <c r="C1393" s="5">
        <v>94.0</v>
      </c>
      <c r="D1393" s="4" t="s">
        <v>791</v>
      </c>
      <c r="E1393" s="6" t="s">
        <v>792</v>
      </c>
      <c r="F1393" s="5">
        <v>4.0</v>
      </c>
      <c r="G1393" s="5">
        <v>2004.0</v>
      </c>
      <c r="H1393" s="5" t="s">
        <v>793</v>
      </c>
      <c r="I1393" s="4" t="s">
        <v>14</v>
      </c>
    </row>
    <row r="1394">
      <c r="A1394" s="3">
        <v>43792.0</v>
      </c>
      <c r="B1394" s="4" t="s">
        <v>794</v>
      </c>
      <c r="C1394" s="5">
        <v>95.0</v>
      </c>
      <c r="D1394" s="4" t="s">
        <v>795</v>
      </c>
      <c r="E1394" s="6" t="s">
        <v>796</v>
      </c>
      <c r="F1394" s="5" t="s">
        <v>12</v>
      </c>
      <c r="G1394" s="5">
        <v>270.0</v>
      </c>
      <c r="H1394" s="5" t="s">
        <v>127</v>
      </c>
      <c r="I1394" s="4" t="s">
        <v>28</v>
      </c>
    </row>
    <row r="1395">
      <c r="A1395" s="3">
        <v>43792.0</v>
      </c>
      <c r="B1395" s="4" t="s">
        <v>751</v>
      </c>
      <c r="C1395" s="5">
        <v>96.0</v>
      </c>
      <c r="D1395" s="4" t="s">
        <v>752</v>
      </c>
      <c r="E1395" s="6" t="s">
        <v>753</v>
      </c>
      <c r="F1395" s="5" t="s">
        <v>74</v>
      </c>
      <c r="G1395" s="5">
        <v>1281.0</v>
      </c>
      <c r="H1395" s="5" t="s">
        <v>754</v>
      </c>
      <c r="I1395" s="4" t="s">
        <v>28</v>
      </c>
    </row>
    <row r="1396">
      <c r="A1396" s="3">
        <v>43792.0</v>
      </c>
      <c r="B1396" s="4" t="s">
        <v>205</v>
      </c>
      <c r="C1396" s="5">
        <v>97.0</v>
      </c>
      <c r="D1396" s="4" t="s">
        <v>206</v>
      </c>
      <c r="E1396" s="6" t="s">
        <v>207</v>
      </c>
      <c r="F1396" s="5" t="s">
        <v>208</v>
      </c>
      <c r="G1396" s="5">
        <v>194.0</v>
      </c>
      <c r="H1396" s="5" t="s">
        <v>209</v>
      </c>
      <c r="I1396" s="4" t="s">
        <v>28</v>
      </c>
    </row>
    <row r="1397">
      <c r="A1397" s="3">
        <v>43792.0</v>
      </c>
      <c r="B1397" s="4" t="s">
        <v>98</v>
      </c>
      <c r="C1397" s="5">
        <v>98.0</v>
      </c>
      <c r="D1397" s="4" t="s">
        <v>99</v>
      </c>
      <c r="E1397" s="6" t="s">
        <v>100</v>
      </c>
      <c r="F1397" s="5" t="s">
        <v>101</v>
      </c>
      <c r="G1397" s="5">
        <v>439.0</v>
      </c>
      <c r="H1397" s="5" t="s">
        <v>102</v>
      </c>
      <c r="I1397" s="4" t="s">
        <v>28</v>
      </c>
    </row>
    <row r="1398">
      <c r="A1398" s="3">
        <v>43792.0</v>
      </c>
      <c r="B1398" s="4" t="s">
        <v>797</v>
      </c>
      <c r="C1398" s="5">
        <v>99.0</v>
      </c>
      <c r="D1398" s="4" t="s">
        <v>798</v>
      </c>
      <c r="E1398" s="6" t="s">
        <v>799</v>
      </c>
      <c r="F1398" s="5" t="s">
        <v>53</v>
      </c>
      <c r="G1398" s="5">
        <v>2490.0</v>
      </c>
      <c r="H1398" s="5" t="s">
        <v>800</v>
      </c>
      <c r="I1398" s="4" t="s">
        <v>28</v>
      </c>
    </row>
    <row r="1399">
      <c r="A1399" s="3">
        <v>43792.0</v>
      </c>
      <c r="B1399" s="4" t="s">
        <v>770</v>
      </c>
      <c r="C1399" s="5">
        <v>100.0</v>
      </c>
      <c r="D1399" s="4" t="s">
        <v>771</v>
      </c>
      <c r="E1399" s="6" t="s">
        <v>772</v>
      </c>
      <c r="F1399" s="5" t="s">
        <v>773</v>
      </c>
      <c r="G1399" s="5">
        <v>5241.0</v>
      </c>
      <c r="H1399" s="5" t="s">
        <v>774</v>
      </c>
      <c r="I1399" s="4" t="s">
        <v>14</v>
      </c>
    </row>
    <row r="1400">
      <c r="A1400" s="3">
        <v>43791.0</v>
      </c>
      <c r="B1400" s="4" t="s">
        <v>15</v>
      </c>
      <c r="C1400" s="5">
        <v>1.0</v>
      </c>
      <c r="D1400" s="4" t="s">
        <v>16</v>
      </c>
      <c r="E1400" s="6" t="s">
        <v>17</v>
      </c>
      <c r="F1400" s="5">
        <v>4.0</v>
      </c>
      <c r="G1400" s="5">
        <v>29163.0</v>
      </c>
      <c r="H1400" s="5" t="s">
        <v>18</v>
      </c>
      <c r="I1400" s="4" t="s">
        <v>14</v>
      </c>
    </row>
    <row r="1401">
      <c r="A1401" s="3">
        <v>43791.0</v>
      </c>
      <c r="B1401" s="4" t="s">
        <v>19</v>
      </c>
      <c r="C1401" s="5">
        <v>2.0</v>
      </c>
      <c r="D1401" s="4" t="s">
        <v>20</v>
      </c>
      <c r="E1401" s="6" t="s">
        <v>21</v>
      </c>
      <c r="F1401" s="5">
        <v>4.0</v>
      </c>
      <c r="G1401" s="5">
        <v>10808.0</v>
      </c>
      <c r="H1401" s="5" t="s">
        <v>22</v>
      </c>
      <c r="I1401" s="4" t="s">
        <v>14</v>
      </c>
    </row>
    <row r="1402">
      <c r="A1402" s="3">
        <v>43791.0</v>
      </c>
      <c r="B1402" s="4" t="s">
        <v>68</v>
      </c>
      <c r="C1402" s="5">
        <v>3.0</v>
      </c>
      <c r="D1402" s="4" t="s">
        <v>69</v>
      </c>
      <c r="E1402" s="6" t="s">
        <v>70</v>
      </c>
      <c r="F1402" s="5">
        <v>4.0</v>
      </c>
      <c r="G1402" s="5">
        <v>3725.0</v>
      </c>
      <c r="H1402" s="5" t="s">
        <v>67</v>
      </c>
      <c r="I1402" s="4" t="s">
        <v>28</v>
      </c>
    </row>
    <row r="1403">
      <c r="A1403" s="3">
        <v>43791.0</v>
      </c>
      <c r="B1403" s="4" t="s">
        <v>23</v>
      </c>
      <c r="C1403" s="5">
        <v>4.0</v>
      </c>
      <c r="D1403" s="4" t="s">
        <v>24</v>
      </c>
      <c r="E1403" s="6" t="s">
        <v>25</v>
      </c>
      <c r="F1403" s="5" t="s">
        <v>26</v>
      </c>
      <c r="G1403" s="5">
        <v>6079.0</v>
      </c>
      <c r="H1403" s="5" t="s">
        <v>27</v>
      </c>
      <c r="I1403" s="4" t="s">
        <v>28</v>
      </c>
    </row>
    <row r="1404">
      <c r="A1404" s="3">
        <v>43791.0</v>
      </c>
      <c r="B1404" s="4" t="s">
        <v>46</v>
      </c>
      <c r="C1404" s="5">
        <v>5.0</v>
      </c>
      <c r="D1404" s="4" t="s">
        <v>47</v>
      </c>
      <c r="E1404" s="6" t="s">
        <v>48</v>
      </c>
      <c r="F1404" s="5">
        <v>4.0</v>
      </c>
      <c r="G1404" s="5">
        <v>6736.0</v>
      </c>
      <c r="H1404" s="5" t="s">
        <v>49</v>
      </c>
      <c r="I1404" s="4" t="s">
        <v>14</v>
      </c>
    </row>
    <row r="1405">
      <c r="A1405" s="3">
        <v>43791.0</v>
      </c>
      <c r="B1405" s="4" t="s">
        <v>38</v>
      </c>
      <c r="C1405" s="5">
        <v>6.0</v>
      </c>
      <c r="D1405" s="4" t="s">
        <v>39</v>
      </c>
      <c r="E1405" s="6" t="s">
        <v>40</v>
      </c>
      <c r="F1405" s="5">
        <v>4.0</v>
      </c>
      <c r="G1405" s="5">
        <v>5485.0</v>
      </c>
      <c r="H1405" s="5" t="s">
        <v>41</v>
      </c>
      <c r="I1405" s="4" t="s">
        <v>14</v>
      </c>
    </row>
    <row r="1406">
      <c r="A1406" s="3">
        <v>43791.0</v>
      </c>
      <c r="B1406" s="4" t="s">
        <v>468</v>
      </c>
      <c r="C1406" s="5">
        <v>7.0</v>
      </c>
      <c r="D1406" s="4" t="s">
        <v>469</v>
      </c>
      <c r="E1406" s="6" t="s">
        <v>470</v>
      </c>
      <c r="F1406" s="5">
        <v>4.0</v>
      </c>
      <c r="G1406" s="5">
        <v>31441.0</v>
      </c>
      <c r="H1406" s="5" t="s">
        <v>471</v>
      </c>
      <c r="I1406" s="4" t="s">
        <v>14</v>
      </c>
    </row>
    <row r="1407">
      <c r="A1407" s="3">
        <v>43791.0</v>
      </c>
      <c r="B1407" s="4" t="s">
        <v>156</v>
      </c>
      <c r="C1407" s="5">
        <v>8.0</v>
      </c>
      <c r="D1407" s="4" t="s">
        <v>157</v>
      </c>
      <c r="E1407" s="6" t="s">
        <v>158</v>
      </c>
      <c r="F1407" s="5" t="s">
        <v>134</v>
      </c>
      <c r="G1407" s="5">
        <v>1400.0</v>
      </c>
      <c r="H1407" s="5" t="s">
        <v>159</v>
      </c>
      <c r="I1407" s="4" t="s">
        <v>28</v>
      </c>
    </row>
    <row r="1408">
      <c r="A1408" s="3">
        <v>43791.0</v>
      </c>
      <c r="B1408" s="4" t="s">
        <v>182</v>
      </c>
      <c r="C1408" s="5">
        <v>9.0</v>
      </c>
      <c r="D1408" s="4" t="s">
        <v>183</v>
      </c>
      <c r="E1408" s="6" t="s">
        <v>184</v>
      </c>
      <c r="F1408" s="5">
        <v>4.0</v>
      </c>
      <c r="G1408" s="5">
        <v>6706.0</v>
      </c>
      <c r="H1408" s="5" t="s">
        <v>185</v>
      </c>
      <c r="I1408" s="4" t="s">
        <v>14</v>
      </c>
    </row>
    <row r="1409">
      <c r="A1409" s="3">
        <v>43791.0</v>
      </c>
      <c r="B1409" s="4" t="s">
        <v>71</v>
      </c>
      <c r="C1409" s="5">
        <v>10.0</v>
      </c>
      <c r="D1409" s="4" t="s">
        <v>72</v>
      </c>
      <c r="E1409" s="6" t="s">
        <v>73</v>
      </c>
      <c r="F1409" s="5" t="s">
        <v>74</v>
      </c>
      <c r="G1409" s="5">
        <v>2403.0</v>
      </c>
      <c r="H1409" s="5" t="s">
        <v>75</v>
      </c>
      <c r="I1409" s="4" t="s">
        <v>28</v>
      </c>
    </row>
    <row r="1410">
      <c r="A1410" s="3">
        <v>43791.0</v>
      </c>
      <c r="B1410" s="4" t="s">
        <v>60</v>
      </c>
      <c r="C1410" s="5">
        <v>11.0</v>
      </c>
      <c r="D1410" s="4" t="s">
        <v>61</v>
      </c>
      <c r="E1410" s="6" t="s">
        <v>62</v>
      </c>
      <c r="F1410" s="5">
        <v>4.0</v>
      </c>
      <c r="G1410" s="5">
        <v>2758.0</v>
      </c>
      <c r="H1410" s="5" t="s">
        <v>63</v>
      </c>
      <c r="I1410" s="4" t="s">
        <v>14</v>
      </c>
    </row>
    <row r="1411">
      <c r="A1411" s="3">
        <v>43791.0</v>
      </c>
      <c r="B1411" s="4" t="s">
        <v>29</v>
      </c>
      <c r="C1411" s="5">
        <v>12.0</v>
      </c>
      <c r="D1411" s="4" t="s">
        <v>30</v>
      </c>
      <c r="E1411" s="6" t="s">
        <v>31</v>
      </c>
      <c r="F1411" s="5" t="s">
        <v>32</v>
      </c>
      <c r="G1411" s="5">
        <v>2108.0</v>
      </c>
      <c r="H1411" s="5" t="s">
        <v>33</v>
      </c>
      <c r="I1411" s="4" t="s">
        <v>28</v>
      </c>
    </row>
    <row r="1412">
      <c r="A1412" s="3">
        <v>43791.0</v>
      </c>
      <c r="B1412" s="4" t="s">
        <v>42</v>
      </c>
      <c r="C1412" s="5">
        <v>13.0</v>
      </c>
      <c r="D1412" s="4" t="s">
        <v>43</v>
      </c>
      <c r="E1412" s="6" t="s">
        <v>44</v>
      </c>
      <c r="F1412" s="5">
        <v>4.0</v>
      </c>
      <c r="G1412" s="5">
        <v>1830.0</v>
      </c>
      <c r="H1412" s="5" t="s">
        <v>45</v>
      </c>
      <c r="I1412" s="4" t="s">
        <v>14</v>
      </c>
    </row>
    <row r="1413">
      <c r="A1413" s="3">
        <v>43791.0</v>
      </c>
      <c r="B1413" s="4" t="s">
        <v>214</v>
      </c>
      <c r="C1413" s="5">
        <v>14.0</v>
      </c>
      <c r="D1413" s="4" t="s">
        <v>215</v>
      </c>
      <c r="E1413" s="6" t="s">
        <v>216</v>
      </c>
      <c r="F1413" s="5" t="s">
        <v>26</v>
      </c>
      <c r="G1413" s="5">
        <v>4463.0</v>
      </c>
      <c r="H1413" s="5" t="s">
        <v>54</v>
      </c>
      <c r="I1413" s="4" t="s">
        <v>28</v>
      </c>
    </row>
    <row r="1414">
      <c r="A1414" s="3">
        <v>43791.0</v>
      </c>
      <c r="B1414" s="4" t="s">
        <v>692</v>
      </c>
      <c r="C1414" s="5">
        <v>15.0</v>
      </c>
      <c r="D1414" s="4" t="s">
        <v>693</v>
      </c>
      <c r="E1414" s="6" t="s">
        <v>694</v>
      </c>
      <c r="F1414" s="5" t="s">
        <v>12</v>
      </c>
      <c r="G1414" s="5">
        <v>4587.0</v>
      </c>
      <c r="H1414" s="5" t="s">
        <v>695</v>
      </c>
      <c r="I1414" s="4" t="s">
        <v>28</v>
      </c>
    </row>
    <row r="1415">
      <c r="A1415" s="3">
        <v>43791.0</v>
      </c>
      <c r="B1415" s="4" t="s">
        <v>34</v>
      </c>
      <c r="C1415" s="5">
        <v>16.0</v>
      </c>
      <c r="D1415" s="4" t="s">
        <v>35</v>
      </c>
      <c r="E1415" s="6" t="s">
        <v>36</v>
      </c>
      <c r="F1415" s="5">
        <v>4.0</v>
      </c>
      <c r="G1415" s="5">
        <v>3781.0</v>
      </c>
      <c r="H1415" s="5" t="s">
        <v>37</v>
      </c>
      <c r="I1415" s="4" t="s">
        <v>28</v>
      </c>
    </row>
    <row r="1416">
      <c r="A1416" s="3">
        <v>43791.0</v>
      </c>
      <c r="B1416" s="4" t="s">
        <v>76</v>
      </c>
      <c r="C1416" s="5">
        <v>17.0</v>
      </c>
      <c r="D1416" s="4" t="s">
        <v>77</v>
      </c>
      <c r="E1416" s="6" t="s">
        <v>78</v>
      </c>
      <c r="F1416" s="5" t="s">
        <v>26</v>
      </c>
      <c r="G1416" s="5">
        <v>2934.0</v>
      </c>
      <c r="H1416" s="5" t="s">
        <v>67</v>
      </c>
      <c r="I1416" s="4" t="s">
        <v>28</v>
      </c>
    </row>
    <row r="1417">
      <c r="A1417" s="3">
        <v>43791.0</v>
      </c>
      <c r="B1417" s="4" t="s">
        <v>140</v>
      </c>
      <c r="C1417" s="5">
        <v>18.0</v>
      </c>
      <c r="D1417" s="4" t="s">
        <v>141</v>
      </c>
      <c r="E1417" s="6" t="s">
        <v>142</v>
      </c>
      <c r="F1417" s="5" t="s">
        <v>74</v>
      </c>
      <c r="G1417" s="5">
        <v>8885.0</v>
      </c>
      <c r="H1417" s="5" t="s">
        <v>143</v>
      </c>
      <c r="I1417" s="4" t="s">
        <v>28</v>
      </c>
    </row>
    <row r="1418">
      <c r="A1418" s="3">
        <v>43791.0</v>
      </c>
      <c r="B1418" s="4" t="s">
        <v>55</v>
      </c>
      <c r="C1418" s="5">
        <v>19.0</v>
      </c>
      <c r="D1418" s="4" t="s">
        <v>56</v>
      </c>
      <c r="E1418" s="6" t="s">
        <v>57</v>
      </c>
      <c r="F1418" s="5" t="s">
        <v>58</v>
      </c>
      <c r="G1418" s="5">
        <v>2245.0</v>
      </c>
      <c r="H1418" s="5" t="s">
        <v>59</v>
      </c>
      <c r="I1418" s="4" t="s">
        <v>28</v>
      </c>
    </row>
    <row r="1419">
      <c r="A1419" s="3">
        <v>43791.0</v>
      </c>
      <c r="B1419" s="4" t="s">
        <v>664</v>
      </c>
      <c r="C1419" s="5">
        <v>20.0</v>
      </c>
      <c r="D1419" s="4" t="s">
        <v>665</v>
      </c>
      <c r="E1419" s="6" t="s">
        <v>666</v>
      </c>
      <c r="F1419" s="5" t="s">
        <v>74</v>
      </c>
      <c r="G1419" s="5">
        <v>1200.0</v>
      </c>
      <c r="H1419" s="5" t="s">
        <v>213</v>
      </c>
      <c r="I1419" s="4" t="s">
        <v>14</v>
      </c>
    </row>
    <row r="1420">
      <c r="A1420" s="3">
        <v>43791.0</v>
      </c>
      <c r="B1420" s="4" t="s">
        <v>120</v>
      </c>
      <c r="C1420" s="5">
        <v>21.0</v>
      </c>
      <c r="D1420" s="4" t="s">
        <v>121</v>
      </c>
      <c r="E1420" s="6" t="s">
        <v>122</v>
      </c>
      <c r="F1420" s="5" t="s">
        <v>32</v>
      </c>
      <c r="G1420" s="5">
        <v>2041.0</v>
      </c>
      <c r="H1420" s="5" t="s">
        <v>123</v>
      </c>
      <c r="I1420" s="4" t="s">
        <v>28</v>
      </c>
    </row>
    <row r="1421">
      <c r="A1421" s="3">
        <v>43791.0</v>
      </c>
      <c r="B1421" s="4" t="s">
        <v>90</v>
      </c>
      <c r="C1421" s="5">
        <v>22.0</v>
      </c>
      <c r="D1421" s="4" t="s">
        <v>91</v>
      </c>
      <c r="E1421" s="6" t="s">
        <v>92</v>
      </c>
      <c r="F1421" s="5" t="s">
        <v>32</v>
      </c>
      <c r="G1421" s="5">
        <v>3157.0</v>
      </c>
      <c r="H1421" s="5" t="s">
        <v>93</v>
      </c>
      <c r="I1421" s="4" t="s">
        <v>28</v>
      </c>
    </row>
    <row r="1422">
      <c r="A1422" s="3">
        <v>43791.0</v>
      </c>
      <c r="B1422" s="4" t="s">
        <v>108</v>
      </c>
      <c r="C1422" s="5">
        <v>23.0</v>
      </c>
      <c r="D1422" s="4" t="s">
        <v>109</v>
      </c>
      <c r="E1422" s="6" t="s">
        <v>110</v>
      </c>
      <c r="F1422" s="5" t="s">
        <v>58</v>
      </c>
      <c r="G1422" s="5">
        <v>14480.0</v>
      </c>
      <c r="H1422" s="5" t="s">
        <v>111</v>
      </c>
      <c r="I1422" s="4" t="s">
        <v>28</v>
      </c>
    </row>
    <row r="1423">
      <c r="A1423" s="3">
        <v>43791.0</v>
      </c>
      <c r="B1423" s="4" t="s">
        <v>116</v>
      </c>
      <c r="C1423" s="5">
        <v>24.0</v>
      </c>
      <c r="D1423" s="4" t="s">
        <v>117</v>
      </c>
      <c r="E1423" s="6" t="s">
        <v>118</v>
      </c>
      <c r="F1423" s="5" t="s">
        <v>32</v>
      </c>
      <c r="G1423" s="5">
        <v>2056.0</v>
      </c>
      <c r="H1423" s="5" t="s">
        <v>119</v>
      </c>
      <c r="I1423" s="4" t="s">
        <v>28</v>
      </c>
    </row>
    <row r="1424">
      <c r="A1424" s="3">
        <v>43791.0</v>
      </c>
      <c r="B1424" s="4" t="s">
        <v>124</v>
      </c>
      <c r="C1424" s="5">
        <v>25.0</v>
      </c>
      <c r="D1424" s="4" t="s">
        <v>125</v>
      </c>
      <c r="E1424" s="6" t="s">
        <v>126</v>
      </c>
      <c r="F1424" s="5" t="s">
        <v>26</v>
      </c>
      <c r="G1424" s="5">
        <v>2493.0</v>
      </c>
      <c r="H1424" s="5" t="s">
        <v>127</v>
      </c>
      <c r="I1424" s="4" t="s">
        <v>28</v>
      </c>
    </row>
    <row r="1425">
      <c r="A1425" s="3">
        <v>43791.0</v>
      </c>
      <c r="B1425" s="4" t="s">
        <v>112</v>
      </c>
      <c r="C1425" s="5">
        <v>26.0</v>
      </c>
      <c r="D1425" s="4" t="s">
        <v>113</v>
      </c>
      <c r="E1425" s="6" t="s">
        <v>114</v>
      </c>
      <c r="F1425" s="5" t="s">
        <v>12</v>
      </c>
      <c r="G1425" s="5">
        <v>2675.0</v>
      </c>
      <c r="H1425" s="5" t="s">
        <v>115</v>
      </c>
      <c r="I1425" s="4" t="s">
        <v>28</v>
      </c>
    </row>
    <row r="1426">
      <c r="A1426" s="3">
        <v>43791.0</v>
      </c>
      <c r="B1426" s="4" t="s">
        <v>86</v>
      </c>
      <c r="C1426" s="5">
        <v>27.0</v>
      </c>
      <c r="D1426" s="4" t="s">
        <v>87</v>
      </c>
      <c r="E1426" s="6" t="s">
        <v>88</v>
      </c>
      <c r="F1426" s="5">
        <v>4.0</v>
      </c>
      <c r="G1426" s="5">
        <v>3640.0</v>
      </c>
      <c r="H1426" s="5" t="s">
        <v>89</v>
      </c>
      <c r="I1426" s="4" t="s">
        <v>14</v>
      </c>
    </row>
    <row r="1427">
      <c r="A1427" s="3">
        <v>43791.0</v>
      </c>
      <c r="B1427" s="4" t="s">
        <v>384</v>
      </c>
      <c r="C1427" s="5">
        <v>28.0</v>
      </c>
      <c r="D1427" s="4" t="s">
        <v>385</v>
      </c>
      <c r="E1427" s="6" t="s">
        <v>386</v>
      </c>
      <c r="F1427" s="5" t="s">
        <v>74</v>
      </c>
      <c r="G1427" s="5">
        <v>2544.0</v>
      </c>
      <c r="H1427" s="5">
        <v>30.0</v>
      </c>
      <c r="I1427" s="4" t="s">
        <v>28</v>
      </c>
    </row>
    <row r="1428">
      <c r="A1428" s="3">
        <v>43791.0</v>
      </c>
      <c r="B1428" s="4" t="s">
        <v>190</v>
      </c>
      <c r="C1428" s="5">
        <v>29.0</v>
      </c>
      <c r="D1428" s="4" t="s">
        <v>191</v>
      </c>
      <c r="E1428" s="6" t="s">
        <v>192</v>
      </c>
      <c r="F1428" s="5" t="s">
        <v>26</v>
      </c>
      <c r="G1428" s="5">
        <v>229.0</v>
      </c>
      <c r="H1428" s="5" t="s">
        <v>193</v>
      </c>
      <c r="I1428" s="4" t="s">
        <v>28</v>
      </c>
    </row>
    <row r="1429">
      <c r="A1429" s="3">
        <v>43791.0</v>
      </c>
      <c r="B1429" s="4" t="s">
        <v>401</v>
      </c>
      <c r="C1429" s="5">
        <v>30.0</v>
      </c>
      <c r="D1429" s="4" t="s">
        <v>402</v>
      </c>
      <c r="E1429" s="6" t="s">
        <v>403</v>
      </c>
      <c r="F1429" s="5">
        <v>4.0</v>
      </c>
      <c r="G1429" s="5">
        <v>571.0</v>
      </c>
      <c r="H1429" s="5" t="s">
        <v>404</v>
      </c>
      <c r="I1429" s="4" t="s">
        <v>14</v>
      </c>
    </row>
    <row r="1430">
      <c r="A1430" s="3">
        <v>43791.0</v>
      </c>
      <c r="B1430" s="4" t="s">
        <v>525</v>
      </c>
      <c r="C1430" s="5">
        <v>31.0</v>
      </c>
      <c r="D1430" s="4" t="s">
        <v>526</v>
      </c>
      <c r="E1430" s="6" t="s">
        <v>527</v>
      </c>
      <c r="F1430" s="5" t="s">
        <v>97</v>
      </c>
      <c r="G1430" s="5">
        <v>508.0</v>
      </c>
      <c r="H1430" s="5" t="s">
        <v>528</v>
      </c>
      <c r="I1430" s="4" t="s">
        <v>28</v>
      </c>
    </row>
    <row r="1431">
      <c r="A1431" s="3">
        <v>43791.0</v>
      </c>
      <c r="B1431" s="4" t="s">
        <v>398</v>
      </c>
      <c r="C1431" s="5">
        <v>32.0</v>
      </c>
      <c r="D1431" s="4" t="s">
        <v>399</v>
      </c>
      <c r="E1431" s="6" t="s">
        <v>400</v>
      </c>
      <c r="F1431" s="5" t="s">
        <v>134</v>
      </c>
      <c r="G1431" s="5">
        <v>2116.0</v>
      </c>
      <c r="H1431" s="5" t="s">
        <v>54</v>
      </c>
      <c r="I1431" s="4" t="s">
        <v>28</v>
      </c>
    </row>
    <row r="1432">
      <c r="A1432" s="3">
        <v>43791.0</v>
      </c>
      <c r="B1432" s="4" t="s">
        <v>536</v>
      </c>
      <c r="C1432" s="5">
        <v>33.0</v>
      </c>
      <c r="D1432" s="4" t="s">
        <v>537</v>
      </c>
      <c r="E1432" s="6" t="s">
        <v>538</v>
      </c>
      <c r="F1432" s="5">
        <v>4.0</v>
      </c>
      <c r="G1432" s="5">
        <v>756.0</v>
      </c>
      <c r="H1432" s="5" t="s">
        <v>539</v>
      </c>
      <c r="I1432" s="4" t="s">
        <v>28</v>
      </c>
    </row>
    <row r="1433">
      <c r="A1433" s="3">
        <v>43791.0</v>
      </c>
      <c r="B1433" s="4" t="s">
        <v>532</v>
      </c>
      <c r="C1433" s="5">
        <v>34.0</v>
      </c>
      <c r="D1433" s="4" t="s">
        <v>533</v>
      </c>
      <c r="E1433" s="6" t="s">
        <v>534</v>
      </c>
      <c r="F1433" s="5" t="s">
        <v>12</v>
      </c>
      <c r="G1433" s="5">
        <v>2799.0</v>
      </c>
      <c r="H1433" s="5" t="s">
        <v>535</v>
      </c>
      <c r="I1433" s="4" t="s">
        <v>14</v>
      </c>
    </row>
    <row r="1434">
      <c r="A1434" s="3">
        <v>43791.0</v>
      </c>
      <c r="B1434" s="4" t="s">
        <v>322</v>
      </c>
      <c r="C1434" s="5">
        <v>35.0</v>
      </c>
      <c r="D1434" s="4" t="s">
        <v>323</v>
      </c>
      <c r="E1434" s="6" t="s">
        <v>324</v>
      </c>
      <c r="F1434" s="5" t="s">
        <v>12</v>
      </c>
      <c r="G1434" s="5">
        <v>2489.0</v>
      </c>
      <c r="H1434" s="5" t="s">
        <v>325</v>
      </c>
      <c r="I1434" s="4" t="s">
        <v>28</v>
      </c>
    </row>
    <row r="1435">
      <c r="A1435" s="3">
        <v>43791.0</v>
      </c>
      <c r="B1435" s="4" t="s">
        <v>337</v>
      </c>
      <c r="C1435" s="5">
        <v>36.0</v>
      </c>
      <c r="D1435" s="4" t="s">
        <v>338</v>
      </c>
      <c r="E1435" s="6" t="s">
        <v>339</v>
      </c>
      <c r="F1435" s="5" t="s">
        <v>74</v>
      </c>
      <c r="G1435" s="5">
        <v>1775.0</v>
      </c>
      <c r="H1435" s="5" t="s">
        <v>340</v>
      </c>
      <c r="I1435" s="4" t="s">
        <v>28</v>
      </c>
    </row>
    <row r="1436">
      <c r="A1436" s="3">
        <v>43791.0</v>
      </c>
      <c r="B1436" s="4" t="s">
        <v>367</v>
      </c>
      <c r="C1436" s="5">
        <v>37.0</v>
      </c>
      <c r="D1436" s="4" t="s">
        <v>104</v>
      </c>
      <c r="E1436" s="6" t="s">
        <v>368</v>
      </c>
      <c r="F1436" s="5">
        <v>4.0</v>
      </c>
      <c r="G1436" s="5">
        <v>3386.0</v>
      </c>
      <c r="H1436" s="5" t="s">
        <v>369</v>
      </c>
      <c r="I1436" s="4" t="s">
        <v>28</v>
      </c>
    </row>
    <row r="1437">
      <c r="A1437" s="3">
        <v>43791.0</v>
      </c>
      <c r="B1437" s="4" t="s">
        <v>248</v>
      </c>
      <c r="C1437" s="5">
        <v>38.0</v>
      </c>
      <c r="D1437" s="4" t="s">
        <v>249</v>
      </c>
      <c r="E1437" s="6" t="s">
        <v>250</v>
      </c>
      <c r="F1437" s="5" t="s">
        <v>251</v>
      </c>
      <c r="G1437" s="5">
        <v>4596.0</v>
      </c>
      <c r="H1437" s="5" t="s">
        <v>252</v>
      </c>
      <c r="I1437" s="4" t="s">
        <v>14</v>
      </c>
    </row>
    <row r="1438">
      <c r="A1438" s="3">
        <v>43791.0</v>
      </c>
      <c r="B1438" s="4" t="s">
        <v>318</v>
      </c>
      <c r="C1438" s="5">
        <v>39.0</v>
      </c>
      <c r="D1438" s="4" t="s">
        <v>319</v>
      </c>
      <c r="E1438" s="6" t="s">
        <v>320</v>
      </c>
      <c r="F1438" s="5" t="s">
        <v>134</v>
      </c>
      <c r="G1438" s="5">
        <v>1113.0</v>
      </c>
      <c r="H1438" s="5" t="s">
        <v>321</v>
      </c>
      <c r="I1438" s="4" t="s">
        <v>28</v>
      </c>
    </row>
    <row r="1439">
      <c r="A1439" s="3">
        <v>43791.0</v>
      </c>
      <c r="B1439" s="4" t="s">
        <v>423</v>
      </c>
      <c r="C1439" s="5">
        <v>40.0</v>
      </c>
      <c r="D1439" s="4" t="s">
        <v>424</v>
      </c>
      <c r="E1439" s="6" t="s">
        <v>425</v>
      </c>
      <c r="F1439" s="5" t="s">
        <v>32</v>
      </c>
      <c r="G1439" s="5">
        <v>1739.0</v>
      </c>
      <c r="H1439" s="5" t="s">
        <v>426</v>
      </c>
      <c r="I1439" s="4" t="s">
        <v>14</v>
      </c>
    </row>
    <row r="1440">
      <c r="A1440" s="3">
        <v>43791.0</v>
      </c>
      <c r="B1440" s="4" t="s">
        <v>670</v>
      </c>
      <c r="C1440" s="5">
        <v>41.0</v>
      </c>
      <c r="D1440" s="4" t="s">
        <v>671</v>
      </c>
      <c r="E1440" s="6" t="s">
        <v>672</v>
      </c>
      <c r="F1440" s="5" t="s">
        <v>26</v>
      </c>
      <c r="G1440" s="5">
        <v>1871.0</v>
      </c>
      <c r="H1440" s="5">
        <v>98.0</v>
      </c>
      <c r="I1440" s="4" t="s">
        <v>14</v>
      </c>
    </row>
    <row r="1441">
      <c r="A1441" s="3">
        <v>43791.0</v>
      </c>
      <c r="B1441" s="4" t="s">
        <v>217</v>
      </c>
      <c r="C1441" s="5">
        <v>42.0</v>
      </c>
      <c r="D1441" s="4" t="s">
        <v>218</v>
      </c>
      <c r="E1441" s="6" t="s">
        <v>219</v>
      </c>
      <c r="F1441" s="5" t="s">
        <v>32</v>
      </c>
      <c r="G1441" s="5">
        <v>3561.0</v>
      </c>
      <c r="H1441" s="5" t="s">
        <v>220</v>
      </c>
      <c r="I1441" s="4" t="s">
        <v>28</v>
      </c>
    </row>
    <row r="1442">
      <c r="A1442" s="3">
        <v>43791.0</v>
      </c>
      <c r="B1442" s="4" t="s">
        <v>360</v>
      </c>
      <c r="C1442" s="5">
        <v>43.0</v>
      </c>
      <c r="D1442" s="4" t="s">
        <v>361</v>
      </c>
      <c r="E1442" s="6" t="s">
        <v>362</v>
      </c>
      <c r="F1442" s="5">
        <v>4.0</v>
      </c>
      <c r="G1442" s="5">
        <v>540.0</v>
      </c>
      <c r="H1442" s="5" t="s">
        <v>54</v>
      </c>
      <c r="I1442" s="4" t="s">
        <v>14</v>
      </c>
    </row>
    <row r="1443">
      <c r="A1443" s="3">
        <v>43791.0</v>
      </c>
      <c r="B1443" s="4" t="s">
        <v>64</v>
      </c>
      <c r="C1443" s="5">
        <v>44.0</v>
      </c>
      <c r="D1443" s="4" t="s">
        <v>65</v>
      </c>
      <c r="E1443" s="6" t="s">
        <v>66</v>
      </c>
      <c r="F1443" s="5">
        <v>4.0</v>
      </c>
      <c r="G1443" s="5">
        <v>2329.0</v>
      </c>
      <c r="H1443" s="5" t="s">
        <v>67</v>
      </c>
      <c r="I1443" s="4" t="s">
        <v>14</v>
      </c>
    </row>
    <row r="1444">
      <c r="A1444" s="3">
        <v>43791.0</v>
      </c>
      <c r="B1444" s="4" t="s">
        <v>50</v>
      </c>
      <c r="C1444" s="5">
        <v>45.0</v>
      </c>
      <c r="D1444" s="4" t="s">
        <v>51</v>
      </c>
      <c r="E1444" s="6" t="s">
        <v>52</v>
      </c>
      <c r="F1444" s="5" t="s">
        <v>53</v>
      </c>
      <c r="G1444" s="5">
        <v>938.0</v>
      </c>
      <c r="H1444" s="5" t="s">
        <v>54</v>
      </c>
      <c r="I1444" s="4" t="s">
        <v>28</v>
      </c>
    </row>
    <row r="1445">
      <c r="A1445" s="3">
        <v>43791.0</v>
      </c>
      <c r="B1445" s="4" t="s">
        <v>144</v>
      </c>
      <c r="C1445" s="5">
        <v>46.0</v>
      </c>
      <c r="D1445" s="4" t="s">
        <v>145</v>
      </c>
      <c r="E1445" s="6" t="s">
        <v>146</v>
      </c>
      <c r="F1445" s="5" t="s">
        <v>53</v>
      </c>
      <c r="G1445" s="5">
        <v>3616.0</v>
      </c>
      <c r="H1445" s="5" t="s">
        <v>147</v>
      </c>
      <c r="I1445" s="4" t="s">
        <v>28</v>
      </c>
    </row>
    <row r="1446">
      <c r="A1446" s="3">
        <v>43791.0</v>
      </c>
      <c r="B1446" s="4" t="s">
        <v>461</v>
      </c>
      <c r="C1446" s="5">
        <v>47.0</v>
      </c>
      <c r="D1446" s="4" t="s">
        <v>462</v>
      </c>
      <c r="E1446" s="6" t="s">
        <v>463</v>
      </c>
      <c r="F1446" s="5" t="s">
        <v>53</v>
      </c>
      <c r="G1446" s="5">
        <v>2432.0</v>
      </c>
      <c r="H1446" s="5" t="s">
        <v>464</v>
      </c>
      <c r="I1446" s="4" t="s">
        <v>28</v>
      </c>
    </row>
    <row r="1447">
      <c r="A1447" s="3">
        <v>43791.0</v>
      </c>
      <c r="B1447" s="4" t="s">
        <v>482</v>
      </c>
      <c r="C1447" s="5">
        <v>48.0</v>
      </c>
      <c r="D1447" s="4" t="s">
        <v>199</v>
      </c>
      <c r="E1447" s="6" t="s">
        <v>483</v>
      </c>
      <c r="F1447" s="5">
        <v>4.0</v>
      </c>
      <c r="G1447" s="5">
        <v>8862.0</v>
      </c>
      <c r="H1447" s="5" t="s">
        <v>484</v>
      </c>
      <c r="I1447" s="4" t="s">
        <v>28</v>
      </c>
    </row>
    <row r="1448">
      <c r="A1448" s="3">
        <v>43791.0</v>
      </c>
      <c r="B1448" s="4" t="s">
        <v>559</v>
      </c>
      <c r="C1448" s="5">
        <v>49.0</v>
      </c>
      <c r="D1448" s="4" t="s">
        <v>560</v>
      </c>
      <c r="E1448" s="6" t="s">
        <v>561</v>
      </c>
      <c r="F1448" s="5" t="s">
        <v>53</v>
      </c>
      <c r="G1448" s="5">
        <v>3411.0</v>
      </c>
      <c r="H1448" s="5" t="s">
        <v>562</v>
      </c>
      <c r="I1448" s="4" t="s">
        <v>28</v>
      </c>
    </row>
    <row r="1449">
      <c r="A1449" s="3">
        <v>43791.0</v>
      </c>
      <c r="B1449" s="4" t="s">
        <v>409</v>
      </c>
      <c r="C1449" s="5">
        <v>50.0</v>
      </c>
      <c r="D1449" s="4" t="s">
        <v>410</v>
      </c>
      <c r="E1449" s="6" t="s">
        <v>411</v>
      </c>
      <c r="F1449" s="5" t="s">
        <v>32</v>
      </c>
      <c r="G1449" s="5">
        <v>827.0</v>
      </c>
      <c r="H1449" s="5" t="s">
        <v>412</v>
      </c>
      <c r="I1449" s="4" t="s">
        <v>28</v>
      </c>
    </row>
    <row r="1450">
      <c r="A1450" s="3">
        <v>43791.0</v>
      </c>
      <c r="B1450" s="4" t="s">
        <v>94</v>
      </c>
      <c r="C1450" s="5">
        <v>51.0</v>
      </c>
      <c r="D1450" s="4" t="s">
        <v>95</v>
      </c>
      <c r="E1450" s="6" t="s">
        <v>96</v>
      </c>
      <c r="F1450" s="5" t="s">
        <v>97</v>
      </c>
      <c r="G1450" s="5">
        <v>674.0</v>
      </c>
      <c r="H1450" s="5">
        <v>30.0</v>
      </c>
      <c r="I1450" s="4" t="s">
        <v>28</v>
      </c>
    </row>
    <row r="1451">
      <c r="A1451" s="3">
        <v>43791.0</v>
      </c>
      <c r="B1451" s="4" t="s">
        <v>445</v>
      </c>
      <c r="C1451" s="5">
        <v>52.0</v>
      </c>
      <c r="D1451" s="4" t="s">
        <v>446</v>
      </c>
      <c r="E1451" s="6" t="s">
        <v>447</v>
      </c>
      <c r="F1451" s="5">
        <v>4.0</v>
      </c>
      <c r="G1451" s="5">
        <v>1200.0</v>
      </c>
      <c r="H1451" s="5" t="s">
        <v>448</v>
      </c>
      <c r="I1451" s="4" t="s">
        <v>14</v>
      </c>
    </row>
    <row r="1452">
      <c r="A1452" s="3">
        <v>43791.0</v>
      </c>
      <c r="B1452" s="4" t="s">
        <v>680</v>
      </c>
      <c r="C1452" s="5">
        <v>53.0</v>
      </c>
      <c r="D1452" s="4" t="s">
        <v>681</v>
      </c>
      <c r="E1452" s="6" t="s">
        <v>682</v>
      </c>
      <c r="F1452" s="5" t="s">
        <v>32</v>
      </c>
      <c r="G1452" s="5">
        <v>2047.0</v>
      </c>
      <c r="H1452" s="5" t="s">
        <v>683</v>
      </c>
      <c r="I1452" s="4" t="s">
        <v>28</v>
      </c>
    </row>
    <row r="1453">
      <c r="A1453" s="3">
        <v>43791.0</v>
      </c>
      <c r="B1453" s="4" t="s">
        <v>103</v>
      </c>
      <c r="C1453" s="5">
        <v>54.0</v>
      </c>
      <c r="D1453" s="4" t="s">
        <v>104</v>
      </c>
      <c r="E1453" s="6" t="s">
        <v>105</v>
      </c>
      <c r="F1453" s="5" t="s">
        <v>106</v>
      </c>
      <c r="G1453" s="5">
        <v>1030.0</v>
      </c>
      <c r="H1453" s="5" t="s">
        <v>107</v>
      </c>
      <c r="I1453" s="4" t="s">
        <v>28</v>
      </c>
    </row>
    <row r="1454">
      <c r="A1454" s="3">
        <v>43791.0</v>
      </c>
      <c r="B1454" s="4" t="s">
        <v>766</v>
      </c>
      <c r="C1454" s="5">
        <v>55.0</v>
      </c>
      <c r="D1454" s="4" t="s">
        <v>767</v>
      </c>
      <c r="E1454" s="6" t="s">
        <v>768</v>
      </c>
      <c r="F1454" s="5" t="s">
        <v>12</v>
      </c>
      <c r="G1454" s="5">
        <v>3784.0</v>
      </c>
      <c r="H1454" s="5" t="s">
        <v>769</v>
      </c>
      <c r="I1454" s="4" t="s">
        <v>28</v>
      </c>
    </row>
    <row r="1455">
      <c r="A1455" s="3">
        <v>43791.0</v>
      </c>
      <c r="B1455" s="4" t="s">
        <v>755</v>
      </c>
      <c r="C1455" s="5">
        <v>56.0</v>
      </c>
      <c r="D1455" s="4" t="s">
        <v>756</v>
      </c>
      <c r="E1455" s="6" t="s">
        <v>757</v>
      </c>
      <c r="F1455" s="5" t="s">
        <v>74</v>
      </c>
      <c r="G1455" s="5">
        <v>389.0</v>
      </c>
      <c r="H1455" s="5" t="s">
        <v>758</v>
      </c>
      <c r="I1455" s="4" t="s">
        <v>14</v>
      </c>
    </row>
    <row r="1456">
      <c r="A1456" s="3">
        <v>43791.0</v>
      </c>
      <c r="B1456" s="4" t="s">
        <v>260</v>
      </c>
      <c r="C1456" s="5">
        <v>57.0</v>
      </c>
      <c r="D1456" s="4" t="s">
        <v>261</v>
      </c>
      <c r="E1456" s="6" t="s">
        <v>262</v>
      </c>
      <c r="F1456" s="5" t="s">
        <v>32</v>
      </c>
      <c r="G1456" s="5">
        <v>1910.0</v>
      </c>
      <c r="H1456" s="5" t="s">
        <v>67</v>
      </c>
      <c r="I1456" s="4" t="s">
        <v>28</v>
      </c>
    </row>
    <row r="1457">
      <c r="A1457" s="3">
        <v>43791.0</v>
      </c>
      <c r="B1457" s="4" t="s">
        <v>160</v>
      </c>
      <c r="C1457" s="5">
        <v>58.0</v>
      </c>
      <c r="D1457" s="4" t="s">
        <v>161</v>
      </c>
      <c r="E1457" s="6" t="s">
        <v>162</v>
      </c>
      <c r="F1457" s="5">
        <v>4.0</v>
      </c>
      <c r="G1457" s="5">
        <v>3281.0</v>
      </c>
      <c r="H1457" s="5" t="s">
        <v>163</v>
      </c>
      <c r="I1457" s="4" t="s">
        <v>14</v>
      </c>
    </row>
    <row r="1458">
      <c r="A1458" s="3">
        <v>43791.0</v>
      </c>
      <c r="B1458" s="4" t="s">
        <v>434</v>
      </c>
      <c r="C1458" s="5">
        <v>59.0</v>
      </c>
      <c r="D1458" s="4" t="s">
        <v>435</v>
      </c>
      <c r="E1458" s="6" t="s">
        <v>436</v>
      </c>
      <c r="F1458" s="5" t="s">
        <v>12</v>
      </c>
      <c r="G1458" s="5">
        <v>4791.0</v>
      </c>
      <c r="H1458" s="5" t="s">
        <v>437</v>
      </c>
      <c r="I1458" s="4" t="s">
        <v>28</v>
      </c>
    </row>
    <row r="1459">
      <c r="A1459" s="3">
        <v>43791.0</v>
      </c>
      <c r="B1459" s="4" t="s">
        <v>82</v>
      </c>
      <c r="C1459" s="5">
        <v>60.0</v>
      </c>
      <c r="D1459" s="4" t="s">
        <v>83</v>
      </c>
      <c r="E1459" s="6" t="s">
        <v>84</v>
      </c>
      <c r="F1459" s="5" t="s">
        <v>85</v>
      </c>
      <c r="G1459" s="5">
        <v>759.0</v>
      </c>
      <c r="H1459" s="5">
        <v>37.0</v>
      </c>
      <c r="I1459" s="4" t="s">
        <v>28</v>
      </c>
    </row>
    <row r="1460">
      <c r="A1460" s="3">
        <v>43791.0</v>
      </c>
      <c r="B1460" s="4" t="s">
        <v>326</v>
      </c>
      <c r="C1460" s="5">
        <v>61.0</v>
      </c>
      <c r="D1460" s="4" t="s">
        <v>327</v>
      </c>
      <c r="E1460" s="6" t="s">
        <v>328</v>
      </c>
      <c r="F1460" s="5" t="s">
        <v>32</v>
      </c>
      <c r="G1460" s="5">
        <v>4873.0</v>
      </c>
      <c r="H1460" s="5" t="s">
        <v>213</v>
      </c>
      <c r="I1460" s="4" t="s">
        <v>28</v>
      </c>
    </row>
    <row r="1461">
      <c r="A1461" s="3">
        <v>43791.0</v>
      </c>
      <c r="B1461" s="4" t="s">
        <v>737</v>
      </c>
      <c r="C1461" s="5">
        <v>62.0</v>
      </c>
      <c r="D1461" s="4" t="s">
        <v>738</v>
      </c>
      <c r="E1461" s="6" t="s">
        <v>739</v>
      </c>
      <c r="F1461" s="5" t="s">
        <v>134</v>
      </c>
      <c r="G1461" s="5">
        <v>235.0</v>
      </c>
      <c r="H1461" s="5" t="s">
        <v>127</v>
      </c>
      <c r="I1461" s="4" t="s">
        <v>28</v>
      </c>
    </row>
    <row r="1462">
      <c r="A1462" s="3">
        <v>43791.0</v>
      </c>
      <c r="B1462" s="4" t="s">
        <v>801</v>
      </c>
      <c r="C1462" s="5">
        <v>63.0</v>
      </c>
      <c r="D1462" s="4" t="s">
        <v>802</v>
      </c>
      <c r="E1462" s="6" t="s">
        <v>803</v>
      </c>
      <c r="F1462" s="5" t="s">
        <v>26</v>
      </c>
      <c r="G1462" s="5">
        <v>4363.0</v>
      </c>
      <c r="H1462" s="8"/>
      <c r="I1462" s="4" t="s">
        <v>14</v>
      </c>
    </row>
    <row r="1463">
      <c r="A1463" s="3">
        <v>43791.0</v>
      </c>
      <c r="B1463" s="4" t="s">
        <v>676</v>
      </c>
      <c r="C1463" s="5">
        <v>64.0</v>
      </c>
      <c r="D1463" s="4" t="s">
        <v>677</v>
      </c>
      <c r="E1463" s="6" t="s">
        <v>678</v>
      </c>
      <c r="F1463" s="5">
        <v>4.0</v>
      </c>
      <c r="G1463" s="5">
        <v>1269.0</v>
      </c>
      <c r="H1463" s="5" t="s">
        <v>679</v>
      </c>
      <c r="I1463" s="4" t="s">
        <v>14</v>
      </c>
    </row>
    <row r="1464">
      <c r="A1464" s="3">
        <v>43791.0</v>
      </c>
      <c r="B1464" s="4" t="s">
        <v>377</v>
      </c>
      <c r="C1464" s="5">
        <v>65.0</v>
      </c>
      <c r="D1464" s="4" t="s">
        <v>378</v>
      </c>
      <c r="E1464" s="6" t="s">
        <v>379</v>
      </c>
      <c r="F1464" s="5" t="s">
        <v>32</v>
      </c>
      <c r="G1464" s="5">
        <v>2875.0</v>
      </c>
      <c r="H1464" s="5" t="s">
        <v>332</v>
      </c>
      <c r="I1464" s="4" t="s">
        <v>28</v>
      </c>
    </row>
    <row r="1465">
      <c r="A1465" s="3">
        <v>43791.0</v>
      </c>
      <c r="B1465" s="4" t="s">
        <v>210</v>
      </c>
      <c r="C1465" s="5">
        <v>66.0</v>
      </c>
      <c r="D1465" s="4" t="s">
        <v>211</v>
      </c>
      <c r="E1465" s="6" t="s">
        <v>212</v>
      </c>
      <c r="F1465" s="5">
        <v>4.0</v>
      </c>
      <c r="G1465" s="5">
        <v>454.0</v>
      </c>
      <c r="H1465" s="5" t="s">
        <v>213</v>
      </c>
      <c r="I1465" s="4" t="s">
        <v>28</v>
      </c>
    </row>
    <row r="1466">
      <c r="A1466" s="3">
        <v>43791.0</v>
      </c>
      <c r="B1466" s="4" t="s">
        <v>413</v>
      </c>
      <c r="C1466" s="5">
        <v>67.0</v>
      </c>
      <c r="D1466" s="4" t="s">
        <v>414</v>
      </c>
      <c r="E1466" s="6" t="s">
        <v>415</v>
      </c>
      <c r="F1466" s="5" t="s">
        <v>26</v>
      </c>
      <c r="G1466" s="5">
        <v>3279.0</v>
      </c>
      <c r="H1466" s="5" t="s">
        <v>416</v>
      </c>
      <c r="I1466" s="4" t="s">
        <v>28</v>
      </c>
    </row>
    <row r="1467">
      <c r="A1467" s="3">
        <v>43791.0</v>
      </c>
      <c r="B1467" s="4" t="s">
        <v>449</v>
      </c>
      <c r="C1467" s="5">
        <v>68.0</v>
      </c>
      <c r="D1467" s="4" t="s">
        <v>450</v>
      </c>
      <c r="E1467" s="6" t="s">
        <v>451</v>
      </c>
      <c r="F1467" s="5" t="s">
        <v>251</v>
      </c>
      <c r="G1467" s="5">
        <v>1054.0</v>
      </c>
      <c r="H1467" s="5" t="s">
        <v>452</v>
      </c>
      <c r="I1467" s="4" t="s">
        <v>28</v>
      </c>
    </row>
    <row r="1468">
      <c r="A1468" s="3">
        <v>43791.0</v>
      </c>
      <c r="B1468" s="4" t="s">
        <v>700</v>
      </c>
      <c r="C1468" s="5">
        <v>69.0</v>
      </c>
      <c r="D1468" s="4" t="s">
        <v>701</v>
      </c>
      <c r="E1468" s="6" t="s">
        <v>702</v>
      </c>
      <c r="F1468" s="5" t="s">
        <v>74</v>
      </c>
      <c r="G1468" s="5">
        <v>817.0</v>
      </c>
      <c r="H1468" s="5" t="s">
        <v>703</v>
      </c>
      <c r="I1468" s="4" t="s">
        <v>14</v>
      </c>
    </row>
    <row r="1469">
      <c r="A1469" s="3">
        <v>43791.0</v>
      </c>
      <c r="B1469" s="4" t="s">
        <v>221</v>
      </c>
      <c r="C1469" s="5">
        <v>70.0</v>
      </c>
      <c r="D1469" s="4" t="s">
        <v>222</v>
      </c>
      <c r="E1469" s="6" t="s">
        <v>223</v>
      </c>
      <c r="F1469" s="5" t="s">
        <v>26</v>
      </c>
      <c r="G1469" s="5">
        <v>6851.0</v>
      </c>
      <c r="H1469" s="5" t="s">
        <v>224</v>
      </c>
      <c r="I1469" s="4" t="s">
        <v>28</v>
      </c>
    </row>
    <row r="1470">
      <c r="A1470" s="3">
        <v>43791.0</v>
      </c>
      <c r="B1470" s="4" t="s">
        <v>131</v>
      </c>
      <c r="C1470" s="5">
        <v>71.0</v>
      </c>
      <c r="D1470" s="4" t="s">
        <v>132</v>
      </c>
      <c r="E1470" s="6" t="s">
        <v>133</v>
      </c>
      <c r="F1470" s="5" t="s">
        <v>134</v>
      </c>
      <c r="G1470" s="5">
        <v>712.0</v>
      </c>
      <c r="H1470" s="5" t="s">
        <v>135</v>
      </c>
      <c r="I1470" s="4" t="s">
        <v>28</v>
      </c>
    </row>
    <row r="1471">
      <c r="A1471" s="3">
        <v>43791.0</v>
      </c>
      <c r="B1471" s="4" t="s">
        <v>79</v>
      </c>
      <c r="C1471" s="5">
        <v>72.0</v>
      </c>
      <c r="D1471" s="4" t="s">
        <v>80</v>
      </c>
      <c r="E1471" s="6" t="s">
        <v>81</v>
      </c>
      <c r="F1471" s="5">
        <v>4.0</v>
      </c>
      <c r="G1471" s="5">
        <v>2088.0</v>
      </c>
      <c r="H1471" s="5" t="s">
        <v>59</v>
      </c>
      <c r="I1471" s="4" t="s">
        <v>14</v>
      </c>
    </row>
    <row r="1472">
      <c r="A1472" s="3">
        <v>43791.0</v>
      </c>
      <c r="B1472" s="4" t="s">
        <v>667</v>
      </c>
      <c r="C1472" s="5">
        <v>73.0</v>
      </c>
      <c r="D1472" s="4" t="s">
        <v>668</v>
      </c>
      <c r="E1472" s="6" t="s">
        <v>669</v>
      </c>
      <c r="F1472" s="5" t="s">
        <v>12</v>
      </c>
      <c r="G1472" s="5">
        <v>165.0</v>
      </c>
      <c r="H1472" s="5" t="s">
        <v>67</v>
      </c>
      <c r="I1472" s="4" t="s">
        <v>28</v>
      </c>
    </row>
    <row r="1473">
      <c r="A1473" s="3">
        <v>43791.0</v>
      </c>
      <c r="B1473" s="4" t="s">
        <v>582</v>
      </c>
      <c r="C1473" s="5">
        <v>74.0</v>
      </c>
      <c r="D1473" s="4" t="s">
        <v>583</v>
      </c>
      <c r="E1473" s="6" t="s">
        <v>584</v>
      </c>
      <c r="F1473" s="5">
        <v>4.0</v>
      </c>
      <c r="G1473" s="5">
        <v>1831.0</v>
      </c>
      <c r="H1473" s="5" t="s">
        <v>585</v>
      </c>
      <c r="I1473" s="4" t="s">
        <v>14</v>
      </c>
    </row>
    <row r="1474">
      <c r="A1474" s="3">
        <v>43791.0</v>
      </c>
      <c r="B1474" s="4" t="s">
        <v>744</v>
      </c>
      <c r="C1474" s="5">
        <v>75.0</v>
      </c>
      <c r="D1474" s="4" t="s">
        <v>745</v>
      </c>
      <c r="E1474" s="6" t="s">
        <v>746</v>
      </c>
      <c r="F1474" s="5" t="s">
        <v>12</v>
      </c>
      <c r="G1474" s="5">
        <v>651.0</v>
      </c>
      <c r="H1474" s="5" t="s">
        <v>747</v>
      </c>
      <c r="I1474" s="4" t="s">
        <v>28</v>
      </c>
    </row>
    <row r="1475">
      <c r="A1475" s="3">
        <v>43791.0</v>
      </c>
      <c r="B1475" s="4" t="s">
        <v>708</v>
      </c>
      <c r="C1475" s="5">
        <v>76.0</v>
      </c>
      <c r="D1475" s="4" t="s">
        <v>709</v>
      </c>
      <c r="E1475" s="6" t="s">
        <v>710</v>
      </c>
      <c r="F1475" s="5">
        <v>4.0</v>
      </c>
      <c r="G1475" s="5">
        <v>797.0</v>
      </c>
      <c r="H1475" s="5" t="s">
        <v>711</v>
      </c>
      <c r="I1475" s="4" t="s">
        <v>28</v>
      </c>
    </row>
    <row r="1476">
      <c r="A1476" s="3">
        <v>43791.0</v>
      </c>
      <c r="B1476" s="4" t="s">
        <v>715</v>
      </c>
      <c r="C1476" s="5">
        <v>77.0</v>
      </c>
      <c r="D1476" s="4" t="s">
        <v>716</v>
      </c>
      <c r="E1476" s="6" t="s">
        <v>717</v>
      </c>
      <c r="F1476" s="5" t="s">
        <v>32</v>
      </c>
      <c r="G1476" s="5">
        <v>3560.0</v>
      </c>
      <c r="H1476" s="5" t="s">
        <v>718</v>
      </c>
      <c r="I1476" s="4" t="s">
        <v>28</v>
      </c>
    </row>
    <row r="1477">
      <c r="A1477" s="3">
        <v>43791.0</v>
      </c>
      <c r="B1477" s="4" t="s">
        <v>348</v>
      </c>
      <c r="C1477" s="5">
        <v>78.0</v>
      </c>
      <c r="D1477" s="4" t="s">
        <v>349</v>
      </c>
      <c r="E1477" s="6" t="s">
        <v>350</v>
      </c>
      <c r="F1477" s="5" t="s">
        <v>134</v>
      </c>
      <c r="G1477" s="5">
        <v>740.0</v>
      </c>
      <c r="H1477" s="5" t="s">
        <v>351</v>
      </c>
      <c r="I1477" s="4" t="s">
        <v>28</v>
      </c>
    </row>
    <row r="1478">
      <c r="A1478" s="3">
        <v>43791.0</v>
      </c>
      <c r="B1478" s="4" t="s">
        <v>618</v>
      </c>
      <c r="C1478" s="5">
        <v>79.0</v>
      </c>
      <c r="D1478" s="4" t="s">
        <v>619</v>
      </c>
      <c r="E1478" s="6" t="s">
        <v>620</v>
      </c>
      <c r="F1478" s="5" t="s">
        <v>176</v>
      </c>
      <c r="G1478" s="5">
        <v>71.0</v>
      </c>
      <c r="H1478" s="5" t="s">
        <v>621</v>
      </c>
      <c r="I1478" s="4" t="s">
        <v>28</v>
      </c>
    </row>
    <row r="1479">
      <c r="A1479" s="3">
        <v>43791.0</v>
      </c>
      <c r="B1479" s="4" t="s">
        <v>804</v>
      </c>
      <c r="C1479" s="5">
        <v>80.0</v>
      </c>
      <c r="D1479" s="4" t="s">
        <v>805</v>
      </c>
      <c r="E1479" s="6" t="s">
        <v>806</v>
      </c>
      <c r="F1479" s="5" t="s">
        <v>58</v>
      </c>
      <c r="G1479" s="5">
        <v>4490.0</v>
      </c>
      <c r="H1479" s="8"/>
      <c r="I1479" s="4" t="s">
        <v>14</v>
      </c>
    </row>
    <row r="1480">
      <c r="A1480" s="3">
        <v>43791.0</v>
      </c>
      <c r="B1480" s="4" t="s">
        <v>256</v>
      </c>
      <c r="C1480" s="5">
        <v>81.0</v>
      </c>
      <c r="D1480" s="4" t="s">
        <v>257</v>
      </c>
      <c r="E1480" s="6" t="s">
        <v>258</v>
      </c>
      <c r="F1480" s="5" t="s">
        <v>251</v>
      </c>
      <c r="G1480" s="5">
        <v>2406.0</v>
      </c>
      <c r="H1480" s="5" t="s">
        <v>259</v>
      </c>
      <c r="I1480" s="4" t="s">
        <v>28</v>
      </c>
    </row>
    <row r="1481">
      <c r="A1481" s="3">
        <v>43791.0</v>
      </c>
      <c r="B1481" s="4" t="s">
        <v>782</v>
      </c>
      <c r="C1481" s="5">
        <v>82.0</v>
      </c>
      <c r="D1481" s="4" t="s">
        <v>783</v>
      </c>
      <c r="E1481" s="6" t="s">
        <v>784</v>
      </c>
      <c r="F1481" s="5" t="s">
        <v>134</v>
      </c>
      <c r="G1481" s="5">
        <v>544.0</v>
      </c>
      <c r="H1481" s="5" t="s">
        <v>785</v>
      </c>
      <c r="I1481" s="4" t="s">
        <v>14</v>
      </c>
    </row>
    <row r="1482">
      <c r="A1482" s="3">
        <v>43791.0</v>
      </c>
      <c r="B1482" s="4" t="s">
        <v>552</v>
      </c>
      <c r="C1482" s="5">
        <v>83.0</v>
      </c>
      <c r="D1482" s="4" t="s">
        <v>553</v>
      </c>
      <c r="E1482" s="6" t="s">
        <v>554</v>
      </c>
      <c r="F1482" s="5" t="s">
        <v>58</v>
      </c>
      <c r="G1482" s="5">
        <v>214.0</v>
      </c>
      <c r="H1482" s="5" t="s">
        <v>555</v>
      </c>
      <c r="I1482" s="4" t="s">
        <v>28</v>
      </c>
    </row>
    <row r="1483">
      <c r="A1483" s="3">
        <v>43791.0</v>
      </c>
      <c r="B1483" s="4" t="s">
        <v>797</v>
      </c>
      <c r="C1483" s="5">
        <v>84.0</v>
      </c>
      <c r="D1483" s="4" t="s">
        <v>798</v>
      </c>
      <c r="E1483" s="6" t="s">
        <v>799</v>
      </c>
      <c r="F1483" s="5" t="s">
        <v>53</v>
      </c>
      <c r="G1483" s="5">
        <v>2490.0</v>
      </c>
      <c r="H1483" s="5" t="s">
        <v>800</v>
      </c>
      <c r="I1483" s="4" t="s">
        <v>28</v>
      </c>
    </row>
    <row r="1484">
      <c r="A1484" s="3">
        <v>43791.0</v>
      </c>
      <c r="B1484" s="4" t="s">
        <v>807</v>
      </c>
      <c r="C1484" s="5">
        <v>85.0</v>
      </c>
      <c r="D1484" s="4" t="s">
        <v>808</v>
      </c>
      <c r="E1484" s="6" t="s">
        <v>809</v>
      </c>
      <c r="F1484" s="5" t="s">
        <v>171</v>
      </c>
      <c r="G1484" s="5">
        <v>3362.0</v>
      </c>
      <c r="H1484" s="5">
        <v>26.0</v>
      </c>
      <c r="I1484" s="4" t="s">
        <v>14</v>
      </c>
    </row>
    <row r="1485">
      <c r="A1485" s="3">
        <v>43791.0</v>
      </c>
      <c r="B1485" s="4" t="s">
        <v>673</v>
      </c>
      <c r="C1485" s="5">
        <v>86.0</v>
      </c>
      <c r="D1485" s="4" t="s">
        <v>674</v>
      </c>
      <c r="E1485" s="6" t="s">
        <v>675</v>
      </c>
      <c r="F1485" s="5">
        <v>4.0</v>
      </c>
      <c r="G1485" s="5">
        <v>690.0</v>
      </c>
      <c r="H1485" s="5" t="s">
        <v>307</v>
      </c>
      <c r="I1485" s="4" t="s">
        <v>14</v>
      </c>
    </row>
    <row r="1486">
      <c r="A1486" s="3">
        <v>43791.0</v>
      </c>
      <c r="B1486" s="4" t="s">
        <v>152</v>
      </c>
      <c r="C1486" s="5">
        <v>87.0</v>
      </c>
      <c r="D1486" s="4" t="s">
        <v>153</v>
      </c>
      <c r="E1486" s="6" t="s">
        <v>154</v>
      </c>
      <c r="F1486" s="5" t="s">
        <v>74</v>
      </c>
      <c r="G1486" s="5">
        <v>3497.0</v>
      </c>
      <c r="H1486" s="5" t="s">
        <v>155</v>
      </c>
      <c r="I1486" s="4" t="s">
        <v>28</v>
      </c>
    </row>
    <row r="1487">
      <c r="A1487" s="3">
        <v>43791.0</v>
      </c>
      <c r="B1487" s="4" t="s">
        <v>751</v>
      </c>
      <c r="C1487" s="5">
        <v>88.0</v>
      </c>
      <c r="D1487" s="4" t="s">
        <v>752</v>
      </c>
      <c r="E1487" s="6" t="s">
        <v>753</v>
      </c>
      <c r="F1487" s="5" t="s">
        <v>74</v>
      </c>
      <c r="G1487" s="5">
        <v>1281.0</v>
      </c>
      <c r="H1487" s="5" t="s">
        <v>754</v>
      </c>
      <c r="I1487" s="4" t="s">
        <v>28</v>
      </c>
    </row>
    <row r="1488">
      <c r="A1488" s="3">
        <v>43791.0</v>
      </c>
      <c r="B1488" s="4" t="s">
        <v>98</v>
      </c>
      <c r="C1488" s="5">
        <v>89.0</v>
      </c>
      <c r="D1488" s="4" t="s">
        <v>99</v>
      </c>
      <c r="E1488" s="6" t="s">
        <v>100</v>
      </c>
      <c r="F1488" s="5" t="s">
        <v>101</v>
      </c>
      <c r="G1488" s="5">
        <v>439.0</v>
      </c>
      <c r="H1488" s="5" t="s">
        <v>102</v>
      </c>
      <c r="I1488" s="4" t="s">
        <v>28</v>
      </c>
    </row>
    <row r="1489">
      <c r="A1489" s="3">
        <v>43791.0</v>
      </c>
      <c r="B1489" s="4" t="s">
        <v>759</v>
      </c>
      <c r="C1489" s="5">
        <v>90.0</v>
      </c>
      <c r="D1489" s="4" t="s">
        <v>760</v>
      </c>
      <c r="E1489" s="6" t="s">
        <v>761</v>
      </c>
      <c r="F1489" s="5">
        <v>4.0</v>
      </c>
      <c r="G1489" s="5">
        <v>1088.0</v>
      </c>
      <c r="H1489" s="5" t="s">
        <v>762</v>
      </c>
      <c r="I1489" s="4" t="s">
        <v>14</v>
      </c>
    </row>
    <row r="1490">
      <c r="A1490" s="3">
        <v>43791.0</v>
      </c>
      <c r="B1490" s="4" t="s">
        <v>810</v>
      </c>
      <c r="C1490" s="5">
        <v>91.0</v>
      </c>
      <c r="D1490" s="4" t="s">
        <v>811</v>
      </c>
      <c r="E1490" s="6" t="s">
        <v>812</v>
      </c>
      <c r="F1490" s="5" t="s">
        <v>26</v>
      </c>
      <c r="G1490" s="5">
        <v>1923.0</v>
      </c>
      <c r="H1490" s="5" t="s">
        <v>569</v>
      </c>
      <c r="I1490" s="4" t="s">
        <v>28</v>
      </c>
    </row>
    <row r="1491">
      <c r="A1491" s="3">
        <v>43791.0</v>
      </c>
      <c r="B1491" s="4" t="s">
        <v>308</v>
      </c>
      <c r="C1491" s="5">
        <v>92.0</v>
      </c>
      <c r="D1491" s="4" t="s">
        <v>309</v>
      </c>
      <c r="E1491" s="6" t="s">
        <v>310</v>
      </c>
      <c r="F1491" s="5" t="s">
        <v>26</v>
      </c>
      <c r="G1491" s="5">
        <v>2917.0</v>
      </c>
      <c r="H1491" s="5" t="s">
        <v>54</v>
      </c>
      <c r="I1491" s="4" t="s">
        <v>28</v>
      </c>
    </row>
    <row r="1492">
      <c r="A1492" s="3">
        <v>43791.0</v>
      </c>
      <c r="B1492" s="4" t="s">
        <v>786</v>
      </c>
      <c r="C1492" s="5">
        <v>93.0</v>
      </c>
      <c r="D1492" s="4" t="s">
        <v>787</v>
      </c>
      <c r="E1492" s="6" t="s">
        <v>788</v>
      </c>
      <c r="F1492" s="5" t="s">
        <v>176</v>
      </c>
      <c r="G1492" s="5">
        <v>953.0</v>
      </c>
      <c r="H1492" s="5" t="s">
        <v>789</v>
      </c>
      <c r="I1492" s="4" t="s">
        <v>28</v>
      </c>
    </row>
    <row r="1493">
      <c r="A1493" s="3">
        <v>43791.0</v>
      </c>
      <c r="B1493" s="4" t="s">
        <v>719</v>
      </c>
      <c r="C1493" s="5">
        <v>94.0</v>
      </c>
      <c r="D1493" s="4" t="s">
        <v>720</v>
      </c>
      <c r="E1493" s="6" t="s">
        <v>721</v>
      </c>
      <c r="F1493" s="5" t="s">
        <v>74</v>
      </c>
      <c r="G1493" s="5">
        <v>254.0</v>
      </c>
      <c r="H1493" s="5" t="s">
        <v>722</v>
      </c>
      <c r="I1493" s="4" t="s">
        <v>28</v>
      </c>
    </row>
    <row r="1494">
      <c r="A1494" s="3">
        <v>43791.0</v>
      </c>
      <c r="B1494" s="4" t="s">
        <v>813</v>
      </c>
      <c r="C1494" s="5">
        <v>95.0</v>
      </c>
      <c r="D1494" s="4" t="s">
        <v>814</v>
      </c>
      <c r="E1494" s="6" t="s">
        <v>815</v>
      </c>
      <c r="F1494" s="5">
        <v>4.0</v>
      </c>
      <c r="G1494" s="5">
        <v>498.0</v>
      </c>
      <c r="H1494" s="5" t="s">
        <v>816</v>
      </c>
      <c r="I1494" s="4" t="s">
        <v>14</v>
      </c>
    </row>
    <row r="1495">
      <c r="A1495" s="3">
        <v>43791.0</v>
      </c>
      <c r="B1495" s="4" t="s">
        <v>263</v>
      </c>
      <c r="C1495" s="5">
        <v>96.0</v>
      </c>
      <c r="D1495" s="4" t="s">
        <v>264</v>
      </c>
      <c r="E1495" s="6" t="s">
        <v>265</v>
      </c>
      <c r="F1495" s="5" t="s">
        <v>106</v>
      </c>
      <c r="G1495" s="5">
        <v>1519.0</v>
      </c>
      <c r="H1495" s="5" t="s">
        <v>266</v>
      </c>
      <c r="I1495" s="4" t="s">
        <v>28</v>
      </c>
    </row>
    <row r="1496">
      <c r="A1496" s="3">
        <v>43791.0</v>
      </c>
      <c r="B1496" s="4" t="s">
        <v>281</v>
      </c>
      <c r="C1496" s="5">
        <v>97.0</v>
      </c>
      <c r="D1496" s="4" t="s">
        <v>113</v>
      </c>
      <c r="E1496" s="6" t="s">
        <v>282</v>
      </c>
      <c r="F1496" s="5">
        <v>4.0</v>
      </c>
      <c r="G1496" s="5">
        <v>2703.0</v>
      </c>
      <c r="H1496" s="5" t="s">
        <v>283</v>
      </c>
      <c r="I1496" s="4" t="s">
        <v>28</v>
      </c>
    </row>
    <row r="1497">
      <c r="A1497" s="3">
        <v>43791.0</v>
      </c>
      <c r="B1497" s="4" t="s">
        <v>723</v>
      </c>
      <c r="C1497" s="5">
        <v>98.0</v>
      </c>
      <c r="D1497" s="4" t="s">
        <v>724</v>
      </c>
      <c r="E1497" s="6" t="s">
        <v>725</v>
      </c>
      <c r="F1497" s="5">
        <v>4.0</v>
      </c>
      <c r="G1497" s="5">
        <v>1405.0</v>
      </c>
      <c r="H1497" s="5" t="s">
        <v>726</v>
      </c>
      <c r="I1497" s="4" t="s">
        <v>28</v>
      </c>
    </row>
    <row r="1498">
      <c r="A1498" s="3">
        <v>43791.0</v>
      </c>
      <c r="B1498" s="4" t="s">
        <v>237</v>
      </c>
      <c r="C1498" s="5">
        <v>99.0</v>
      </c>
      <c r="D1498" s="4" t="s">
        <v>238</v>
      </c>
      <c r="E1498" s="6" t="s">
        <v>239</v>
      </c>
      <c r="F1498" s="5" t="s">
        <v>26</v>
      </c>
      <c r="G1498" s="5">
        <v>3882.0</v>
      </c>
      <c r="H1498" s="5" t="s">
        <v>240</v>
      </c>
      <c r="I1498" s="4" t="s">
        <v>28</v>
      </c>
    </row>
    <row r="1499">
      <c r="A1499" s="3">
        <v>43791.0</v>
      </c>
      <c r="B1499" s="4" t="s">
        <v>329</v>
      </c>
      <c r="C1499" s="5">
        <v>100.0</v>
      </c>
      <c r="D1499" s="4" t="s">
        <v>330</v>
      </c>
      <c r="E1499" s="6" t="s">
        <v>331</v>
      </c>
      <c r="F1499" s="5" t="s">
        <v>251</v>
      </c>
      <c r="G1499" s="5">
        <v>1926.0</v>
      </c>
      <c r="H1499" s="5" t="s">
        <v>332</v>
      </c>
      <c r="I1499" s="4" t="s">
        <v>28</v>
      </c>
    </row>
    <row r="1500">
      <c r="A1500" s="3">
        <v>43790.0</v>
      </c>
      <c r="B1500" s="4" t="s">
        <v>19</v>
      </c>
      <c r="C1500" s="5">
        <v>1.0</v>
      </c>
      <c r="D1500" s="4" t="s">
        <v>20</v>
      </c>
      <c r="E1500" s="6" t="s">
        <v>21</v>
      </c>
      <c r="F1500" s="5">
        <v>4.0</v>
      </c>
      <c r="G1500" s="5">
        <v>10808.0</v>
      </c>
      <c r="H1500" s="5" t="s">
        <v>22</v>
      </c>
      <c r="I1500" s="4" t="s">
        <v>14</v>
      </c>
    </row>
    <row r="1501">
      <c r="A1501" s="3">
        <v>43790.0</v>
      </c>
      <c r="B1501" s="4" t="s">
        <v>15</v>
      </c>
      <c r="C1501" s="5">
        <v>2.0</v>
      </c>
      <c r="D1501" s="4" t="s">
        <v>16</v>
      </c>
      <c r="E1501" s="6" t="s">
        <v>17</v>
      </c>
      <c r="F1501" s="5">
        <v>4.0</v>
      </c>
      <c r="G1501" s="5">
        <v>29163.0</v>
      </c>
      <c r="H1501" s="5" t="s">
        <v>18</v>
      </c>
      <c r="I1501" s="4" t="s">
        <v>14</v>
      </c>
    </row>
    <row r="1502">
      <c r="A1502" s="3">
        <v>43790.0</v>
      </c>
      <c r="B1502" s="4" t="s">
        <v>23</v>
      </c>
      <c r="C1502" s="5">
        <v>3.0</v>
      </c>
      <c r="D1502" s="4" t="s">
        <v>24</v>
      </c>
      <c r="E1502" s="6" t="s">
        <v>25</v>
      </c>
      <c r="F1502" s="5" t="s">
        <v>26</v>
      </c>
      <c r="G1502" s="5">
        <v>6079.0</v>
      </c>
      <c r="H1502" s="5" t="s">
        <v>27</v>
      </c>
      <c r="I1502" s="4" t="s">
        <v>28</v>
      </c>
    </row>
    <row r="1503">
      <c r="A1503" s="3">
        <v>43790.0</v>
      </c>
      <c r="B1503" s="4" t="s">
        <v>68</v>
      </c>
      <c r="C1503" s="5">
        <v>4.0</v>
      </c>
      <c r="D1503" s="4" t="s">
        <v>69</v>
      </c>
      <c r="E1503" s="6" t="s">
        <v>70</v>
      </c>
      <c r="F1503" s="5">
        <v>4.0</v>
      </c>
      <c r="G1503" s="5">
        <v>3725.0</v>
      </c>
      <c r="H1503" s="5" t="s">
        <v>67</v>
      </c>
      <c r="I1503" s="4" t="s">
        <v>28</v>
      </c>
    </row>
    <row r="1504">
      <c r="A1504" s="3">
        <v>43790.0</v>
      </c>
      <c r="B1504" s="4" t="s">
        <v>46</v>
      </c>
      <c r="C1504" s="5">
        <v>5.0</v>
      </c>
      <c r="D1504" s="4" t="s">
        <v>47</v>
      </c>
      <c r="E1504" s="6" t="s">
        <v>48</v>
      </c>
      <c r="F1504" s="5">
        <v>4.0</v>
      </c>
      <c r="G1504" s="5">
        <v>6736.0</v>
      </c>
      <c r="H1504" s="5" t="s">
        <v>49</v>
      </c>
      <c r="I1504" s="4" t="s">
        <v>14</v>
      </c>
    </row>
    <row r="1505">
      <c r="A1505" s="3">
        <v>43790.0</v>
      </c>
      <c r="B1505" s="4" t="s">
        <v>38</v>
      </c>
      <c r="C1505" s="5">
        <v>6.0</v>
      </c>
      <c r="D1505" s="4" t="s">
        <v>39</v>
      </c>
      <c r="E1505" s="6" t="s">
        <v>40</v>
      </c>
      <c r="F1505" s="5">
        <v>4.0</v>
      </c>
      <c r="G1505" s="5">
        <v>5485.0</v>
      </c>
      <c r="H1505" s="5" t="s">
        <v>41</v>
      </c>
      <c r="I1505" s="4" t="s">
        <v>14</v>
      </c>
    </row>
    <row r="1506">
      <c r="A1506" s="3">
        <v>43790.0</v>
      </c>
      <c r="B1506" s="4" t="s">
        <v>468</v>
      </c>
      <c r="C1506" s="5">
        <v>7.0</v>
      </c>
      <c r="D1506" s="4" t="s">
        <v>469</v>
      </c>
      <c r="E1506" s="6" t="s">
        <v>470</v>
      </c>
      <c r="F1506" s="5">
        <v>4.0</v>
      </c>
      <c r="G1506" s="5">
        <v>31441.0</v>
      </c>
      <c r="H1506" s="5" t="s">
        <v>471</v>
      </c>
      <c r="I1506" s="4" t="s">
        <v>14</v>
      </c>
    </row>
    <row r="1507">
      <c r="A1507" s="3">
        <v>43790.0</v>
      </c>
      <c r="B1507" s="4" t="s">
        <v>182</v>
      </c>
      <c r="C1507" s="5">
        <v>8.0</v>
      </c>
      <c r="D1507" s="4" t="s">
        <v>183</v>
      </c>
      <c r="E1507" s="6" t="s">
        <v>184</v>
      </c>
      <c r="F1507" s="5">
        <v>4.0</v>
      </c>
      <c r="G1507" s="5">
        <v>6706.0</v>
      </c>
      <c r="H1507" s="5" t="s">
        <v>185</v>
      </c>
      <c r="I1507" s="4" t="s">
        <v>14</v>
      </c>
    </row>
    <row r="1508">
      <c r="A1508" s="3">
        <v>43790.0</v>
      </c>
      <c r="B1508" s="4" t="s">
        <v>71</v>
      </c>
      <c r="C1508" s="5">
        <v>9.0</v>
      </c>
      <c r="D1508" s="4" t="s">
        <v>72</v>
      </c>
      <c r="E1508" s="6" t="s">
        <v>73</v>
      </c>
      <c r="F1508" s="5" t="s">
        <v>74</v>
      </c>
      <c r="G1508" s="5">
        <v>2403.0</v>
      </c>
      <c r="H1508" s="5" t="s">
        <v>75</v>
      </c>
      <c r="I1508" s="4" t="s">
        <v>28</v>
      </c>
    </row>
    <row r="1509">
      <c r="A1509" s="3">
        <v>43790.0</v>
      </c>
      <c r="B1509" s="4" t="s">
        <v>817</v>
      </c>
      <c r="C1509" s="5">
        <v>10.0</v>
      </c>
      <c r="D1509" s="4" t="s">
        <v>818</v>
      </c>
      <c r="E1509" s="6" t="s">
        <v>819</v>
      </c>
      <c r="F1509" s="5" t="s">
        <v>134</v>
      </c>
      <c r="G1509" s="5">
        <v>1197.0</v>
      </c>
      <c r="H1509" s="8"/>
      <c r="I1509" s="4" t="s">
        <v>14</v>
      </c>
    </row>
    <row r="1510">
      <c r="A1510" s="3">
        <v>43790.0</v>
      </c>
      <c r="B1510" s="4" t="s">
        <v>60</v>
      </c>
      <c r="C1510" s="5">
        <v>11.0</v>
      </c>
      <c r="D1510" s="4" t="s">
        <v>61</v>
      </c>
      <c r="E1510" s="6" t="s">
        <v>62</v>
      </c>
      <c r="F1510" s="5">
        <v>4.0</v>
      </c>
      <c r="G1510" s="5">
        <v>2758.0</v>
      </c>
      <c r="H1510" s="5" t="s">
        <v>63</v>
      </c>
      <c r="I1510" s="4" t="s">
        <v>14</v>
      </c>
    </row>
    <row r="1511">
      <c r="A1511" s="3">
        <v>43790.0</v>
      </c>
      <c r="B1511" s="4" t="s">
        <v>423</v>
      </c>
      <c r="C1511" s="5">
        <v>12.0</v>
      </c>
      <c r="D1511" s="4" t="s">
        <v>424</v>
      </c>
      <c r="E1511" s="6" t="s">
        <v>425</v>
      </c>
      <c r="F1511" s="5" t="s">
        <v>32</v>
      </c>
      <c r="G1511" s="5">
        <v>1739.0</v>
      </c>
      <c r="H1511" s="5" t="s">
        <v>426</v>
      </c>
      <c r="I1511" s="4" t="s">
        <v>14</v>
      </c>
    </row>
    <row r="1512">
      <c r="A1512" s="3">
        <v>43790.0</v>
      </c>
      <c r="B1512" s="4" t="s">
        <v>29</v>
      </c>
      <c r="C1512" s="5">
        <v>13.0</v>
      </c>
      <c r="D1512" s="4" t="s">
        <v>30</v>
      </c>
      <c r="E1512" s="6" t="s">
        <v>31</v>
      </c>
      <c r="F1512" s="5" t="s">
        <v>32</v>
      </c>
      <c r="G1512" s="5">
        <v>2108.0</v>
      </c>
      <c r="H1512" s="5" t="s">
        <v>33</v>
      </c>
      <c r="I1512" s="4" t="s">
        <v>28</v>
      </c>
    </row>
    <row r="1513">
      <c r="A1513" s="3">
        <v>43790.0</v>
      </c>
      <c r="B1513" s="4" t="s">
        <v>214</v>
      </c>
      <c r="C1513" s="5">
        <v>14.0</v>
      </c>
      <c r="D1513" s="4" t="s">
        <v>215</v>
      </c>
      <c r="E1513" s="6" t="s">
        <v>216</v>
      </c>
      <c r="F1513" s="5" t="s">
        <v>26</v>
      </c>
      <c r="G1513" s="5">
        <v>4463.0</v>
      </c>
      <c r="H1513" s="5" t="s">
        <v>54</v>
      </c>
      <c r="I1513" s="4" t="s">
        <v>28</v>
      </c>
    </row>
    <row r="1514">
      <c r="A1514" s="3">
        <v>43790.0</v>
      </c>
      <c r="B1514" s="4" t="s">
        <v>692</v>
      </c>
      <c r="C1514" s="5">
        <v>15.0</v>
      </c>
      <c r="D1514" s="4" t="s">
        <v>693</v>
      </c>
      <c r="E1514" s="6" t="s">
        <v>694</v>
      </c>
      <c r="F1514" s="5" t="s">
        <v>12</v>
      </c>
      <c r="G1514" s="5">
        <v>4587.0</v>
      </c>
      <c r="H1514" s="5" t="s">
        <v>695</v>
      </c>
      <c r="I1514" s="4" t="s">
        <v>28</v>
      </c>
    </row>
    <row r="1515">
      <c r="A1515" s="3">
        <v>43790.0</v>
      </c>
      <c r="B1515" s="4" t="s">
        <v>76</v>
      </c>
      <c r="C1515" s="5">
        <v>16.0</v>
      </c>
      <c r="D1515" s="4" t="s">
        <v>77</v>
      </c>
      <c r="E1515" s="6" t="s">
        <v>78</v>
      </c>
      <c r="F1515" s="5" t="s">
        <v>26</v>
      </c>
      <c r="G1515" s="5">
        <v>2934.0</v>
      </c>
      <c r="H1515" s="5" t="s">
        <v>67</v>
      </c>
      <c r="I1515" s="4" t="s">
        <v>28</v>
      </c>
    </row>
    <row r="1516">
      <c r="A1516" s="3">
        <v>43790.0</v>
      </c>
      <c r="B1516" s="4" t="s">
        <v>140</v>
      </c>
      <c r="C1516" s="5">
        <v>17.0</v>
      </c>
      <c r="D1516" s="4" t="s">
        <v>141</v>
      </c>
      <c r="E1516" s="6" t="s">
        <v>142</v>
      </c>
      <c r="F1516" s="5" t="s">
        <v>74</v>
      </c>
      <c r="G1516" s="5">
        <v>8885.0</v>
      </c>
      <c r="H1516" s="5" t="s">
        <v>143</v>
      </c>
      <c r="I1516" s="4" t="s">
        <v>28</v>
      </c>
    </row>
    <row r="1517">
      <c r="A1517" s="3">
        <v>43790.0</v>
      </c>
      <c r="B1517" s="4" t="s">
        <v>34</v>
      </c>
      <c r="C1517" s="5">
        <v>18.0</v>
      </c>
      <c r="D1517" s="4" t="s">
        <v>35</v>
      </c>
      <c r="E1517" s="6" t="s">
        <v>36</v>
      </c>
      <c r="F1517" s="5">
        <v>4.0</v>
      </c>
      <c r="G1517" s="5">
        <v>3781.0</v>
      </c>
      <c r="H1517" s="5" t="s">
        <v>37</v>
      </c>
      <c r="I1517" s="4" t="s">
        <v>28</v>
      </c>
    </row>
    <row r="1518">
      <c r="A1518" s="3">
        <v>43790.0</v>
      </c>
      <c r="B1518" s="4" t="s">
        <v>55</v>
      </c>
      <c r="C1518" s="5">
        <v>19.0</v>
      </c>
      <c r="D1518" s="4" t="s">
        <v>56</v>
      </c>
      <c r="E1518" s="6" t="s">
        <v>57</v>
      </c>
      <c r="F1518" s="5" t="s">
        <v>58</v>
      </c>
      <c r="G1518" s="5">
        <v>2245.0</v>
      </c>
      <c r="H1518" s="5" t="s">
        <v>59</v>
      </c>
      <c r="I1518" s="4" t="s">
        <v>28</v>
      </c>
    </row>
    <row r="1519">
      <c r="A1519" s="3">
        <v>43790.0</v>
      </c>
      <c r="B1519" s="4" t="s">
        <v>42</v>
      </c>
      <c r="C1519" s="5">
        <v>20.0</v>
      </c>
      <c r="D1519" s="4" t="s">
        <v>43</v>
      </c>
      <c r="E1519" s="6" t="s">
        <v>44</v>
      </c>
      <c r="F1519" s="5">
        <v>4.0</v>
      </c>
      <c r="G1519" s="5">
        <v>1830.0</v>
      </c>
      <c r="H1519" s="5" t="s">
        <v>45</v>
      </c>
      <c r="I1519" s="4" t="s">
        <v>14</v>
      </c>
    </row>
    <row r="1520">
      <c r="A1520" s="3">
        <v>43790.0</v>
      </c>
      <c r="B1520" s="4" t="s">
        <v>90</v>
      </c>
      <c r="C1520" s="5">
        <v>21.0</v>
      </c>
      <c r="D1520" s="4" t="s">
        <v>91</v>
      </c>
      <c r="E1520" s="6" t="s">
        <v>92</v>
      </c>
      <c r="F1520" s="5" t="s">
        <v>32</v>
      </c>
      <c r="G1520" s="5">
        <v>3157.0</v>
      </c>
      <c r="H1520" s="5" t="s">
        <v>93</v>
      </c>
      <c r="I1520" s="4" t="s">
        <v>28</v>
      </c>
    </row>
    <row r="1521">
      <c r="A1521" s="3">
        <v>43790.0</v>
      </c>
      <c r="B1521" s="4" t="s">
        <v>664</v>
      </c>
      <c r="C1521" s="5">
        <v>22.0</v>
      </c>
      <c r="D1521" s="4" t="s">
        <v>665</v>
      </c>
      <c r="E1521" s="6" t="s">
        <v>666</v>
      </c>
      <c r="F1521" s="5" t="s">
        <v>74</v>
      </c>
      <c r="G1521" s="5">
        <v>1200.0</v>
      </c>
      <c r="H1521" s="5" t="s">
        <v>213</v>
      </c>
      <c r="I1521" s="4" t="s">
        <v>14</v>
      </c>
    </row>
    <row r="1522">
      <c r="A1522" s="3">
        <v>43790.0</v>
      </c>
      <c r="B1522" s="4" t="s">
        <v>536</v>
      </c>
      <c r="C1522" s="5">
        <v>23.0</v>
      </c>
      <c r="D1522" s="4" t="s">
        <v>537</v>
      </c>
      <c r="E1522" s="6" t="s">
        <v>538</v>
      </c>
      <c r="F1522" s="5">
        <v>4.0</v>
      </c>
      <c r="G1522" s="5">
        <v>756.0</v>
      </c>
      <c r="H1522" s="5" t="s">
        <v>539</v>
      </c>
      <c r="I1522" s="4" t="s">
        <v>28</v>
      </c>
    </row>
    <row r="1523">
      <c r="A1523" s="3">
        <v>43790.0</v>
      </c>
      <c r="B1523" s="4" t="s">
        <v>112</v>
      </c>
      <c r="C1523" s="5">
        <v>24.0</v>
      </c>
      <c r="D1523" s="4" t="s">
        <v>113</v>
      </c>
      <c r="E1523" s="6" t="s">
        <v>114</v>
      </c>
      <c r="F1523" s="5" t="s">
        <v>12</v>
      </c>
      <c r="G1523" s="5">
        <v>2675.0</v>
      </c>
      <c r="H1523" s="5" t="s">
        <v>115</v>
      </c>
      <c r="I1523" s="4" t="s">
        <v>28</v>
      </c>
    </row>
    <row r="1524">
      <c r="A1524" s="3">
        <v>43790.0</v>
      </c>
      <c r="B1524" s="4" t="s">
        <v>108</v>
      </c>
      <c r="C1524" s="5">
        <v>25.0</v>
      </c>
      <c r="D1524" s="4" t="s">
        <v>109</v>
      </c>
      <c r="E1524" s="6" t="s">
        <v>110</v>
      </c>
      <c r="F1524" s="5" t="s">
        <v>58</v>
      </c>
      <c r="G1524" s="5">
        <v>14480.0</v>
      </c>
      <c r="H1524" s="5" t="s">
        <v>111</v>
      </c>
      <c r="I1524" s="4" t="s">
        <v>28</v>
      </c>
    </row>
    <row r="1525">
      <c r="A1525" s="3">
        <v>43790.0</v>
      </c>
      <c r="B1525" s="4" t="s">
        <v>116</v>
      </c>
      <c r="C1525" s="5">
        <v>26.0</v>
      </c>
      <c r="D1525" s="4" t="s">
        <v>117</v>
      </c>
      <c r="E1525" s="6" t="s">
        <v>118</v>
      </c>
      <c r="F1525" s="5" t="s">
        <v>32</v>
      </c>
      <c r="G1525" s="5">
        <v>2056.0</v>
      </c>
      <c r="H1525" s="5" t="s">
        <v>119</v>
      </c>
      <c r="I1525" s="4" t="s">
        <v>28</v>
      </c>
    </row>
    <row r="1526">
      <c r="A1526" s="3">
        <v>43790.0</v>
      </c>
      <c r="B1526" s="4" t="s">
        <v>124</v>
      </c>
      <c r="C1526" s="5">
        <v>27.0</v>
      </c>
      <c r="D1526" s="4" t="s">
        <v>125</v>
      </c>
      <c r="E1526" s="6" t="s">
        <v>126</v>
      </c>
      <c r="F1526" s="5" t="s">
        <v>26</v>
      </c>
      <c r="G1526" s="5">
        <v>2493.0</v>
      </c>
      <c r="H1526" s="5" t="s">
        <v>127</v>
      </c>
      <c r="I1526" s="4" t="s">
        <v>28</v>
      </c>
    </row>
    <row r="1527">
      <c r="A1527" s="3">
        <v>43790.0</v>
      </c>
      <c r="B1527" s="4" t="s">
        <v>384</v>
      </c>
      <c r="C1527" s="5">
        <v>28.0</v>
      </c>
      <c r="D1527" s="4" t="s">
        <v>385</v>
      </c>
      <c r="E1527" s="6" t="s">
        <v>386</v>
      </c>
      <c r="F1527" s="5" t="s">
        <v>74</v>
      </c>
      <c r="G1527" s="5">
        <v>2544.0</v>
      </c>
      <c r="H1527" s="5">
        <v>30.0</v>
      </c>
      <c r="I1527" s="4" t="s">
        <v>28</v>
      </c>
    </row>
    <row r="1528">
      <c r="A1528" s="3">
        <v>43790.0</v>
      </c>
      <c r="B1528" s="4" t="s">
        <v>120</v>
      </c>
      <c r="C1528" s="5">
        <v>29.0</v>
      </c>
      <c r="D1528" s="4" t="s">
        <v>121</v>
      </c>
      <c r="E1528" s="6" t="s">
        <v>122</v>
      </c>
      <c r="F1528" s="5" t="s">
        <v>32</v>
      </c>
      <c r="G1528" s="5">
        <v>2041.0</v>
      </c>
      <c r="H1528" s="5" t="s">
        <v>123</v>
      </c>
      <c r="I1528" s="4" t="s">
        <v>28</v>
      </c>
    </row>
    <row r="1529">
      <c r="A1529" s="3">
        <v>43790.0</v>
      </c>
      <c r="B1529" s="4" t="s">
        <v>190</v>
      </c>
      <c r="C1529" s="5">
        <v>30.0</v>
      </c>
      <c r="D1529" s="4" t="s">
        <v>191</v>
      </c>
      <c r="E1529" s="6" t="s">
        <v>192</v>
      </c>
      <c r="F1529" s="5" t="s">
        <v>26</v>
      </c>
      <c r="G1529" s="5">
        <v>229.0</v>
      </c>
      <c r="H1529" s="5" t="s">
        <v>193</v>
      </c>
      <c r="I1529" s="4" t="s">
        <v>28</v>
      </c>
    </row>
    <row r="1530">
      <c r="A1530" s="3">
        <v>43790.0</v>
      </c>
      <c r="B1530" s="4" t="s">
        <v>532</v>
      </c>
      <c r="C1530" s="5">
        <v>31.0</v>
      </c>
      <c r="D1530" s="4" t="s">
        <v>533</v>
      </c>
      <c r="E1530" s="6" t="s">
        <v>534</v>
      </c>
      <c r="F1530" s="5" t="s">
        <v>12</v>
      </c>
      <c r="G1530" s="5">
        <v>2799.0</v>
      </c>
      <c r="H1530" s="5" t="s">
        <v>535</v>
      </c>
      <c r="I1530" s="4" t="s">
        <v>14</v>
      </c>
    </row>
    <row r="1531">
      <c r="A1531" s="3">
        <v>43790.0</v>
      </c>
      <c r="B1531" s="4" t="s">
        <v>86</v>
      </c>
      <c r="C1531" s="5">
        <v>32.0</v>
      </c>
      <c r="D1531" s="4" t="s">
        <v>87</v>
      </c>
      <c r="E1531" s="6" t="s">
        <v>88</v>
      </c>
      <c r="F1531" s="5">
        <v>4.0</v>
      </c>
      <c r="G1531" s="5">
        <v>3640.0</v>
      </c>
      <c r="H1531" s="5" t="s">
        <v>89</v>
      </c>
      <c r="I1531" s="4" t="s">
        <v>14</v>
      </c>
    </row>
    <row r="1532">
      <c r="A1532" s="3">
        <v>43790.0</v>
      </c>
      <c r="B1532" s="4" t="s">
        <v>401</v>
      </c>
      <c r="C1532" s="5">
        <v>33.0</v>
      </c>
      <c r="D1532" s="4" t="s">
        <v>402</v>
      </c>
      <c r="E1532" s="6" t="s">
        <v>403</v>
      </c>
      <c r="F1532" s="5">
        <v>4.0</v>
      </c>
      <c r="G1532" s="5">
        <v>571.0</v>
      </c>
      <c r="H1532" s="5" t="s">
        <v>404</v>
      </c>
      <c r="I1532" s="4" t="s">
        <v>14</v>
      </c>
    </row>
    <row r="1533">
      <c r="A1533" s="3">
        <v>43790.0</v>
      </c>
      <c r="B1533" s="4" t="s">
        <v>217</v>
      </c>
      <c r="C1533" s="5">
        <v>34.0</v>
      </c>
      <c r="D1533" s="4" t="s">
        <v>218</v>
      </c>
      <c r="E1533" s="6" t="s">
        <v>219</v>
      </c>
      <c r="F1533" s="5" t="s">
        <v>32</v>
      </c>
      <c r="G1533" s="5">
        <v>3561.0</v>
      </c>
      <c r="H1533" s="5" t="s">
        <v>220</v>
      </c>
      <c r="I1533" s="4" t="s">
        <v>28</v>
      </c>
    </row>
    <row r="1534">
      <c r="A1534" s="3">
        <v>43790.0</v>
      </c>
      <c r="B1534" s="4" t="s">
        <v>50</v>
      </c>
      <c r="C1534" s="5">
        <v>35.0</v>
      </c>
      <c r="D1534" s="4" t="s">
        <v>51</v>
      </c>
      <c r="E1534" s="6" t="s">
        <v>52</v>
      </c>
      <c r="F1534" s="5" t="s">
        <v>53</v>
      </c>
      <c r="G1534" s="5">
        <v>938.0</v>
      </c>
      <c r="H1534" s="5" t="s">
        <v>54</v>
      </c>
      <c r="I1534" s="4" t="s">
        <v>28</v>
      </c>
    </row>
    <row r="1535">
      <c r="A1535" s="3">
        <v>43790.0</v>
      </c>
      <c r="B1535" s="4" t="s">
        <v>322</v>
      </c>
      <c r="C1535" s="5">
        <v>36.0</v>
      </c>
      <c r="D1535" s="4" t="s">
        <v>323</v>
      </c>
      <c r="E1535" s="6" t="s">
        <v>324</v>
      </c>
      <c r="F1535" s="5" t="s">
        <v>12</v>
      </c>
      <c r="G1535" s="5">
        <v>2489.0</v>
      </c>
      <c r="H1535" s="5" t="s">
        <v>325</v>
      </c>
      <c r="I1535" s="4" t="s">
        <v>28</v>
      </c>
    </row>
    <row r="1536">
      <c r="A1536" s="3">
        <v>43790.0</v>
      </c>
      <c r="B1536" s="4" t="s">
        <v>525</v>
      </c>
      <c r="C1536" s="5">
        <v>37.0</v>
      </c>
      <c r="D1536" s="4" t="s">
        <v>526</v>
      </c>
      <c r="E1536" s="6" t="s">
        <v>527</v>
      </c>
      <c r="F1536" s="5" t="s">
        <v>97</v>
      </c>
      <c r="G1536" s="5">
        <v>508.0</v>
      </c>
      <c r="H1536" s="5" t="s">
        <v>528</v>
      </c>
      <c r="I1536" s="4" t="s">
        <v>28</v>
      </c>
    </row>
    <row r="1537">
      <c r="A1537" s="3">
        <v>43790.0</v>
      </c>
      <c r="B1537" s="4" t="s">
        <v>367</v>
      </c>
      <c r="C1537" s="5">
        <v>38.0</v>
      </c>
      <c r="D1537" s="4" t="s">
        <v>104</v>
      </c>
      <c r="E1537" s="6" t="s">
        <v>368</v>
      </c>
      <c r="F1537" s="5">
        <v>4.0</v>
      </c>
      <c r="G1537" s="5">
        <v>3386.0</v>
      </c>
      <c r="H1537" s="5" t="s">
        <v>369</v>
      </c>
      <c r="I1537" s="4" t="s">
        <v>28</v>
      </c>
    </row>
    <row r="1538">
      <c r="A1538" s="3">
        <v>43790.0</v>
      </c>
      <c r="B1538" s="4" t="s">
        <v>398</v>
      </c>
      <c r="C1538" s="5">
        <v>39.0</v>
      </c>
      <c r="D1538" s="4" t="s">
        <v>399</v>
      </c>
      <c r="E1538" s="6" t="s">
        <v>400</v>
      </c>
      <c r="F1538" s="5" t="s">
        <v>134</v>
      </c>
      <c r="G1538" s="5">
        <v>2116.0</v>
      </c>
      <c r="H1538" s="5" t="s">
        <v>54</v>
      </c>
      <c r="I1538" s="4" t="s">
        <v>28</v>
      </c>
    </row>
    <row r="1539">
      <c r="A1539" s="3">
        <v>43790.0</v>
      </c>
      <c r="B1539" s="4" t="s">
        <v>248</v>
      </c>
      <c r="C1539" s="5">
        <v>40.0</v>
      </c>
      <c r="D1539" s="4" t="s">
        <v>249</v>
      </c>
      <c r="E1539" s="6" t="s">
        <v>250</v>
      </c>
      <c r="F1539" s="5" t="s">
        <v>251</v>
      </c>
      <c r="G1539" s="5">
        <v>4596.0</v>
      </c>
      <c r="H1539" s="5" t="s">
        <v>252</v>
      </c>
      <c r="I1539" s="4" t="s">
        <v>14</v>
      </c>
    </row>
    <row r="1540">
      <c r="A1540" s="3">
        <v>43790.0</v>
      </c>
      <c r="B1540" s="4" t="s">
        <v>318</v>
      </c>
      <c r="C1540" s="5">
        <v>41.0</v>
      </c>
      <c r="D1540" s="4" t="s">
        <v>319</v>
      </c>
      <c r="E1540" s="6" t="s">
        <v>320</v>
      </c>
      <c r="F1540" s="5" t="s">
        <v>134</v>
      </c>
      <c r="G1540" s="5">
        <v>1113.0</v>
      </c>
      <c r="H1540" s="5" t="s">
        <v>321</v>
      </c>
      <c r="I1540" s="4" t="s">
        <v>28</v>
      </c>
    </row>
    <row r="1541">
      <c r="A1541" s="3">
        <v>43790.0</v>
      </c>
      <c r="B1541" s="4" t="s">
        <v>64</v>
      </c>
      <c r="C1541" s="5">
        <v>42.0</v>
      </c>
      <c r="D1541" s="4" t="s">
        <v>65</v>
      </c>
      <c r="E1541" s="6" t="s">
        <v>66</v>
      </c>
      <c r="F1541" s="5">
        <v>4.0</v>
      </c>
      <c r="G1541" s="5">
        <v>2329.0</v>
      </c>
      <c r="H1541" s="5" t="s">
        <v>67</v>
      </c>
      <c r="I1541" s="4" t="s">
        <v>14</v>
      </c>
    </row>
    <row r="1542">
      <c r="A1542" s="3">
        <v>43790.0</v>
      </c>
      <c r="B1542" s="4" t="s">
        <v>461</v>
      </c>
      <c r="C1542" s="5">
        <v>43.0</v>
      </c>
      <c r="D1542" s="4" t="s">
        <v>462</v>
      </c>
      <c r="E1542" s="6" t="s">
        <v>463</v>
      </c>
      <c r="F1542" s="5" t="s">
        <v>53</v>
      </c>
      <c r="G1542" s="5">
        <v>2432.0</v>
      </c>
      <c r="H1542" s="5" t="s">
        <v>464</v>
      </c>
      <c r="I1542" s="4" t="s">
        <v>28</v>
      </c>
    </row>
    <row r="1543">
      <c r="A1543" s="3">
        <v>43790.0</v>
      </c>
      <c r="B1543" s="4" t="s">
        <v>482</v>
      </c>
      <c r="C1543" s="5">
        <v>44.0</v>
      </c>
      <c r="D1543" s="4" t="s">
        <v>199</v>
      </c>
      <c r="E1543" s="6" t="s">
        <v>483</v>
      </c>
      <c r="F1543" s="5">
        <v>4.0</v>
      </c>
      <c r="G1543" s="5">
        <v>8862.0</v>
      </c>
      <c r="H1543" s="5" t="s">
        <v>484</v>
      </c>
      <c r="I1543" s="4" t="s">
        <v>28</v>
      </c>
    </row>
    <row r="1544">
      <c r="A1544" s="3">
        <v>43790.0</v>
      </c>
      <c r="B1544" s="4" t="s">
        <v>144</v>
      </c>
      <c r="C1544" s="5">
        <v>45.0</v>
      </c>
      <c r="D1544" s="4" t="s">
        <v>145</v>
      </c>
      <c r="E1544" s="6" t="s">
        <v>146</v>
      </c>
      <c r="F1544" s="5" t="s">
        <v>53</v>
      </c>
      <c r="G1544" s="5">
        <v>3616.0</v>
      </c>
      <c r="H1544" s="5" t="s">
        <v>147</v>
      </c>
      <c r="I1544" s="4" t="s">
        <v>28</v>
      </c>
    </row>
    <row r="1545">
      <c r="A1545" s="3">
        <v>43790.0</v>
      </c>
      <c r="B1545" s="4" t="s">
        <v>94</v>
      </c>
      <c r="C1545" s="5">
        <v>46.0</v>
      </c>
      <c r="D1545" s="4" t="s">
        <v>95</v>
      </c>
      <c r="E1545" s="6" t="s">
        <v>96</v>
      </c>
      <c r="F1545" s="5" t="s">
        <v>97</v>
      </c>
      <c r="G1545" s="5">
        <v>674.0</v>
      </c>
      <c r="H1545" s="5">
        <v>30.0</v>
      </c>
      <c r="I1545" s="4" t="s">
        <v>28</v>
      </c>
    </row>
    <row r="1546">
      <c r="A1546" s="3">
        <v>43790.0</v>
      </c>
      <c r="B1546" s="4" t="s">
        <v>360</v>
      </c>
      <c r="C1546" s="5">
        <v>47.0</v>
      </c>
      <c r="D1546" s="4" t="s">
        <v>361</v>
      </c>
      <c r="E1546" s="6" t="s">
        <v>362</v>
      </c>
      <c r="F1546" s="5">
        <v>4.0</v>
      </c>
      <c r="G1546" s="5">
        <v>540.0</v>
      </c>
      <c r="H1546" s="5" t="s">
        <v>54</v>
      </c>
      <c r="I1546" s="4" t="s">
        <v>14</v>
      </c>
    </row>
    <row r="1547">
      <c r="A1547" s="3">
        <v>43790.0</v>
      </c>
      <c r="B1547" s="4" t="s">
        <v>103</v>
      </c>
      <c r="C1547" s="5">
        <v>48.0</v>
      </c>
      <c r="D1547" s="4" t="s">
        <v>104</v>
      </c>
      <c r="E1547" s="6" t="s">
        <v>105</v>
      </c>
      <c r="F1547" s="5" t="s">
        <v>106</v>
      </c>
      <c r="G1547" s="5">
        <v>1030.0</v>
      </c>
      <c r="H1547" s="5" t="s">
        <v>107</v>
      </c>
      <c r="I1547" s="4" t="s">
        <v>28</v>
      </c>
    </row>
    <row r="1548">
      <c r="A1548" s="3">
        <v>43790.0</v>
      </c>
      <c r="B1548" s="4" t="s">
        <v>160</v>
      </c>
      <c r="C1548" s="5">
        <v>49.0</v>
      </c>
      <c r="D1548" s="4" t="s">
        <v>161</v>
      </c>
      <c r="E1548" s="6" t="s">
        <v>162</v>
      </c>
      <c r="F1548" s="5">
        <v>4.0</v>
      </c>
      <c r="G1548" s="5">
        <v>3281.0</v>
      </c>
      <c r="H1548" s="5" t="s">
        <v>163</v>
      </c>
      <c r="I1548" s="4" t="s">
        <v>14</v>
      </c>
    </row>
    <row r="1549">
      <c r="A1549" s="3">
        <v>43790.0</v>
      </c>
      <c r="B1549" s="4" t="s">
        <v>409</v>
      </c>
      <c r="C1549" s="5">
        <v>50.0</v>
      </c>
      <c r="D1549" s="4" t="s">
        <v>410</v>
      </c>
      <c r="E1549" s="6" t="s">
        <v>411</v>
      </c>
      <c r="F1549" s="5" t="s">
        <v>32</v>
      </c>
      <c r="G1549" s="5">
        <v>827.0</v>
      </c>
      <c r="H1549" s="5" t="s">
        <v>412</v>
      </c>
      <c r="I1549" s="4" t="s">
        <v>28</v>
      </c>
    </row>
    <row r="1550">
      <c r="A1550" s="3">
        <v>43790.0</v>
      </c>
      <c r="B1550" s="4" t="s">
        <v>559</v>
      </c>
      <c r="C1550" s="5">
        <v>51.0</v>
      </c>
      <c r="D1550" s="4" t="s">
        <v>560</v>
      </c>
      <c r="E1550" s="6" t="s">
        <v>561</v>
      </c>
      <c r="F1550" s="5" t="s">
        <v>53</v>
      </c>
      <c r="G1550" s="5">
        <v>3411.0</v>
      </c>
      <c r="H1550" s="5" t="s">
        <v>562</v>
      </c>
      <c r="I1550" s="4" t="s">
        <v>28</v>
      </c>
    </row>
    <row r="1551">
      <c r="A1551" s="3">
        <v>43790.0</v>
      </c>
      <c r="B1551" s="4" t="s">
        <v>667</v>
      </c>
      <c r="C1551" s="5">
        <v>52.0</v>
      </c>
      <c r="D1551" s="4" t="s">
        <v>668</v>
      </c>
      <c r="E1551" s="6" t="s">
        <v>669</v>
      </c>
      <c r="F1551" s="5" t="s">
        <v>12</v>
      </c>
      <c r="G1551" s="5">
        <v>165.0</v>
      </c>
      <c r="H1551" s="5" t="s">
        <v>67</v>
      </c>
      <c r="I1551" s="4" t="s">
        <v>28</v>
      </c>
    </row>
    <row r="1552">
      <c r="A1552" s="3">
        <v>43790.0</v>
      </c>
      <c r="B1552" s="4" t="s">
        <v>680</v>
      </c>
      <c r="C1552" s="5">
        <v>53.0</v>
      </c>
      <c r="D1552" s="4" t="s">
        <v>681</v>
      </c>
      <c r="E1552" s="6" t="s">
        <v>682</v>
      </c>
      <c r="F1552" s="5" t="s">
        <v>32</v>
      </c>
      <c r="G1552" s="5">
        <v>2047.0</v>
      </c>
      <c r="H1552" s="5" t="s">
        <v>683</v>
      </c>
      <c r="I1552" s="4" t="s">
        <v>28</v>
      </c>
    </row>
    <row r="1553">
      <c r="A1553" s="3">
        <v>43790.0</v>
      </c>
      <c r="B1553" s="4" t="s">
        <v>755</v>
      </c>
      <c r="C1553" s="5">
        <v>54.0</v>
      </c>
      <c r="D1553" s="4" t="s">
        <v>756</v>
      </c>
      <c r="E1553" s="6" t="s">
        <v>757</v>
      </c>
      <c r="F1553" s="5" t="s">
        <v>74</v>
      </c>
      <c r="G1553" s="5">
        <v>389.0</v>
      </c>
      <c r="H1553" s="5" t="s">
        <v>758</v>
      </c>
      <c r="I1553" s="4" t="s">
        <v>14</v>
      </c>
    </row>
    <row r="1554">
      <c r="A1554" s="3">
        <v>43790.0</v>
      </c>
      <c r="B1554" s="4" t="s">
        <v>82</v>
      </c>
      <c r="C1554" s="5">
        <v>55.0</v>
      </c>
      <c r="D1554" s="4" t="s">
        <v>83</v>
      </c>
      <c r="E1554" s="6" t="s">
        <v>84</v>
      </c>
      <c r="F1554" s="5" t="s">
        <v>85</v>
      </c>
      <c r="G1554" s="5">
        <v>759.0</v>
      </c>
      <c r="H1554" s="5">
        <v>37.0</v>
      </c>
      <c r="I1554" s="4" t="s">
        <v>28</v>
      </c>
    </row>
    <row r="1555">
      <c r="A1555" s="3">
        <v>43790.0</v>
      </c>
      <c r="B1555" s="4" t="s">
        <v>221</v>
      </c>
      <c r="C1555" s="5">
        <v>56.0</v>
      </c>
      <c r="D1555" s="4" t="s">
        <v>222</v>
      </c>
      <c r="E1555" s="6" t="s">
        <v>223</v>
      </c>
      <c r="F1555" s="5" t="s">
        <v>26</v>
      </c>
      <c r="G1555" s="5">
        <v>6851.0</v>
      </c>
      <c r="H1555" s="5" t="s">
        <v>224</v>
      </c>
      <c r="I1555" s="4" t="s">
        <v>28</v>
      </c>
    </row>
    <row r="1556">
      <c r="A1556" s="3">
        <v>43790.0</v>
      </c>
      <c r="B1556" s="4" t="s">
        <v>700</v>
      </c>
      <c r="C1556" s="5">
        <v>57.0</v>
      </c>
      <c r="D1556" s="4" t="s">
        <v>701</v>
      </c>
      <c r="E1556" s="6" t="s">
        <v>702</v>
      </c>
      <c r="F1556" s="5" t="s">
        <v>74</v>
      </c>
      <c r="G1556" s="5">
        <v>817.0</v>
      </c>
      <c r="H1556" s="5" t="s">
        <v>703</v>
      </c>
      <c r="I1556" s="4" t="s">
        <v>14</v>
      </c>
    </row>
    <row r="1557">
      <c r="A1557" s="3">
        <v>43790.0</v>
      </c>
      <c r="B1557" s="4" t="s">
        <v>413</v>
      </c>
      <c r="C1557" s="5">
        <v>58.0</v>
      </c>
      <c r="D1557" s="4" t="s">
        <v>414</v>
      </c>
      <c r="E1557" s="6" t="s">
        <v>415</v>
      </c>
      <c r="F1557" s="5" t="s">
        <v>26</v>
      </c>
      <c r="G1557" s="5">
        <v>3279.0</v>
      </c>
      <c r="H1557" s="5" t="s">
        <v>416</v>
      </c>
      <c r="I1557" s="4" t="s">
        <v>28</v>
      </c>
    </row>
    <row r="1558">
      <c r="A1558" s="3">
        <v>43790.0</v>
      </c>
      <c r="B1558" s="4" t="s">
        <v>766</v>
      </c>
      <c r="C1558" s="5">
        <v>59.0</v>
      </c>
      <c r="D1558" s="4" t="s">
        <v>767</v>
      </c>
      <c r="E1558" s="6" t="s">
        <v>768</v>
      </c>
      <c r="F1558" s="5" t="s">
        <v>12</v>
      </c>
      <c r="G1558" s="5">
        <v>3784.0</v>
      </c>
      <c r="H1558" s="5" t="s">
        <v>769</v>
      </c>
      <c r="I1558" s="4" t="s">
        <v>28</v>
      </c>
    </row>
    <row r="1559">
      <c r="A1559" s="3">
        <v>43790.0</v>
      </c>
      <c r="B1559" s="4" t="s">
        <v>377</v>
      </c>
      <c r="C1559" s="5">
        <v>60.0</v>
      </c>
      <c r="D1559" s="4" t="s">
        <v>378</v>
      </c>
      <c r="E1559" s="6" t="s">
        <v>379</v>
      </c>
      <c r="F1559" s="5" t="s">
        <v>32</v>
      </c>
      <c r="G1559" s="5">
        <v>2875.0</v>
      </c>
      <c r="H1559" s="5" t="s">
        <v>332</v>
      </c>
      <c r="I1559" s="4" t="s">
        <v>28</v>
      </c>
    </row>
    <row r="1560">
      <c r="A1560" s="3">
        <v>43790.0</v>
      </c>
      <c r="B1560" s="4" t="s">
        <v>326</v>
      </c>
      <c r="C1560" s="5">
        <v>61.0</v>
      </c>
      <c r="D1560" s="4" t="s">
        <v>327</v>
      </c>
      <c r="E1560" s="6" t="s">
        <v>328</v>
      </c>
      <c r="F1560" s="5" t="s">
        <v>32</v>
      </c>
      <c r="G1560" s="5">
        <v>4873.0</v>
      </c>
      <c r="H1560" s="5" t="s">
        <v>213</v>
      </c>
      <c r="I1560" s="4" t="s">
        <v>28</v>
      </c>
    </row>
    <row r="1561">
      <c r="A1561" s="3">
        <v>43790.0</v>
      </c>
      <c r="B1561" s="4" t="s">
        <v>434</v>
      </c>
      <c r="C1561" s="5">
        <v>62.0</v>
      </c>
      <c r="D1561" s="4" t="s">
        <v>435</v>
      </c>
      <c r="E1561" s="6" t="s">
        <v>436</v>
      </c>
      <c r="F1561" s="5" t="s">
        <v>12</v>
      </c>
      <c r="G1561" s="5">
        <v>4791.0</v>
      </c>
      <c r="H1561" s="5" t="s">
        <v>437</v>
      </c>
      <c r="I1561" s="4" t="s">
        <v>28</v>
      </c>
    </row>
    <row r="1562">
      <c r="A1562" s="3">
        <v>43790.0</v>
      </c>
      <c r="B1562" s="4" t="s">
        <v>449</v>
      </c>
      <c r="C1562" s="5">
        <v>63.0</v>
      </c>
      <c r="D1562" s="4" t="s">
        <v>450</v>
      </c>
      <c r="E1562" s="6" t="s">
        <v>451</v>
      </c>
      <c r="F1562" s="5" t="s">
        <v>251</v>
      </c>
      <c r="G1562" s="5">
        <v>1054.0</v>
      </c>
      <c r="H1562" s="5" t="s">
        <v>452</v>
      </c>
      <c r="I1562" s="4" t="s">
        <v>28</v>
      </c>
    </row>
    <row r="1563">
      <c r="A1563" s="3">
        <v>43790.0</v>
      </c>
      <c r="B1563" s="4" t="s">
        <v>744</v>
      </c>
      <c r="C1563" s="5">
        <v>64.0</v>
      </c>
      <c r="D1563" s="4" t="s">
        <v>745</v>
      </c>
      <c r="E1563" s="6" t="s">
        <v>746</v>
      </c>
      <c r="F1563" s="5" t="s">
        <v>12</v>
      </c>
      <c r="G1563" s="5">
        <v>651.0</v>
      </c>
      <c r="H1563" s="5" t="s">
        <v>747</v>
      </c>
      <c r="I1563" s="4" t="s">
        <v>28</v>
      </c>
    </row>
    <row r="1564">
      <c r="A1564" s="3">
        <v>43790.0</v>
      </c>
      <c r="B1564" s="4" t="s">
        <v>708</v>
      </c>
      <c r="C1564" s="5">
        <v>65.0</v>
      </c>
      <c r="D1564" s="4" t="s">
        <v>709</v>
      </c>
      <c r="E1564" s="6" t="s">
        <v>710</v>
      </c>
      <c r="F1564" s="5">
        <v>4.0</v>
      </c>
      <c r="G1564" s="5">
        <v>797.0</v>
      </c>
      <c r="H1564" s="5" t="s">
        <v>711</v>
      </c>
      <c r="I1564" s="4" t="s">
        <v>28</v>
      </c>
    </row>
    <row r="1565">
      <c r="A1565" s="3">
        <v>43790.0</v>
      </c>
      <c r="B1565" s="4" t="s">
        <v>445</v>
      </c>
      <c r="C1565" s="5">
        <v>66.0</v>
      </c>
      <c r="D1565" s="4" t="s">
        <v>446</v>
      </c>
      <c r="E1565" s="6" t="s">
        <v>447</v>
      </c>
      <c r="F1565" s="5">
        <v>4.0</v>
      </c>
      <c r="G1565" s="5">
        <v>1200.0</v>
      </c>
      <c r="H1565" s="5" t="s">
        <v>448</v>
      </c>
      <c r="I1565" s="4" t="s">
        <v>14</v>
      </c>
    </row>
    <row r="1566">
      <c r="A1566" s="3">
        <v>43790.0</v>
      </c>
      <c r="B1566" s="4" t="s">
        <v>715</v>
      </c>
      <c r="C1566" s="5">
        <v>67.0</v>
      </c>
      <c r="D1566" s="4" t="s">
        <v>716</v>
      </c>
      <c r="E1566" s="6" t="s">
        <v>717</v>
      </c>
      <c r="F1566" s="5" t="s">
        <v>32</v>
      </c>
      <c r="G1566" s="5">
        <v>3560.0</v>
      </c>
      <c r="H1566" s="5" t="s">
        <v>718</v>
      </c>
      <c r="I1566" s="4" t="s">
        <v>28</v>
      </c>
    </row>
    <row r="1567">
      <c r="A1567" s="3">
        <v>43790.0</v>
      </c>
      <c r="B1567" s="4" t="s">
        <v>260</v>
      </c>
      <c r="C1567" s="5">
        <v>68.0</v>
      </c>
      <c r="D1567" s="4" t="s">
        <v>261</v>
      </c>
      <c r="E1567" s="6" t="s">
        <v>262</v>
      </c>
      <c r="F1567" s="5" t="s">
        <v>32</v>
      </c>
      <c r="G1567" s="5">
        <v>1910.0</v>
      </c>
      <c r="H1567" s="5" t="s">
        <v>67</v>
      </c>
      <c r="I1567" s="4" t="s">
        <v>28</v>
      </c>
    </row>
    <row r="1568">
      <c r="A1568" s="3">
        <v>43790.0</v>
      </c>
      <c r="B1568" s="4" t="s">
        <v>348</v>
      </c>
      <c r="C1568" s="5">
        <v>69.0</v>
      </c>
      <c r="D1568" s="4" t="s">
        <v>349</v>
      </c>
      <c r="E1568" s="6" t="s">
        <v>350</v>
      </c>
      <c r="F1568" s="5" t="s">
        <v>134</v>
      </c>
      <c r="G1568" s="5">
        <v>740.0</v>
      </c>
      <c r="H1568" s="5" t="s">
        <v>351</v>
      </c>
      <c r="I1568" s="4" t="s">
        <v>28</v>
      </c>
    </row>
    <row r="1569">
      <c r="A1569" s="3">
        <v>43790.0</v>
      </c>
      <c r="B1569" s="4" t="s">
        <v>670</v>
      </c>
      <c r="C1569" s="5">
        <v>70.0</v>
      </c>
      <c r="D1569" s="4" t="s">
        <v>671</v>
      </c>
      <c r="E1569" s="6" t="s">
        <v>672</v>
      </c>
      <c r="F1569" s="5" t="s">
        <v>26</v>
      </c>
      <c r="G1569" s="5">
        <v>1871.0</v>
      </c>
      <c r="H1569" s="5">
        <v>98.0</v>
      </c>
      <c r="I1569" s="4" t="s">
        <v>14</v>
      </c>
    </row>
    <row r="1570">
      <c r="A1570" s="3">
        <v>43790.0</v>
      </c>
      <c r="B1570" s="4" t="s">
        <v>210</v>
      </c>
      <c r="C1570" s="5">
        <v>71.0</v>
      </c>
      <c r="D1570" s="4" t="s">
        <v>211</v>
      </c>
      <c r="E1570" s="6" t="s">
        <v>212</v>
      </c>
      <c r="F1570" s="5">
        <v>4.0</v>
      </c>
      <c r="G1570" s="5">
        <v>454.0</v>
      </c>
      <c r="H1570" s="5" t="s">
        <v>213</v>
      </c>
      <c r="I1570" s="4" t="s">
        <v>28</v>
      </c>
    </row>
    <row r="1571">
      <c r="A1571" s="3">
        <v>43790.0</v>
      </c>
      <c r="B1571" s="4" t="s">
        <v>676</v>
      </c>
      <c r="C1571" s="5">
        <v>72.0</v>
      </c>
      <c r="D1571" s="4" t="s">
        <v>677</v>
      </c>
      <c r="E1571" s="6" t="s">
        <v>678</v>
      </c>
      <c r="F1571" s="5">
        <v>4.0</v>
      </c>
      <c r="G1571" s="5">
        <v>1269.0</v>
      </c>
      <c r="H1571" s="5" t="s">
        <v>679</v>
      </c>
      <c r="I1571" s="4" t="s">
        <v>14</v>
      </c>
    </row>
    <row r="1572">
      <c r="A1572" s="3">
        <v>43790.0</v>
      </c>
      <c r="B1572" s="4" t="s">
        <v>582</v>
      </c>
      <c r="C1572" s="5">
        <v>73.0</v>
      </c>
      <c r="D1572" s="4" t="s">
        <v>583</v>
      </c>
      <c r="E1572" s="6" t="s">
        <v>584</v>
      </c>
      <c r="F1572" s="5">
        <v>4.0</v>
      </c>
      <c r="G1572" s="5">
        <v>1831.0</v>
      </c>
      <c r="H1572" s="5" t="s">
        <v>585</v>
      </c>
      <c r="I1572" s="4" t="s">
        <v>14</v>
      </c>
    </row>
    <row r="1573">
      <c r="A1573" s="3">
        <v>43790.0</v>
      </c>
      <c r="B1573" s="4" t="s">
        <v>797</v>
      </c>
      <c r="C1573" s="5">
        <v>74.0</v>
      </c>
      <c r="D1573" s="4" t="s">
        <v>798</v>
      </c>
      <c r="E1573" s="6" t="s">
        <v>799</v>
      </c>
      <c r="F1573" s="5" t="s">
        <v>53</v>
      </c>
      <c r="G1573" s="5">
        <v>2490.0</v>
      </c>
      <c r="H1573" s="5" t="s">
        <v>800</v>
      </c>
      <c r="I1573" s="4" t="s">
        <v>28</v>
      </c>
    </row>
    <row r="1574">
      <c r="A1574" s="3">
        <v>43790.0</v>
      </c>
      <c r="B1574" s="4" t="s">
        <v>263</v>
      </c>
      <c r="C1574" s="5">
        <v>75.0</v>
      </c>
      <c r="D1574" s="4" t="s">
        <v>264</v>
      </c>
      <c r="E1574" s="6" t="s">
        <v>265</v>
      </c>
      <c r="F1574" s="5" t="s">
        <v>106</v>
      </c>
      <c r="G1574" s="5">
        <v>1519.0</v>
      </c>
      <c r="H1574" s="5" t="s">
        <v>266</v>
      </c>
      <c r="I1574" s="4" t="s">
        <v>28</v>
      </c>
    </row>
    <row r="1575">
      <c r="A1575" s="3">
        <v>43790.0</v>
      </c>
      <c r="B1575" s="4" t="s">
        <v>813</v>
      </c>
      <c r="C1575" s="5">
        <v>76.0</v>
      </c>
      <c r="D1575" s="4" t="s">
        <v>814</v>
      </c>
      <c r="E1575" s="6" t="s">
        <v>815</v>
      </c>
      <c r="F1575" s="5">
        <v>4.0</v>
      </c>
      <c r="G1575" s="5">
        <v>498.0</v>
      </c>
      <c r="H1575" s="5" t="s">
        <v>816</v>
      </c>
      <c r="I1575" s="4" t="s">
        <v>14</v>
      </c>
    </row>
    <row r="1576">
      <c r="A1576" s="3">
        <v>43790.0</v>
      </c>
      <c r="B1576" s="4" t="s">
        <v>79</v>
      </c>
      <c r="C1576" s="5">
        <v>77.0</v>
      </c>
      <c r="D1576" s="4" t="s">
        <v>80</v>
      </c>
      <c r="E1576" s="6" t="s">
        <v>81</v>
      </c>
      <c r="F1576" s="5">
        <v>4.0</v>
      </c>
      <c r="G1576" s="5">
        <v>2088.0</v>
      </c>
      <c r="H1576" s="5" t="s">
        <v>59</v>
      </c>
      <c r="I1576" s="4" t="s">
        <v>14</v>
      </c>
    </row>
    <row r="1577">
      <c r="A1577" s="3">
        <v>43790.0</v>
      </c>
      <c r="B1577" s="4" t="s">
        <v>673</v>
      </c>
      <c r="C1577" s="5">
        <v>78.0</v>
      </c>
      <c r="D1577" s="4" t="s">
        <v>674</v>
      </c>
      <c r="E1577" s="6" t="s">
        <v>675</v>
      </c>
      <c r="F1577" s="5">
        <v>4.0</v>
      </c>
      <c r="G1577" s="5">
        <v>690.0</v>
      </c>
      <c r="H1577" s="5" t="s">
        <v>307</v>
      </c>
      <c r="I1577" s="4" t="s">
        <v>14</v>
      </c>
    </row>
    <row r="1578">
      <c r="A1578" s="3">
        <v>43790.0</v>
      </c>
      <c r="B1578" s="4" t="s">
        <v>337</v>
      </c>
      <c r="C1578" s="5">
        <v>79.0</v>
      </c>
      <c r="D1578" s="4" t="s">
        <v>338</v>
      </c>
      <c r="E1578" s="6" t="s">
        <v>339</v>
      </c>
      <c r="F1578" s="5" t="s">
        <v>74</v>
      </c>
      <c r="G1578" s="5">
        <v>1775.0</v>
      </c>
      <c r="H1578" s="5" t="s">
        <v>340</v>
      </c>
      <c r="I1578" s="4" t="s">
        <v>28</v>
      </c>
    </row>
    <row r="1579">
      <c r="A1579" s="3">
        <v>43790.0</v>
      </c>
      <c r="B1579" s="4" t="s">
        <v>719</v>
      </c>
      <c r="C1579" s="5">
        <v>80.0</v>
      </c>
      <c r="D1579" s="4" t="s">
        <v>720</v>
      </c>
      <c r="E1579" s="6" t="s">
        <v>721</v>
      </c>
      <c r="F1579" s="5" t="s">
        <v>74</v>
      </c>
      <c r="G1579" s="5">
        <v>254.0</v>
      </c>
      <c r="H1579" s="5" t="s">
        <v>722</v>
      </c>
      <c r="I1579" s="4" t="s">
        <v>28</v>
      </c>
    </row>
    <row r="1580">
      <c r="A1580" s="3">
        <v>43790.0</v>
      </c>
      <c r="B1580" s="4" t="s">
        <v>618</v>
      </c>
      <c r="C1580" s="5">
        <v>81.0</v>
      </c>
      <c r="D1580" s="4" t="s">
        <v>619</v>
      </c>
      <c r="E1580" s="6" t="s">
        <v>620</v>
      </c>
      <c r="F1580" s="5" t="s">
        <v>176</v>
      </c>
      <c r="G1580" s="5">
        <v>71.0</v>
      </c>
      <c r="H1580" s="5" t="s">
        <v>621</v>
      </c>
      <c r="I1580" s="4" t="s">
        <v>28</v>
      </c>
    </row>
    <row r="1581">
      <c r="A1581" s="3">
        <v>43790.0</v>
      </c>
      <c r="B1581" s="4" t="s">
        <v>256</v>
      </c>
      <c r="C1581" s="5">
        <v>82.0</v>
      </c>
      <c r="D1581" s="4" t="s">
        <v>257</v>
      </c>
      <c r="E1581" s="6" t="s">
        <v>258</v>
      </c>
      <c r="F1581" s="5" t="s">
        <v>251</v>
      </c>
      <c r="G1581" s="5">
        <v>2406.0</v>
      </c>
      <c r="H1581" s="5" t="s">
        <v>259</v>
      </c>
      <c r="I1581" s="4" t="s">
        <v>28</v>
      </c>
    </row>
    <row r="1582">
      <c r="A1582" s="3">
        <v>43790.0</v>
      </c>
      <c r="B1582" s="4" t="s">
        <v>807</v>
      </c>
      <c r="C1582" s="5">
        <v>83.0</v>
      </c>
      <c r="D1582" s="4" t="s">
        <v>808</v>
      </c>
      <c r="E1582" s="6" t="s">
        <v>809</v>
      </c>
      <c r="F1582" s="5" t="s">
        <v>171</v>
      </c>
      <c r="G1582" s="5">
        <v>3362.0</v>
      </c>
      <c r="H1582" s="5">
        <v>26.0</v>
      </c>
      <c r="I1582" s="4" t="s">
        <v>14</v>
      </c>
    </row>
    <row r="1583">
      <c r="A1583" s="3">
        <v>43790.0</v>
      </c>
      <c r="B1583" s="4" t="s">
        <v>782</v>
      </c>
      <c r="C1583" s="5">
        <v>84.0</v>
      </c>
      <c r="D1583" s="4" t="s">
        <v>783</v>
      </c>
      <c r="E1583" s="6" t="s">
        <v>784</v>
      </c>
      <c r="F1583" s="5" t="s">
        <v>134</v>
      </c>
      <c r="G1583" s="5">
        <v>544.0</v>
      </c>
      <c r="H1583" s="5" t="s">
        <v>785</v>
      </c>
      <c r="I1583" s="4" t="s">
        <v>14</v>
      </c>
    </row>
    <row r="1584">
      <c r="A1584" s="3">
        <v>43790.0</v>
      </c>
      <c r="B1584" s="4" t="s">
        <v>98</v>
      </c>
      <c r="C1584" s="5">
        <v>85.0</v>
      </c>
      <c r="D1584" s="4" t="s">
        <v>99</v>
      </c>
      <c r="E1584" s="6" t="s">
        <v>100</v>
      </c>
      <c r="F1584" s="5" t="s">
        <v>101</v>
      </c>
      <c r="G1584" s="5">
        <v>439.0</v>
      </c>
      <c r="H1584" s="5" t="s">
        <v>102</v>
      </c>
      <c r="I1584" s="4" t="s">
        <v>28</v>
      </c>
    </row>
    <row r="1585">
      <c r="A1585" s="3">
        <v>43790.0</v>
      </c>
      <c r="B1585" s="4" t="s">
        <v>737</v>
      </c>
      <c r="C1585" s="5">
        <v>86.0</v>
      </c>
      <c r="D1585" s="4" t="s">
        <v>738</v>
      </c>
      <c r="E1585" s="6" t="s">
        <v>739</v>
      </c>
      <c r="F1585" s="5" t="s">
        <v>134</v>
      </c>
      <c r="G1585" s="5">
        <v>235.0</v>
      </c>
      <c r="H1585" s="5" t="s">
        <v>127</v>
      </c>
      <c r="I1585" s="4" t="s">
        <v>28</v>
      </c>
    </row>
    <row r="1586">
      <c r="A1586" s="3">
        <v>43790.0</v>
      </c>
      <c r="B1586" s="4" t="s">
        <v>759</v>
      </c>
      <c r="C1586" s="5">
        <v>87.0</v>
      </c>
      <c r="D1586" s="4" t="s">
        <v>760</v>
      </c>
      <c r="E1586" s="6" t="s">
        <v>761</v>
      </c>
      <c r="F1586" s="5">
        <v>4.0</v>
      </c>
      <c r="G1586" s="5">
        <v>1088.0</v>
      </c>
      <c r="H1586" s="5" t="s">
        <v>762</v>
      </c>
      <c r="I1586" s="4" t="s">
        <v>14</v>
      </c>
    </row>
    <row r="1587">
      <c r="A1587" s="3">
        <v>43790.0</v>
      </c>
      <c r="B1587" s="4" t="s">
        <v>723</v>
      </c>
      <c r="C1587" s="5">
        <v>88.0</v>
      </c>
      <c r="D1587" s="4" t="s">
        <v>724</v>
      </c>
      <c r="E1587" s="6" t="s">
        <v>725</v>
      </c>
      <c r="F1587" s="5">
        <v>4.0</v>
      </c>
      <c r="G1587" s="5">
        <v>1405.0</v>
      </c>
      <c r="H1587" s="5" t="s">
        <v>726</v>
      </c>
      <c r="I1587" s="4" t="s">
        <v>28</v>
      </c>
    </row>
    <row r="1588">
      <c r="A1588" s="3">
        <v>43790.0</v>
      </c>
      <c r="B1588" s="4" t="s">
        <v>281</v>
      </c>
      <c r="C1588" s="5">
        <v>89.0</v>
      </c>
      <c r="D1588" s="4" t="s">
        <v>113</v>
      </c>
      <c r="E1588" s="6" t="s">
        <v>282</v>
      </c>
      <c r="F1588" s="5">
        <v>4.0</v>
      </c>
      <c r="G1588" s="5">
        <v>2703.0</v>
      </c>
      <c r="H1588" s="5" t="s">
        <v>283</v>
      </c>
      <c r="I1588" s="4" t="s">
        <v>28</v>
      </c>
    </row>
    <row r="1589">
      <c r="A1589" s="3">
        <v>43790.0</v>
      </c>
      <c r="B1589" s="4" t="s">
        <v>730</v>
      </c>
      <c r="C1589" s="5">
        <v>90.0</v>
      </c>
      <c r="D1589" s="4" t="s">
        <v>731</v>
      </c>
      <c r="E1589" s="6" t="s">
        <v>732</v>
      </c>
      <c r="F1589" s="5" t="s">
        <v>32</v>
      </c>
      <c r="G1589" s="5">
        <v>2449.0</v>
      </c>
      <c r="H1589" s="5" t="s">
        <v>733</v>
      </c>
      <c r="I1589" s="4" t="s">
        <v>28</v>
      </c>
    </row>
    <row r="1590">
      <c r="A1590" s="3">
        <v>43790.0</v>
      </c>
      <c r="B1590" s="4" t="s">
        <v>186</v>
      </c>
      <c r="C1590" s="5">
        <v>91.0</v>
      </c>
      <c r="D1590" s="4" t="s">
        <v>187</v>
      </c>
      <c r="E1590" s="6" t="s">
        <v>188</v>
      </c>
      <c r="F1590" s="5">
        <v>4.0</v>
      </c>
      <c r="G1590" s="5">
        <v>4385.0</v>
      </c>
      <c r="H1590" s="5" t="s">
        <v>189</v>
      </c>
      <c r="I1590" s="4" t="s">
        <v>28</v>
      </c>
    </row>
    <row r="1591">
      <c r="A1591" s="3">
        <v>43790.0</v>
      </c>
      <c r="B1591" s="4" t="s">
        <v>820</v>
      </c>
      <c r="C1591" s="5">
        <v>92.0</v>
      </c>
      <c r="D1591" s="4" t="s">
        <v>821</v>
      </c>
      <c r="E1591" s="6" t="s">
        <v>822</v>
      </c>
      <c r="F1591" s="5" t="s">
        <v>134</v>
      </c>
      <c r="G1591" s="5">
        <v>593.0</v>
      </c>
      <c r="H1591" s="5" t="s">
        <v>823</v>
      </c>
      <c r="I1591" s="4" t="s">
        <v>28</v>
      </c>
    </row>
    <row r="1592">
      <c r="A1592" s="3">
        <v>43790.0</v>
      </c>
      <c r="B1592" s="4" t="s">
        <v>128</v>
      </c>
      <c r="C1592" s="5">
        <v>93.0</v>
      </c>
      <c r="D1592" s="4" t="s">
        <v>129</v>
      </c>
      <c r="E1592" s="6" t="s">
        <v>130</v>
      </c>
      <c r="F1592" s="5">
        <v>4.0</v>
      </c>
      <c r="G1592" s="5">
        <v>2841.0</v>
      </c>
      <c r="H1592" s="5">
        <v>99.0</v>
      </c>
      <c r="I1592" s="4" t="s">
        <v>14</v>
      </c>
    </row>
    <row r="1593">
      <c r="A1593" s="3">
        <v>43790.0</v>
      </c>
      <c r="B1593" s="4" t="s">
        <v>751</v>
      </c>
      <c r="C1593" s="5">
        <v>94.0</v>
      </c>
      <c r="D1593" s="4" t="s">
        <v>752</v>
      </c>
      <c r="E1593" s="6" t="s">
        <v>753</v>
      </c>
      <c r="F1593" s="5" t="s">
        <v>74</v>
      </c>
      <c r="G1593" s="5">
        <v>1281.0</v>
      </c>
      <c r="H1593" s="5" t="s">
        <v>754</v>
      </c>
      <c r="I1593" s="4" t="s">
        <v>28</v>
      </c>
    </row>
    <row r="1594">
      <c r="A1594" s="3">
        <v>43790.0</v>
      </c>
      <c r="B1594" s="4" t="s">
        <v>824</v>
      </c>
      <c r="C1594" s="5">
        <v>95.0</v>
      </c>
      <c r="D1594" s="4" t="s">
        <v>825</v>
      </c>
      <c r="E1594" s="6" t="s">
        <v>826</v>
      </c>
      <c r="F1594" s="5">
        <v>4.0</v>
      </c>
      <c r="G1594" s="5">
        <v>328.0</v>
      </c>
      <c r="H1594" s="5" t="s">
        <v>163</v>
      </c>
      <c r="I1594" s="4" t="s">
        <v>14</v>
      </c>
    </row>
    <row r="1595">
      <c r="A1595" s="3">
        <v>43790.0</v>
      </c>
      <c r="B1595" s="4" t="s">
        <v>237</v>
      </c>
      <c r="C1595" s="5">
        <v>96.0</v>
      </c>
      <c r="D1595" s="4" t="s">
        <v>238</v>
      </c>
      <c r="E1595" s="6" t="s">
        <v>239</v>
      </c>
      <c r="F1595" s="5" t="s">
        <v>26</v>
      </c>
      <c r="G1595" s="5">
        <v>3882.0</v>
      </c>
      <c r="H1595" s="5" t="s">
        <v>240</v>
      </c>
      <c r="I1595" s="4" t="s">
        <v>28</v>
      </c>
    </row>
    <row r="1596">
      <c r="A1596" s="3">
        <v>43790.0</v>
      </c>
      <c r="B1596" s="4" t="s">
        <v>786</v>
      </c>
      <c r="C1596" s="5">
        <v>97.0</v>
      </c>
      <c r="D1596" s="4" t="s">
        <v>787</v>
      </c>
      <c r="E1596" s="6" t="s">
        <v>788</v>
      </c>
      <c r="F1596" s="5" t="s">
        <v>176</v>
      </c>
      <c r="G1596" s="5">
        <v>953.0</v>
      </c>
      <c r="H1596" s="5" t="s">
        <v>789</v>
      </c>
      <c r="I1596" s="4" t="s">
        <v>28</v>
      </c>
    </row>
    <row r="1597">
      <c r="A1597" s="3">
        <v>43790.0</v>
      </c>
      <c r="B1597" s="4" t="s">
        <v>552</v>
      </c>
      <c r="C1597" s="5">
        <v>98.0</v>
      </c>
      <c r="D1597" s="4" t="s">
        <v>553</v>
      </c>
      <c r="E1597" s="6" t="s">
        <v>554</v>
      </c>
      <c r="F1597" s="5" t="s">
        <v>58</v>
      </c>
      <c r="G1597" s="5">
        <v>214.0</v>
      </c>
      <c r="H1597" s="5" t="s">
        <v>555</v>
      </c>
      <c r="I1597" s="4" t="s">
        <v>28</v>
      </c>
    </row>
    <row r="1598">
      <c r="A1598" s="3">
        <v>43790.0</v>
      </c>
      <c r="B1598" s="4" t="s">
        <v>827</v>
      </c>
      <c r="C1598" s="5">
        <v>99.0</v>
      </c>
      <c r="D1598" s="4" t="s">
        <v>828</v>
      </c>
      <c r="E1598" s="6" t="s">
        <v>829</v>
      </c>
      <c r="F1598" s="5" t="s">
        <v>12</v>
      </c>
      <c r="G1598" s="5">
        <v>2222.0</v>
      </c>
      <c r="H1598" s="5" t="s">
        <v>830</v>
      </c>
      <c r="I1598" s="4" t="s">
        <v>28</v>
      </c>
    </row>
    <row r="1599">
      <c r="A1599" s="3">
        <v>43790.0</v>
      </c>
      <c r="B1599" s="4" t="s">
        <v>770</v>
      </c>
      <c r="C1599" s="5">
        <v>100.0</v>
      </c>
      <c r="D1599" s="4" t="s">
        <v>771</v>
      </c>
      <c r="E1599" s="6" t="s">
        <v>772</v>
      </c>
      <c r="F1599" s="5" t="s">
        <v>773</v>
      </c>
      <c r="G1599" s="5">
        <v>5241.0</v>
      </c>
      <c r="H1599" s="5" t="s">
        <v>774</v>
      </c>
      <c r="I1599" s="4" t="s">
        <v>14</v>
      </c>
    </row>
    <row r="1600">
      <c r="A1600" s="3">
        <v>43789.0</v>
      </c>
      <c r="B1600" s="4" t="s">
        <v>19</v>
      </c>
      <c r="C1600" s="5">
        <v>1.0</v>
      </c>
      <c r="D1600" s="4" t="s">
        <v>20</v>
      </c>
      <c r="E1600" s="6" t="s">
        <v>21</v>
      </c>
      <c r="F1600" s="5">
        <v>4.0</v>
      </c>
      <c r="G1600" s="5">
        <v>10808.0</v>
      </c>
      <c r="H1600" s="5" t="s">
        <v>22</v>
      </c>
      <c r="I1600" s="4" t="s">
        <v>14</v>
      </c>
    </row>
    <row r="1601">
      <c r="A1601" s="3">
        <v>43789.0</v>
      </c>
      <c r="B1601" s="4" t="s">
        <v>15</v>
      </c>
      <c r="C1601" s="5">
        <v>2.0</v>
      </c>
      <c r="D1601" s="4" t="s">
        <v>16</v>
      </c>
      <c r="E1601" s="6" t="s">
        <v>17</v>
      </c>
      <c r="F1601" s="5">
        <v>4.0</v>
      </c>
      <c r="G1601" s="5">
        <v>29163.0</v>
      </c>
      <c r="H1601" s="5" t="s">
        <v>18</v>
      </c>
      <c r="I1601" s="4" t="s">
        <v>14</v>
      </c>
    </row>
    <row r="1602">
      <c r="A1602" s="3">
        <v>43789.0</v>
      </c>
      <c r="B1602" s="4" t="s">
        <v>68</v>
      </c>
      <c r="C1602" s="5">
        <v>3.0</v>
      </c>
      <c r="D1602" s="4" t="s">
        <v>69</v>
      </c>
      <c r="E1602" s="6" t="s">
        <v>70</v>
      </c>
      <c r="F1602" s="5">
        <v>4.0</v>
      </c>
      <c r="G1602" s="5">
        <v>3725.0</v>
      </c>
      <c r="H1602" s="5" t="s">
        <v>67</v>
      </c>
      <c r="I1602" s="4" t="s">
        <v>28</v>
      </c>
    </row>
    <row r="1603">
      <c r="A1603" s="3">
        <v>43789.0</v>
      </c>
      <c r="B1603" s="4" t="s">
        <v>831</v>
      </c>
      <c r="C1603" s="5">
        <v>4.0</v>
      </c>
      <c r="D1603" s="4" t="s">
        <v>24</v>
      </c>
      <c r="E1603" s="6" t="s">
        <v>832</v>
      </c>
      <c r="F1603" s="5" t="s">
        <v>26</v>
      </c>
      <c r="G1603" s="5">
        <v>5554.0</v>
      </c>
      <c r="H1603" s="5" t="s">
        <v>54</v>
      </c>
      <c r="I1603" s="4" t="s">
        <v>14</v>
      </c>
    </row>
    <row r="1604">
      <c r="A1604" s="3">
        <v>43789.0</v>
      </c>
      <c r="B1604" s="4" t="s">
        <v>46</v>
      </c>
      <c r="C1604" s="5">
        <v>5.0</v>
      </c>
      <c r="D1604" s="4" t="s">
        <v>47</v>
      </c>
      <c r="E1604" s="6" t="s">
        <v>48</v>
      </c>
      <c r="F1604" s="5">
        <v>4.0</v>
      </c>
      <c r="G1604" s="5">
        <v>6736.0</v>
      </c>
      <c r="H1604" s="5" t="s">
        <v>49</v>
      </c>
      <c r="I1604" s="4" t="s">
        <v>14</v>
      </c>
    </row>
    <row r="1605">
      <c r="A1605" s="3">
        <v>43789.0</v>
      </c>
      <c r="B1605" s="4" t="s">
        <v>38</v>
      </c>
      <c r="C1605" s="5">
        <v>6.0</v>
      </c>
      <c r="D1605" s="4" t="s">
        <v>39</v>
      </c>
      <c r="E1605" s="6" t="s">
        <v>40</v>
      </c>
      <c r="F1605" s="5">
        <v>4.0</v>
      </c>
      <c r="G1605" s="5">
        <v>5485.0</v>
      </c>
      <c r="H1605" s="5" t="s">
        <v>41</v>
      </c>
      <c r="I1605" s="4" t="s">
        <v>14</v>
      </c>
    </row>
    <row r="1606">
      <c r="A1606" s="3">
        <v>43789.0</v>
      </c>
      <c r="B1606" s="4" t="s">
        <v>60</v>
      </c>
      <c r="C1606" s="5">
        <v>7.0</v>
      </c>
      <c r="D1606" s="4" t="s">
        <v>61</v>
      </c>
      <c r="E1606" s="6" t="s">
        <v>62</v>
      </c>
      <c r="F1606" s="5">
        <v>4.0</v>
      </c>
      <c r="G1606" s="5">
        <v>2758.0</v>
      </c>
      <c r="H1606" s="5" t="s">
        <v>63</v>
      </c>
      <c r="I1606" s="4" t="s">
        <v>14</v>
      </c>
    </row>
    <row r="1607">
      <c r="A1607" s="3">
        <v>43789.0</v>
      </c>
      <c r="B1607" s="4" t="s">
        <v>182</v>
      </c>
      <c r="C1607" s="5">
        <v>8.0</v>
      </c>
      <c r="D1607" s="4" t="s">
        <v>183</v>
      </c>
      <c r="E1607" s="6" t="s">
        <v>184</v>
      </c>
      <c r="F1607" s="5">
        <v>4.0</v>
      </c>
      <c r="G1607" s="5">
        <v>6706.0</v>
      </c>
      <c r="H1607" s="5" t="s">
        <v>185</v>
      </c>
      <c r="I1607" s="4" t="s">
        <v>14</v>
      </c>
    </row>
    <row r="1608">
      <c r="A1608" s="3">
        <v>43789.0</v>
      </c>
      <c r="B1608" s="4" t="s">
        <v>71</v>
      </c>
      <c r="C1608" s="5">
        <v>9.0</v>
      </c>
      <c r="D1608" s="4" t="s">
        <v>72</v>
      </c>
      <c r="E1608" s="6" t="s">
        <v>73</v>
      </c>
      <c r="F1608" s="5" t="s">
        <v>74</v>
      </c>
      <c r="G1608" s="5">
        <v>2403.0</v>
      </c>
      <c r="H1608" s="5" t="s">
        <v>75</v>
      </c>
      <c r="I1608" s="4" t="s">
        <v>28</v>
      </c>
    </row>
    <row r="1609">
      <c r="A1609" s="3">
        <v>43789.0</v>
      </c>
      <c r="B1609" s="4" t="s">
        <v>156</v>
      </c>
      <c r="C1609" s="5">
        <v>10.0</v>
      </c>
      <c r="D1609" s="4" t="s">
        <v>157</v>
      </c>
      <c r="E1609" s="6" t="s">
        <v>158</v>
      </c>
      <c r="F1609" s="5" t="s">
        <v>134</v>
      </c>
      <c r="G1609" s="5">
        <v>1400.0</v>
      </c>
      <c r="H1609" s="5" t="s">
        <v>159</v>
      </c>
      <c r="I1609" s="4" t="s">
        <v>28</v>
      </c>
    </row>
    <row r="1610">
      <c r="A1610" s="3">
        <v>43789.0</v>
      </c>
      <c r="B1610" s="4" t="s">
        <v>34</v>
      </c>
      <c r="C1610" s="5">
        <v>11.0</v>
      </c>
      <c r="D1610" s="4" t="s">
        <v>35</v>
      </c>
      <c r="E1610" s="6" t="s">
        <v>36</v>
      </c>
      <c r="F1610" s="5">
        <v>4.0</v>
      </c>
      <c r="G1610" s="5">
        <v>3781.0</v>
      </c>
      <c r="H1610" s="5" t="s">
        <v>37</v>
      </c>
      <c r="I1610" s="4" t="s">
        <v>28</v>
      </c>
    </row>
    <row r="1611">
      <c r="A1611" s="3">
        <v>43789.0</v>
      </c>
      <c r="B1611" s="4" t="s">
        <v>29</v>
      </c>
      <c r="C1611" s="5">
        <v>12.0</v>
      </c>
      <c r="D1611" s="4" t="s">
        <v>30</v>
      </c>
      <c r="E1611" s="6" t="s">
        <v>31</v>
      </c>
      <c r="F1611" s="5" t="s">
        <v>32</v>
      </c>
      <c r="G1611" s="5">
        <v>2108.0</v>
      </c>
      <c r="H1611" s="5" t="s">
        <v>33</v>
      </c>
      <c r="I1611" s="4" t="s">
        <v>28</v>
      </c>
    </row>
    <row r="1612">
      <c r="A1612" s="3">
        <v>43789.0</v>
      </c>
      <c r="B1612" s="4" t="s">
        <v>692</v>
      </c>
      <c r="C1612" s="5">
        <v>13.0</v>
      </c>
      <c r="D1612" s="4" t="s">
        <v>693</v>
      </c>
      <c r="E1612" s="6" t="s">
        <v>694</v>
      </c>
      <c r="F1612" s="5" t="s">
        <v>12</v>
      </c>
      <c r="G1612" s="5">
        <v>4587.0</v>
      </c>
      <c r="H1612" s="5" t="s">
        <v>695</v>
      </c>
      <c r="I1612" s="4" t="s">
        <v>28</v>
      </c>
    </row>
    <row r="1613">
      <c r="A1613" s="3">
        <v>43789.0</v>
      </c>
      <c r="B1613" s="4" t="s">
        <v>214</v>
      </c>
      <c r="C1613" s="5">
        <v>14.0</v>
      </c>
      <c r="D1613" s="4" t="s">
        <v>215</v>
      </c>
      <c r="E1613" s="6" t="s">
        <v>216</v>
      </c>
      <c r="F1613" s="5" t="s">
        <v>26</v>
      </c>
      <c r="G1613" s="5">
        <v>4463.0</v>
      </c>
      <c r="H1613" s="5" t="s">
        <v>54</v>
      </c>
      <c r="I1613" s="4" t="s">
        <v>28</v>
      </c>
    </row>
    <row r="1614">
      <c r="A1614" s="3">
        <v>43789.0</v>
      </c>
      <c r="B1614" s="4" t="s">
        <v>140</v>
      </c>
      <c r="C1614" s="5">
        <v>15.0</v>
      </c>
      <c r="D1614" s="4" t="s">
        <v>141</v>
      </c>
      <c r="E1614" s="6" t="s">
        <v>142</v>
      </c>
      <c r="F1614" s="5" t="s">
        <v>74</v>
      </c>
      <c r="G1614" s="5">
        <v>8885.0</v>
      </c>
      <c r="H1614" s="5" t="s">
        <v>143</v>
      </c>
      <c r="I1614" s="4" t="s">
        <v>28</v>
      </c>
    </row>
    <row r="1615">
      <c r="A1615" s="3">
        <v>43789.0</v>
      </c>
      <c r="B1615" s="4" t="s">
        <v>76</v>
      </c>
      <c r="C1615" s="5">
        <v>16.0</v>
      </c>
      <c r="D1615" s="4" t="s">
        <v>77</v>
      </c>
      <c r="E1615" s="6" t="s">
        <v>78</v>
      </c>
      <c r="F1615" s="5" t="s">
        <v>26</v>
      </c>
      <c r="G1615" s="5">
        <v>2934.0</v>
      </c>
      <c r="H1615" s="5" t="s">
        <v>67</v>
      </c>
      <c r="I1615" s="4" t="s">
        <v>28</v>
      </c>
    </row>
    <row r="1616">
      <c r="A1616" s="3">
        <v>43789.0</v>
      </c>
      <c r="B1616" s="4" t="s">
        <v>55</v>
      </c>
      <c r="C1616" s="5">
        <v>17.0</v>
      </c>
      <c r="D1616" s="4" t="s">
        <v>56</v>
      </c>
      <c r="E1616" s="6" t="s">
        <v>57</v>
      </c>
      <c r="F1616" s="5" t="s">
        <v>58</v>
      </c>
      <c r="G1616" s="5">
        <v>2245.0</v>
      </c>
      <c r="H1616" s="5" t="s">
        <v>59</v>
      </c>
      <c r="I1616" s="4" t="s">
        <v>28</v>
      </c>
    </row>
    <row r="1617">
      <c r="A1617" s="3">
        <v>43789.0</v>
      </c>
      <c r="B1617" s="4" t="s">
        <v>90</v>
      </c>
      <c r="C1617" s="5">
        <v>18.0</v>
      </c>
      <c r="D1617" s="4" t="s">
        <v>91</v>
      </c>
      <c r="E1617" s="6" t="s">
        <v>92</v>
      </c>
      <c r="F1617" s="5" t="s">
        <v>32</v>
      </c>
      <c r="G1617" s="5">
        <v>3157.0</v>
      </c>
      <c r="H1617" s="5" t="s">
        <v>93</v>
      </c>
      <c r="I1617" s="4" t="s">
        <v>28</v>
      </c>
    </row>
    <row r="1618">
      <c r="A1618" s="3">
        <v>43789.0</v>
      </c>
      <c r="B1618" s="4" t="s">
        <v>112</v>
      </c>
      <c r="C1618" s="5">
        <v>19.0</v>
      </c>
      <c r="D1618" s="4" t="s">
        <v>113</v>
      </c>
      <c r="E1618" s="6" t="s">
        <v>114</v>
      </c>
      <c r="F1618" s="5" t="s">
        <v>12</v>
      </c>
      <c r="G1618" s="5">
        <v>2675.0</v>
      </c>
      <c r="H1618" s="5" t="s">
        <v>115</v>
      </c>
      <c r="I1618" s="4" t="s">
        <v>28</v>
      </c>
    </row>
    <row r="1619">
      <c r="A1619" s="3">
        <v>43789.0</v>
      </c>
      <c r="B1619" s="4" t="s">
        <v>664</v>
      </c>
      <c r="C1619" s="5">
        <v>20.0</v>
      </c>
      <c r="D1619" s="4" t="s">
        <v>665</v>
      </c>
      <c r="E1619" s="6" t="s">
        <v>666</v>
      </c>
      <c r="F1619" s="5" t="s">
        <v>74</v>
      </c>
      <c r="G1619" s="5">
        <v>1200.0</v>
      </c>
      <c r="H1619" s="5" t="s">
        <v>213</v>
      </c>
      <c r="I1619" s="4" t="s">
        <v>14</v>
      </c>
    </row>
    <row r="1620">
      <c r="A1620" s="3">
        <v>43789.0</v>
      </c>
      <c r="B1620" s="4" t="s">
        <v>532</v>
      </c>
      <c r="C1620" s="5">
        <v>21.0</v>
      </c>
      <c r="D1620" s="4" t="s">
        <v>533</v>
      </c>
      <c r="E1620" s="6" t="s">
        <v>534</v>
      </c>
      <c r="F1620" s="5" t="s">
        <v>12</v>
      </c>
      <c r="G1620" s="5">
        <v>2799.0</v>
      </c>
      <c r="H1620" s="5" t="s">
        <v>535</v>
      </c>
      <c r="I1620" s="4" t="s">
        <v>14</v>
      </c>
    </row>
    <row r="1621">
      <c r="A1621" s="3">
        <v>43789.0</v>
      </c>
      <c r="B1621" s="4" t="s">
        <v>124</v>
      </c>
      <c r="C1621" s="5">
        <v>22.0</v>
      </c>
      <c r="D1621" s="4" t="s">
        <v>125</v>
      </c>
      <c r="E1621" s="6" t="s">
        <v>126</v>
      </c>
      <c r="F1621" s="5" t="s">
        <v>26</v>
      </c>
      <c r="G1621" s="5">
        <v>2493.0</v>
      </c>
      <c r="H1621" s="5" t="s">
        <v>127</v>
      </c>
      <c r="I1621" s="4" t="s">
        <v>28</v>
      </c>
    </row>
    <row r="1622">
      <c r="A1622" s="3">
        <v>43789.0</v>
      </c>
      <c r="B1622" s="4" t="s">
        <v>108</v>
      </c>
      <c r="C1622" s="5">
        <v>23.0</v>
      </c>
      <c r="D1622" s="4" t="s">
        <v>109</v>
      </c>
      <c r="E1622" s="6" t="s">
        <v>110</v>
      </c>
      <c r="F1622" s="5" t="s">
        <v>58</v>
      </c>
      <c r="G1622" s="5">
        <v>14480.0</v>
      </c>
      <c r="H1622" s="5" t="s">
        <v>111</v>
      </c>
      <c r="I1622" s="4" t="s">
        <v>28</v>
      </c>
    </row>
    <row r="1623">
      <c r="A1623" s="3">
        <v>43789.0</v>
      </c>
      <c r="B1623" s="4" t="s">
        <v>384</v>
      </c>
      <c r="C1623" s="5">
        <v>24.0</v>
      </c>
      <c r="D1623" s="4" t="s">
        <v>385</v>
      </c>
      <c r="E1623" s="6" t="s">
        <v>386</v>
      </c>
      <c r="F1623" s="5" t="s">
        <v>74</v>
      </c>
      <c r="G1623" s="5">
        <v>2544.0</v>
      </c>
      <c r="H1623" s="5">
        <v>30.0</v>
      </c>
      <c r="I1623" s="4" t="s">
        <v>28</v>
      </c>
    </row>
    <row r="1624">
      <c r="A1624" s="3">
        <v>43789.0</v>
      </c>
      <c r="B1624" s="4" t="s">
        <v>536</v>
      </c>
      <c r="C1624" s="5">
        <v>25.0</v>
      </c>
      <c r="D1624" s="4" t="s">
        <v>537</v>
      </c>
      <c r="E1624" s="6" t="s">
        <v>538</v>
      </c>
      <c r="F1624" s="5">
        <v>4.0</v>
      </c>
      <c r="G1624" s="5">
        <v>756.0</v>
      </c>
      <c r="H1624" s="5" t="s">
        <v>539</v>
      </c>
      <c r="I1624" s="4" t="s">
        <v>28</v>
      </c>
    </row>
    <row r="1625">
      <c r="A1625" s="3">
        <v>43789.0</v>
      </c>
      <c r="B1625" s="4" t="s">
        <v>190</v>
      </c>
      <c r="C1625" s="5">
        <v>26.0</v>
      </c>
      <c r="D1625" s="4" t="s">
        <v>191</v>
      </c>
      <c r="E1625" s="6" t="s">
        <v>192</v>
      </c>
      <c r="F1625" s="5" t="s">
        <v>26</v>
      </c>
      <c r="G1625" s="5">
        <v>229.0</v>
      </c>
      <c r="H1625" s="5" t="s">
        <v>193</v>
      </c>
      <c r="I1625" s="4" t="s">
        <v>28</v>
      </c>
    </row>
    <row r="1626">
      <c r="A1626" s="3">
        <v>43789.0</v>
      </c>
      <c r="B1626" s="4" t="s">
        <v>398</v>
      </c>
      <c r="C1626" s="5">
        <v>27.0</v>
      </c>
      <c r="D1626" s="4" t="s">
        <v>399</v>
      </c>
      <c r="E1626" s="6" t="s">
        <v>400</v>
      </c>
      <c r="F1626" s="5" t="s">
        <v>134</v>
      </c>
      <c r="G1626" s="5">
        <v>2116.0</v>
      </c>
      <c r="H1626" s="5" t="s">
        <v>54</v>
      </c>
      <c r="I1626" s="4" t="s">
        <v>28</v>
      </c>
    </row>
    <row r="1627">
      <c r="A1627" s="3">
        <v>43789.0</v>
      </c>
      <c r="B1627" s="4" t="s">
        <v>116</v>
      </c>
      <c r="C1627" s="5">
        <v>28.0</v>
      </c>
      <c r="D1627" s="4" t="s">
        <v>117</v>
      </c>
      <c r="E1627" s="6" t="s">
        <v>118</v>
      </c>
      <c r="F1627" s="5" t="s">
        <v>32</v>
      </c>
      <c r="G1627" s="5">
        <v>2056.0</v>
      </c>
      <c r="H1627" s="5" t="s">
        <v>119</v>
      </c>
      <c r="I1627" s="4" t="s">
        <v>28</v>
      </c>
    </row>
    <row r="1628">
      <c r="A1628" s="3">
        <v>43789.0</v>
      </c>
      <c r="B1628" s="4" t="s">
        <v>86</v>
      </c>
      <c r="C1628" s="5">
        <v>29.0</v>
      </c>
      <c r="D1628" s="4" t="s">
        <v>87</v>
      </c>
      <c r="E1628" s="6" t="s">
        <v>88</v>
      </c>
      <c r="F1628" s="5">
        <v>4.0</v>
      </c>
      <c r="G1628" s="5">
        <v>3640.0</v>
      </c>
      <c r="H1628" s="5" t="s">
        <v>89</v>
      </c>
      <c r="I1628" s="4" t="s">
        <v>14</v>
      </c>
    </row>
    <row r="1629">
      <c r="A1629" s="3">
        <v>43789.0</v>
      </c>
      <c r="B1629" s="4" t="s">
        <v>42</v>
      </c>
      <c r="C1629" s="5">
        <v>30.0</v>
      </c>
      <c r="D1629" s="4" t="s">
        <v>43</v>
      </c>
      <c r="E1629" s="6" t="s">
        <v>44</v>
      </c>
      <c r="F1629" s="5">
        <v>4.0</v>
      </c>
      <c r="G1629" s="5">
        <v>1830.0</v>
      </c>
      <c r="H1629" s="5" t="s">
        <v>45</v>
      </c>
      <c r="I1629" s="4" t="s">
        <v>14</v>
      </c>
    </row>
    <row r="1630">
      <c r="A1630" s="3">
        <v>43789.0</v>
      </c>
      <c r="B1630" s="4" t="s">
        <v>120</v>
      </c>
      <c r="C1630" s="5">
        <v>31.0</v>
      </c>
      <c r="D1630" s="4" t="s">
        <v>121</v>
      </c>
      <c r="E1630" s="6" t="s">
        <v>122</v>
      </c>
      <c r="F1630" s="5" t="s">
        <v>32</v>
      </c>
      <c r="G1630" s="5">
        <v>2041.0</v>
      </c>
      <c r="H1630" s="5" t="s">
        <v>123</v>
      </c>
      <c r="I1630" s="4" t="s">
        <v>28</v>
      </c>
    </row>
    <row r="1631">
      <c r="A1631" s="3">
        <v>43789.0</v>
      </c>
      <c r="B1631" s="4" t="s">
        <v>401</v>
      </c>
      <c r="C1631" s="5">
        <v>32.0</v>
      </c>
      <c r="D1631" s="4" t="s">
        <v>402</v>
      </c>
      <c r="E1631" s="6" t="s">
        <v>403</v>
      </c>
      <c r="F1631" s="5">
        <v>4.0</v>
      </c>
      <c r="G1631" s="5">
        <v>571.0</v>
      </c>
      <c r="H1631" s="5" t="s">
        <v>404</v>
      </c>
      <c r="I1631" s="4" t="s">
        <v>14</v>
      </c>
    </row>
    <row r="1632">
      <c r="A1632" s="3">
        <v>43789.0</v>
      </c>
      <c r="B1632" s="4" t="s">
        <v>525</v>
      </c>
      <c r="C1632" s="5">
        <v>33.0</v>
      </c>
      <c r="D1632" s="4" t="s">
        <v>526</v>
      </c>
      <c r="E1632" s="6" t="s">
        <v>527</v>
      </c>
      <c r="F1632" s="5" t="s">
        <v>97</v>
      </c>
      <c r="G1632" s="5">
        <v>508.0</v>
      </c>
      <c r="H1632" s="5" t="s">
        <v>528</v>
      </c>
      <c r="I1632" s="4" t="s">
        <v>28</v>
      </c>
    </row>
    <row r="1633">
      <c r="A1633" s="3">
        <v>43789.0</v>
      </c>
      <c r="B1633" s="4" t="s">
        <v>813</v>
      </c>
      <c r="C1633" s="5">
        <v>34.0</v>
      </c>
      <c r="D1633" s="4" t="s">
        <v>814</v>
      </c>
      <c r="E1633" s="6" t="s">
        <v>815</v>
      </c>
      <c r="F1633" s="5">
        <v>4.0</v>
      </c>
      <c r="G1633" s="5">
        <v>498.0</v>
      </c>
      <c r="H1633" s="5" t="s">
        <v>816</v>
      </c>
      <c r="I1633" s="4" t="s">
        <v>14</v>
      </c>
    </row>
    <row r="1634">
      <c r="A1634" s="3">
        <v>43789.0</v>
      </c>
      <c r="B1634" s="4" t="s">
        <v>248</v>
      </c>
      <c r="C1634" s="5">
        <v>35.0</v>
      </c>
      <c r="D1634" s="4" t="s">
        <v>249</v>
      </c>
      <c r="E1634" s="6" t="s">
        <v>250</v>
      </c>
      <c r="F1634" s="5" t="s">
        <v>251</v>
      </c>
      <c r="G1634" s="5">
        <v>4596.0</v>
      </c>
      <c r="H1634" s="5" t="s">
        <v>252</v>
      </c>
      <c r="I1634" s="4" t="s">
        <v>14</v>
      </c>
    </row>
    <row r="1635">
      <c r="A1635" s="3">
        <v>43789.0</v>
      </c>
      <c r="B1635" s="4" t="s">
        <v>824</v>
      </c>
      <c r="C1635" s="5">
        <v>36.0</v>
      </c>
      <c r="D1635" s="4" t="s">
        <v>825</v>
      </c>
      <c r="E1635" s="6" t="s">
        <v>826</v>
      </c>
      <c r="F1635" s="5">
        <v>4.0</v>
      </c>
      <c r="G1635" s="5">
        <v>328.0</v>
      </c>
      <c r="H1635" s="5" t="s">
        <v>163</v>
      </c>
      <c r="I1635" s="4" t="s">
        <v>14</v>
      </c>
    </row>
    <row r="1636">
      <c r="A1636" s="3">
        <v>43789.0</v>
      </c>
      <c r="B1636" s="4" t="s">
        <v>50</v>
      </c>
      <c r="C1636" s="5">
        <v>37.0</v>
      </c>
      <c r="D1636" s="4" t="s">
        <v>51</v>
      </c>
      <c r="E1636" s="6" t="s">
        <v>52</v>
      </c>
      <c r="F1636" s="5" t="s">
        <v>53</v>
      </c>
      <c r="G1636" s="5">
        <v>938.0</v>
      </c>
      <c r="H1636" s="5" t="s">
        <v>54</v>
      </c>
      <c r="I1636" s="4" t="s">
        <v>28</v>
      </c>
    </row>
    <row r="1637">
      <c r="A1637" s="3">
        <v>43789.0</v>
      </c>
      <c r="B1637" s="4" t="s">
        <v>318</v>
      </c>
      <c r="C1637" s="5">
        <v>38.0</v>
      </c>
      <c r="D1637" s="4" t="s">
        <v>319</v>
      </c>
      <c r="E1637" s="6" t="s">
        <v>320</v>
      </c>
      <c r="F1637" s="5" t="s">
        <v>134</v>
      </c>
      <c r="G1637" s="5">
        <v>1113.0</v>
      </c>
      <c r="H1637" s="5" t="s">
        <v>321</v>
      </c>
      <c r="I1637" s="4" t="s">
        <v>28</v>
      </c>
    </row>
    <row r="1638">
      <c r="A1638" s="3">
        <v>43789.0</v>
      </c>
      <c r="B1638" s="4" t="s">
        <v>423</v>
      </c>
      <c r="C1638" s="5">
        <v>39.0</v>
      </c>
      <c r="D1638" s="4" t="s">
        <v>424</v>
      </c>
      <c r="E1638" s="6" t="s">
        <v>425</v>
      </c>
      <c r="F1638" s="5" t="s">
        <v>32</v>
      </c>
      <c r="G1638" s="5">
        <v>1739.0</v>
      </c>
      <c r="H1638" s="5" t="s">
        <v>426</v>
      </c>
      <c r="I1638" s="4" t="s">
        <v>14</v>
      </c>
    </row>
    <row r="1639">
      <c r="A1639" s="3">
        <v>43789.0</v>
      </c>
      <c r="B1639" s="4" t="s">
        <v>322</v>
      </c>
      <c r="C1639" s="5">
        <v>40.0</v>
      </c>
      <c r="D1639" s="4" t="s">
        <v>323</v>
      </c>
      <c r="E1639" s="6" t="s">
        <v>324</v>
      </c>
      <c r="F1639" s="5" t="s">
        <v>12</v>
      </c>
      <c r="G1639" s="5">
        <v>2489.0</v>
      </c>
      <c r="H1639" s="5" t="s">
        <v>325</v>
      </c>
      <c r="I1639" s="4" t="s">
        <v>28</v>
      </c>
    </row>
    <row r="1640">
      <c r="A1640" s="3">
        <v>43789.0</v>
      </c>
      <c r="B1640" s="4" t="s">
        <v>360</v>
      </c>
      <c r="C1640" s="5">
        <v>41.0</v>
      </c>
      <c r="D1640" s="4" t="s">
        <v>361</v>
      </c>
      <c r="E1640" s="6" t="s">
        <v>362</v>
      </c>
      <c r="F1640" s="5">
        <v>4.0</v>
      </c>
      <c r="G1640" s="5">
        <v>540.0</v>
      </c>
      <c r="H1640" s="5" t="s">
        <v>54</v>
      </c>
      <c r="I1640" s="4" t="s">
        <v>14</v>
      </c>
    </row>
    <row r="1641">
      <c r="A1641" s="3">
        <v>43789.0</v>
      </c>
      <c r="B1641" s="4" t="s">
        <v>217</v>
      </c>
      <c r="C1641" s="5">
        <v>42.0</v>
      </c>
      <c r="D1641" s="4" t="s">
        <v>218</v>
      </c>
      <c r="E1641" s="6" t="s">
        <v>219</v>
      </c>
      <c r="F1641" s="5" t="s">
        <v>32</v>
      </c>
      <c r="G1641" s="5">
        <v>3561.0</v>
      </c>
      <c r="H1641" s="5" t="s">
        <v>220</v>
      </c>
      <c r="I1641" s="4" t="s">
        <v>28</v>
      </c>
    </row>
    <row r="1642">
      <c r="A1642" s="3">
        <v>43789.0</v>
      </c>
      <c r="B1642" s="4" t="s">
        <v>64</v>
      </c>
      <c r="C1642" s="5">
        <v>43.0</v>
      </c>
      <c r="D1642" s="4" t="s">
        <v>65</v>
      </c>
      <c r="E1642" s="6" t="s">
        <v>66</v>
      </c>
      <c r="F1642" s="5">
        <v>4.0</v>
      </c>
      <c r="G1642" s="5">
        <v>2329.0</v>
      </c>
      <c r="H1642" s="5" t="s">
        <v>67</v>
      </c>
      <c r="I1642" s="4" t="s">
        <v>14</v>
      </c>
    </row>
    <row r="1643">
      <c r="A1643" s="3">
        <v>43789.0</v>
      </c>
      <c r="B1643" s="4" t="s">
        <v>367</v>
      </c>
      <c r="C1643" s="5">
        <v>44.0</v>
      </c>
      <c r="D1643" s="4" t="s">
        <v>104</v>
      </c>
      <c r="E1643" s="6" t="s">
        <v>368</v>
      </c>
      <c r="F1643" s="5">
        <v>4.0</v>
      </c>
      <c r="G1643" s="5">
        <v>3386.0</v>
      </c>
      <c r="H1643" s="5" t="s">
        <v>369</v>
      </c>
      <c r="I1643" s="4" t="s">
        <v>28</v>
      </c>
    </row>
    <row r="1644">
      <c r="A1644" s="3">
        <v>43789.0</v>
      </c>
      <c r="B1644" s="4" t="s">
        <v>482</v>
      </c>
      <c r="C1644" s="5">
        <v>45.0</v>
      </c>
      <c r="D1644" s="4" t="s">
        <v>199</v>
      </c>
      <c r="E1644" s="6" t="s">
        <v>483</v>
      </c>
      <c r="F1644" s="5">
        <v>4.0</v>
      </c>
      <c r="G1644" s="5">
        <v>8862.0</v>
      </c>
      <c r="H1644" s="5" t="s">
        <v>484</v>
      </c>
      <c r="I1644" s="4" t="s">
        <v>28</v>
      </c>
    </row>
    <row r="1645">
      <c r="A1645" s="3">
        <v>43789.0</v>
      </c>
      <c r="B1645" s="4" t="s">
        <v>144</v>
      </c>
      <c r="C1645" s="5">
        <v>46.0</v>
      </c>
      <c r="D1645" s="4" t="s">
        <v>145</v>
      </c>
      <c r="E1645" s="6" t="s">
        <v>146</v>
      </c>
      <c r="F1645" s="5" t="s">
        <v>53</v>
      </c>
      <c r="G1645" s="5">
        <v>3616.0</v>
      </c>
      <c r="H1645" s="5" t="s">
        <v>147</v>
      </c>
      <c r="I1645" s="4" t="s">
        <v>28</v>
      </c>
    </row>
    <row r="1646">
      <c r="A1646" s="3">
        <v>43789.0</v>
      </c>
      <c r="B1646" s="4" t="s">
        <v>409</v>
      </c>
      <c r="C1646" s="5">
        <v>47.0</v>
      </c>
      <c r="D1646" s="4" t="s">
        <v>410</v>
      </c>
      <c r="E1646" s="6" t="s">
        <v>411</v>
      </c>
      <c r="F1646" s="5" t="s">
        <v>32</v>
      </c>
      <c r="G1646" s="5">
        <v>827.0</v>
      </c>
      <c r="H1646" s="5" t="s">
        <v>412</v>
      </c>
      <c r="I1646" s="4" t="s">
        <v>28</v>
      </c>
    </row>
    <row r="1647">
      <c r="A1647" s="3">
        <v>43789.0</v>
      </c>
      <c r="B1647" s="4" t="s">
        <v>559</v>
      </c>
      <c r="C1647" s="5">
        <v>48.0</v>
      </c>
      <c r="D1647" s="4" t="s">
        <v>560</v>
      </c>
      <c r="E1647" s="6" t="s">
        <v>561</v>
      </c>
      <c r="F1647" s="5" t="s">
        <v>53</v>
      </c>
      <c r="G1647" s="5">
        <v>3411.0</v>
      </c>
      <c r="H1647" s="5" t="s">
        <v>562</v>
      </c>
      <c r="I1647" s="4" t="s">
        <v>28</v>
      </c>
    </row>
    <row r="1648">
      <c r="A1648" s="3">
        <v>43789.0</v>
      </c>
      <c r="B1648" s="4" t="s">
        <v>680</v>
      </c>
      <c r="C1648" s="5">
        <v>49.0</v>
      </c>
      <c r="D1648" s="4" t="s">
        <v>681</v>
      </c>
      <c r="E1648" s="6" t="s">
        <v>682</v>
      </c>
      <c r="F1648" s="5" t="s">
        <v>32</v>
      </c>
      <c r="G1648" s="5">
        <v>2047.0</v>
      </c>
      <c r="H1648" s="5" t="s">
        <v>683</v>
      </c>
      <c r="I1648" s="4" t="s">
        <v>28</v>
      </c>
    </row>
    <row r="1649">
      <c r="A1649" s="3">
        <v>43789.0</v>
      </c>
      <c r="B1649" s="4" t="s">
        <v>103</v>
      </c>
      <c r="C1649" s="5">
        <v>50.0</v>
      </c>
      <c r="D1649" s="4" t="s">
        <v>104</v>
      </c>
      <c r="E1649" s="6" t="s">
        <v>105</v>
      </c>
      <c r="F1649" s="5" t="s">
        <v>106</v>
      </c>
      <c r="G1649" s="5">
        <v>1030.0</v>
      </c>
      <c r="H1649" s="5" t="s">
        <v>107</v>
      </c>
      <c r="I1649" s="4" t="s">
        <v>28</v>
      </c>
    </row>
    <row r="1650">
      <c r="A1650" s="3">
        <v>43789.0</v>
      </c>
      <c r="B1650" s="4" t="s">
        <v>160</v>
      </c>
      <c r="C1650" s="5">
        <v>51.0</v>
      </c>
      <c r="D1650" s="4" t="s">
        <v>161</v>
      </c>
      <c r="E1650" s="6" t="s">
        <v>162</v>
      </c>
      <c r="F1650" s="5">
        <v>4.0</v>
      </c>
      <c r="G1650" s="5">
        <v>3281.0</v>
      </c>
      <c r="H1650" s="5" t="s">
        <v>163</v>
      </c>
      <c r="I1650" s="4" t="s">
        <v>14</v>
      </c>
    </row>
    <row r="1651">
      <c r="A1651" s="3">
        <v>43789.0</v>
      </c>
      <c r="B1651" s="4" t="s">
        <v>326</v>
      </c>
      <c r="C1651" s="5">
        <v>52.0</v>
      </c>
      <c r="D1651" s="4" t="s">
        <v>327</v>
      </c>
      <c r="E1651" s="6" t="s">
        <v>328</v>
      </c>
      <c r="F1651" s="5" t="s">
        <v>32</v>
      </c>
      <c r="G1651" s="5">
        <v>4873.0</v>
      </c>
      <c r="H1651" s="5" t="s">
        <v>213</v>
      </c>
      <c r="I1651" s="4" t="s">
        <v>28</v>
      </c>
    </row>
    <row r="1652">
      <c r="A1652" s="3">
        <v>43789.0</v>
      </c>
      <c r="B1652" s="4" t="s">
        <v>94</v>
      </c>
      <c r="C1652" s="5">
        <v>53.0</v>
      </c>
      <c r="D1652" s="4" t="s">
        <v>95</v>
      </c>
      <c r="E1652" s="6" t="s">
        <v>96</v>
      </c>
      <c r="F1652" s="5" t="s">
        <v>97</v>
      </c>
      <c r="G1652" s="5">
        <v>674.0</v>
      </c>
      <c r="H1652" s="5">
        <v>30.0</v>
      </c>
      <c r="I1652" s="4" t="s">
        <v>28</v>
      </c>
    </row>
    <row r="1653">
      <c r="A1653" s="3">
        <v>43789.0</v>
      </c>
      <c r="B1653" s="4" t="s">
        <v>700</v>
      </c>
      <c r="C1653" s="5">
        <v>54.0</v>
      </c>
      <c r="D1653" s="4" t="s">
        <v>701</v>
      </c>
      <c r="E1653" s="6" t="s">
        <v>702</v>
      </c>
      <c r="F1653" s="5" t="s">
        <v>74</v>
      </c>
      <c r="G1653" s="5">
        <v>817.0</v>
      </c>
      <c r="H1653" s="5" t="s">
        <v>703</v>
      </c>
      <c r="I1653" s="4" t="s">
        <v>14</v>
      </c>
    </row>
    <row r="1654">
      <c r="A1654" s="3">
        <v>43789.0</v>
      </c>
      <c r="B1654" s="4" t="s">
        <v>461</v>
      </c>
      <c r="C1654" s="5">
        <v>55.0</v>
      </c>
      <c r="D1654" s="4" t="s">
        <v>462</v>
      </c>
      <c r="E1654" s="6" t="s">
        <v>463</v>
      </c>
      <c r="F1654" s="5" t="s">
        <v>53</v>
      </c>
      <c r="G1654" s="5">
        <v>2432.0</v>
      </c>
      <c r="H1654" s="5" t="s">
        <v>464</v>
      </c>
      <c r="I1654" s="4" t="s">
        <v>28</v>
      </c>
    </row>
    <row r="1655">
      <c r="A1655" s="3">
        <v>43789.0</v>
      </c>
      <c r="B1655" s="4" t="s">
        <v>833</v>
      </c>
      <c r="C1655" s="5">
        <v>56.0</v>
      </c>
      <c r="D1655" s="4" t="s">
        <v>834</v>
      </c>
      <c r="E1655" s="6" t="s">
        <v>835</v>
      </c>
      <c r="F1655" s="8"/>
      <c r="G1655" s="8"/>
      <c r="H1655" s="8"/>
      <c r="I1655" s="4" t="s">
        <v>14</v>
      </c>
    </row>
    <row r="1656">
      <c r="A1656" s="3">
        <v>43789.0</v>
      </c>
      <c r="B1656" s="4" t="s">
        <v>836</v>
      </c>
      <c r="C1656" s="5">
        <v>57.0</v>
      </c>
      <c r="D1656" s="4" t="s">
        <v>837</v>
      </c>
      <c r="E1656" s="6" t="s">
        <v>838</v>
      </c>
      <c r="F1656" s="5">
        <v>4.0</v>
      </c>
      <c r="G1656" s="5">
        <v>31441.0</v>
      </c>
      <c r="H1656" s="5">
        <v>112.0</v>
      </c>
      <c r="I1656" s="4" t="s">
        <v>14</v>
      </c>
    </row>
    <row r="1657">
      <c r="A1657" s="3">
        <v>43789.0</v>
      </c>
      <c r="B1657" s="4" t="s">
        <v>449</v>
      </c>
      <c r="C1657" s="5">
        <v>58.0</v>
      </c>
      <c r="D1657" s="4" t="s">
        <v>450</v>
      </c>
      <c r="E1657" s="6" t="s">
        <v>451</v>
      </c>
      <c r="F1657" s="5" t="s">
        <v>251</v>
      </c>
      <c r="G1657" s="5">
        <v>1054.0</v>
      </c>
      <c r="H1657" s="5" t="s">
        <v>452</v>
      </c>
      <c r="I1657" s="4" t="s">
        <v>28</v>
      </c>
    </row>
    <row r="1658">
      <c r="A1658" s="3">
        <v>43789.0</v>
      </c>
      <c r="B1658" s="4" t="s">
        <v>727</v>
      </c>
      <c r="C1658" s="5">
        <v>59.0</v>
      </c>
      <c r="D1658" s="4" t="s">
        <v>697</v>
      </c>
      <c r="E1658" s="6" t="s">
        <v>728</v>
      </c>
      <c r="F1658" s="5" t="s">
        <v>74</v>
      </c>
      <c r="G1658" s="5">
        <v>400.0</v>
      </c>
      <c r="H1658" s="5" t="s">
        <v>729</v>
      </c>
      <c r="I1658" s="4" t="s">
        <v>28</v>
      </c>
    </row>
    <row r="1659">
      <c r="A1659" s="3">
        <v>43789.0</v>
      </c>
      <c r="B1659" s="4" t="s">
        <v>377</v>
      </c>
      <c r="C1659" s="5">
        <v>60.0</v>
      </c>
      <c r="D1659" s="4" t="s">
        <v>378</v>
      </c>
      <c r="E1659" s="6" t="s">
        <v>379</v>
      </c>
      <c r="F1659" s="5" t="s">
        <v>32</v>
      </c>
      <c r="G1659" s="5">
        <v>2875.0</v>
      </c>
      <c r="H1659" s="5" t="s">
        <v>332</v>
      </c>
      <c r="I1659" s="4" t="s">
        <v>28</v>
      </c>
    </row>
    <row r="1660">
      <c r="A1660" s="3">
        <v>43789.0</v>
      </c>
      <c r="B1660" s="4" t="s">
        <v>434</v>
      </c>
      <c r="C1660" s="5">
        <v>61.0</v>
      </c>
      <c r="D1660" s="4" t="s">
        <v>435</v>
      </c>
      <c r="E1660" s="6" t="s">
        <v>436</v>
      </c>
      <c r="F1660" s="5" t="s">
        <v>12</v>
      </c>
      <c r="G1660" s="5">
        <v>4791.0</v>
      </c>
      <c r="H1660" s="5" t="s">
        <v>437</v>
      </c>
      <c r="I1660" s="4" t="s">
        <v>28</v>
      </c>
    </row>
    <row r="1661">
      <c r="A1661" s="3">
        <v>43789.0</v>
      </c>
      <c r="B1661" s="4" t="s">
        <v>348</v>
      </c>
      <c r="C1661" s="5">
        <v>62.0</v>
      </c>
      <c r="D1661" s="4" t="s">
        <v>349</v>
      </c>
      <c r="E1661" s="6" t="s">
        <v>350</v>
      </c>
      <c r="F1661" s="5" t="s">
        <v>134</v>
      </c>
      <c r="G1661" s="5">
        <v>740.0</v>
      </c>
      <c r="H1661" s="5" t="s">
        <v>351</v>
      </c>
      <c r="I1661" s="4" t="s">
        <v>28</v>
      </c>
    </row>
    <row r="1662">
      <c r="A1662" s="3">
        <v>43789.0</v>
      </c>
      <c r="B1662" s="4" t="s">
        <v>766</v>
      </c>
      <c r="C1662" s="5">
        <v>63.0</v>
      </c>
      <c r="D1662" s="4" t="s">
        <v>767</v>
      </c>
      <c r="E1662" s="6" t="s">
        <v>768</v>
      </c>
      <c r="F1662" s="5" t="s">
        <v>12</v>
      </c>
      <c r="G1662" s="5">
        <v>3784.0</v>
      </c>
      <c r="H1662" s="5" t="s">
        <v>769</v>
      </c>
      <c r="I1662" s="4" t="s">
        <v>28</v>
      </c>
    </row>
    <row r="1663">
      <c r="A1663" s="3">
        <v>43789.0</v>
      </c>
      <c r="B1663" s="4" t="s">
        <v>413</v>
      </c>
      <c r="C1663" s="5">
        <v>64.0</v>
      </c>
      <c r="D1663" s="4" t="s">
        <v>414</v>
      </c>
      <c r="E1663" s="6" t="s">
        <v>415</v>
      </c>
      <c r="F1663" s="5" t="s">
        <v>26</v>
      </c>
      <c r="G1663" s="5">
        <v>3279.0</v>
      </c>
      <c r="H1663" s="5" t="s">
        <v>416</v>
      </c>
      <c r="I1663" s="4" t="s">
        <v>28</v>
      </c>
    </row>
    <row r="1664">
      <c r="A1664" s="3">
        <v>43789.0</v>
      </c>
      <c r="B1664" s="4" t="s">
        <v>221</v>
      </c>
      <c r="C1664" s="5">
        <v>65.0</v>
      </c>
      <c r="D1664" s="4" t="s">
        <v>222</v>
      </c>
      <c r="E1664" s="6" t="s">
        <v>223</v>
      </c>
      <c r="F1664" s="5" t="s">
        <v>26</v>
      </c>
      <c r="G1664" s="5">
        <v>6851.0</v>
      </c>
      <c r="H1664" s="5" t="s">
        <v>224</v>
      </c>
      <c r="I1664" s="4" t="s">
        <v>28</v>
      </c>
    </row>
    <row r="1665">
      <c r="A1665" s="3">
        <v>43789.0</v>
      </c>
      <c r="B1665" s="4" t="s">
        <v>708</v>
      </c>
      <c r="C1665" s="5">
        <v>66.0</v>
      </c>
      <c r="D1665" s="4" t="s">
        <v>709</v>
      </c>
      <c r="E1665" s="6" t="s">
        <v>710</v>
      </c>
      <c r="F1665" s="5">
        <v>4.0</v>
      </c>
      <c r="G1665" s="5">
        <v>797.0</v>
      </c>
      <c r="H1665" s="5" t="s">
        <v>711</v>
      </c>
      <c r="I1665" s="4" t="s">
        <v>28</v>
      </c>
    </row>
    <row r="1666">
      <c r="A1666" s="3">
        <v>43789.0</v>
      </c>
      <c r="B1666" s="4" t="s">
        <v>797</v>
      </c>
      <c r="C1666" s="5">
        <v>67.0</v>
      </c>
      <c r="D1666" s="4" t="s">
        <v>798</v>
      </c>
      <c r="E1666" s="6" t="s">
        <v>799</v>
      </c>
      <c r="F1666" s="5" t="s">
        <v>53</v>
      </c>
      <c r="G1666" s="5">
        <v>2490.0</v>
      </c>
      <c r="H1666" s="5" t="s">
        <v>800</v>
      </c>
      <c r="I1666" s="4" t="s">
        <v>28</v>
      </c>
    </row>
    <row r="1667">
      <c r="A1667" s="3">
        <v>43789.0</v>
      </c>
      <c r="B1667" s="4" t="s">
        <v>670</v>
      </c>
      <c r="C1667" s="5">
        <v>68.0</v>
      </c>
      <c r="D1667" s="4" t="s">
        <v>671</v>
      </c>
      <c r="E1667" s="6" t="s">
        <v>672</v>
      </c>
      <c r="F1667" s="5" t="s">
        <v>26</v>
      </c>
      <c r="G1667" s="5">
        <v>1871.0</v>
      </c>
      <c r="H1667" s="5">
        <v>98.0</v>
      </c>
      <c r="I1667" s="4" t="s">
        <v>14</v>
      </c>
    </row>
    <row r="1668">
      <c r="A1668" s="3">
        <v>43789.0</v>
      </c>
      <c r="B1668" s="4" t="s">
        <v>737</v>
      </c>
      <c r="C1668" s="5">
        <v>69.0</v>
      </c>
      <c r="D1668" s="4" t="s">
        <v>738</v>
      </c>
      <c r="E1668" s="6" t="s">
        <v>739</v>
      </c>
      <c r="F1668" s="5" t="s">
        <v>134</v>
      </c>
      <c r="G1668" s="5">
        <v>235.0</v>
      </c>
      <c r="H1668" s="5" t="s">
        <v>127</v>
      </c>
      <c r="I1668" s="4" t="s">
        <v>28</v>
      </c>
    </row>
    <row r="1669">
      <c r="A1669" s="3">
        <v>43789.0</v>
      </c>
      <c r="B1669" s="4" t="s">
        <v>839</v>
      </c>
      <c r="C1669" s="5">
        <v>70.0</v>
      </c>
      <c r="D1669" s="4" t="s">
        <v>840</v>
      </c>
      <c r="E1669" s="6" t="s">
        <v>841</v>
      </c>
      <c r="F1669" s="5" t="s">
        <v>58</v>
      </c>
      <c r="G1669" s="5">
        <v>4558.0</v>
      </c>
      <c r="H1669" s="5" t="s">
        <v>842</v>
      </c>
      <c r="I1669" s="4" t="s">
        <v>28</v>
      </c>
    </row>
    <row r="1670">
      <c r="A1670" s="3">
        <v>43789.0</v>
      </c>
      <c r="B1670" s="4" t="s">
        <v>82</v>
      </c>
      <c r="C1670" s="5">
        <v>71.0</v>
      </c>
      <c r="D1670" s="4" t="s">
        <v>83</v>
      </c>
      <c r="E1670" s="6" t="s">
        <v>84</v>
      </c>
      <c r="F1670" s="5" t="s">
        <v>85</v>
      </c>
      <c r="G1670" s="5">
        <v>759.0</v>
      </c>
      <c r="H1670" s="5">
        <v>37.0</v>
      </c>
      <c r="I1670" s="4" t="s">
        <v>28</v>
      </c>
    </row>
    <row r="1671">
      <c r="A1671" s="3">
        <v>43789.0</v>
      </c>
      <c r="B1671" s="4" t="s">
        <v>667</v>
      </c>
      <c r="C1671" s="5">
        <v>72.0</v>
      </c>
      <c r="D1671" s="4" t="s">
        <v>668</v>
      </c>
      <c r="E1671" s="6" t="s">
        <v>669</v>
      </c>
      <c r="F1671" s="5" t="s">
        <v>12</v>
      </c>
      <c r="G1671" s="5">
        <v>165.0</v>
      </c>
      <c r="H1671" s="5" t="s">
        <v>67</v>
      </c>
      <c r="I1671" s="4" t="s">
        <v>28</v>
      </c>
    </row>
    <row r="1672">
      <c r="A1672" s="3">
        <v>43789.0</v>
      </c>
      <c r="B1672" s="4" t="s">
        <v>427</v>
      </c>
      <c r="C1672" s="5">
        <v>73.0</v>
      </c>
      <c r="D1672" s="4" t="s">
        <v>428</v>
      </c>
      <c r="E1672" s="6" t="s">
        <v>429</v>
      </c>
      <c r="F1672" s="5">
        <v>4.0</v>
      </c>
      <c r="G1672" s="5">
        <v>30616.0</v>
      </c>
      <c r="H1672" s="5" t="s">
        <v>430</v>
      </c>
      <c r="I1672" s="4" t="s">
        <v>14</v>
      </c>
    </row>
    <row r="1673">
      <c r="A1673" s="3">
        <v>43789.0</v>
      </c>
      <c r="B1673" s="4" t="s">
        <v>210</v>
      </c>
      <c r="C1673" s="5">
        <v>74.0</v>
      </c>
      <c r="D1673" s="4" t="s">
        <v>211</v>
      </c>
      <c r="E1673" s="6" t="s">
        <v>212</v>
      </c>
      <c r="F1673" s="5">
        <v>4.0</v>
      </c>
      <c r="G1673" s="5">
        <v>454.0</v>
      </c>
      <c r="H1673" s="5" t="s">
        <v>213</v>
      </c>
      <c r="I1673" s="4" t="s">
        <v>28</v>
      </c>
    </row>
    <row r="1674">
      <c r="A1674" s="3">
        <v>43789.0</v>
      </c>
      <c r="B1674" s="4" t="s">
        <v>782</v>
      </c>
      <c r="C1674" s="5">
        <v>75.0</v>
      </c>
      <c r="D1674" s="4" t="s">
        <v>783</v>
      </c>
      <c r="E1674" s="6" t="s">
        <v>784</v>
      </c>
      <c r="F1674" s="5" t="s">
        <v>134</v>
      </c>
      <c r="G1674" s="5">
        <v>544.0</v>
      </c>
      <c r="H1674" s="5" t="s">
        <v>785</v>
      </c>
      <c r="I1674" s="4" t="s">
        <v>14</v>
      </c>
    </row>
    <row r="1675">
      <c r="A1675" s="3">
        <v>43789.0</v>
      </c>
      <c r="B1675" s="4" t="s">
        <v>723</v>
      </c>
      <c r="C1675" s="5">
        <v>76.0</v>
      </c>
      <c r="D1675" s="4" t="s">
        <v>724</v>
      </c>
      <c r="E1675" s="6" t="s">
        <v>725</v>
      </c>
      <c r="F1675" s="5">
        <v>4.0</v>
      </c>
      <c r="G1675" s="5">
        <v>1405.0</v>
      </c>
      <c r="H1675" s="5" t="s">
        <v>726</v>
      </c>
      <c r="I1675" s="4" t="s">
        <v>28</v>
      </c>
    </row>
    <row r="1676">
      <c r="A1676" s="3">
        <v>43789.0</v>
      </c>
      <c r="B1676" s="4" t="s">
        <v>744</v>
      </c>
      <c r="C1676" s="5">
        <v>77.0</v>
      </c>
      <c r="D1676" s="4" t="s">
        <v>745</v>
      </c>
      <c r="E1676" s="6" t="s">
        <v>746</v>
      </c>
      <c r="F1676" s="5" t="s">
        <v>12</v>
      </c>
      <c r="G1676" s="5">
        <v>651.0</v>
      </c>
      <c r="H1676" s="5" t="s">
        <v>747</v>
      </c>
      <c r="I1676" s="4" t="s">
        <v>28</v>
      </c>
    </row>
    <row r="1677">
      <c r="A1677" s="3">
        <v>43789.0</v>
      </c>
      <c r="B1677" s="4" t="s">
        <v>186</v>
      </c>
      <c r="C1677" s="5">
        <v>78.0</v>
      </c>
      <c r="D1677" s="4" t="s">
        <v>187</v>
      </c>
      <c r="E1677" s="6" t="s">
        <v>188</v>
      </c>
      <c r="F1677" s="5">
        <v>4.0</v>
      </c>
      <c r="G1677" s="5">
        <v>4385.0</v>
      </c>
      <c r="H1677" s="5" t="s">
        <v>189</v>
      </c>
      <c r="I1677" s="4" t="s">
        <v>28</v>
      </c>
    </row>
    <row r="1678">
      <c r="A1678" s="3">
        <v>43789.0</v>
      </c>
      <c r="B1678" s="4" t="s">
        <v>263</v>
      </c>
      <c r="C1678" s="5">
        <v>79.0</v>
      </c>
      <c r="D1678" s="4" t="s">
        <v>264</v>
      </c>
      <c r="E1678" s="6" t="s">
        <v>265</v>
      </c>
      <c r="F1678" s="5" t="s">
        <v>106</v>
      </c>
      <c r="G1678" s="5">
        <v>1519.0</v>
      </c>
      <c r="H1678" s="5" t="s">
        <v>266</v>
      </c>
      <c r="I1678" s="4" t="s">
        <v>28</v>
      </c>
    </row>
    <row r="1679">
      <c r="A1679" s="3">
        <v>43789.0</v>
      </c>
      <c r="B1679" s="4" t="s">
        <v>673</v>
      </c>
      <c r="C1679" s="5">
        <v>80.0</v>
      </c>
      <c r="D1679" s="4" t="s">
        <v>674</v>
      </c>
      <c r="E1679" s="6" t="s">
        <v>675</v>
      </c>
      <c r="F1679" s="5">
        <v>4.0</v>
      </c>
      <c r="G1679" s="5">
        <v>690.0</v>
      </c>
      <c r="H1679" s="5" t="s">
        <v>307</v>
      </c>
      <c r="I1679" s="4" t="s">
        <v>14</v>
      </c>
    </row>
    <row r="1680">
      <c r="A1680" s="3">
        <v>43789.0</v>
      </c>
      <c r="B1680" s="4" t="s">
        <v>98</v>
      </c>
      <c r="C1680" s="5">
        <v>81.0</v>
      </c>
      <c r="D1680" s="4" t="s">
        <v>99</v>
      </c>
      <c r="E1680" s="6" t="s">
        <v>100</v>
      </c>
      <c r="F1680" s="5" t="s">
        <v>101</v>
      </c>
      <c r="G1680" s="5">
        <v>439.0</v>
      </c>
      <c r="H1680" s="5" t="s">
        <v>102</v>
      </c>
      <c r="I1680" s="4" t="s">
        <v>28</v>
      </c>
    </row>
    <row r="1681">
      <c r="A1681" s="3">
        <v>43789.0</v>
      </c>
      <c r="B1681" s="4" t="s">
        <v>582</v>
      </c>
      <c r="C1681" s="5">
        <v>82.0</v>
      </c>
      <c r="D1681" s="4" t="s">
        <v>583</v>
      </c>
      <c r="E1681" s="6" t="s">
        <v>584</v>
      </c>
      <c r="F1681" s="5">
        <v>4.0</v>
      </c>
      <c r="G1681" s="5">
        <v>1831.0</v>
      </c>
      <c r="H1681" s="5" t="s">
        <v>585</v>
      </c>
      <c r="I1681" s="4" t="s">
        <v>14</v>
      </c>
    </row>
    <row r="1682">
      <c r="A1682" s="3">
        <v>43789.0</v>
      </c>
      <c r="B1682" s="4" t="s">
        <v>79</v>
      </c>
      <c r="C1682" s="5">
        <v>83.0</v>
      </c>
      <c r="D1682" s="4" t="s">
        <v>80</v>
      </c>
      <c r="E1682" s="6" t="s">
        <v>81</v>
      </c>
      <c r="F1682" s="5">
        <v>4.0</v>
      </c>
      <c r="G1682" s="5">
        <v>2088.0</v>
      </c>
      <c r="H1682" s="5" t="s">
        <v>59</v>
      </c>
      <c r="I1682" s="4" t="s">
        <v>14</v>
      </c>
    </row>
    <row r="1683">
      <c r="A1683" s="3">
        <v>43789.0</v>
      </c>
      <c r="B1683" s="4" t="s">
        <v>719</v>
      </c>
      <c r="C1683" s="5">
        <v>84.0</v>
      </c>
      <c r="D1683" s="4" t="s">
        <v>720</v>
      </c>
      <c r="E1683" s="6" t="s">
        <v>721</v>
      </c>
      <c r="F1683" s="5" t="s">
        <v>74</v>
      </c>
      <c r="G1683" s="5">
        <v>254.0</v>
      </c>
      <c r="H1683" s="5" t="s">
        <v>722</v>
      </c>
      <c r="I1683" s="4" t="s">
        <v>28</v>
      </c>
    </row>
    <row r="1684">
      <c r="A1684" s="3">
        <v>43789.0</v>
      </c>
      <c r="B1684" s="4" t="s">
        <v>786</v>
      </c>
      <c r="C1684" s="5">
        <v>85.0</v>
      </c>
      <c r="D1684" s="4" t="s">
        <v>787</v>
      </c>
      <c r="E1684" s="6" t="s">
        <v>788</v>
      </c>
      <c r="F1684" s="5" t="s">
        <v>176</v>
      </c>
      <c r="G1684" s="5">
        <v>953.0</v>
      </c>
      <c r="H1684" s="5" t="s">
        <v>789</v>
      </c>
      <c r="I1684" s="4" t="s">
        <v>28</v>
      </c>
    </row>
    <row r="1685">
      <c r="A1685" s="3">
        <v>43789.0</v>
      </c>
      <c r="B1685" s="4" t="s">
        <v>759</v>
      </c>
      <c r="C1685" s="5">
        <v>86.0</v>
      </c>
      <c r="D1685" s="4" t="s">
        <v>760</v>
      </c>
      <c r="E1685" s="6" t="s">
        <v>761</v>
      </c>
      <c r="F1685" s="5">
        <v>4.0</v>
      </c>
      <c r="G1685" s="5">
        <v>1088.0</v>
      </c>
      <c r="H1685" s="5" t="s">
        <v>762</v>
      </c>
      <c r="I1685" s="4" t="s">
        <v>14</v>
      </c>
    </row>
    <row r="1686">
      <c r="A1686" s="3">
        <v>43789.0</v>
      </c>
      <c r="B1686" s="4" t="s">
        <v>715</v>
      </c>
      <c r="C1686" s="5">
        <v>87.0</v>
      </c>
      <c r="D1686" s="4" t="s">
        <v>716</v>
      </c>
      <c r="E1686" s="6" t="s">
        <v>717</v>
      </c>
      <c r="F1686" s="5" t="s">
        <v>32</v>
      </c>
      <c r="G1686" s="5">
        <v>3560.0</v>
      </c>
      <c r="H1686" s="5" t="s">
        <v>718</v>
      </c>
      <c r="I1686" s="4" t="s">
        <v>28</v>
      </c>
    </row>
    <row r="1687">
      <c r="A1687" s="3">
        <v>43789.0</v>
      </c>
      <c r="B1687" s="4" t="s">
        <v>256</v>
      </c>
      <c r="C1687" s="5">
        <v>88.0</v>
      </c>
      <c r="D1687" s="4" t="s">
        <v>257</v>
      </c>
      <c r="E1687" s="6" t="s">
        <v>258</v>
      </c>
      <c r="F1687" s="5" t="s">
        <v>251</v>
      </c>
      <c r="G1687" s="5">
        <v>2406.0</v>
      </c>
      <c r="H1687" s="5" t="s">
        <v>259</v>
      </c>
      <c r="I1687" s="4" t="s">
        <v>28</v>
      </c>
    </row>
    <row r="1688">
      <c r="A1688" s="3">
        <v>43789.0</v>
      </c>
      <c r="B1688" s="4" t="s">
        <v>271</v>
      </c>
      <c r="C1688" s="5">
        <v>89.0</v>
      </c>
      <c r="D1688" s="4" t="s">
        <v>272</v>
      </c>
      <c r="E1688" s="6" t="s">
        <v>273</v>
      </c>
      <c r="F1688" s="5" t="s">
        <v>12</v>
      </c>
      <c r="G1688" s="5">
        <v>7876.0</v>
      </c>
      <c r="H1688" s="5">
        <v>350.0</v>
      </c>
      <c r="I1688" s="4" t="s">
        <v>28</v>
      </c>
    </row>
    <row r="1689">
      <c r="A1689" s="3">
        <v>43789.0</v>
      </c>
      <c r="B1689" s="4" t="s">
        <v>827</v>
      </c>
      <c r="C1689" s="5">
        <v>90.0</v>
      </c>
      <c r="D1689" s="4" t="s">
        <v>828</v>
      </c>
      <c r="E1689" s="6" t="s">
        <v>829</v>
      </c>
      <c r="F1689" s="5" t="s">
        <v>12</v>
      </c>
      <c r="G1689" s="5">
        <v>2222.0</v>
      </c>
      <c r="H1689" s="5" t="s">
        <v>830</v>
      </c>
      <c r="I1689" s="4" t="s">
        <v>28</v>
      </c>
    </row>
    <row r="1690">
      <c r="A1690" s="3">
        <v>43789.0</v>
      </c>
      <c r="B1690" s="4" t="s">
        <v>676</v>
      </c>
      <c r="C1690" s="5">
        <v>91.0</v>
      </c>
      <c r="D1690" s="4" t="s">
        <v>677</v>
      </c>
      <c r="E1690" s="6" t="s">
        <v>678</v>
      </c>
      <c r="F1690" s="5">
        <v>4.0</v>
      </c>
      <c r="G1690" s="5">
        <v>1269.0</v>
      </c>
      <c r="H1690" s="5" t="s">
        <v>679</v>
      </c>
      <c r="I1690" s="4" t="s">
        <v>14</v>
      </c>
    </row>
    <row r="1691">
      <c r="A1691" s="3">
        <v>43789.0</v>
      </c>
      <c r="B1691" s="4" t="s">
        <v>751</v>
      </c>
      <c r="C1691" s="5">
        <v>92.0</v>
      </c>
      <c r="D1691" s="4" t="s">
        <v>752</v>
      </c>
      <c r="E1691" s="6" t="s">
        <v>753</v>
      </c>
      <c r="F1691" s="5" t="s">
        <v>74</v>
      </c>
      <c r="G1691" s="5">
        <v>1281.0</v>
      </c>
      <c r="H1691" s="5" t="s">
        <v>754</v>
      </c>
      <c r="I1691" s="4" t="s">
        <v>28</v>
      </c>
    </row>
    <row r="1692">
      <c r="A1692" s="3">
        <v>43789.0</v>
      </c>
      <c r="B1692" s="4" t="s">
        <v>618</v>
      </c>
      <c r="C1692" s="5">
        <v>93.0</v>
      </c>
      <c r="D1692" s="4" t="s">
        <v>619</v>
      </c>
      <c r="E1692" s="6" t="s">
        <v>620</v>
      </c>
      <c r="F1692" s="5" t="s">
        <v>176</v>
      </c>
      <c r="G1692" s="5">
        <v>71.0</v>
      </c>
      <c r="H1692" s="5" t="s">
        <v>621</v>
      </c>
      <c r="I1692" s="4" t="s">
        <v>28</v>
      </c>
    </row>
    <row r="1693">
      <c r="A1693" s="3">
        <v>43789.0</v>
      </c>
      <c r="B1693" s="4" t="s">
        <v>843</v>
      </c>
      <c r="C1693" s="5">
        <v>94.0</v>
      </c>
      <c r="D1693" s="4" t="s">
        <v>844</v>
      </c>
      <c r="E1693" s="6" t="s">
        <v>845</v>
      </c>
      <c r="F1693" s="5">
        <v>4.0</v>
      </c>
      <c r="G1693" s="5">
        <v>2357.0</v>
      </c>
      <c r="H1693" s="5" t="s">
        <v>45</v>
      </c>
      <c r="I1693" s="4" t="s">
        <v>28</v>
      </c>
    </row>
    <row r="1694">
      <c r="A1694" s="3">
        <v>43789.0</v>
      </c>
      <c r="B1694" s="4" t="s">
        <v>237</v>
      </c>
      <c r="C1694" s="5">
        <v>95.0</v>
      </c>
      <c r="D1694" s="4" t="s">
        <v>238</v>
      </c>
      <c r="E1694" s="6" t="s">
        <v>239</v>
      </c>
      <c r="F1694" s="5" t="s">
        <v>26</v>
      </c>
      <c r="G1694" s="5">
        <v>3882.0</v>
      </c>
      <c r="H1694" s="5" t="s">
        <v>240</v>
      </c>
      <c r="I1694" s="4" t="s">
        <v>28</v>
      </c>
    </row>
    <row r="1695">
      <c r="A1695" s="3">
        <v>43789.0</v>
      </c>
      <c r="B1695" s="4" t="s">
        <v>329</v>
      </c>
      <c r="C1695" s="5">
        <v>96.0</v>
      </c>
      <c r="D1695" s="4" t="s">
        <v>330</v>
      </c>
      <c r="E1695" s="6" t="s">
        <v>331</v>
      </c>
      <c r="F1695" s="5" t="s">
        <v>251</v>
      </c>
      <c r="G1695" s="5">
        <v>1926.0</v>
      </c>
      <c r="H1695" s="5" t="s">
        <v>332</v>
      </c>
      <c r="I1695" s="4" t="s">
        <v>28</v>
      </c>
    </row>
    <row r="1696">
      <c r="A1696" s="3">
        <v>43789.0</v>
      </c>
      <c r="B1696" s="4" t="s">
        <v>846</v>
      </c>
      <c r="C1696" s="5">
        <v>97.0</v>
      </c>
      <c r="D1696" s="4" t="s">
        <v>847</v>
      </c>
      <c r="E1696" s="6" t="s">
        <v>848</v>
      </c>
      <c r="F1696" s="5" t="s">
        <v>97</v>
      </c>
      <c r="G1696" s="5">
        <v>508.0</v>
      </c>
      <c r="H1696" s="5" t="s">
        <v>849</v>
      </c>
      <c r="I1696" s="4" t="s">
        <v>28</v>
      </c>
    </row>
    <row r="1697">
      <c r="A1697" s="3">
        <v>43789.0</v>
      </c>
      <c r="B1697" s="4" t="s">
        <v>850</v>
      </c>
      <c r="C1697" s="5">
        <v>98.0</v>
      </c>
      <c r="D1697" s="4" t="s">
        <v>851</v>
      </c>
      <c r="E1697" s="6" t="s">
        <v>852</v>
      </c>
      <c r="F1697" s="5" t="s">
        <v>171</v>
      </c>
      <c r="G1697" s="5">
        <v>3366.0</v>
      </c>
      <c r="H1697" s="5" t="s">
        <v>853</v>
      </c>
      <c r="I1697" s="4" t="s">
        <v>28</v>
      </c>
    </row>
    <row r="1698">
      <c r="A1698" s="3">
        <v>43789.0</v>
      </c>
      <c r="B1698" s="4" t="s">
        <v>854</v>
      </c>
      <c r="C1698" s="5">
        <v>99.0</v>
      </c>
      <c r="D1698" s="4" t="s">
        <v>855</v>
      </c>
      <c r="E1698" s="6" t="s">
        <v>856</v>
      </c>
      <c r="F1698" s="5" t="s">
        <v>58</v>
      </c>
      <c r="G1698" s="5">
        <v>5725.0</v>
      </c>
      <c r="H1698" s="5" t="s">
        <v>332</v>
      </c>
      <c r="I1698" s="4" t="s">
        <v>14</v>
      </c>
    </row>
    <row r="1699">
      <c r="A1699" s="3">
        <v>43789.0</v>
      </c>
      <c r="B1699" s="4" t="s">
        <v>810</v>
      </c>
      <c r="C1699" s="5">
        <v>100.0</v>
      </c>
      <c r="D1699" s="4" t="s">
        <v>811</v>
      </c>
      <c r="E1699" s="6" t="s">
        <v>812</v>
      </c>
      <c r="F1699" s="5" t="s">
        <v>26</v>
      </c>
      <c r="G1699" s="5">
        <v>1923.0</v>
      </c>
      <c r="H1699" s="5" t="s">
        <v>569</v>
      </c>
      <c r="I1699" s="4" t="s">
        <v>28</v>
      </c>
    </row>
    <row r="1700">
      <c r="A1700" s="3">
        <v>43788.0</v>
      </c>
      <c r="B1700" s="4" t="s">
        <v>19</v>
      </c>
      <c r="C1700" s="5">
        <v>1.0</v>
      </c>
      <c r="D1700" s="4" t="s">
        <v>20</v>
      </c>
      <c r="E1700" s="6" t="s">
        <v>21</v>
      </c>
      <c r="F1700" s="5">
        <v>4.0</v>
      </c>
      <c r="G1700" s="5">
        <v>10808.0</v>
      </c>
      <c r="H1700" s="5" t="s">
        <v>22</v>
      </c>
      <c r="I1700" s="4" t="s">
        <v>14</v>
      </c>
    </row>
    <row r="1701">
      <c r="A1701" s="3">
        <v>43788.0</v>
      </c>
      <c r="B1701" s="4" t="s">
        <v>68</v>
      </c>
      <c r="C1701" s="5">
        <v>2.0</v>
      </c>
      <c r="D1701" s="4" t="s">
        <v>69</v>
      </c>
      <c r="E1701" s="6" t="s">
        <v>70</v>
      </c>
      <c r="F1701" s="5">
        <v>4.0</v>
      </c>
      <c r="G1701" s="5">
        <v>3725.0</v>
      </c>
      <c r="H1701" s="5" t="s">
        <v>67</v>
      </c>
      <c r="I1701" s="4" t="s">
        <v>28</v>
      </c>
    </row>
    <row r="1702">
      <c r="A1702" s="3">
        <v>43788.0</v>
      </c>
      <c r="B1702" s="4" t="s">
        <v>15</v>
      </c>
      <c r="C1702" s="5">
        <v>3.0</v>
      </c>
      <c r="D1702" s="4" t="s">
        <v>16</v>
      </c>
      <c r="E1702" s="6" t="s">
        <v>17</v>
      </c>
      <c r="F1702" s="5">
        <v>4.0</v>
      </c>
      <c r="G1702" s="5">
        <v>29163.0</v>
      </c>
      <c r="H1702" s="5" t="s">
        <v>18</v>
      </c>
      <c r="I1702" s="4" t="s">
        <v>14</v>
      </c>
    </row>
    <row r="1703">
      <c r="A1703" s="3">
        <v>43788.0</v>
      </c>
      <c r="B1703" s="4" t="s">
        <v>23</v>
      </c>
      <c r="C1703" s="5">
        <v>4.0</v>
      </c>
      <c r="D1703" s="4" t="s">
        <v>24</v>
      </c>
      <c r="E1703" s="6" t="s">
        <v>25</v>
      </c>
      <c r="F1703" s="5" t="s">
        <v>26</v>
      </c>
      <c r="G1703" s="5">
        <v>6079.0</v>
      </c>
      <c r="H1703" s="5" t="s">
        <v>27</v>
      </c>
      <c r="I1703" s="4" t="s">
        <v>28</v>
      </c>
    </row>
    <row r="1704">
      <c r="A1704" s="3">
        <v>43788.0</v>
      </c>
      <c r="B1704" s="4" t="s">
        <v>46</v>
      </c>
      <c r="C1704" s="5">
        <v>5.0</v>
      </c>
      <c r="D1704" s="4" t="s">
        <v>47</v>
      </c>
      <c r="E1704" s="6" t="s">
        <v>48</v>
      </c>
      <c r="F1704" s="5">
        <v>4.0</v>
      </c>
      <c r="G1704" s="5">
        <v>6736.0</v>
      </c>
      <c r="H1704" s="5" t="s">
        <v>49</v>
      </c>
      <c r="I1704" s="4" t="s">
        <v>14</v>
      </c>
    </row>
    <row r="1705">
      <c r="A1705" s="3">
        <v>43788.0</v>
      </c>
      <c r="B1705" s="4" t="s">
        <v>38</v>
      </c>
      <c r="C1705" s="5">
        <v>6.0</v>
      </c>
      <c r="D1705" s="4" t="s">
        <v>39</v>
      </c>
      <c r="E1705" s="6" t="s">
        <v>40</v>
      </c>
      <c r="F1705" s="5">
        <v>4.0</v>
      </c>
      <c r="G1705" s="5">
        <v>5485.0</v>
      </c>
      <c r="H1705" s="5" t="s">
        <v>41</v>
      </c>
      <c r="I1705" s="4" t="s">
        <v>14</v>
      </c>
    </row>
    <row r="1706">
      <c r="A1706" s="3">
        <v>43788.0</v>
      </c>
      <c r="B1706" s="4" t="s">
        <v>60</v>
      </c>
      <c r="C1706" s="5">
        <v>7.0</v>
      </c>
      <c r="D1706" s="4" t="s">
        <v>61</v>
      </c>
      <c r="E1706" s="6" t="s">
        <v>62</v>
      </c>
      <c r="F1706" s="5">
        <v>4.0</v>
      </c>
      <c r="G1706" s="5">
        <v>2758.0</v>
      </c>
      <c r="H1706" s="5" t="s">
        <v>63</v>
      </c>
      <c r="I1706" s="4" t="s">
        <v>14</v>
      </c>
    </row>
    <row r="1707">
      <c r="A1707" s="3">
        <v>43788.0</v>
      </c>
      <c r="B1707" s="4" t="s">
        <v>182</v>
      </c>
      <c r="C1707" s="5">
        <v>8.0</v>
      </c>
      <c r="D1707" s="4" t="s">
        <v>183</v>
      </c>
      <c r="E1707" s="6" t="s">
        <v>184</v>
      </c>
      <c r="F1707" s="5">
        <v>4.0</v>
      </c>
      <c r="G1707" s="5">
        <v>6706.0</v>
      </c>
      <c r="H1707" s="5" t="s">
        <v>185</v>
      </c>
      <c r="I1707" s="4" t="s">
        <v>14</v>
      </c>
    </row>
    <row r="1708">
      <c r="A1708" s="3">
        <v>43788.0</v>
      </c>
      <c r="B1708" s="4" t="s">
        <v>42</v>
      </c>
      <c r="C1708" s="5">
        <v>9.0</v>
      </c>
      <c r="D1708" s="4" t="s">
        <v>43</v>
      </c>
      <c r="E1708" s="6" t="s">
        <v>44</v>
      </c>
      <c r="F1708" s="5">
        <v>4.0</v>
      </c>
      <c r="G1708" s="5">
        <v>1830.0</v>
      </c>
      <c r="H1708" s="5" t="s">
        <v>45</v>
      </c>
      <c r="I1708" s="4" t="s">
        <v>14</v>
      </c>
    </row>
    <row r="1709">
      <c r="A1709" s="3">
        <v>43788.0</v>
      </c>
      <c r="B1709" s="4" t="s">
        <v>71</v>
      </c>
      <c r="C1709" s="5">
        <v>10.0</v>
      </c>
      <c r="D1709" s="4" t="s">
        <v>72</v>
      </c>
      <c r="E1709" s="6" t="s">
        <v>73</v>
      </c>
      <c r="F1709" s="5" t="s">
        <v>74</v>
      </c>
      <c r="G1709" s="5">
        <v>2403.0</v>
      </c>
      <c r="H1709" s="5" t="s">
        <v>75</v>
      </c>
      <c r="I1709" s="4" t="s">
        <v>28</v>
      </c>
    </row>
    <row r="1710">
      <c r="A1710" s="3">
        <v>43788.0</v>
      </c>
      <c r="B1710" s="4" t="s">
        <v>824</v>
      </c>
      <c r="C1710" s="5">
        <v>11.0</v>
      </c>
      <c r="D1710" s="4" t="s">
        <v>825</v>
      </c>
      <c r="E1710" s="6" t="s">
        <v>826</v>
      </c>
      <c r="F1710" s="5">
        <v>4.0</v>
      </c>
      <c r="G1710" s="5">
        <v>328.0</v>
      </c>
      <c r="H1710" s="5" t="s">
        <v>163</v>
      </c>
      <c r="I1710" s="4" t="s">
        <v>14</v>
      </c>
    </row>
    <row r="1711">
      <c r="A1711" s="3">
        <v>43788.0</v>
      </c>
      <c r="B1711" s="4" t="s">
        <v>156</v>
      </c>
      <c r="C1711" s="5">
        <v>12.0</v>
      </c>
      <c r="D1711" s="4" t="s">
        <v>157</v>
      </c>
      <c r="E1711" s="6" t="s">
        <v>158</v>
      </c>
      <c r="F1711" s="5" t="s">
        <v>134</v>
      </c>
      <c r="G1711" s="5">
        <v>1400.0</v>
      </c>
      <c r="H1711" s="5" t="s">
        <v>159</v>
      </c>
      <c r="I1711" s="4" t="s">
        <v>28</v>
      </c>
    </row>
    <row r="1712">
      <c r="A1712" s="3">
        <v>43788.0</v>
      </c>
      <c r="B1712" s="4" t="s">
        <v>692</v>
      </c>
      <c r="C1712" s="5">
        <v>13.0</v>
      </c>
      <c r="D1712" s="4" t="s">
        <v>693</v>
      </c>
      <c r="E1712" s="6" t="s">
        <v>694</v>
      </c>
      <c r="F1712" s="5" t="s">
        <v>12</v>
      </c>
      <c r="G1712" s="5">
        <v>4587.0</v>
      </c>
      <c r="H1712" s="5" t="s">
        <v>695</v>
      </c>
      <c r="I1712" s="4" t="s">
        <v>28</v>
      </c>
    </row>
    <row r="1713">
      <c r="A1713" s="3">
        <v>43788.0</v>
      </c>
      <c r="B1713" s="4" t="s">
        <v>214</v>
      </c>
      <c r="C1713" s="5">
        <v>14.0</v>
      </c>
      <c r="D1713" s="4" t="s">
        <v>215</v>
      </c>
      <c r="E1713" s="6" t="s">
        <v>216</v>
      </c>
      <c r="F1713" s="5" t="s">
        <v>26</v>
      </c>
      <c r="G1713" s="5">
        <v>4463.0</v>
      </c>
      <c r="H1713" s="5" t="s">
        <v>54</v>
      </c>
      <c r="I1713" s="4" t="s">
        <v>28</v>
      </c>
    </row>
    <row r="1714">
      <c r="A1714" s="3">
        <v>43788.0</v>
      </c>
      <c r="B1714" s="4" t="s">
        <v>34</v>
      </c>
      <c r="C1714" s="5">
        <v>15.0</v>
      </c>
      <c r="D1714" s="4" t="s">
        <v>35</v>
      </c>
      <c r="E1714" s="6" t="s">
        <v>36</v>
      </c>
      <c r="F1714" s="5">
        <v>4.0</v>
      </c>
      <c r="G1714" s="5">
        <v>3781.0</v>
      </c>
      <c r="H1714" s="5" t="s">
        <v>37</v>
      </c>
      <c r="I1714" s="4" t="s">
        <v>28</v>
      </c>
    </row>
    <row r="1715">
      <c r="A1715" s="3">
        <v>43788.0</v>
      </c>
      <c r="B1715" s="4" t="s">
        <v>76</v>
      </c>
      <c r="C1715" s="5">
        <v>16.0</v>
      </c>
      <c r="D1715" s="4" t="s">
        <v>77</v>
      </c>
      <c r="E1715" s="6" t="s">
        <v>78</v>
      </c>
      <c r="F1715" s="5" t="s">
        <v>26</v>
      </c>
      <c r="G1715" s="5">
        <v>2934.0</v>
      </c>
      <c r="H1715" s="5" t="s">
        <v>67</v>
      </c>
      <c r="I1715" s="4" t="s">
        <v>28</v>
      </c>
    </row>
    <row r="1716">
      <c r="A1716" s="3">
        <v>43788.0</v>
      </c>
      <c r="B1716" s="4" t="s">
        <v>398</v>
      </c>
      <c r="C1716" s="5">
        <v>17.0</v>
      </c>
      <c r="D1716" s="4" t="s">
        <v>399</v>
      </c>
      <c r="E1716" s="6" t="s">
        <v>400</v>
      </c>
      <c r="F1716" s="5" t="s">
        <v>134</v>
      </c>
      <c r="G1716" s="5">
        <v>2116.0</v>
      </c>
      <c r="H1716" s="5" t="s">
        <v>54</v>
      </c>
      <c r="I1716" s="4" t="s">
        <v>28</v>
      </c>
    </row>
    <row r="1717">
      <c r="A1717" s="3">
        <v>43788.0</v>
      </c>
      <c r="B1717" s="4" t="s">
        <v>140</v>
      </c>
      <c r="C1717" s="5">
        <v>18.0</v>
      </c>
      <c r="D1717" s="4" t="s">
        <v>141</v>
      </c>
      <c r="E1717" s="6" t="s">
        <v>142</v>
      </c>
      <c r="F1717" s="5" t="s">
        <v>74</v>
      </c>
      <c r="G1717" s="5">
        <v>8885.0</v>
      </c>
      <c r="H1717" s="5" t="s">
        <v>143</v>
      </c>
      <c r="I1717" s="4" t="s">
        <v>28</v>
      </c>
    </row>
    <row r="1718">
      <c r="A1718" s="3">
        <v>43788.0</v>
      </c>
      <c r="B1718" s="4" t="s">
        <v>29</v>
      </c>
      <c r="C1718" s="5">
        <v>19.0</v>
      </c>
      <c r="D1718" s="4" t="s">
        <v>30</v>
      </c>
      <c r="E1718" s="6" t="s">
        <v>31</v>
      </c>
      <c r="F1718" s="5" t="s">
        <v>32</v>
      </c>
      <c r="G1718" s="5">
        <v>2108.0</v>
      </c>
      <c r="H1718" s="5" t="s">
        <v>33</v>
      </c>
      <c r="I1718" s="4" t="s">
        <v>28</v>
      </c>
    </row>
    <row r="1719">
      <c r="A1719" s="3">
        <v>43788.0</v>
      </c>
      <c r="B1719" s="4" t="s">
        <v>90</v>
      </c>
      <c r="C1719" s="5">
        <v>20.0</v>
      </c>
      <c r="D1719" s="4" t="s">
        <v>91</v>
      </c>
      <c r="E1719" s="6" t="s">
        <v>92</v>
      </c>
      <c r="F1719" s="5" t="s">
        <v>32</v>
      </c>
      <c r="G1719" s="5">
        <v>3157.0</v>
      </c>
      <c r="H1719" s="5" t="s">
        <v>93</v>
      </c>
      <c r="I1719" s="4" t="s">
        <v>28</v>
      </c>
    </row>
    <row r="1720">
      <c r="A1720" s="3">
        <v>43788.0</v>
      </c>
      <c r="B1720" s="4" t="s">
        <v>55</v>
      </c>
      <c r="C1720" s="5">
        <v>21.0</v>
      </c>
      <c r="D1720" s="4" t="s">
        <v>56</v>
      </c>
      <c r="E1720" s="6" t="s">
        <v>57</v>
      </c>
      <c r="F1720" s="5" t="s">
        <v>58</v>
      </c>
      <c r="G1720" s="5">
        <v>2245.0</v>
      </c>
      <c r="H1720" s="5" t="s">
        <v>59</v>
      </c>
      <c r="I1720" s="4" t="s">
        <v>28</v>
      </c>
    </row>
    <row r="1721">
      <c r="A1721" s="3">
        <v>43788.0</v>
      </c>
      <c r="B1721" s="4" t="s">
        <v>108</v>
      </c>
      <c r="C1721" s="5">
        <v>22.0</v>
      </c>
      <c r="D1721" s="4" t="s">
        <v>109</v>
      </c>
      <c r="E1721" s="6" t="s">
        <v>110</v>
      </c>
      <c r="F1721" s="5" t="s">
        <v>58</v>
      </c>
      <c r="G1721" s="5">
        <v>14480.0</v>
      </c>
      <c r="H1721" s="5" t="s">
        <v>111</v>
      </c>
      <c r="I1721" s="4" t="s">
        <v>28</v>
      </c>
    </row>
    <row r="1722">
      <c r="A1722" s="3">
        <v>43788.0</v>
      </c>
      <c r="B1722" s="4" t="s">
        <v>112</v>
      </c>
      <c r="C1722" s="5">
        <v>23.0</v>
      </c>
      <c r="D1722" s="4" t="s">
        <v>113</v>
      </c>
      <c r="E1722" s="6" t="s">
        <v>114</v>
      </c>
      <c r="F1722" s="5" t="s">
        <v>12</v>
      </c>
      <c r="G1722" s="5">
        <v>2675.0</v>
      </c>
      <c r="H1722" s="5" t="s">
        <v>115</v>
      </c>
      <c r="I1722" s="4" t="s">
        <v>28</v>
      </c>
    </row>
    <row r="1723">
      <c r="A1723" s="3">
        <v>43788.0</v>
      </c>
      <c r="B1723" s="4" t="s">
        <v>120</v>
      </c>
      <c r="C1723" s="5">
        <v>24.0</v>
      </c>
      <c r="D1723" s="4" t="s">
        <v>121</v>
      </c>
      <c r="E1723" s="6" t="s">
        <v>122</v>
      </c>
      <c r="F1723" s="5" t="s">
        <v>32</v>
      </c>
      <c r="G1723" s="5">
        <v>2041.0</v>
      </c>
      <c r="H1723" s="5" t="s">
        <v>123</v>
      </c>
      <c r="I1723" s="4" t="s">
        <v>28</v>
      </c>
    </row>
    <row r="1724">
      <c r="A1724" s="3">
        <v>43788.0</v>
      </c>
      <c r="B1724" s="4" t="s">
        <v>124</v>
      </c>
      <c r="C1724" s="5">
        <v>25.0</v>
      </c>
      <c r="D1724" s="4" t="s">
        <v>125</v>
      </c>
      <c r="E1724" s="6" t="s">
        <v>126</v>
      </c>
      <c r="F1724" s="5" t="s">
        <v>26</v>
      </c>
      <c r="G1724" s="5">
        <v>2493.0</v>
      </c>
      <c r="H1724" s="5" t="s">
        <v>127</v>
      </c>
      <c r="I1724" s="4" t="s">
        <v>28</v>
      </c>
    </row>
    <row r="1725">
      <c r="A1725" s="3">
        <v>43788.0</v>
      </c>
      <c r="B1725" s="4" t="s">
        <v>536</v>
      </c>
      <c r="C1725" s="5">
        <v>26.0</v>
      </c>
      <c r="D1725" s="4" t="s">
        <v>537</v>
      </c>
      <c r="E1725" s="6" t="s">
        <v>538</v>
      </c>
      <c r="F1725" s="5">
        <v>4.0</v>
      </c>
      <c r="G1725" s="5">
        <v>756.0</v>
      </c>
      <c r="H1725" s="5" t="s">
        <v>539</v>
      </c>
      <c r="I1725" s="4" t="s">
        <v>28</v>
      </c>
    </row>
    <row r="1726">
      <c r="A1726" s="3">
        <v>43788.0</v>
      </c>
      <c r="B1726" s="4" t="s">
        <v>86</v>
      </c>
      <c r="C1726" s="5">
        <v>27.0</v>
      </c>
      <c r="D1726" s="4" t="s">
        <v>87</v>
      </c>
      <c r="E1726" s="6" t="s">
        <v>88</v>
      </c>
      <c r="F1726" s="5">
        <v>4.0</v>
      </c>
      <c r="G1726" s="5">
        <v>3640.0</v>
      </c>
      <c r="H1726" s="5" t="s">
        <v>89</v>
      </c>
      <c r="I1726" s="4" t="s">
        <v>14</v>
      </c>
    </row>
    <row r="1727">
      <c r="A1727" s="3">
        <v>43788.0</v>
      </c>
      <c r="B1727" s="4" t="s">
        <v>384</v>
      </c>
      <c r="C1727" s="5">
        <v>28.0</v>
      </c>
      <c r="D1727" s="4" t="s">
        <v>385</v>
      </c>
      <c r="E1727" s="6" t="s">
        <v>386</v>
      </c>
      <c r="F1727" s="5" t="s">
        <v>74</v>
      </c>
      <c r="G1727" s="5">
        <v>2544.0</v>
      </c>
      <c r="H1727" s="5">
        <v>30.0</v>
      </c>
      <c r="I1727" s="4" t="s">
        <v>28</v>
      </c>
    </row>
    <row r="1728">
      <c r="A1728" s="3">
        <v>43788.0</v>
      </c>
      <c r="B1728" s="4" t="s">
        <v>190</v>
      </c>
      <c r="C1728" s="5">
        <v>29.0</v>
      </c>
      <c r="D1728" s="4" t="s">
        <v>191</v>
      </c>
      <c r="E1728" s="6" t="s">
        <v>192</v>
      </c>
      <c r="F1728" s="5" t="s">
        <v>26</v>
      </c>
      <c r="G1728" s="5">
        <v>229.0</v>
      </c>
      <c r="H1728" s="5" t="s">
        <v>193</v>
      </c>
      <c r="I1728" s="4" t="s">
        <v>28</v>
      </c>
    </row>
    <row r="1729">
      <c r="A1729" s="3">
        <v>43788.0</v>
      </c>
      <c r="B1729" s="4" t="s">
        <v>116</v>
      </c>
      <c r="C1729" s="5">
        <v>30.0</v>
      </c>
      <c r="D1729" s="4" t="s">
        <v>117</v>
      </c>
      <c r="E1729" s="6" t="s">
        <v>118</v>
      </c>
      <c r="F1729" s="5" t="s">
        <v>32</v>
      </c>
      <c r="G1729" s="5">
        <v>2056.0</v>
      </c>
      <c r="H1729" s="5" t="s">
        <v>119</v>
      </c>
      <c r="I1729" s="4" t="s">
        <v>28</v>
      </c>
    </row>
    <row r="1730">
      <c r="A1730" s="3">
        <v>43788.0</v>
      </c>
      <c r="B1730" s="4" t="s">
        <v>144</v>
      </c>
      <c r="C1730" s="5">
        <v>31.0</v>
      </c>
      <c r="D1730" s="4" t="s">
        <v>145</v>
      </c>
      <c r="E1730" s="6" t="s">
        <v>146</v>
      </c>
      <c r="F1730" s="5" t="s">
        <v>53</v>
      </c>
      <c r="G1730" s="5">
        <v>3616.0</v>
      </c>
      <c r="H1730" s="5" t="s">
        <v>147</v>
      </c>
      <c r="I1730" s="4" t="s">
        <v>28</v>
      </c>
    </row>
    <row r="1731">
      <c r="A1731" s="3">
        <v>43788.0</v>
      </c>
      <c r="B1731" s="4" t="s">
        <v>664</v>
      </c>
      <c r="C1731" s="5">
        <v>32.0</v>
      </c>
      <c r="D1731" s="4" t="s">
        <v>665</v>
      </c>
      <c r="E1731" s="6" t="s">
        <v>666</v>
      </c>
      <c r="F1731" s="5" t="s">
        <v>74</v>
      </c>
      <c r="G1731" s="5">
        <v>1200.0</v>
      </c>
      <c r="H1731" s="5" t="s">
        <v>213</v>
      </c>
      <c r="I1731" s="4" t="s">
        <v>14</v>
      </c>
    </row>
    <row r="1732">
      <c r="A1732" s="3">
        <v>43788.0</v>
      </c>
      <c r="B1732" s="4" t="s">
        <v>423</v>
      </c>
      <c r="C1732" s="5">
        <v>33.0</v>
      </c>
      <c r="D1732" s="4" t="s">
        <v>424</v>
      </c>
      <c r="E1732" s="6" t="s">
        <v>425</v>
      </c>
      <c r="F1732" s="5" t="s">
        <v>32</v>
      </c>
      <c r="G1732" s="5">
        <v>1739.0</v>
      </c>
      <c r="H1732" s="5" t="s">
        <v>426</v>
      </c>
      <c r="I1732" s="4" t="s">
        <v>14</v>
      </c>
    </row>
    <row r="1733">
      <c r="A1733" s="3">
        <v>43788.0</v>
      </c>
      <c r="B1733" s="4" t="s">
        <v>532</v>
      </c>
      <c r="C1733" s="5">
        <v>34.0</v>
      </c>
      <c r="D1733" s="4" t="s">
        <v>533</v>
      </c>
      <c r="E1733" s="6" t="s">
        <v>534</v>
      </c>
      <c r="F1733" s="5" t="s">
        <v>12</v>
      </c>
      <c r="G1733" s="5">
        <v>2799.0</v>
      </c>
      <c r="H1733" s="5" t="s">
        <v>535</v>
      </c>
      <c r="I1733" s="4" t="s">
        <v>14</v>
      </c>
    </row>
    <row r="1734">
      <c r="A1734" s="3">
        <v>43788.0</v>
      </c>
      <c r="B1734" s="4" t="s">
        <v>525</v>
      </c>
      <c r="C1734" s="5">
        <v>35.0</v>
      </c>
      <c r="D1734" s="4" t="s">
        <v>526</v>
      </c>
      <c r="E1734" s="6" t="s">
        <v>527</v>
      </c>
      <c r="F1734" s="5" t="s">
        <v>97</v>
      </c>
      <c r="G1734" s="5">
        <v>508.0</v>
      </c>
      <c r="H1734" s="5" t="s">
        <v>528</v>
      </c>
      <c r="I1734" s="4" t="s">
        <v>28</v>
      </c>
    </row>
    <row r="1735">
      <c r="A1735" s="3">
        <v>43788.0</v>
      </c>
      <c r="B1735" s="4" t="s">
        <v>559</v>
      </c>
      <c r="C1735" s="5">
        <v>36.0</v>
      </c>
      <c r="D1735" s="4" t="s">
        <v>560</v>
      </c>
      <c r="E1735" s="6" t="s">
        <v>561</v>
      </c>
      <c r="F1735" s="5" t="s">
        <v>53</v>
      </c>
      <c r="G1735" s="5">
        <v>3411.0</v>
      </c>
      <c r="H1735" s="5" t="s">
        <v>562</v>
      </c>
      <c r="I1735" s="4" t="s">
        <v>28</v>
      </c>
    </row>
    <row r="1736">
      <c r="A1736" s="3">
        <v>43788.0</v>
      </c>
      <c r="B1736" s="4" t="s">
        <v>248</v>
      </c>
      <c r="C1736" s="5">
        <v>37.0</v>
      </c>
      <c r="D1736" s="4" t="s">
        <v>249</v>
      </c>
      <c r="E1736" s="6" t="s">
        <v>250</v>
      </c>
      <c r="F1736" s="5" t="s">
        <v>251</v>
      </c>
      <c r="G1736" s="5">
        <v>4596.0</v>
      </c>
      <c r="H1736" s="5" t="s">
        <v>252</v>
      </c>
      <c r="I1736" s="4" t="s">
        <v>14</v>
      </c>
    </row>
    <row r="1737">
      <c r="A1737" s="3">
        <v>43788.0</v>
      </c>
      <c r="B1737" s="4" t="s">
        <v>217</v>
      </c>
      <c r="C1737" s="5">
        <v>38.0</v>
      </c>
      <c r="D1737" s="4" t="s">
        <v>218</v>
      </c>
      <c r="E1737" s="6" t="s">
        <v>219</v>
      </c>
      <c r="F1737" s="5" t="s">
        <v>32</v>
      </c>
      <c r="G1737" s="5">
        <v>3561.0</v>
      </c>
      <c r="H1737" s="5" t="s">
        <v>220</v>
      </c>
      <c r="I1737" s="4" t="s">
        <v>28</v>
      </c>
    </row>
    <row r="1738">
      <c r="A1738" s="3">
        <v>43788.0</v>
      </c>
      <c r="B1738" s="4" t="s">
        <v>50</v>
      </c>
      <c r="C1738" s="5">
        <v>39.0</v>
      </c>
      <c r="D1738" s="4" t="s">
        <v>51</v>
      </c>
      <c r="E1738" s="6" t="s">
        <v>52</v>
      </c>
      <c r="F1738" s="5" t="s">
        <v>53</v>
      </c>
      <c r="G1738" s="5">
        <v>938.0</v>
      </c>
      <c r="H1738" s="5" t="s">
        <v>54</v>
      </c>
      <c r="I1738" s="4" t="s">
        <v>28</v>
      </c>
    </row>
    <row r="1739">
      <c r="A1739" s="3">
        <v>43788.0</v>
      </c>
      <c r="B1739" s="4" t="s">
        <v>360</v>
      </c>
      <c r="C1739" s="5">
        <v>40.0</v>
      </c>
      <c r="D1739" s="4" t="s">
        <v>361</v>
      </c>
      <c r="E1739" s="6" t="s">
        <v>362</v>
      </c>
      <c r="F1739" s="5">
        <v>4.0</v>
      </c>
      <c r="G1739" s="5">
        <v>540.0</v>
      </c>
      <c r="H1739" s="5" t="s">
        <v>54</v>
      </c>
      <c r="I1739" s="4" t="s">
        <v>14</v>
      </c>
    </row>
    <row r="1740">
      <c r="A1740" s="3">
        <v>43788.0</v>
      </c>
      <c r="B1740" s="4" t="s">
        <v>857</v>
      </c>
      <c r="C1740" s="5">
        <v>41.0</v>
      </c>
      <c r="D1740" s="4" t="s">
        <v>858</v>
      </c>
      <c r="E1740" s="6" t="s">
        <v>859</v>
      </c>
      <c r="F1740" s="5">
        <v>4.0</v>
      </c>
      <c r="G1740" s="5">
        <v>2099.0</v>
      </c>
      <c r="H1740" s="5" t="s">
        <v>67</v>
      </c>
      <c r="I1740" s="4" t="s">
        <v>14</v>
      </c>
    </row>
    <row r="1741">
      <c r="A1741" s="3">
        <v>43788.0</v>
      </c>
      <c r="B1741" s="4" t="s">
        <v>322</v>
      </c>
      <c r="C1741" s="5">
        <v>42.0</v>
      </c>
      <c r="D1741" s="4" t="s">
        <v>323</v>
      </c>
      <c r="E1741" s="6" t="s">
        <v>324</v>
      </c>
      <c r="F1741" s="5" t="s">
        <v>12</v>
      </c>
      <c r="G1741" s="5">
        <v>2489.0</v>
      </c>
      <c r="H1741" s="5" t="s">
        <v>325</v>
      </c>
      <c r="I1741" s="4" t="s">
        <v>28</v>
      </c>
    </row>
    <row r="1742">
      <c r="A1742" s="3">
        <v>43788.0</v>
      </c>
      <c r="B1742" s="4" t="s">
        <v>700</v>
      </c>
      <c r="C1742" s="5">
        <v>43.0</v>
      </c>
      <c r="D1742" s="4" t="s">
        <v>701</v>
      </c>
      <c r="E1742" s="6" t="s">
        <v>702</v>
      </c>
      <c r="F1742" s="5" t="s">
        <v>74</v>
      </c>
      <c r="G1742" s="5">
        <v>817.0</v>
      </c>
      <c r="H1742" s="5" t="s">
        <v>703</v>
      </c>
      <c r="I1742" s="4" t="s">
        <v>14</v>
      </c>
    </row>
    <row r="1743">
      <c r="A1743" s="3">
        <v>43788.0</v>
      </c>
      <c r="B1743" s="4" t="s">
        <v>367</v>
      </c>
      <c r="C1743" s="5">
        <v>44.0</v>
      </c>
      <c r="D1743" s="4" t="s">
        <v>104</v>
      </c>
      <c r="E1743" s="6" t="s">
        <v>368</v>
      </c>
      <c r="F1743" s="5">
        <v>4.0</v>
      </c>
      <c r="G1743" s="5">
        <v>3386.0</v>
      </c>
      <c r="H1743" s="5" t="s">
        <v>369</v>
      </c>
      <c r="I1743" s="4" t="s">
        <v>28</v>
      </c>
    </row>
    <row r="1744">
      <c r="A1744" s="3">
        <v>43788.0</v>
      </c>
      <c r="B1744" s="4" t="s">
        <v>318</v>
      </c>
      <c r="C1744" s="5">
        <v>45.0</v>
      </c>
      <c r="D1744" s="4" t="s">
        <v>319</v>
      </c>
      <c r="E1744" s="6" t="s">
        <v>320</v>
      </c>
      <c r="F1744" s="5" t="s">
        <v>134</v>
      </c>
      <c r="G1744" s="5">
        <v>1113.0</v>
      </c>
      <c r="H1744" s="5" t="s">
        <v>321</v>
      </c>
      <c r="I1744" s="4" t="s">
        <v>28</v>
      </c>
    </row>
    <row r="1745">
      <c r="A1745" s="3">
        <v>43788.0</v>
      </c>
      <c r="B1745" s="4" t="s">
        <v>860</v>
      </c>
      <c r="C1745" s="5">
        <v>46.0</v>
      </c>
      <c r="D1745" s="4" t="s">
        <v>861</v>
      </c>
      <c r="E1745" s="6" t="s">
        <v>862</v>
      </c>
      <c r="F1745" s="5">
        <v>4.0</v>
      </c>
      <c r="G1745" s="5">
        <v>2327.0</v>
      </c>
      <c r="H1745" s="5" t="s">
        <v>863</v>
      </c>
      <c r="I1745" s="4" t="s">
        <v>14</v>
      </c>
    </row>
    <row r="1746">
      <c r="A1746" s="3">
        <v>43788.0</v>
      </c>
      <c r="B1746" s="4" t="s">
        <v>482</v>
      </c>
      <c r="C1746" s="5">
        <v>47.0</v>
      </c>
      <c r="D1746" s="4" t="s">
        <v>199</v>
      </c>
      <c r="E1746" s="6" t="s">
        <v>483</v>
      </c>
      <c r="F1746" s="5">
        <v>4.0</v>
      </c>
      <c r="G1746" s="5">
        <v>8862.0</v>
      </c>
      <c r="H1746" s="5" t="s">
        <v>484</v>
      </c>
      <c r="I1746" s="4" t="s">
        <v>28</v>
      </c>
    </row>
    <row r="1747">
      <c r="A1747" s="3">
        <v>43788.0</v>
      </c>
      <c r="B1747" s="4" t="s">
        <v>680</v>
      </c>
      <c r="C1747" s="5">
        <v>48.0</v>
      </c>
      <c r="D1747" s="4" t="s">
        <v>681</v>
      </c>
      <c r="E1747" s="6" t="s">
        <v>682</v>
      </c>
      <c r="F1747" s="5" t="s">
        <v>32</v>
      </c>
      <c r="G1747" s="5">
        <v>2047.0</v>
      </c>
      <c r="H1747" s="5" t="s">
        <v>683</v>
      </c>
      <c r="I1747" s="4" t="s">
        <v>28</v>
      </c>
    </row>
    <row r="1748">
      <c r="A1748" s="3">
        <v>43788.0</v>
      </c>
      <c r="B1748" s="4" t="s">
        <v>103</v>
      </c>
      <c r="C1748" s="5">
        <v>49.0</v>
      </c>
      <c r="D1748" s="4" t="s">
        <v>104</v>
      </c>
      <c r="E1748" s="6" t="s">
        <v>105</v>
      </c>
      <c r="F1748" s="5" t="s">
        <v>106</v>
      </c>
      <c r="G1748" s="5">
        <v>1030.0</v>
      </c>
      <c r="H1748" s="5" t="s">
        <v>107</v>
      </c>
      <c r="I1748" s="4" t="s">
        <v>28</v>
      </c>
    </row>
    <row r="1749">
      <c r="A1749" s="3">
        <v>43788.0</v>
      </c>
      <c r="B1749" s="4" t="s">
        <v>394</v>
      </c>
      <c r="C1749" s="5">
        <v>50.0</v>
      </c>
      <c r="D1749" s="4" t="s">
        <v>395</v>
      </c>
      <c r="E1749" s="6" t="s">
        <v>396</v>
      </c>
      <c r="F1749" s="5" t="s">
        <v>251</v>
      </c>
      <c r="G1749" s="5">
        <v>125.0</v>
      </c>
      <c r="H1749" s="5" t="s">
        <v>397</v>
      </c>
      <c r="I1749" s="4" t="s">
        <v>28</v>
      </c>
    </row>
    <row r="1750">
      <c r="A1750" s="3">
        <v>43788.0</v>
      </c>
      <c r="B1750" s="4" t="s">
        <v>461</v>
      </c>
      <c r="C1750" s="5">
        <v>51.0</v>
      </c>
      <c r="D1750" s="4" t="s">
        <v>462</v>
      </c>
      <c r="E1750" s="6" t="s">
        <v>463</v>
      </c>
      <c r="F1750" s="5" t="s">
        <v>53</v>
      </c>
      <c r="G1750" s="5">
        <v>2432.0</v>
      </c>
      <c r="H1750" s="5" t="s">
        <v>464</v>
      </c>
      <c r="I1750" s="4" t="s">
        <v>28</v>
      </c>
    </row>
    <row r="1751">
      <c r="A1751" s="3">
        <v>43788.0</v>
      </c>
      <c r="B1751" s="4" t="s">
        <v>210</v>
      </c>
      <c r="C1751" s="5">
        <v>52.0</v>
      </c>
      <c r="D1751" s="4" t="s">
        <v>211</v>
      </c>
      <c r="E1751" s="6" t="s">
        <v>212</v>
      </c>
      <c r="F1751" s="5">
        <v>4.0</v>
      </c>
      <c r="G1751" s="5">
        <v>454.0</v>
      </c>
      <c r="H1751" s="5" t="s">
        <v>213</v>
      </c>
      <c r="I1751" s="4" t="s">
        <v>28</v>
      </c>
    </row>
    <row r="1752">
      <c r="A1752" s="3">
        <v>43788.0</v>
      </c>
      <c r="B1752" s="4" t="s">
        <v>221</v>
      </c>
      <c r="C1752" s="5">
        <v>53.0</v>
      </c>
      <c r="D1752" s="4" t="s">
        <v>222</v>
      </c>
      <c r="E1752" s="6" t="s">
        <v>223</v>
      </c>
      <c r="F1752" s="5" t="s">
        <v>26</v>
      </c>
      <c r="G1752" s="5">
        <v>6851.0</v>
      </c>
      <c r="H1752" s="5" t="s">
        <v>224</v>
      </c>
      <c r="I1752" s="4" t="s">
        <v>28</v>
      </c>
    </row>
    <row r="1753">
      <c r="A1753" s="3">
        <v>43788.0</v>
      </c>
      <c r="B1753" s="4" t="s">
        <v>160</v>
      </c>
      <c r="C1753" s="5">
        <v>54.0</v>
      </c>
      <c r="D1753" s="4" t="s">
        <v>161</v>
      </c>
      <c r="E1753" s="6" t="s">
        <v>162</v>
      </c>
      <c r="F1753" s="5">
        <v>4.0</v>
      </c>
      <c r="G1753" s="5">
        <v>3281.0</v>
      </c>
      <c r="H1753" s="5" t="s">
        <v>163</v>
      </c>
      <c r="I1753" s="4" t="s">
        <v>14</v>
      </c>
    </row>
    <row r="1754">
      <c r="A1754" s="3">
        <v>43788.0</v>
      </c>
      <c r="B1754" s="4" t="s">
        <v>864</v>
      </c>
      <c r="C1754" s="5">
        <v>55.0</v>
      </c>
      <c r="D1754" s="4" t="s">
        <v>865</v>
      </c>
      <c r="E1754" s="6" t="s">
        <v>866</v>
      </c>
      <c r="F1754" s="5" t="s">
        <v>32</v>
      </c>
      <c r="G1754" s="5">
        <v>132.0</v>
      </c>
      <c r="H1754" s="5" t="s">
        <v>366</v>
      </c>
      <c r="I1754" s="4" t="s">
        <v>28</v>
      </c>
    </row>
    <row r="1755">
      <c r="A1755" s="3">
        <v>43788.0</v>
      </c>
      <c r="B1755" s="4" t="s">
        <v>449</v>
      </c>
      <c r="C1755" s="5">
        <v>56.0</v>
      </c>
      <c r="D1755" s="4" t="s">
        <v>450</v>
      </c>
      <c r="E1755" s="6" t="s">
        <v>451</v>
      </c>
      <c r="F1755" s="5" t="s">
        <v>251</v>
      </c>
      <c r="G1755" s="5">
        <v>1054.0</v>
      </c>
      <c r="H1755" s="5" t="s">
        <v>452</v>
      </c>
      <c r="I1755" s="4" t="s">
        <v>28</v>
      </c>
    </row>
    <row r="1756">
      <c r="A1756" s="3">
        <v>43788.0</v>
      </c>
      <c r="B1756" s="4" t="s">
        <v>409</v>
      </c>
      <c r="C1756" s="5">
        <v>57.0</v>
      </c>
      <c r="D1756" s="4" t="s">
        <v>410</v>
      </c>
      <c r="E1756" s="6" t="s">
        <v>411</v>
      </c>
      <c r="F1756" s="5" t="s">
        <v>32</v>
      </c>
      <c r="G1756" s="5">
        <v>827.0</v>
      </c>
      <c r="H1756" s="5" t="s">
        <v>412</v>
      </c>
      <c r="I1756" s="4" t="s">
        <v>28</v>
      </c>
    </row>
    <row r="1757">
      <c r="A1757" s="3">
        <v>43788.0</v>
      </c>
      <c r="B1757" s="4" t="s">
        <v>413</v>
      </c>
      <c r="C1757" s="5">
        <v>58.0</v>
      </c>
      <c r="D1757" s="4" t="s">
        <v>414</v>
      </c>
      <c r="E1757" s="6" t="s">
        <v>415</v>
      </c>
      <c r="F1757" s="5" t="s">
        <v>26</v>
      </c>
      <c r="G1757" s="5">
        <v>3279.0</v>
      </c>
      <c r="H1757" s="5" t="s">
        <v>416</v>
      </c>
      <c r="I1757" s="4" t="s">
        <v>28</v>
      </c>
    </row>
    <row r="1758">
      <c r="A1758" s="3">
        <v>43788.0</v>
      </c>
      <c r="B1758" s="4" t="s">
        <v>673</v>
      </c>
      <c r="C1758" s="5">
        <v>59.0</v>
      </c>
      <c r="D1758" s="4" t="s">
        <v>674</v>
      </c>
      <c r="E1758" s="6" t="s">
        <v>675</v>
      </c>
      <c r="F1758" s="5">
        <v>4.0</v>
      </c>
      <c r="G1758" s="5">
        <v>690.0</v>
      </c>
      <c r="H1758" s="5" t="s">
        <v>307</v>
      </c>
      <c r="I1758" s="4" t="s">
        <v>14</v>
      </c>
    </row>
    <row r="1759">
      <c r="A1759" s="3">
        <v>43788.0</v>
      </c>
      <c r="B1759" s="4" t="s">
        <v>94</v>
      </c>
      <c r="C1759" s="5">
        <v>60.0</v>
      </c>
      <c r="D1759" s="4" t="s">
        <v>95</v>
      </c>
      <c r="E1759" s="6" t="s">
        <v>96</v>
      </c>
      <c r="F1759" s="5" t="s">
        <v>97</v>
      </c>
      <c r="G1759" s="5">
        <v>674.0</v>
      </c>
      <c r="H1759" s="5">
        <v>30.0</v>
      </c>
      <c r="I1759" s="4" t="s">
        <v>28</v>
      </c>
    </row>
    <row r="1760">
      <c r="A1760" s="3">
        <v>43788.0</v>
      </c>
      <c r="B1760" s="4" t="s">
        <v>401</v>
      </c>
      <c r="C1760" s="5">
        <v>61.0</v>
      </c>
      <c r="D1760" s="4" t="s">
        <v>402</v>
      </c>
      <c r="E1760" s="6" t="s">
        <v>403</v>
      </c>
      <c r="F1760" s="5">
        <v>4.0</v>
      </c>
      <c r="G1760" s="5">
        <v>571.0</v>
      </c>
      <c r="H1760" s="5" t="s">
        <v>404</v>
      </c>
      <c r="I1760" s="4" t="s">
        <v>14</v>
      </c>
    </row>
    <row r="1761">
      <c r="A1761" s="3">
        <v>43788.0</v>
      </c>
      <c r="B1761" s="4" t="s">
        <v>326</v>
      </c>
      <c r="C1761" s="5">
        <v>62.0</v>
      </c>
      <c r="D1761" s="4" t="s">
        <v>327</v>
      </c>
      <c r="E1761" s="6" t="s">
        <v>328</v>
      </c>
      <c r="F1761" s="5" t="s">
        <v>32</v>
      </c>
      <c r="G1761" s="5">
        <v>4873.0</v>
      </c>
      <c r="H1761" s="5" t="s">
        <v>213</v>
      </c>
      <c r="I1761" s="4" t="s">
        <v>28</v>
      </c>
    </row>
    <row r="1762">
      <c r="A1762" s="3">
        <v>43788.0</v>
      </c>
      <c r="B1762" s="4" t="s">
        <v>377</v>
      </c>
      <c r="C1762" s="5">
        <v>63.0</v>
      </c>
      <c r="D1762" s="4" t="s">
        <v>378</v>
      </c>
      <c r="E1762" s="6" t="s">
        <v>379</v>
      </c>
      <c r="F1762" s="5" t="s">
        <v>32</v>
      </c>
      <c r="G1762" s="5">
        <v>2875.0</v>
      </c>
      <c r="H1762" s="5" t="s">
        <v>332</v>
      </c>
      <c r="I1762" s="4" t="s">
        <v>28</v>
      </c>
    </row>
    <row r="1763">
      <c r="A1763" s="3">
        <v>43788.0</v>
      </c>
      <c r="B1763" s="4" t="s">
        <v>740</v>
      </c>
      <c r="C1763" s="5">
        <v>64.0</v>
      </c>
      <c r="D1763" s="4" t="s">
        <v>741</v>
      </c>
      <c r="E1763" s="6" t="s">
        <v>742</v>
      </c>
      <c r="F1763" s="5" t="s">
        <v>26</v>
      </c>
      <c r="G1763" s="5">
        <v>3243.0</v>
      </c>
      <c r="H1763" s="5" t="s">
        <v>743</v>
      </c>
      <c r="I1763" s="4" t="s">
        <v>28</v>
      </c>
    </row>
    <row r="1764">
      <c r="A1764" s="3">
        <v>43788.0</v>
      </c>
      <c r="B1764" s="4" t="s">
        <v>723</v>
      </c>
      <c r="C1764" s="5">
        <v>65.0</v>
      </c>
      <c r="D1764" s="4" t="s">
        <v>724</v>
      </c>
      <c r="E1764" s="6" t="s">
        <v>725</v>
      </c>
      <c r="F1764" s="5">
        <v>4.0</v>
      </c>
      <c r="G1764" s="5">
        <v>1405.0</v>
      </c>
      <c r="H1764" s="5" t="s">
        <v>726</v>
      </c>
      <c r="I1764" s="4" t="s">
        <v>28</v>
      </c>
    </row>
    <row r="1765">
      <c r="A1765" s="3">
        <v>43788.0</v>
      </c>
      <c r="B1765" s="4" t="s">
        <v>843</v>
      </c>
      <c r="C1765" s="5">
        <v>66.0</v>
      </c>
      <c r="D1765" s="4" t="s">
        <v>844</v>
      </c>
      <c r="E1765" s="6" t="s">
        <v>845</v>
      </c>
      <c r="F1765" s="5">
        <v>4.0</v>
      </c>
      <c r="G1765" s="5">
        <v>2357.0</v>
      </c>
      <c r="H1765" s="5" t="s">
        <v>45</v>
      </c>
      <c r="I1765" s="4" t="s">
        <v>28</v>
      </c>
    </row>
    <row r="1766">
      <c r="A1766" s="3">
        <v>43788.0</v>
      </c>
      <c r="B1766" s="4" t="s">
        <v>186</v>
      </c>
      <c r="C1766" s="5">
        <v>67.0</v>
      </c>
      <c r="D1766" s="4" t="s">
        <v>187</v>
      </c>
      <c r="E1766" s="6" t="s">
        <v>188</v>
      </c>
      <c r="F1766" s="5">
        <v>4.0</v>
      </c>
      <c r="G1766" s="5">
        <v>4385.0</v>
      </c>
      <c r="H1766" s="5" t="s">
        <v>189</v>
      </c>
      <c r="I1766" s="4" t="s">
        <v>28</v>
      </c>
    </row>
    <row r="1767">
      <c r="A1767" s="3">
        <v>43788.0</v>
      </c>
      <c r="B1767" s="4" t="s">
        <v>434</v>
      </c>
      <c r="C1767" s="5">
        <v>68.0</v>
      </c>
      <c r="D1767" s="4" t="s">
        <v>435</v>
      </c>
      <c r="E1767" s="6" t="s">
        <v>436</v>
      </c>
      <c r="F1767" s="5" t="s">
        <v>12</v>
      </c>
      <c r="G1767" s="5">
        <v>4791.0</v>
      </c>
      <c r="H1767" s="5" t="s">
        <v>437</v>
      </c>
      <c r="I1767" s="4" t="s">
        <v>28</v>
      </c>
    </row>
    <row r="1768">
      <c r="A1768" s="3">
        <v>43788.0</v>
      </c>
      <c r="B1768" s="4" t="s">
        <v>256</v>
      </c>
      <c r="C1768" s="5">
        <v>69.0</v>
      </c>
      <c r="D1768" s="4" t="s">
        <v>257</v>
      </c>
      <c r="E1768" s="6" t="s">
        <v>258</v>
      </c>
      <c r="F1768" s="5" t="s">
        <v>251</v>
      </c>
      <c r="G1768" s="5">
        <v>2406.0</v>
      </c>
      <c r="H1768" s="5" t="s">
        <v>259</v>
      </c>
      <c r="I1768" s="4" t="s">
        <v>28</v>
      </c>
    </row>
    <row r="1769">
      <c r="A1769" s="3">
        <v>43788.0</v>
      </c>
      <c r="B1769" s="4" t="s">
        <v>348</v>
      </c>
      <c r="C1769" s="5">
        <v>70.0</v>
      </c>
      <c r="D1769" s="4" t="s">
        <v>349</v>
      </c>
      <c r="E1769" s="6" t="s">
        <v>350</v>
      </c>
      <c r="F1769" s="5" t="s">
        <v>134</v>
      </c>
      <c r="G1769" s="5">
        <v>740.0</v>
      </c>
      <c r="H1769" s="5" t="s">
        <v>351</v>
      </c>
      <c r="I1769" s="4" t="s">
        <v>28</v>
      </c>
    </row>
    <row r="1770">
      <c r="A1770" s="3">
        <v>43788.0</v>
      </c>
      <c r="B1770" s="4" t="s">
        <v>839</v>
      </c>
      <c r="C1770" s="5">
        <v>71.0</v>
      </c>
      <c r="D1770" s="4" t="s">
        <v>840</v>
      </c>
      <c r="E1770" s="6" t="s">
        <v>841</v>
      </c>
      <c r="F1770" s="5" t="s">
        <v>58</v>
      </c>
      <c r="G1770" s="5">
        <v>4558.0</v>
      </c>
      <c r="H1770" s="5" t="s">
        <v>842</v>
      </c>
      <c r="I1770" s="4" t="s">
        <v>28</v>
      </c>
    </row>
    <row r="1771">
      <c r="A1771" s="3">
        <v>43788.0</v>
      </c>
      <c r="B1771" s="4" t="s">
        <v>867</v>
      </c>
      <c r="C1771" s="5">
        <v>72.0</v>
      </c>
      <c r="D1771" s="4" t="s">
        <v>756</v>
      </c>
      <c r="E1771" s="6" t="s">
        <v>868</v>
      </c>
      <c r="F1771" s="5" t="s">
        <v>74</v>
      </c>
      <c r="G1771" s="5">
        <v>384.0</v>
      </c>
      <c r="H1771" s="5" t="s">
        <v>869</v>
      </c>
      <c r="I1771" s="4" t="s">
        <v>14</v>
      </c>
    </row>
    <row r="1772">
      <c r="A1772" s="3">
        <v>43788.0</v>
      </c>
      <c r="B1772" s="4" t="s">
        <v>715</v>
      </c>
      <c r="C1772" s="5">
        <v>73.0</v>
      </c>
      <c r="D1772" s="4" t="s">
        <v>716</v>
      </c>
      <c r="E1772" s="6" t="s">
        <v>717</v>
      </c>
      <c r="F1772" s="5" t="s">
        <v>32</v>
      </c>
      <c r="G1772" s="5">
        <v>3560.0</v>
      </c>
      <c r="H1772" s="5" t="s">
        <v>718</v>
      </c>
      <c r="I1772" s="4" t="s">
        <v>28</v>
      </c>
    </row>
    <row r="1773">
      <c r="A1773" s="3">
        <v>43788.0</v>
      </c>
      <c r="B1773" s="4" t="s">
        <v>79</v>
      </c>
      <c r="C1773" s="5">
        <v>74.0</v>
      </c>
      <c r="D1773" s="4" t="s">
        <v>80</v>
      </c>
      <c r="E1773" s="6" t="s">
        <v>81</v>
      </c>
      <c r="F1773" s="5">
        <v>4.0</v>
      </c>
      <c r="G1773" s="5">
        <v>2088.0</v>
      </c>
      <c r="H1773" s="5" t="s">
        <v>59</v>
      </c>
      <c r="I1773" s="4" t="s">
        <v>14</v>
      </c>
    </row>
    <row r="1774">
      <c r="A1774" s="3">
        <v>43788.0</v>
      </c>
      <c r="B1774" s="4" t="s">
        <v>737</v>
      </c>
      <c r="C1774" s="5">
        <v>75.0</v>
      </c>
      <c r="D1774" s="4" t="s">
        <v>738</v>
      </c>
      <c r="E1774" s="6" t="s">
        <v>739</v>
      </c>
      <c r="F1774" s="5" t="s">
        <v>134</v>
      </c>
      <c r="G1774" s="5">
        <v>235.0</v>
      </c>
      <c r="H1774" s="5" t="s">
        <v>127</v>
      </c>
      <c r="I1774" s="4" t="s">
        <v>28</v>
      </c>
    </row>
    <row r="1775">
      <c r="A1775" s="3">
        <v>43788.0</v>
      </c>
      <c r="B1775" s="4" t="s">
        <v>870</v>
      </c>
      <c r="C1775" s="5">
        <v>76.0</v>
      </c>
      <c r="D1775" s="4" t="s">
        <v>871</v>
      </c>
      <c r="E1775" s="6" t="s">
        <v>872</v>
      </c>
      <c r="F1775" s="5" t="s">
        <v>12</v>
      </c>
      <c r="G1775" s="5">
        <v>6967.0</v>
      </c>
      <c r="H1775" s="5" t="s">
        <v>873</v>
      </c>
      <c r="I1775" s="4" t="s">
        <v>28</v>
      </c>
    </row>
    <row r="1776">
      <c r="A1776" s="3">
        <v>43788.0</v>
      </c>
      <c r="B1776" s="4" t="s">
        <v>836</v>
      </c>
      <c r="C1776" s="5">
        <v>77.0</v>
      </c>
      <c r="D1776" s="4" t="s">
        <v>837</v>
      </c>
      <c r="E1776" s="6" t="s">
        <v>838</v>
      </c>
      <c r="F1776" s="5">
        <v>4.0</v>
      </c>
      <c r="G1776" s="5">
        <v>31441.0</v>
      </c>
      <c r="H1776" s="5">
        <v>112.0</v>
      </c>
      <c r="I1776" s="4" t="s">
        <v>14</v>
      </c>
    </row>
    <row r="1777">
      <c r="A1777" s="3">
        <v>43788.0</v>
      </c>
      <c r="B1777" s="4" t="s">
        <v>676</v>
      </c>
      <c r="C1777" s="5">
        <v>78.0</v>
      </c>
      <c r="D1777" s="4" t="s">
        <v>677</v>
      </c>
      <c r="E1777" s="6" t="s">
        <v>678</v>
      </c>
      <c r="F1777" s="5">
        <v>4.0</v>
      </c>
      <c r="G1777" s="5">
        <v>1269.0</v>
      </c>
      <c r="H1777" s="5" t="s">
        <v>679</v>
      </c>
      <c r="I1777" s="4" t="s">
        <v>14</v>
      </c>
    </row>
    <row r="1778">
      <c r="A1778" s="3">
        <v>43788.0</v>
      </c>
      <c r="B1778" s="4" t="s">
        <v>790</v>
      </c>
      <c r="C1778" s="5">
        <v>79.0</v>
      </c>
      <c r="D1778" s="4" t="s">
        <v>791</v>
      </c>
      <c r="E1778" s="6" t="s">
        <v>792</v>
      </c>
      <c r="F1778" s="5">
        <v>4.0</v>
      </c>
      <c r="G1778" s="5">
        <v>2004.0</v>
      </c>
      <c r="H1778" s="5" t="s">
        <v>793</v>
      </c>
      <c r="I1778" s="4" t="s">
        <v>14</v>
      </c>
    </row>
    <row r="1779">
      <c r="A1779" s="3">
        <v>43788.0</v>
      </c>
      <c r="B1779" s="4" t="s">
        <v>237</v>
      </c>
      <c r="C1779" s="5">
        <v>80.0</v>
      </c>
      <c r="D1779" s="4" t="s">
        <v>238</v>
      </c>
      <c r="E1779" s="6" t="s">
        <v>239</v>
      </c>
      <c r="F1779" s="5" t="s">
        <v>26</v>
      </c>
      <c r="G1779" s="5">
        <v>3882.0</v>
      </c>
      <c r="H1779" s="5" t="s">
        <v>240</v>
      </c>
      <c r="I1779" s="4" t="s">
        <v>28</v>
      </c>
    </row>
    <row r="1780">
      <c r="A1780" s="3">
        <v>43788.0</v>
      </c>
      <c r="B1780" s="4" t="s">
        <v>719</v>
      </c>
      <c r="C1780" s="5">
        <v>81.0</v>
      </c>
      <c r="D1780" s="4" t="s">
        <v>720</v>
      </c>
      <c r="E1780" s="6" t="s">
        <v>721</v>
      </c>
      <c r="F1780" s="5" t="s">
        <v>74</v>
      </c>
      <c r="G1780" s="5">
        <v>254.0</v>
      </c>
      <c r="H1780" s="5" t="s">
        <v>722</v>
      </c>
      <c r="I1780" s="4" t="s">
        <v>28</v>
      </c>
    </row>
    <row r="1781">
      <c r="A1781" s="3">
        <v>43788.0</v>
      </c>
      <c r="B1781" s="4" t="s">
        <v>281</v>
      </c>
      <c r="C1781" s="5">
        <v>82.0</v>
      </c>
      <c r="D1781" s="4" t="s">
        <v>113</v>
      </c>
      <c r="E1781" s="6" t="s">
        <v>282</v>
      </c>
      <c r="F1781" s="5">
        <v>4.0</v>
      </c>
      <c r="G1781" s="5">
        <v>2703.0</v>
      </c>
      <c r="H1781" s="5" t="s">
        <v>283</v>
      </c>
      <c r="I1781" s="4" t="s">
        <v>28</v>
      </c>
    </row>
    <row r="1782">
      <c r="A1782" s="3">
        <v>43788.0</v>
      </c>
      <c r="B1782" s="4" t="s">
        <v>82</v>
      </c>
      <c r="C1782" s="5">
        <v>83.0</v>
      </c>
      <c r="D1782" s="4" t="s">
        <v>83</v>
      </c>
      <c r="E1782" s="6" t="s">
        <v>84</v>
      </c>
      <c r="F1782" s="5" t="s">
        <v>85</v>
      </c>
      <c r="G1782" s="5">
        <v>759.0</v>
      </c>
      <c r="H1782" s="5">
        <v>37.0</v>
      </c>
      <c r="I1782" s="4" t="s">
        <v>28</v>
      </c>
    </row>
    <row r="1783">
      <c r="A1783" s="3">
        <v>43788.0</v>
      </c>
      <c r="B1783" s="4" t="s">
        <v>98</v>
      </c>
      <c r="C1783" s="5">
        <v>84.0</v>
      </c>
      <c r="D1783" s="4" t="s">
        <v>99</v>
      </c>
      <c r="E1783" s="6" t="s">
        <v>100</v>
      </c>
      <c r="F1783" s="5" t="s">
        <v>101</v>
      </c>
      <c r="G1783" s="5">
        <v>439.0</v>
      </c>
      <c r="H1783" s="5" t="s">
        <v>102</v>
      </c>
      <c r="I1783" s="4" t="s">
        <v>28</v>
      </c>
    </row>
    <row r="1784">
      <c r="A1784" s="3">
        <v>43788.0</v>
      </c>
      <c r="B1784" s="4" t="s">
        <v>782</v>
      </c>
      <c r="C1784" s="5">
        <v>85.0</v>
      </c>
      <c r="D1784" s="4" t="s">
        <v>783</v>
      </c>
      <c r="E1784" s="6" t="s">
        <v>784</v>
      </c>
      <c r="F1784" s="5" t="s">
        <v>134</v>
      </c>
      <c r="G1784" s="5">
        <v>544.0</v>
      </c>
      <c r="H1784" s="5" t="s">
        <v>785</v>
      </c>
      <c r="I1784" s="4" t="s">
        <v>14</v>
      </c>
    </row>
    <row r="1785">
      <c r="A1785" s="3">
        <v>43788.0</v>
      </c>
      <c r="B1785" s="4" t="s">
        <v>827</v>
      </c>
      <c r="C1785" s="5">
        <v>86.0</v>
      </c>
      <c r="D1785" s="4" t="s">
        <v>828</v>
      </c>
      <c r="E1785" s="6" t="s">
        <v>829</v>
      </c>
      <c r="F1785" s="5" t="s">
        <v>12</v>
      </c>
      <c r="G1785" s="5">
        <v>2222.0</v>
      </c>
      <c r="H1785" s="5" t="s">
        <v>830</v>
      </c>
      <c r="I1785" s="4" t="s">
        <v>28</v>
      </c>
    </row>
    <row r="1786">
      <c r="A1786" s="3">
        <v>43788.0</v>
      </c>
      <c r="B1786" s="4" t="s">
        <v>708</v>
      </c>
      <c r="C1786" s="5">
        <v>87.0</v>
      </c>
      <c r="D1786" s="4" t="s">
        <v>709</v>
      </c>
      <c r="E1786" s="6" t="s">
        <v>710</v>
      </c>
      <c r="F1786" s="5">
        <v>4.0</v>
      </c>
      <c r="G1786" s="5">
        <v>797.0</v>
      </c>
      <c r="H1786" s="5" t="s">
        <v>711</v>
      </c>
      <c r="I1786" s="4" t="s">
        <v>28</v>
      </c>
    </row>
    <row r="1787">
      <c r="A1787" s="3">
        <v>43788.0</v>
      </c>
      <c r="B1787" s="4" t="s">
        <v>373</v>
      </c>
      <c r="C1787" s="5">
        <v>88.0</v>
      </c>
      <c r="D1787" s="4" t="s">
        <v>374</v>
      </c>
      <c r="E1787" s="6" t="s">
        <v>375</v>
      </c>
      <c r="F1787" s="5" t="s">
        <v>26</v>
      </c>
      <c r="G1787" s="5">
        <v>377.0</v>
      </c>
      <c r="H1787" s="5" t="s">
        <v>376</v>
      </c>
      <c r="I1787" s="4" t="s">
        <v>28</v>
      </c>
    </row>
    <row r="1788">
      <c r="A1788" s="3">
        <v>43788.0</v>
      </c>
      <c r="B1788" s="4" t="s">
        <v>271</v>
      </c>
      <c r="C1788" s="5">
        <v>89.0</v>
      </c>
      <c r="D1788" s="4" t="s">
        <v>272</v>
      </c>
      <c r="E1788" s="6" t="s">
        <v>273</v>
      </c>
      <c r="F1788" s="5" t="s">
        <v>12</v>
      </c>
      <c r="G1788" s="5">
        <v>7876.0</v>
      </c>
      <c r="H1788" s="5">
        <v>350.0</v>
      </c>
      <c r="I1788" s="4" t="s">
        <v>28</v>
      </c>
    </row>
    <row r="1789">
      <c r="A1789" s="3">
        <v>43788.0</v>
      </c>
      <c r="B1789" s="4" t="s">
        <v>744</v>
      </c>
      <c r="C1789" s="5">
        <v>90.0</v>
      </c>
      <c r="D1789" s="4" t="s">
        <v>745</v>
      </c>
      <c r="E1789" s="6" t="s">
        <v>746</v>
      </c>
      <c r="F1789" s="5" t="s">
        <v>12</v>
      </c>
      <c r="G1789" s="5">
        <v>651.0</v>
      </c>
      <c r="H1789" s="5" t="s">
        <v>747</v>
      </c>
      <c r="I1789" s="4" t="s">
        <v>28</v>
      </c>
    </row>
    <row r="1790">
      <c r="A1790" s="3">
        <v>43788.0</v>
      </c>
      <c r="B1790" s="4" t="s">
        <v>846</v>
      </c>
      <c r="C1790" s="5">
        <v>91.0</v>
      </c>
      <c r="D1790" s="4" t="s">
        <v>847</v>
      </c>
      <c r="E1790" s="6" t="s">
        <v>848</v>
      </c>
      <c r="F1790" s="5" t="s">
        <v>97</v>
      </c>
      <c r="G1790" s="5">
        <v>508.0</v>
      </c>
      <c r="H1790" s="5" t="s">
        <v>849</v>
      </c>
      <c r="I1790" s="4" t="s">
        <v>28</v>
      </c>
    </row>
    <row r="1791">
      <c r="A1791" s="3">
        <v>43788.0</v>
      </c>
      <c r="B1791" s="4" t="s">
        <v>618</v>
      </c>
      <c r="C1791" s="5">
        <v>92.0</v>
      </c>
      <c r="D1791" s="4" t="s">
        <v>619</v>
      </c>
      <c r="E1791" s="6" t="s">
        <v>620</v>
      </c>
      <c r="F1791" s="5" t="s">
        <v>176</v>
      </c>
      <c r="G1791" s="5">
        <v>71.0</v>
      </c>
      <c r="H1791" s="5" t="s">
        <v>621</v>
      </c>
      <c r="I1791" s="4" t="s">
        <v>28</v>
      </c>
    </row>
    <row r="1792">
      <c r="A1792" s="3">
        <v>43788.0</v>
      </c>
      <c r="B1792" s="4" t="s">
        <v>582</v>
      </c>
      <c r="C1792" s="5">
        <v>93.0</v>
      </c>
      <c r="D1792" s="4" t="s">
        <v>583</v>
      </c>
      <c r="E1792" s="6" t="s">
        <v>584</v>
      </c>
      <c r="F1792" s="5">
        <v>4.0</v>
      </c>
      <c r="G1792" s="5">
        <v>1831.0</v>
      </c>
      <c r="H1792" s="5" t="s">
        <v>585</v>
      </c>
      <c r="I1792" s="4" t="s">
        <v>14</v>
      </c>
    </row>
    <row r="1793">
      <c r="A1793" s="3">
        <v>43788.0</v>
      </c>
      <c r="B1793" s="4" t="s">
        <v>263</v>
      </c>
      <c r="C1793" s="5">
        <v>94.0</v>
      </c>
      <c r="D1793" s="4" t="s">
        <v>264</v>
      </c>
      <c r="E1793" s="6" t="s">
        <v>265</v>
      </c>
      <c r="F1793" s="5" t="s">
        <v>106</v>
      </c>
      <c r="G1793" s="5">
        <v>1519.0</v>
      </c>
      <c r="H1793" s="5" t="s">
        <v>266</v>
      </c>
      <c r="I1793" s="4" t="s">
        <v>28</v>
      </c>
    </row>
    <row r="1794">
      <c r="A1794" s="3">
        <v>43788.0</v>
      </c>
      <c r="B1794" s="4" t="s">
        <v>751</v>
      </c>
      <c r="C1794" s="5">
        <v>95.0</v>
      </c>
      <c r="D1794" s="4" t="s">
        <v>752</v>
      </c>
      <c r="E1794" s="6" t="s">
        <v>753</v>
      </c>
      <c r="F1794" s="5" t="s">
        <v>74</v>
      </c>
      <c r="G1794" s="5">
        <v>1281.0</v>
      </c>
      <c r="H1794" s="5" t="s">
        <v>754</v>
      </c>
      <c r="I1794" s="4" t="s">
        <v>28</v>
      </c>
    </row>
    <row r="1795">
      <c r="A1795" s="3">
        <v>43788.0</v>
      </c>
      <c r="B1795" s="4" t="s">
        <v>233</v>
      </c>
      <c r="C1795" s="5">
        <v>96.0</v>
      </c>
      <c r="D1795" s="4" t="s">
        <v>234</v>
      </c>
      <c r="E1795" s="6" t="s">
        <v>235</v>
      </c>
      <c r="F1795" s="5" t="s">
        <v>85</v>
      </c>
      <c r="G1795" s="5">
        <v>1633.0</v>
      </c>
      <c r="H1795" s="5" t="s">
        <v>236</v>
      </c>
      <c r="I1795" s="4" t="s">
        <v>28</v>
      </c>
    </row>
    <row r="1796">
      <c r="A1796" s="3">
        <v>43788.0</v>
      </c>
      <c r="B1796" s="4" t="s">
        <v>874</v>
      </c>
      <c r="C1796" s="5">
        <v>97.0</v>
      </c>
      <c r="D1796" s="4" t="s">
        <v>875</v>
      </c>
      <c r="E1796" s="6" t="s">
        <v>876</v>
      </c>
      <c r="F1796" s="5" t="s">
        <v>26</v>
      </c>
      <c r="G1796" s="5">
        <v>440.0</v>
      </c>
      <c r="H1796" s="5" t="s">
        <v>67</v>
      </c>
      <c r="I1796" s="4" t="s">
        <v>28</v>
      </c>
    </row>
    <row r="1797">
      <c r="A1797" s="3">
        <v>43788.0</v>
      </c>
      <c r="B1797" s="4" t="s">
        <v>574</v>
      </c>
      <c r="C1797" s="5">
        <v>98.0</v>
      </c>
      <c r="D1797" s="4" t="s">
        <v>575</v>
      </c>
      <c r="E1797" s="6" t="s">
        <v>576</v>
      </c>
      <c r="F1797" s="5" t="s">
        <v>134</v>
      </c>
      <c r="G1797" s="5">
        <v>762.0</v>
      </c>
      <c r="H1797" s="5" t="s">
        <v>577</v>
      </c>
      <c r="I1797" s="4" t="s">
        <v>14</v>
      </c>
    </row>
    <row r="1798">
      <c r="A1798" s="3">
        <v>43788.0</v>
      </c>
      <c r="B1798" s="4" t="s">
        <v>820</v>
      </c>
      <c r="C1798" s="5">
        <v>99.0</v>
      </c>
      <c r="D1798" s="4" t="s">
        <v>821</v>
      </c>
      <c r="E1798" s="6" t="s">
        <v>822</v>
      </c>
      <c r="F1798" s="5" t="s">
        <v>134</v>
      </c>
      <c r="G1798" s="5">
        <v>593.0</v>
      </c>
      <c r="H1798" s="5" t="s">
        <v>823</v>
      </c>
      <c r="I1798" s="4" t="s">
        <v>28</v>
      </c>
    </row>
    <row r="1799">
      <c r="A1799" s="3">
        <v>43788.0</v>
      </c>
      <c r="B1799" s="4" t="s">
        <v>229</v>
      </c>
      <c r="C1799" s="5">
        <v>100.0</v>
      </c>
      <c r="D1799" s="4" t="s">
        <v>230</v>
      </c>
      <c r="E1799" s="6" t="s">
        <v>231</v>
      </c>
      <c r="F1799" s="5" t="s">
        <v>134</v>
      </c>
      <c r="G1799" s="5">
        <v>166.0</v>
      </c>
      <c r="H1799" s="5" t="s">
        <v>232</v>
      </c>
      <c r="I1799" s="4" t="s">
        <v>28</v>
      </c>
    </row>
    <row r="1800">
      <c r="A1800" s="3">
        <v>43787.0</v>
      </c>
      <c r="B1800" s="4" t="s">
        <v>398</v>
      </c>
      <c r="C1800" s="5">
        <v>1.0</v>
      </c>
      <c r="D1800" s="4" t="s">
        <v>399</v>
      </c>
      <c r="E1800" s="6" t="s">
        <v>400</v>
      </c>
      <c r="F1800" s="5" t="s">
        <v>134</v>
      </c>
      <c r="G1800" s="5">
        <v>2116.0</v>
      </c>
      <c r="H1800" s="5" t="s">
        <v>54</v>
      </c>
      <c r="I1800" s="4" t="s">
        <v>28</v>
      </c>
    </row>
    <row r="1801">
      <c r="A1801" s="3">
        <v>43787.0</v>
      </c>
      <c r="B1801" s="4" t="s">
        <v>19</v>
      </c>
      <c r="C1801" s="5">
        <v>2.0</v>
      </c>
      <c r="D1801" s="4" t="s">
        <v>20</v>
      </c>
      <c r="E1801" s="6" t="s">
        <v>21</v>
      </c>
      <c r="F1801" s="5">
        <v>4.0</v>
      </c>
      <c r="G1801" s="5">
        <v>10808.0</v>
      </c>
      <c r="H1801" s="5" t="s">
        <v>22</v>
      </c>
      <c r="I1801" s="4" t="s">
        <v>14</v>
      </c>
    </row>
    <row r="1802">
      <c r="A1802" s="3">
        <v>43787.0</v>
      </c>
      <c r="B1802" s="4" t="s">
        <v>68</v>
      </c>
      <c r="C1802" s="5">
        <v>3.0</v>
      </c>
      <c r="D1802" s="4" t="s">
        <v>69</v>
      </c>
      <c r="E1802" s="6" t="s">
        <v>70</v>
      </c>
      <c r="F1802" s="5">
        <v>4.0</v>
      </c>
      <c r="G1802" s="5">
        <v>3725.0</v>
      </c>
      <c r="H1802" s="5" t="s">
        <v>67</v>
      </c>
      <c r="I1802" s="4" t="s">
        <v>28</v>
      </c>
    </row>
    <row r="1803">
      <c r="A1803" s="3">
        <v>43787.0</v>
      </c>
      <c r="B1803" s="4" t="s">
        <v>15</v>
      </c>
      <c r="C1803" s="5">
        <v>4.0</v>
      </c>
      <c r="D1803" s="4" t="s">
        <v>16</v>
      </c>
      <c r="E1803" s="6" t="s">
        <v>17</v>
      </c>
      <c r="F1803" s="5">
        <v>4.0</v>
      </c>
      <c r="G1803" s="5">
        <v>29163.0</v>
      </c>
      <c r="H1803" s="5" t="s">
        <v>18</v>
      </c>
      <c r="I1803" s="4" t="s">
        <v>14</v>
      </c>
    </row>
    <row r="1804">
      <c r="A1804" s="3">
        <v>43787.0</v>
      </c>
      <c r="B1804" s="4" t="s">
        <v>23</v>
      </c>
      <c r="C1804" s="5">
        <v>5.0</v>
      </c>
      <c r="D1804" s="4" t="s">
        <v>24</v>
      </c>
      <c r="E1804" s="6" t="s">
        <v>25</v>
      </c>
      <c r="F1804" s="5" t="s">
        <v>26</v>
      </c>
      <c r="G1804" s="5">
        <v>6079.0</v>
      </c>
      <c r="H1804" s="5" t="s">
        <v>27</v>
      </c>
      <c r="I1804" s="4" t="s">
        <v>28</v>
      </c>
    </row>
    <row r="1805">
      <c r="A1805" s="3">
        <v>43787.0</v>
      </c>
      <c r="B1805" s="4" t="s">
        <v>46</v>
      </c>
      <c r="C1805" s="5">
        <v>6.0</v>
      </c>
      <c r="D1805" s="4" t="s">
        <v>47</v>
      </c>
      <c r="E1805" s="6" t="s">
        <v>48</v>
      </c>
      <c r="F1805" s="5">
        <v>4.0</v>
      </c>
      <c r="G1805" s="5">
        <v>6736.0</v>
      </c>
      <c r="H1805" s="5" t="s">
        <v>49</v>
      </c>
      <c r="I1805" s="4" t="s">
        <v>14</v>
      </c>
    </row>
    <row r="1806">
      <c r="A1806" s="3">
        <v>43787.0</v>
      </c>
      <c r="B1806" s="4" t="s">
        <v>38</v>
      </c>
      <c r="C1806" s="5">
        <v>7.0</v>
      </c>
      <c r="D1806" s="4" t="s">
        <v>39</v>
      </c>
      <c r="E1806" s="6" t="s">
        <v>40</v>
      </c>
      <c r="F1806" s="5">
        <v>4.0</v>
      </c>
      <c r="G1806" s="5">
        <v>5485.0</v>
      </c>
      <c r="H1806" s="5" t="s">
        <v>41</v>
      </c>
      <c r="I1806" s="4" t="s">
        <v>14</v>
      </c>
    </row>
    <row r="1807">
      <c r="A1807" s="3">
        <v>43787.0</v>
      </c>
      <c r="B1807" s="4" t="s">
        <v>182</v>
      </c>
      <c r="C1807" s="5">
        <v>8.0</v>
      </c>
      <c r="D1807" s="4" t="s">
        <v>183</v>
      </c>
      <c r="E1807" s="6" t="s">
        <v>184</v>
      </c>
      <c r="F1807" s="5">
        <v>4.0</v>
      </c>
      <c r="G1807" s="5">
        <v>6706.0</v>
      </c>
      <c r="H1807" s="5" t="s">
        <v>185</v>
      </c>
      <c r="I1807" s="4" t="s">
        <v>14</v>
      </c>
    </row>
    <row r="1808">
      <c r="A1808" s="3">
        <v>43787.0</v>
      </c>
      <c r="B1808" s="4" t="s">
        <v>60</v>
      </c>
      <c r="C1808" s="5">
        <v>9.0</v>
      </c>
      <c r="D1808" s="4" t="s">
        <v>61</v>
      </c>
      <c r="E1808" s="6" t="s">
        <v>62</v>
      </c>
      <c r="F1808" s="5">
        <v>4.0</v>
      </c>
      <c r="G1808" s="5">
        <v>2758.0</v>
      </c>
      <c r="H1808" s="5" t="s">
        <v>63</v>
      </c>
      <c r="I1808" s="4" t="s">
        <v>14</v>
      </c>
    </row>
    <row r="1809">
      <c r="A1809" s="3">
        <v>43787.0</v>
      </c>
      <c r="B1809" s="4" t="s">
        <v>71</v>
      </c>
      <c r="C1809" s="5">
        <v>10.0</v>
      </c>
      <c r="D1809" s="4" t="s">
        <v>72</v>
      </c>
      <c r="E1809" s="6" t="s">
        <v>73</v>
      </c>
      <c r="F1809" s="5" t="s">
        <v>74</v>
      </c>
      <c r="G1809" s="5">
        <v>2403.0</v>
      </c>
      <c r="H1809" s="5" t="s">
        <v>75</v>
      </c>
      <c r="I1809" s="4" t="s">
        <v>28</v>
      </c>
    </row>
    <row r="1810">
      <c r="A1810" s="3">
        <v>43787.0</v>
      </c>
      <c r="B1810" s="4" t="s">
        <v>692</v>
      </c>
      <c r="C1810" s="5">
        <v>11.0</v>
      </c>
      <c r="D1810" s="4" t="s">
        <v>693</v>
      </c>
      <c r="E1810" s="6" t="s">
        <v>694</v>
      </c>
      <c r="F1810" s="5" t="s">
        <v>12</v>
      </c>
      <c r="G1810" s="5">
        <v>4587.0</v>
      </c>
      <c r="H1810" s="5" t="s">
        <v>695</v>
      </c>
      <c r="I1810" s="4" t="s">
        <v>28</v>
      </c>
    </row>
    <row r="1811">
      <c r="A1811" s="3">
        <v>43787.0</v>
      </c>
      <c r="B1811" s="4" t="s">
        <v>42</v>
      </c>
      <c r="C1811" s="5">
        <v>12.0</v>
      </c>
      <c r="D1811" s="4" t="s">
        <v>43</v>
      </c>
      <c r="E1811" s="6" t="s">
        <v>44</v>
      </c>
      <c r="F1811" s="5">
        <v>4.0</v>
      </c>
      <c r="G1811" s="5">
        <v>1830.0</v>
      </c>
      <c r="H1811" s="5" t="s">
        <v>45</v>
      </c>
      <c r="I1811" s="4" t="s">
        <v>14</v>
      </c>
    </row>
    <row r="1812">
      <c r="A1812" s="3">
        <v>43787.0</v>
      </c>
      <c r="B1812" s="4" t="s">
        <v>214</v>
      </c>
      <c r="C1812" s="5">
        <v>13.0</v>
      </c>
      <c r="D1812" s="4" t="s">
        <v>215</v>
      </c>
      <c r="E1812" s="6" t="s">
        <v>216</v>
      </c>
      <c r="F1812" s="5" t="s">
        <v>26</v>
      </c>
      <c r="G1812" s="5">
        <v>4463.0</v>
      </c>
      <c r="H1812" s="5" t="s">
        <v>54</v>
      </c>
      <c r="I1812" s="4" t="s">
        <v>28</v>
      </c>
    </row>
    <row r="1813">
      <c r="A1813" s="3">
        <v>43787.0</v>
      </c>
      <c r="B1813" s="4" t="s">
        <v>34</v>
      </c>
      <c r="C1813" s="5">
        <v>14.0</v>
      </c>
      <c r="D1813" s="4" t="s">
        <v>35</v>
      </c>
      <c r="E1813" s="6" t="s">
        <v>36</v>
      </c>
      <c r="F1813" s="5">
        <v>4.0</v>
      </c>
      <c r="G1813" s="5">
        <v>3781.0</v>
      </c>
      <c r="H1813" s="5" t="s">
        <v>37</v>
      </c>
      <c r="I1813" s="4" t="s">
        <v>28</v>
      </c>
    </row>
    <row r="1814">
      <c r="A1814" s="3">
        <v>43787.0</v>
      </c>
      <c r="B1814" s="4" t="s">
        <v>76</v>
      </c>
      <c r="C1814" s="5">
        <v>15.0</v>
      </c>
      <c r="D1814" s="4" t="s">
        <v>77</v>
      </c>
      <c r="E1814" s="6" t="s">
        <v>78</v>
      </c>
      <c r="F1814" s="5" t="s">
        <v>26</v>
      </c>
      <c r="G1814" s="5">
        <v>2934.0</v>
      </c>
      <c r="H1814" s="5" t="s">
        <v>67</v>
      </c>
      <c r="I1814" s="4" t="s">
        <v>28</v>
      </c>
    </row>
    <row r="1815">
      <c r="A1815" s="3">
        <v>43787.0</v>
      </c>
      <c r="B1815" s="4" t="s">
        <v>90</v>
      </c>
      <c r="C1815" s="5">
        <v>16.0</v>
      </c>
      <c r="D1815" s="4" t="s">
        <v>91</v>
      </c>
      <c r="E1815" s="6" t="s">
        <v>92</v>
      </c>
      <c r="F1815" s="5" t="s">
        <v>32</v>
      </c>
      <c r="G1815" s="5">
        <v>3157.0</v>
      </c>
      <c r="H1815" s="5" t="s">
        <v>93</v>
      </c>
      <c r="I1815" s="4" t="s">
        <v>28</v>
      </c>
    </row>
    <row r="1816">
      <c r="A1816" s="3">
        <v>43787.0</v>
      </c>
      <c r="B1816" s="4" t="s">
        <v>156</v>
      </c>
      <c r="C1816" s="5">
        <v>17.0</v>
      </c>
      <c r="D1816" s="4" t="s">
        <v>157</v>
      </c>
      <c r="E1816" s="6" t="s">
        <v>158</v>
      </c>
      <c r="F1816" s="5" t="s">
        <v>134</v>
      </c>
      <c r="G1816" s="5">
        <v>1400.0</v>
      </c>
      <c r="H1816" s="5" t="s">
        <v>159</v>
      </c>
      <c r="I1816" s="4" t="s">
        <v>28</v>
      </c>
    </row>
    <row r="1817">
      <c r="A1817" s="3">
        <v>43787.0</v>
      </c>
      <c r="B1817" s="4" t="s">
        <v>140</v>
      </c>
      <c r="C1817" s="5">
        <v>18.0</v>
      </c>
      <c r="D1817" s="4" t="s">
        <v>141</v>
      </c>
      <c r="E1817" s="6" t="s">
        <v>142</v>
      </c>
      <c r="F1817" s="5" t="s">
        <v>74</v>
      </c>
      <c r="G1817" s="5">
        <v>8885.0</v>
      </c>
      <c r="H1817" s="5" t="s">
        <v>143</v>
      </c>
      <c r="I1817" s="4" t="s">
        <v>28</v>
      </c>
    </row>
    <row r="1818">
      <c r="A1818" s="3">
        <v>43787.0</v>
      </c>
      <c r="B1818" s="4" t="s">
        <v>55</v>
      </c>
      <c r="C1818" s="5">
        <v>19.0</v>
      </c>
      <c r="D1818" s="4" t="s">
        <v>56</v>
      </c>
      <c r="E1818" s="6" t="s">
        <v>57</v>
      </c>
      <c r="F1818" s="5" t="s">
        <v>58</v>
      </c>
      <c r="G1818" s="5">
        <v>2245.0</v>
      </c>
      <c r="H1818" s="5" t="s">
        <v>59</v>
      </c>
      <c r="I1818" s="4" t="s">
        <v>28</v>
      </c>
    </row>
    <row r="1819">
      <c r="A1819" s="3">
        <v>43787.0</v>
      </c>
      <c r="B1819" s="4" t="s">
        <v>29</v>
      </c>
      <c r="C1819" s="5">
        <v>20.0</v>
      </c>
      <c r="D1819" s="4" t="s">
        <v>30</v>
      </c>
      <c r="E1819" s="6" t="s">
        <v>31</v>
      </c>
      <c r="F1819" s="5" t="s">
        <v>32</v>
      </c>
      <c r="G1819" s="5">
        <v>2108.0</v>
      </c>
      <c r="H1819" s="5" t="s">
        <v>33</v>
      </c>
      <c r="I1819" s="4" t="s">
        <v>28</v>
      </c>
    </row>
    <row r="1820">
      <c r="A1820" s="3">
        <v>43787.0</v>
      </c>
      <c r="B1820" s="4" t="s">
        <v>124</v>
      </c>
      <c r="C1820" s="5">
        <v>21.0</v>
      </c>
      <c r="D1820" s="4" t="s">
        <v>125</v>
      </c>
      <c r="E1820" s="6" t="s">
        <v>126</v>
      </c>
      <c r="F1820" s="5" t="s">
        <v>26</v>
      </c>
      <c r="G1820" s="5">
        <v>2493.0</v>
      </c>
      <c r="H1820" s="5" t="s">
        <v>127</v>
      </c>
      <c r="I1820" s="4" t="s">
        <v>28</v>
      </c>
    </row>
    <row r="1821">
      <c r="A1821" s="3">
        <v>43787.0</v>
      </c>
      <c r="B1821" s="4" t="s">
        <v>108</v>
      </c>
      <c r="C1821" s="5">
        <v>22.0</v>
      </c>
      <c r="D1821" s="4" t="s">
        <v>109</v>
      </c>
      <c r="E1821" s="6" t="s">
        <v>110</v>
      </c>
      <c r="F1821" s="5" t="s">
        <v>58</v>
      </c>
      <c r="G1821" s="5">
        <v>14480.0</v>
      </c>
      <c r="H1821" s="5" t="s">
        <v>111</v>
      </c>
      <c r="I1821" s="4" t="s">
        <v>28</v>
      </c>
    </row>
    <row r="1822">
      <c r="A1822" s="3">
        <v>43787.0</v>
      </c>
      <c r="B1822" s="4" t="s">
        <v>536</v>
      </c>
      <c r="C1822" s="5">
        <v>23.0</v>
      </c>
      <c r="D1822" s="4" t="s">
        <v>537</v>
      </c>
      <c r="E1822" s="6" t="s">
        <v>538</v>
      </c>
      <c r="F1822" s="5">
        <v>4.0</v>
      </c>
      <c r="G1822" s="5">
        <v>756.0</v>
      </c>
      <c r="H1822" s="5" t="s">
        <v>539</v>
      </c>
      <c r="I1822" s="4" t="s">
        <v>28</v>
      </c>
    </row>
    <row r="1823">
      <c r="A1823" s="3">
        <v>43787.0</v>
      </c>
      <c r="B1823" s="4" t="s">
        <v>824</v>
      </c>
      <c r="C1823" s="5">
        <v>24.0</v>
      </c>
      <c r="D1823" s="4" t="s">
        <v>825</v>
      </c>
      <c r="E1823" s="6" t="s">
        <v>826</v>
      </c>
      <c r="F1823" s="5">
        <v>4.0</v>
      </c>
      <c r="G1823" s="5">
        <v>328.0</v>
      </c>
      <c r="H1823" s="5" t="s">
        <v>163</v>
      </c>
      <c r="I1823" s="4" t="s">
        <v>14</v>
      </c>
    </row>
    <row r="1824">
      <c r="A1824" s="3">
        <v>43787.0</v>
      </c>
      <c r="B1824" s="4" t="s">
        <v>112</v>
      </c>
      <c r="C1824" s="5">
        <v>25.0</v>
      </c>
      <c r="D1824" s="4" t="s">
        <v>113</v>
      </c>
      <c r="E1824" s="6" t="s">
        <v>114</v>
      </c>
      <c r="F1824" s="5" t="s">
        <v>12</v>
      </c>
      <c r="G1824" s="5">
        <v>2675.0</v>
      </c>
      <c r="H1824" s="5" t="s">
        <v>115</v>
      </c>
      <c r="I1824" s="4" t="s">
        <v>28</v>
      </c>
    </row>
    <row r="1825">
      <c r="A1825" s="3">
        <v>43787.0</v>
      </c>
      <c r="B1825" s="4" t="s">
        <v>120</v>
      </c>
      <c r="C1825" s="5">
        <v>26.0</v>
      </c>
      <c r="D1825" s="4" t="s">
        <v>121</v>
      </c>
      <c r="E1825" s="6" t="s">
        <v>122</v>
      </c>
      <c r="F1825" s="5" t="s">
        <v>32</v>
      </c>
      <c r="G1825" s="5">
        <v>2041.0</v>
      </c>
      <c r="H1825" s="5" t="s">
        <v>123</v>
      </c>
      <c r="I1825" s="4" t="s">
        <v>28</v>
      </c>
    </row>
    <row r="1826">
      <c r="A1826" s="3">
        <v>43787.0</v>
      </c>
      <c r="B1826" s="4" t="s">
        <v>86</v>
      </c>
      <c r="C1826" s="5">
        <v>27.0</v>
      </c>
      <c r="D1826" s="4" t="s">
        <v>87</v>
      </c>
      <c r="E1826" s="6" t="s">
        <v>88</v>
      </c>
      <c r="F1826" s="5">
        <v>4.0</v>
      </c>
      <c r="G1826" s="5">
        <v>3640.0</v>
      </c>
      <c r="H1826" s="5" t="s">
        <v>89</v>
      </c>
      <c r="I1826" s="4" t="s">
        <v>14</v>
      </c>
    </row>
    <row r="1827">
      <c r="A1827" s="3">
        <v>43787.0</v>
      </c>
      <c r="B1827" s="4" t="s">
        <v>190</v>
      </c>
      <c r="C1827" s="5">
        <v>28.0</v>
      </c>
      <c r="D1827" s="4" t="s">
        <v>191</v>
      </c>
      <c r="E1827" s="6" t="s">
        <v>192</v>
      </c>
      <c r="F1827" s="5" t="s">
        <v>26</v>
      </c>
      <c r="G1827" s="5">
        <v>229.0</v>
      </c>
      <c r="H1827" s="5" t="s">
        <v>193</v>
      </c>
      <c r="I1827" s="4" t="s">
        <v>28</v>
      </c>
    </row>
    <row r="1828">
      <c r="A1828" s="3">
        <v>43787.0</v>
      </c>
      <c r="B1828" s="4" t="s">
        <v>210</v>
      </c>
      <c r="C1828" s="5">
        <v>29.0</v>
      </c>
      <c r="D1828" s="4" t="s">
        <v>211</v>
      </c>
      <c r="E1828" s="6" t="s">
        <v>212</v>
      </c>
      <c r="F1828" s="5">
        <v>4.0</v>
      </c>
      <c r="G1828" s="5">
        <v>454.0</v>
      </c>
      <c r="H1828" s="5" t="s">
        <v>213</v>
      </c>
      <c r="I1828" s="4" t="s">
        <v>28</v>
      </c>
    </row>
    <row r="1829">
      <c r="A1829" s="3">
        <v>43787.0</v>
      </c>
      <c r="B1829" s="4" t="s">
        <v>217</v>
      </c>
      <c r="C1829" s="5">
        <v>30.0</v>
      </c>
      <c r="D1829" s="4" t="s">
        <v>218</v>
      </c>
      <c r="E1829" s="6" t="s">
        <v>219</v>
      </c>
      <c r="F1829" s="5" t="s">
        <v>32</v>
      </c>
      <c r="G1829" s="5">
        <v>3561.0</v>
      </c>
      <c r="H1829" s="5" t="s">
        <v>220</v>
      </c>
      <c r="I1829" s="4" t="s">
        <v>28</v>
      </c>
    </row>
    <row r="1830">
      <c r="A1830" s="3">
        <v>43787.0</v>
      </c>
      <c r="B1830" s="4" t="s">
        <v>116</v>
      </c>
      <c r="C1830" s="5">
        <v>31.0</v>
      </c>
      <c r="D1830" s="4" t="s">
        <v>117</v>
      </c>
      <c r="E1830" s="6" t="s">
        <v>118</v>
      </c>
      <c r="F1830" s="5" t="s">
        <v>32</v>
      </c>
      <c r="G1830" s="5">
        <v>2056.0</v>
      </c>
      <c r="H1830" s="5" t="s">
        <v>119</v>
      </c>
      <c r="I1830" s="4" t="s">
        <v>28</v>
      </c>
    </row>
    <row r="1831">
      <c r="A1831" s="3">
        <v>43787.0</v>
      </c>
      <c r="B1831" s="4" t="s">
        <v>532</v>
      </c>
      <c r="C1831" s="5">
        <v>32.0</v>
      </c>
      <c r="D1831" s="4" t="s">
        <v>533</v>
      </c>
      <c r="E1831" s="6" t="s">
        <v>534</v>
      </c>
      <c r="F1831" s="5" t="s">
        <v>12</v>
      </c>
      <c r="G1831" s="5">
        <v>2799.0</v>
      </c>
      <c r="H1831" s="5" t="s">
        <v>535</v>
      </c>
      <c r="I1831" s="4" t="s">
        <v>14</v>
      </c>
    </row>
    <row r="1832">
      <c r="A1832" s="3">
        <v>43787.0</v>
      </c>
      <c r="B1832" s="4" t="s">
        <v>384</v>
      </c>
      <c r="C1832" s="5">
        <v>33.0</v>
      </c>
      <c r="D1832" s="4" t="s">
        <v>385</v>
      </c>
      <c r="E1832" s="6" t="s">
        <v>386</v>
      </c>
      <c r="F1832" s="5" t="s">
        <v>74</v>
      </c>
      <c r="G1832" s="5">
        <v>2544.0</v>
      </c>
      <c r="H1832" s="5">
        <v>30.0</v>
      </c>
      <c r="I1832" s="4" t="s">
        <v>28</v>
      </c>
    </row>
    <row r="1833">
      <c r="A1833" s="3">
        <v>43787.0</v>
      </c>
      <c r="B1833" s="4" t="s">
        <v>322</v>
      </c>
      <c r="C1833" s="5">
        <v>34.0</v>
      </c>
      <c r="D1833" s="4" t="s">
        <v>323</v>
      </c>
      <c r="E1833" s="6" t="s">
        <v>324</v>
      </c>
      <c r="F1833" s="5" t="s">
        <v>12</v>
      </c>
      <c r="G1833" s="5">
        <v>2489.0</v>
      </c>
      <c r="H1833" s="5" t="s">
        <v>325</v>
      </c>
      <c r="I1833" s="4" t="s">
        <v>28</v>
      </c>
    </row>
    <row r="1834">
      <c r="A1834" s="3">
        <v>43787.0</v>
      </c>
      <c r="B1834" s="4" t="s">
        <v>50</v>
      </c>
      <c r="C1834" s="5">
        <v>35.0</v>
      </c>
      <c r="D1834" s="4" t="s">
        <v>51</v>
      </c>
      <c r="E1834" s="6" t="s">
        <v>52</v>
      </c>
      <c r="F1834" s="5" t="s">
        <v>53</v>
      </c>
      <c r="G1834" s="5">
        <v>938.0</v>
      </c>
      <c r="H1834" s="5" t="s">
        <v>54</v>
      </c>
      <c r="I1834" s="4" t="s">
        <v>28</v>
      </c>
    </row>
    <row r="1835">
      <c r="A1835" s="3">
        <v>43787.0</v>
      </c>
      <c r="B1835" s="4" t="s">
        <v>525</v>
      </c>
      <c r="C1835" s="5">
        <v>36.0</v>
      </c>
      <c r="D1835" s="4" t="s">
        <v>526</v>
      </c>
      <c r="E1835" s="6" t="s">
        <v>527</v>
      </c>
      <c r="F1835" s="5" t="s">
        <v>97</v>
      </c>
      <c r="G1835" s="5">
        <v>508.0</v>
      </c>
      <c r="H1835" s="5" t="s">
        <v>528</v>
      </c>
      <c r="I1835" s="4" t="s">
        <v>28</v>
      </c>
    </row>
    <row r="1836">
      <c r="A1836" s="3">
        <v>43787.0</v>
      </c>
      <c r="B1836" s="4" t="s">
        <v>248</v>
      </c>
      <c r="C1836" s="5">
        <v>37.0</v>
      </c>
      <c r="D1836" s="4" t="s">
        <v>249</v>
      </c>
      <c r="E1836" s="6" t="s">
        <v>250</v>
      </c>
      <c r="F1836" s="5" t="s">
        <v>251</v>
      </c>
      <c r="G1836" s="5">
        <v>4596.0</v>
      </c>
      <c r="H1836" s="5" t="s">
        <v>252</v>
      </c>
      <c r="I1836" s="4" t="s">
        <v>14</v>
      </c>
    </row>
    <row r="1837">
      <c r="A1837" s="3">
        <v>43787.0</v>
      </c>
      <c r="B1837" s="4" t="s">
        <v>367</v>
      </c>
      <c r="C1837" s="5">
        <v>38.0</v>
      </c>
      <c r="D1837" s="4" t="s">
        <v>104</v>
      </c>
      <c r="E1837" s="6" t="s">
        <v>368</v>
      </c>
      <c r="F1837" s="5">
        <v>4.0</v>
      </c>
      <c r="G1837" s="5">
        <v>3386.0</v>
      </c>
      <c r="H1837" s="5" t="s">
        <v>369</v>
      </c>
      <c r="I1837" s="4" t="s">
        <v>28</v>
      </c>
    </row>
    <row r="1838">
      <c r="A1838" s="3">
        <v>43787.0</v>
      </c>
      <c r="B1838" s="4" t="s">
        <v>318</v>
      </c>
      <c r="C1838" s="5">
        <v>39.0</v>
      </c>
      <c r="D1838" s="4" t="s">
        <v>319</v>
      </c>
      <c r="E1838" s="6" t="s">
        <v>320</v>
      </c>
      <c r="F1838" s="5" t="s">
        <v>134</v>
      </c>
      <c r="G1838" s="5">
        <v>1113.0</v>
      </c>
      <c r="H1838" s="5" t="s">
        <v>321</v>
      </c>
      <c r="I1838" s="4" t="s">
        <v>28</v>
      </c>
    </row>
    <row r="1839">
      <c r="A1839" s="3">
        <v>43787.0</v>
      </c>
      <c r="B1839" s="4" t="s">
        <v>64</v>
      </c>
      <c r="C1839" s="5">
        <v>40.0</v>
      </c>
      <c r="D1839" s="4" t="s">
        <v>65</v>
      </c>
      <c r="E1839" s="6" t="s">
        <v>66</v>
      </c>
      <c r="F1839" s="5">
        <v>4.0</v>
      </c>
      <c r="G1839" s="5">
        <v>2329.0</v>
      </c>
      <c r="H1839" s="5" t="s">
        <v>67</v>
      </c>
      <c r="I1839" s="4" t="s">
        <v>14</v>
      </c>
    </row>
    <row r="1840">
      <c r="A1840" s="3">
        <v>43787.0</v>
      </c>
      <c r="B1840" s="4" t="s">
        <v>664</v>
      </c>
      <c r="C1840" s="5">
        <v>41.0</v>
      </c>
      <c r="D1840" s="4" t="s">
        <v>665</v>
      </c>
      <c r="E1840" s="6" t="s">
        <v>666</v>
      </c>
      <c r="F1840" s="5" t="s">
        <v>74</v>
      </c>
      <c r="G1840" s="5">
        <v>1200.0</v>
      </c>
      <c r="H1840" s="5" t="s">
        <v>213</v>
      </c>
      <c r="I1840" s="4" t="s">
        <v>14</v>
      </c>
    </row>
    <row r="1841">
      <c r="A1841" s="3">
        <v>43787.0</v>
      </c>
      <c r="B1841" s="4" t="s">
        <v>423</v>
      </c>
      <c r="C1841" s="5">
        <v>42.0</v>
      </c>
      <c r="D1841" s="4" t="s">
        <v>424</v>
      </c>
      <c r="E1841" s="6" t="s">
        <v>425</v>
      </c>
      <c r="F1841" s="5" t="s">
        <v>32</v>
      </c>
      <c r="G1841" s="5">
        <v>1739.0</v>
      </c>
      <c r="H1841" s="5" t="s">
        <v>426</v>
      </c>
      <c r="I1841" s="4" t="s">
        <v>14</v>
      </c>
    </row>
    <row r="1842">
      <c r="A1842" s="3">
        <v>43787.0</v>
      </c>
      <c r="B1842" s="4" t="s">
        <v>680</v>
      </c>
      <c r="C1842" s="5">
        <v>43.0</v>
      </c>
      <c r="D1842" s="4" t="s">
        <v>681</v>
      </c>
      <c r="E1842" s="6" t="s">
        <v>682</v>
      </c>
      <c r="F1842" s="5" t="s">
        <v>32</v>
      </c>
      <c r="G1842" s="5">
        <v>2047.0</v>
      </c>
      <c r="H1842" s="5" t="s">
        <v>683</v>
      </c>
      <c r="I1842" s="4" t="s">
        <v>28</v>
      </c>
    </row>
    <row r="1843">
      <c r="A1843" s="3">
        <v>43787.0</v>
      </c>
      <c r="B1843" s="4" t="s">
        <v>360</v>
      </c>
      <c r="C1843" s="5">
        <v>44.0</v>
      </c>
      <c r="D1843" s="4" t="s">
        <v>361</v>
      </c>
      <c r="E1843" s="6" t="s">
        <v>362</v>
      </c>
      <c r="F1843" s="5">
        <v>4.0</v>
      </c>
      <c r="G1843" s="5">
        <v>540.0</v>
      </c>
      <c r="H1843" s="5" t="s">
        <v>54</v>
      </c>
      <c r="I1843" s="4" t="s">
        <v>14</v>
      </c>
    </row>
    <row r="1844">
      <c r="A1844" s="3">
        <v>43787.0</v>
      </c>
      <c r="B1844" s="4" t="s">
        <v>229</v>
      </c>
      <c r="C1844" s="5">
        <v>45.0</v>
      </c>
      <c r="D1844" s="4" t="s">
        <v>230</v>
      </c>
      <c r="E1844" s="6" t="s">
        <v>231</v>
      </c>
      <c r="F1844" s="5" t="s">
        <v>134</v>
      </c>
      <c r="G1844" s="5">
        <v>166.0</v>
      </c>
      <c r="H1844" s="5" t="s">
        <v>232</v>
      </c>
      <c r="I1844" s="4" t="s">
        <v>28</v>
      </c>
    </row>
    <row r="1845">
      <c r="A1845" s="3">
        <v>43787.0</v>
      </c>
      <c r="B1845" s="4" t="s">
        <v>103</v>
      </c>
      <c r="C1845" s="5">
        <v>46.0</v>
      </c>
      <c r="D1845" s="4" t="s">
        <v>104</v>
      </c>
      <c r="E1845" s="6" t="s">
        <v>105</v>
      </c>
      <c r="F1845" s="5" t="s">
        <v>106</v>
      </c>
      <c r="G1845" s="5">
        <v>1030.0</v>
      </c>
      <c r="H1845" s="5" t="s">
        <v>107</v>
      </c>
      <c r="I1845" s="4" t="s">
        <v>28</v>
      </c>
    </row>
    <row r="1846">
      <c r="A1846" s="3">
        <v>43787.0</v>
      </c>
      <c r="B1846" s="4" t="s">
        <v>482</v>
      </c>
      <c r="C1846" s="5">
        <v>47.0</v>
      </c>
      <c r="D1846" s="4" t="s">
        <v>199</v>
      </c>
      <c r="E1846" s="6" t="s">
        <v>483</v>
      </c>
      <c r="F1846" s="5">
        <v>4.0</v>
      </c>
      <c r="G1846" s="5">
        <v>8862.0</v>
      </c>
      <c r="H1846" s="5" t="s">
        <v>484</v>
      </c>
      <c r="I1846" s="4" t="s">
        <v>28</v>
      </c>
    </row>
    <row r="1847">
      <c r="A1847" s="3">
        <v>43787.0</v>
      </c>
      <c r="B1847" s="4" t="s">
        <v>461</v>
      </c>
      <c r="C1847" s="5">
        <v>48.0</v>
      </c>
      <c r="D1847" s="4" t="s">
        <v>462</v>
      </c>
      <c r="E1847" s="6" t="s">
        <v>463</v>
      </c>
      <c r="F1847" s="5" t="s">
        <v>53</v>
      </c>
      <c r="G1847" s="5">
        <v>2432.0</v>
      </c>
      <c r="H1847" s="5" t="s">
        <v>464</v>
      </c>
      <c r="I1847" s="4" t="s">
        <v>28</v>
      </c>
    </row>
    <row r="1848">
      <c r="A1848" s="3">
        <v>43787.0</v>
      </c>
      <c r="B1848" s="4" t="s">
        <v>723</v>
      </c>
      <c r="C1848" s="5">
        <v>49.0</v>
      </c>
      <c r="D1848" s="4" t="s">
        <v>724</v>
      </c>
      <c r="E1848" s="6" t="s">
        <v>725</v>
      </c>
      <c r="F1848" s="5">
        <v>4.0</v>
      </c>
      <c r="G1848" s="5">
        <v>1405.0</v>
      </c>
      <c r="H1848" s="5" t="s">
        <v>726</v>
      </c>
      <c r="I1848" s="4" t="s">
        <v>28</v>
      </c>
    </row>
    <row r="1849">
      <c r="A1849" s="3">
        <v>43787.0</v>
      </c>
      <c r="B1849" s="4" t="s">
        <v>409</v>
      </c>
      <c r="C1849" s="5">
        <v>50.0</v>
      </c>
      <c r="D1849" s="4" t="s">
        <v>410</v>
      </c>
      <c r="E1849" s="6" t="s">
        <v>411</v>
      </c>
      <c r="F1849" s="5" t="s">
        <v>32</v>
      </c>
      <c r="G1849" s="5">
        <v>827.0</v>
      </c>
      <c r="H1849" s="5" t="s">
        <v>412</v>
      </c>
      <c r="I1849" s="4" t="s">
        <v>28</v>
      </c>
    </row>
    <row r="1850">
      <c r="A1850" s="3">
        <v>43787.0</v>
      </c>
      <c r="B1850" s="4" t="s">
        <v>857</v>
      </c>
      <c r="C1850" s="5">
        <v>51.0</v>
      </c>
      <c r="D1850" s="4" t="s">
        <v>858</v>
      </c>
      <c r="E1850" s="6" t="s">
        <v>859</v>
      </c>
      <c r="F1850" s="5">
        <v>4.0</v>
      </c>
      <c r="G1850" s="5">
        <v>2099.0</v>
      </c>
      <c r="H1850" s="5" t="s">
        <v>67</v>
      </c>
      <c r="I1850" s="4" t="s">
        <v>14</v>
      </c>
    </row>
    <row r="1851">
      <c r="A1851" s="3">
        <v>43787.0</v>
      </c>
      <c r="B1851" s="4" t="s">
        <v>144</v>
      </c>
      <c r="C1851" s="5">
        <v>52.0</v>
      </c>
      <c r="D1851" s="4" t="s">
        <v>145</v>
      </c>
      <c r="E1851" s="6" t="s">
        <v>146</v>
      </c>
      <c r="F1851" s="5" t="s">
        <v>53</v>
      </c>
      <c r="G1851" s="5">
        <v>3616.0</v>
      </c>
      <c r="H1851" s="5" t="s">
        <v>147</v>
      </c>
      <c r="I1851" s="4" t="s">
        <v>28</v>
      </c>
    </row>
    <row r="1852">
      <c r="A1852" s="3">
        <v>43787.0</v>
      </c>
      <c r="B1852" s="4" t="s">
        <v>94</v>
      </c>
      <c r="C1852" s="5">
        <v>53.0</v>
      </c>
      <c r="D1852" s="4" t="s">
        <v>95</v>
      </c>
      <c r="E1852" s="6" t="s">
        <v>96</v>
      </c>
      <c r="F1852" s="5" t="s">
        <v>97</v>
      </c>
      <c r="G1852" s="5">
        <v>674.0</v>
      </c>
      <c r="H1852" s="5">
        <v>30.0</v>
      </c>
      <c r="I1852" s="4" t="s">
        <v>28</v>
      </c>
    </row>
    <row r="1853">
      <c r="A1853" s="3">
        <v>43787.0</v>
      </c>
      <c r="B1853" s="4" t="s">
        <v>559</v>
      </c>
      <c r="C1853" s="5">
        <v>54.0</v>
      </c>
      <c r="D1853" s="4" t="s">
        <v>560</v>
      </c>
      <c r="E1853" s="6" t="s">
        <v>561</v>
      </c>
      <c r="F1853" s="5" t="s">
        <v>53</v>
      </c>
      <c r="G1853" s="5">
        <v>3411.0</v>
      </c>
      <c r="H1853" s="5" t="s">
        <v>562</v>
      </c>
      <c r="I1853" s="4" t="s">
        <v>28</v>
      </c>
    </row>
    <row r="1854">
      <c r="A1854" s="3">
        <v>43787.0</v>
      </c>
      <c r="B1854" s="4" t="s">
        <v>700</v>
      </c>
      <c r="C1854" s="5">
        <v>55.0</v>
      </c>
      <c r="D1854" s="4" t="s">
        <v>701</v>
      </c>
      <c r="E1854" s="6" t="s">
        <v>702</v>
      </c>
      <c r="F1854" s="5" t="s">
        <v>74</v>
      </c>
      <c r="G1854" s="5">
        <v>817.0</v>
      </c>
      <c r="H1854" s="5" t="s">
        <v>703</v>
      </c>
      <c r="I1854" s="4" t="s">
        <v>14</v>
      </c>
    </row>
    <row r="1855">
      <c r="A1855" s="3">
        <v>43787.0</v>
      </c>
      <c r="B1855" s="4" t="s">
        <v>413</v>
      </c>
      <c r="C1855" s="5">
        <v>56.0</v>
      </c>
      <c r="D1855" s="4" t="s">
        <v>414</v>
      </c>
      <c r="E1855" s="6" t="s">
        <v>415</v>
      </c>
      <c r="F1855" s="5" t="s">
        <v>26</v>
      </c>
      <c r="G1855" s="5">
        <v>3279.0</v>
      </c>
      <c r="H1855" s="5" t="s">
        <v>416</v>
      </c>
      <c r="I1855" s="4" t="s">
        <v>28</v>
      </c>
    </row>
    <row r="1856">
      <c r="A1856" s="3">
        <v>43787.0</v>
      </c>
      <c r="B1856" s="4" t="s">
        <v>326</v>
      </c>
      <c r="C1856" s="5">
        <v>57.0</v>
      </c>
      <c r="D1856" s="4" t="s">
        <v>327</v>
      </c>
      <c r="E1856" s="6" t="s">
        <v>328</v>
      </c>
      <c r="F1856" s="5" t="s">
        <v>32</v>
      </c>
      <c r="G1856" s="5">
        <v>4873.0</v>
      </c>
      <c r="H1856" s="5" t="s">
        <v>213</v>
      </c>
      <c r="I1856" s="4" t="s">
        <v>28</v>
      </c>
    </row>
    <row r="1857">
      <c r="A1857" s="3">
        <v>43787.0</v>
      </c>
      <c r="B1857" s="4" t="s">
        <v>839</v>
      </c>
      <c r="C1857" s="5">
        <v>58.0</v>
      </c>
      <c r="D1857" s="4" t="s">
        <v>840</v>
      </c>
      <c r="E1857" s="6" t="s">
        <v>841</v>
      </c>
      <c r="F1857" s="5" t="s">
        <v>58</v>
      </c>
      <c r="G1857" s="5">
        <v>4558.0</v>
      </c>
      <c r="H1857" s="5" t="s">
        <v>842</v>
      </c>
      <c r="I1857" s="4" t="s">
        <v>28</v>
      </c>
    </row>
    <row r="1858">
      <c r="A1858" s="3">
        <v>43787.0</v>
      </c>
      <c r="B1858" s="4" t="s">
        <v>790</v>
      </c>
      <c r="C1858" s="5">
        <v>59.0</v>
      </c>
      <c r="D1858" s="4" t="s">
        <v>791</v>
      </c>
      <c r="E1858" s="6" t="s">
        <v>792</v>
      </c>
      <c r="F1858" s="5">
        <v>4.0</v>
      </c>
      <c r="G1858" s="5">
        <v>2004.0</v>
      </c>
      <c r="H1858" s="5" t="s">
        <v>793</v>
      </c>
      <c r="I1858" s="4" t="s">
        <v>14</v>
      </c>
    </row>
    <row r="1859">
      <c r="A1859" s="3">
        <v>43787.0</v>
      </c>
      <c r="B1859" s="4" t="s">
        <v>348</v>
      </c>
      <c r="C1859" s="5">
        <v>60.0</v>
      </c>
      <c r="D1859" s="4" t="s">
        <v>349</v>
      </c>
      <c r="E1859" s="6" t="s">
        <v>350</v>
      </c>
      <c r="F1859" s="5" t="s">
        <v>134</v>
      </c>
      <c r="G1859" s="5">
        <v>740.0</v>
      </c>
      <c r="H1859" s="5" t="s">
        <v>351</v>
      </c>
      <c r="I1859" s="4" t="s">
        <v>28</v>
      </c>
    </row>
    <row r="1860">
      <c r="A1860" s="3">
        <v>43787.0</v>
      </c>
      <c r="B1860" s="4" t="s">
        <v>449</v>
      </c>
      <c r="C1860" s="5">
        <v>61.0</v>
      </c>
      <c r="D1860" s="4" t="s">
        <v>450</v>
      </c>
      <c r="E1860" s="6" t="s">
        <v>451</v>
      </c>
      <c r="F1860" s="5" t="s">
        <v>251</v>
      </c>
      <c r="G1860" s="5">
        <v>1054.0</v>
      </c>
      <c r="H1860" s="5" t="s">
        <v>452</v>
      </c>
      <c r="I1860" s="4" t="s">
        <v>28</v>
      </c>
    </row>
    <row r="1861">
      <c r="A1861" s="3">
        <v>43787.0</v>
      </c>
      <c r="B1861" s="4" t="s">
        <v>160</v>
      </c>
      <c r="C1861" s="5">
        <v>62.0</v>
      </c>
      <c r="D1861" s="4" t="s">
        <v>161</v>
      </c>
      <c r="E1861" s="6" t="s">
        <v>162</v>
      </c>
      <c r="F1861" s="5">
        <v>4.0</v>
      </c>
      <c r="G1861" s="5">
        <v>3281.0</v>
      </c>
      <c r="H1861" s="5" t="s">
        <v>163</v>
      </c>
      <c r="I1861" s="4" t="s">
        <v>14</v>
      </c>
    </row>
    <row r="1862">
      <c r="A1862" s="3">
        <v>43787.0</v>
      </c>
      <c r="B1862" s="4" t="s">
        <v>221</v>
      </c>
      <c r="C1862" s="5">
        <v>63.0</v>
      </c>
      <c r="D1862" s="4" t="s">
        <v>222</v>
      </c>
      <c r="E1862" s="6" t="s">
        <v>223</v>
      </c>
      <c r="F1862" s="5" t="s">
        <v>26</v>
      </c>
      <c r="G1862" s="5">
        <v>6851.0</v>
      </c>
      <c r="H1862" s="5" t="s">
        <v>224</v>
      </c>
      <c r="I1862" s="4" t="s">
        <v>28</v>
      </c>
    </row>
    <row r="1863">
      <c r="A1863" s="3">
        <v>43787.0</v>
      </c>
      <c r="B1863" s="4" t="s">
        <v>377</v>
      </c>
      <c r="C1863" s="5">
        <v>64.0</v>
      </c>
      <c r="D1863" s="4" t="s">
        <v>378</v>
      </c>
      <c r="E1863" s="6" t="s">
        <v>379</v>
      </c>
      <c r="F1863" s="5" t="s">
        <v>32</v>
      </c>
      <c r="G1863" s="5">
        <v>2875.0</v>
      </c>
      <c r="H1863" s="5" t="s">
        <v>332</v>
      </c>
      <c r="I1863" s="4" t="s">
        <v>28</v>
      </c>
    </row>
    <row r="1864">
      <c r="A1864" s="3">
        <v>43787.0</v>
      </c>
      <c r="B1864" s="4" t="s">
        <v>401</v>
      </c>
      <c r="C1864" s="5">
        <v>65.0</v>
      </c>
      <c r="D1864" s="4" t="s">
        <v>402</v>
      </c>
      <c r="E1864" s="6" t="s">
        <v>403</v>
      </c>
      <c r="F1864" s="5">
        <v>4.0</v>
      </c>
      <c r="G1864" s="5">
        <v>571.0</v>
      </c>
      <c r="H1864" s="5" t="s">
        <v>404</v>
      </c>
      <c r="I1864" s="4" t="s">
        <v>14</v>
      </c>
    </row>
    <row r="1865">
      <c r="A1865" s="3">
        <v>43787.0</v>
      </c>
      <c r="B1865" s="4" t="s">
        <v>836</v>
      </c>
      <c r="C1865" s="5">
        <v>66.0</v>
      </c>
      <c r="D1865" s="4" t="s">
        <v>837</v>
      </c>
      <c r="E1865" s="6" t="s">
        <v>838</v>
      </c>
      <c r="F1865" s="5">
        <v>4.0</v>
      </c>
      <c r="G1865" s="5">
        <v>31441.0</v>
      </c>
      <c r="H1865" s="5">
        <v>112.0</v>
      </c>
      <c r="I1865" s="4" t="s">
        <v>14</v>
      </c>
    </row>
    <row r="1866">
      <c r="A1866" s="3">
        <v>43787.0</v>
      </c>
      <c r="B1866" s="4" t="s">
        <v>673</v>
      </c>
      <c r="C1866" s="5">
        <v>67.0</v>
      </c>
      <c r="D1866" s="4" t="s">
        <v>674</v>
      </c>
      <c r="E1866" s="6" t="s">
        <v>675</v>
      </c>
      <c r="F1866" s="5">
        <v>4.0</v>
      </c>
      <c r="G1866" s="5">
        <v>690.0</v>
      </c>
      <c r="H1866" s="5" t="s">
        <v>307</v>
      </c>
      <c r="I1866" s="4" t="s">
        <v>14</v>
      </c>
    </row>
    <row r="1867">
      <c r="A1867" s="3">
        <v>43787.0</v>
      </c>
      <c r="B1867" s="4" t="s">
        <v>256</v>
      </c>
      <c r="C1867" s="5">
        <v>68.0</v>
      </c>
      <c r="D1867" s="4" t="s">
        <v>257</v>
      </c>
      <c r="E1867" s="6" t="s">
        <v>258</v>
      </c>
      <c r="F1867" s="5" t="s">
        <v>251</v>
      </c>
      <c r="G1867" s="5">
        <v>2406.0</v>
      </c>
      <c r="H1867" s="5" t="s">
        <v>259</v>
      </c>
      <c r="I1867" s="4" t="s">
        <v>28</v>
      </c>
    </row>
    <row r="1868">
      <c r="A1868" s="3">
        <v>43787.0</v>
      </c>
      <c r="B1868" s="4" t="s">
        <v>827</v>
      </c>
      <c r="C1868" s="5">
        <v>69.0</v>
      </c>
      <c r="D1868" s="4" t="s">
        <v>828</v>
      </c>
      <c r="E1868" s="6" t="s">
        <v>829</v>
      </c>
      <c r="F1868" s="5" t="s">
        <v>12</v>
      </c>
      <c r="G1868" s="5">
        <v>2222.0</v>
      </c>
      <c r="H1868" s="5" t="s">
        <v>830</v>
      </c>
      <c r="I1868" s="4" t="s">
        <v>28</v>
      </c>
    </row>
    <row r="1869">
      <c r="A1869" s="3">
        <v>43787.0</v>
      </c>
      <c r="B1869" s="4" t="s">
        <v>751</v>
      </c>
      <c r="C1869" s="5">
        <v>70.0</v>
      </c>
      <c r="D1869" s="4" t="s">
        <v>752</v>
      </c>
      <c r="E1869" s="6" t="s">
        <v>753</v>
      </c>
      <c r="F1869" s="5" t="s">
        <v>74</v>
      </c>
      <c r="G1869" s="5">
        <v>1281.0</v>
      </c>
      <c r="H1869" s="5" t="s">
        <v>754</v>
      </c>
      <c r="I1869" s="4" t="s">
        <v>28</v>
      </c>
    </row>
    <row r="1870">
      <c r="A1870" s="3">
        <v>43787.0</v>
      </c>
      <c r="B1870" s="4" t="s">
        <v>715</v>
      </c>
      <c r="C1870" s="5">
        <v>71.0</v>
      </c>
      <c r="D1870" s="4" t="s">
        <v>716</v>
      </c>
      <c r="E1870" s="6" t="s">
        <v>717</v>
      </c>
      <c r="F1870" s="5" t="s">
        <v>32</v>
      </c>
      <c r="G1870" s="5">
        <v>3560.0</v>
      </c>
      <c r="H1870" s="5" t="s">
        <v>718</v>
      </c>
      <c r="I1870" s="4" t="s">
        <v>28</v>
      </c>
    </row>
    <row r="1871">
      <c r="A1871" s="3">
        <v>43787.0</v>
      </c>
      <c r="B1871" s="4" t="s">
        <v>782</v>
      </c>
      <c r="C1871" s="5">
        <v>72.0</v>
      </c>
      <c r="D1871" s="4" t="s">
        <v>783</v>
      </c>
      <c r="E1871" s="6" t="s">
        <v>784</v>
      </c>
      <c r="F1871" s="5" t="s">
        <v>134</v>
      </c>
      <c r="G1871" s="5">
        <v>544.0</v>
      </c>
      <c r="H1871" s="5" t="s">
        <v>785</v>
      </c>
      <c r="I1871" s="4" t="s">
        <v>14</v>
      </c>
    </row>
    <row r="1872">
      <c r="A1872" s="3">
        <v>43787.0</v>
      </c>
      <c r="B1872" s="4" t="s">
        <v>281</v>
      </c>
      <c r="C1872" s="5">
        <v>73.0</v>
      </c>
      <c r="D1872" s="4" t="s">
        <v>113</v>
      </c>
      <c r="E1872" s="6" t="s">
        <v>282</v>
      </c>
      <c r="F1872" s="5">
        <v>4.0</v>
      </c>
      <c r="G1872" s="5">
        <v>2703.0</v>
      </c>
      <c r="H1872" s="5" t="s">
        <v>283</v>
      </c>
      <c r="I1872" s="4" t="s">
        <v>28</v>
      </c>
    </row>
    <row r="1873">
      <c r="A1873" s="3">
        <v>43787.0</v>
      </c>
      <c r="B1873" s="4" t="s">
        <v>740</v>
      </c>
      <c r="C1873" s="5">
        <v>74.0</v>
      </c>
      <c r="D1873" s="4" t="s">
        <v>741</v>
      </c>
      <c r="E1873" s="6" t="s">
        <v>742</v>
      </c>
      <c r="F1873" s="5" t="s">
        <v>26</v>
      </c>
      <c r="G1873" s="5">
        <v>3243.0</v>
      </c>
      <c r="H1873" s="5" t="s">
        <v>743</v>
      </c>
      <c r="I1873" s="4" t="s">
        <v>28</v>
      </c>
    </row>
    <row r="1874">
      <c r="A1874" s="3">
        <v>43787.0</v>
      </c>
      <c r="B1874" s="4" t="s">
        <v>82</v>
      </c>
      <c r="C1874" s="5">
        <v>75.0</v>
      </c>
      <c r="D1874" s="4" t="s">
        <v>83</v>
      </c>
      <c r="E1874" s="6" t="s">
        <v>84</v>
      </c>
      <c r="F1874" s="5" t="s">
        <v>85</v>
      </c>
      <c r="G1874" s="5">
        <v>759.0</v>
      </c>
      <c r="H1874" s="5">
        <v>37.0</v>
      </c>
      <c r="I1874" s="4" t="s">
        <v>28</v>
      </c>
    </row>
    <row r="1875">
      <c r="A1875" s="3">
        <v>43787.0</v>
      </c>
      <c r="B1875" s="4" t="s">
        <v>759</v>
      </c>
      <c r="C1875" s="5">
        <v>76.0</v>
      </c>
      <c r="D1875" s="4" t="s">
        <v>760</v>
      </c>
      <c r="E1875" s="6" t="s">
        <v>761</v>
      </c>
      <c r="F1875" s="5">
        <v>4.0</v>
      </c>
      <c r="G1875" s="5">
        <v>1088.0</v>
      </c>
      <c r="H1875" s="5" t="s">
        <v>762</v>
      </c>
      <c r="I1875" s="4" t="s">
        <v>14</v>
      </c>
    </row>
    <row r="1876">
      <c r="A1876" s="3">
        <v>43787.0</v>
      </c>
      <c r="B1876" s="4" t="s">
        <v>727</v>
      </c>
      <c r="C1876" s="5">
        <v>77.0</v>
      </c>
      <c r="D1876" s="4" t="s">
        <v>697</v>
      </c>
      <c r="E1876" s="6" t="s">
        <v>728</v>
      </c>
      <c r="F1876" s="5" t="s">
        <v>74</v>
      </c>
      <c r="G1876" s="5">
        <v>400.0</v>
      </c>
      <c r="H1876" s="5" t="s">
        <v>729</v>
      </c>
      <c r="I1876" s="4" t="s">
        <v>28</v>
      </c>
    </row>
    <row r="1877">
      <c r="A1877" s="3">
        <v>43787.0</v>
      </c>
      <c r="B1877" s="4" t="s">
        <v>263</v>
      </c>
      <c r="C1877" s="5">
        <v>78.0</v>
      </c>
      <c r="D1877" s="4" t="s">
        <v>264</v>
      </c>
      <c r="E1877" s="6" t="s">
        <v>265</v>
      </c>
      <c r="F1877" s="5" t="s">
        <v>106</v>
      </c>
      <c r="G1877" s="5">
        <v>1519.0</v>
      </c>
      <c r="H1877" s="5" t="s">
        <v>266</v>
      </c>
      <c r="I1877" s="4" t="s">
        <v>28</v>
      </c>
    </row>
    <row r="1878">
      <c r="A1878" s="3">
        <v>43787.0</v>
      </c>
      <c r="B1878" s="4" t="s">
        <v>98</v>
      </c>
      <c r="C1878" s="5">
        <v>79.0</v>
      </c>
      <c r="D1878" s="4" t="s">
        <v>99</v>
      </c>
      <c r="E1878" s="6" t="s">
        <v>100</v>
      </c>
      <c r="F1878" s="5" t="s">
        <v>101</v>
      </c>
      <c r="G1878" s="5">
        <v>439.0</v>
      </c>
      <c r="H1878" s="5" t="s">
        <v>102</v>
      </c>
      <c r="I1878" s="4" t="s">
        <v>28</v>
      </c>
    </row>
    <row r="1879">
      <c r="A1879" s="3">
        <v>43787.0</v>
      </c>
      <c r="B1879" s="4" t="s">
        <v>233</v>
      </c>
      <c r="C1879" s="5">
        <v>80.0</v>
      </c>
      <c r="D1879" s="4" t="s">
        <v>234</v>
      </c>
      <c r="E1879" s="6" t="s">
        <v>235</v>
      </c>
      <c r="F1879" s="5" t="s">
        <v>85</v>
      </c>
      <c r="G1879" s="5">
        <v>1633.0</v>
      </c>
      <c r="H1879" s="5" t="s">
        <v>236</v>
      </c>
      <c r="I1879" s="4" t="s">
        <v>28</v>
      </c>
    </row>
    <row r="1880">
      <c r="A1880" s="3">
        <v>43787.0</v>
      </c>
      <c r="B1880" s="4" t="s">
        <v>237</v>
      </c>
      <c r="C1880" s="5">
        <v>81.0</v>
      </c>
      <c r="D1880" s="4" t="s">
        <v>238</v>
      </c>
      <c r="E1880" s="6" t="s">
        <v>239</v>
      </c>
      <c r="F1880" s="5" t="s">
        <v>26</v>
      </c>
      <c r="G1880" s="5">
        <v>3882.0</v>
      </c>
      <c r="H1880" s="5" t="s">
        <v>240</v>
      </c>
      <c r="I1880" s="4" t="s">
        <v>28</v>
      </c>
    </row>
    <row r="1881">
      <c r="A1881" s="3">
        <v>43787.0</v>
      </c>
      <c r="B1881" s="4" t="s">
        <v>744</v>
      </c>
      <c r="C1881" s="5">
        <v>82.0</v>
      </c>
      <c r="D1881" s="4" t="s">
        <v>745</v>
      </c>
      <c r="E1881" s="6" t="s">
        <v>746</v>
      </c>
      <c r="F1881" s="5" t="s">
        <v>12</v>
      </c>
      <c r="G1881" s="5">
        <v>651.0</v>
      </c>
      <c r="H1881" s="5" t="s">
        <v>747</v>
      </c>
      <c r="I1881" s="4" t="s">
        <v>28</v>
      </c>
    </row>
    <row r="1882">
      <c r="A1882" s="3">
        <v>43787.0</v>
      </c>
      <c r="B1882" s="4" t="s">
        <v>770</v>
      </c>
      <c r="C1882" s="5">
        <v>83.0</v>
      </c>
      <c r="D1882" s="4" t="s">
        <v>771</v>
      </c>
      <c r="E1882" s="6" t="s">
        <v>772</v>
      </c>
      <c r="F1882" s="5" t="s">
        <v>773</v>
      </c>
      <c r="G1882" s="5">
        <v>5241.0</v>
      </c>
      <c r="H1882" s="5" t="s">
        <v>774</v>
      </c>
      <c r="I1882" s="4" t="s">
        <v>14</v>
      </c>
    </row>
    <row r="1883">
      <c r="A1883" s="3">
        <v>43787.0</v>
      </c>
      <c r="B1883" s="4" t="s">
        <v>260</v>
      </c>
      <c r="C1883" s="5">
        <v>84.0</v>
      </c>
      <c r="D1883" s="4" t="s">
        <v>261</v>
      </c>
      <c r="E1883" s="6" t="s">
        <v>262</v>
      </c>
      <c r="F1883" s="5" t="s">
        <v>32</v>
      </c>
      <c r="G1883" s="5">
        <v>1910.0</v>
      </c>
      <c r="H1883" s="5" t="s">
        <v>67</v>
      </c>
      <c r="I1883" s="4" t="s">
        <v>28</v>
      </c>
    </row>
    <row r="1884">
      <c r="A1884" s="3">
        <v>43787.0</v>
      </c>
      <c r="B1884" s="4" t="s">
        <v>676</v>
      </c>
      <c r="C1884" s="5">
        <v>85.0</v>
      </c>
      <c r="D1884" s="4" t="s">
        <v>677</v>
      </c>
      <c r="E1884" s="6" t="s">
        <v>678</v>
      </c>
      <c r="F1884" s="5">
        <v>4.0</v>
      </c>
      <c r="G1884" s="5">
        <v>1269.0</v>
      </c>
      <c r="H1884" s="5" t="s">
        <v>679</v>
      </c>
      <c r="I1884" s="4" t="s">
        <v>14</v>
      </c>
    </row>
    <row r="1885">
      <c r="A1885" s="3">
        <v>43787.0</v>
      </c>
      <c r="B1885" s="4" t="s">
        <v>813</v>
      </c>
      <c r="C1885" s="5">
        <v>86.0</v>
      </c>
      <c r="D1885" s="4" t="s">
        <v>814</v>
      </c>
      <c r="E1885" s="6" t="s">
        <v>815</v>
      </c>
      <c r="F1885" s="5">
        <v>4.0</v>
      </c>
      <c r="G1885" s="5">
        <v>498.0</v>
      </c>
      <c r="H1885" s="5" t="s">
        <v>816</v>
      </c>
      <c r="I1885" s="4" t="s">
        <v>14</v>
      </c>
    </row>
    <row r="1886">
      <c r="A1886" s="3">
        <v>43787.0</v>
      </c>
      <c r="B1886" s="4" t="s">
        <v>719</v>
      </c>
      <c r="C1886" s="5">
        <v>87.0</v>
      </c>
      <c r="D1886" s="4" t="s">
        <v>720</v>
      </c>
      <c r="E1886" s="6" t="s">
        <v>721</v>
      </c>
      <c r="F1886" s="5" t="s">
        <v>74</v>
      </c>
      <c r="G1886" s="5">
        <v>254.0</v>
      </c>
      <c r="H1886" s="5" t="s">
        <v>722</v>
      </c>
      <c r="I1886" s="4" t="s">
        <v>28</v>
      </c>
    </row>
    <row r="1887">
      <c r="A1887" s="3">
        <v>43787.0</v>
      </c>
      <c r="B1887" s="4" t="s">
        <v>786</v>
      </c>
      <c r="C1887" s="5">
        <v>88.0</v>
      </c>
      <c r="D1887" s="4" t="s">
        <v>787</v>
      </c>
      <c r="E1887" s="6" t="s">
        <v>788</v>
      </c>
      <c r="F1887" s="5" t="s">
        <v>176</v>
      </c>
      <c r="G1887" s="5">
        <v>953.0</v>
      </c>
      <c r="H1887" s="5" t="s">
        <v>789</v>
      </c>
      <c r="I1887" s="4" t="s">
        <v>28</v>
      </c>
    </row>
    <row r="1888">
      <c r="A1888" s="3">
        <v>43787.0</v>
      </c>
      <c r="B1888" s="4" t="s">
        <v>434</v>
      </c>
      <c r="C1888" s="5">
        <v>89.0</v>
      </c>
      <c r="D1888" s="4" t="s">
        <v>435</v>
      </c>
      <c r="E1888" s="6" t="s">
        <v>436</v>
      </c>
      <c r="F1888" s="5" t="s">
        <v>12</v>
      </c>
      <c r="G1888" s="5">
        <v>4791.0</v>
      </c>
      <c r="H1888" s="5" t="s">
        <v>437</v>
      </c>
      <c r="I1888" s="4" t="s">
        <v>28</v>
      </c>
    </row>
    <row r="1889">
      <c r="A1889" s="3">
        <v>43787.0</v>
      </c>
      <c r="B1889" s="4" t="s">
        <v>708</v>
      </c>
      <c r="C1889" s="5">
        <v>90.0</v>
      </c>
      <c r="D1889" s="4" t="s">
        <v>709</v>
      </c>
      <c r="E1889" s="6" t="s">
        <v>710</v>
      </c>
      <c r="F1889" s="5">
        <v>4.0</v>
      </c>
      <c r="G1889" s="5">
        <v>797.0</v>
      </c>
      <c r="H1889" s="5" t="s">
        <v>711</v>
      </c>
      <c r="I1889" s="4" t="s">
        <v>28</v>
      </c>
    </row>
    <row r="1890">
      <c r="A1890" s="3">
        <v>43787.0</v>
      </c>
      <c r="B1890" s="4" t="s">
        <v>363</v>
      </c>
      <c r="C1890" s="5">
        <v>91.0</v>
      </c>
      <c r="D1890" s="4" t="s">
        <v>364</v>
      </c>
      <c r="E1890" s="6" t="s">
        <v>365</v>
      </c>
      <c r="F1890" s="5">
        <v>4.0</v>
      </c>
      <c r="G1890" s="5">
        <v>1116.0</v>
      </c>
      <c r="H1890" s="5" t="s">
        <v>366</v>
      </c>
      <c r="I1890" s="4" t="s">
        <v>14</v>
      </c>
    </row>
    <row r="1891">
      <c r="A1891" s="3">
        <v>43787.0</v>
      </c>
      <c r="B1891" s="4" t="s">
        <v>618</v>
      </c>
      <c r="C1891" s="5">
        <v>92.0</v>
      </c>
      <c r="D1891" s="4" t="s">
        <v>619</v>
      </c>
      <c r="E1891" s="6" t="s">
        <v>620</v>
      </c>
      <c r="F1891" s="5" t="s">
        <v>176</v>
      </c>
      <c r="G1891" s="5">
        <v>71.0</v>
      </c>
      <c r="H1891" s="5" t="s">
        <v>621</v>
      </c>
      <c r="I1891" s="4" t="s">
        <v>28</v>
      </c>
    </row>
    <row r="1892">
      <c r="A1892" s="3">
        <v>43787.0</v>
      </c>
      <c r="B1892" s="4" t="s">
        <v>877</v>
      </c>
      <c r="C1892" s="5">
        <v>93.0</v>
      </c>
      <c r="D1892" s="4" t="s">
        <v>878</v>
      </c>
      <c r="E1892" s="6" t="s">
        <v>879</v>
      </c>
      <c r="F1892" s="5" t="s">
        <v>32</v>
      </c>
      <c r="G1892" s="5">
        <v>535.0</v>
      </c>
      <c r="H1892" s="5" t="s">
        <v>880</v>
      </c>
      <c r="I1892" s="4" t="s">
        <v>28</v>
      </c>
    </row>
    <row r="1893">
      <c r="A1893" s="3">
        <v>43787.0</v>
      </c>
      <c r="B1893" s="4" t="s">
        <v>373</v>
      </c>
      <c r="C1893" s="5">
        <v>94.0</v>
      </c>
      <c r="D1893" s="4" t="s">
        <v>374</v>
      </c>
      <c r="E1893" s="6" t="s">
        <v>375</v>
      </c>
      <c r="F1893" s="5" t="s">
        <v>26</v>
      </c>
      <c r="G1893" s="5">
        <v>377.0</v>
      </c>
      <c r="H1893" s="5" t="s">
        <v>376</v>
      </c>
      <c r="I1893" s="4" t="s">
        <v>28</v>
      </c>
    </row>
    <row r="1894">
      <c r="A1894" s="3">
        <v>43787.0</v>
      </c>
      <c r="B1894" s="4" t="s">
        <v>79</v>
      </c>
      <c r="C1894" s="5">
        <v>95.0</v>
      </c>
      <c r="D1894" s="4" t="s">
        <v>80</v>
      </c>
      <c r="E1894" s="6" t="s">
        <v>81</v>
      </c>
      <c r="F1894" s="5">
        <v>4.0</v>
      </c>
      <c r="G1894" s="5">
        <v>2088.0</v>
      </c>
      <c r="H1894" s="5" t="s">
        <v>59</v>
      </c>
      <c r="I1894" s="4" t="s">
        <v>14</v>
      </c>
    </row>
    <row r="1895">
      <c r="A1895" s="3">
        <v>43787.0</v>
      </c>
      <c r="B1895" s="4" t="s">
        <v>850</v>
      </c>
      <c r="C1895" s="5">
        <v>96.0</v>
      </c>
      <c r="D1895" s="4" t="s">
        <v>851</v>
      </c>
      <c r="E1895" s="6" t="s">
        <v>852</v>
      </c>
      <c r="F1895" s="5" t="s">
        <v>171</v>
      </c>
      <c r="G1895" s="5">
        <v>3366.0</v>
      </c>
      <c r="H1895" s="5" t="s">
        <v>853</v>
      </c>
      <c r="I1895" s="4" t="s">
        <v>28</v>
      </c>
    </row>
    <row r="1896">
      <c r="A1896" s="3">
        <v>43787.0</v>
      </c>
      <c r="B1896" s="4" t="s">
        <v>737</v>
      </c>
      <c r="C1896" s="5">
        <v>97.0</v>
      </c>
      <c r="D1896" s="4" t="s">
        <v>738</v>
      </c>
      <c r="E1896" s="6" t="s">
        <v>739</v>
      </c>
      <c r="F1896" s="5" t="s">
        <v>134</v>
      </c>
      <c r="G1896" s="5">
        <v>235.0</v>
      </c>
      <c r="H1896" s="5" t="s">
        <v>127</v>
      </c>
      <c r="I1896" s="4" t="s">
        <v>28</v>
      </c>
    </row>
    <row r="1897">
      <c r="A1897" s="3">
        <v>43787.0</v>
      </c>
      <c r="B1897" s="4" t="s">
        <v>186</v>
      </c>
      <c r="C1897" s="5">
        <v>98.0</v>
      </c>
      <c r="D1897" s="4" t="s">
        <v>187</v>
      </c>
      <c r="E1897" s="6" t="s">
        <v>188</v>
      </c>
      <c r="F1897" s="5">
        <v>4.0</v>
      </c>
      <c r="G1897" s="5">
        <v>4385.0</v>
      </c>
      <c r="H1897" s="5" t="s">
        <v>189</v>
      </c>
      <c r="I1897" s="4" t="s">
        <v>28</v>
      </c>
    </row>
    <row r="1898">
      <c r="A1898" s="3">
        <v>43787.0</v>
      </c>
      <c r="B1898" s="4" t="s">
        <v>582</v>
      </c>
      <c r="C1898" s="5">
        <v>99.0</v>
      </c>
      <c r="D1898" s="4" t="s">
        <v>583</v>
      </c>
      <c r="E1898" s="6" t="s">
        <v>584</v>
      </c>
      <c r="F1898" s="5">
        <v>4.0</v>
      </c>
      <c r="G1898" s="5">
        <v>1831.0</v>
      </c>
      <c r="H1898" s="5" t="s">
        <v>585</v>
      </c>
      <c r="I1898" s="4" t="s">
        <v>14</v>
      </c>
    </row>
    <row r="1899">
      <c r="A1899" s="3">
        <v>43787.0</v>
      </c>
      <c r="B1899" s="4" t="s">
        <v>667</v>
      </c>
      <c r="C1899" s="5">
        <v>100.0</v>
      </c>
      <c r="D1899" s="4" t="s">
        <v>668</v>
      </c>
      <c r="E1899" s="6" t="s">
        <v>669</v>
      </c>
      <c r="F1899" s="5" t="s">
        <v>12</v>
      </c>
      <c r="G1899" s="5">
        <v>165.0</v>
      </c>
      <c r="H1899" s="5" t="s">
        <v>67</v>
      </c>
      <c r="I1899" s="4" t="s">
        <v>28</v>
      </c>
    </row>
    <row r="1900">
      <c r="A1900" s="3">
        <v>43786.0</v>
      </c>
      <c r="B1900" s="4" t="s">
        <v>19</v>
      </c>
      <c r="C1900" s="5">
        <v>1.0</v>
      </c>
      <c r="D1900" s="4" t="s">
        <v>20</v>
      </c>
      <c r="E1900" s="6" t="s">
        <v>21</v>
      </c>
      <c r="F1900" s="5">
        <v>4.0</v>
      </c>
      <c r="G1900" s="5">
        <v>10808.0</v>
      </c>
      <c r="H1900" s="5" t="s">
        <v>22</v>
      </c>
      <c r="I1900" s="4" t="s">
        <v>14</v>
      </c>
    </row>
    <row r="1901">
      <c r="A1901" s="3">
        <v>43786.0</v>
      </c>
      <c r="B1901" s="4" t="s">
        <v>15</v>
      </c>
      <c r="C1901" s="5">
        <v>2.0</v>
      </c>
      <c r="D1901" s="4" t="s">
        <v>16</v>
      </c>
      <c r="E1901" s="6" t="s">
        <v>17</v>
      </c>
      <c r="F1901" s="5">
        <v>4.0</v>
      </c>
      <c r="G1901" s="5">
        <v>29163.0</v>
      </c>
      <c r="H1901" s="5" t="s">
        <v>18</v>
      </c>
      <c r="I1901" s="4" t="s">
        <v>14</v>
      </c>
    </row>
    <row r="1902">
      <c r="A1902" s="3">
        <v>43786.0</v>
      </c>
      <c r="B1902" s="4" t="s">
        <v>68</v>
      </c>
      <c r="C1902" s="5">
        <v>3.0</v>
      </c>
      <c r="D1902" s="4" t="s">
        <v>69</v>
      </c>
      <c r="E1902" s="6" t="s">
        <v>70</v>
      </c>
      <c r="F1902" s="5">
        <v>4.0</v>
      </c>
      <c r="G1902" s="5">
        <v>3725.0</v>
      </c>
      <c r="H1902" s="5" t="s">
        <v>67</v>
      </c>
      <c r="I1902" s="4" t="s">
        <v>28</v>
      </c>
    </row>
    <row r="1903">
      <c r="A1903" s="3">
        <v>43786.0</v>
      </c>
      <c r="B1903" s="4" t="s">
        <v>23</v>
      </c>
      <c r="C1903" s="5">
        <v>4.0</v>
      </c>
      <c r="D1903" s="4" t="s">
        <v>24</v>
      </c>
      <c r="E1903" s="6" t="s">
        <v>25</v>
      </c>
      <c r="F1903" s="5" t="s">
        <v>26</v>
      </c>
      <c r="G1903" s="5">
        <v>6079.0</v>
      </c>
      <c r="H1903" s="5" t="s">
        <v>27</v>
      </c>
      <c r="I1903" s="4" t="s">
        <v>28</v>
      </c>
    </row>
    <row r="1904">
      <c r="A1904" s="3">
        <v>43786.0</v>
      </c>
      <c r="B1904" s="4" t="s">
        <v>38</v>
      </c>
      <c r="C1904" s="5">
        <v>5.0</v>
      </c>
      <c r="D1904" s="4" t="s">
        <v>39</v>
      </c>
      <c r="E1904" s="6" t="s">
        <v>40</v>
      </c>
      <c r="F1904" s="5">
        <v>4.0</v>
      </c>
      <c r="G1904" s="5">
        <v>5485.0</v>
      </c>
      <c r="H1904" s="5" t="s">
        <v>41</v>
      </c>
      <c r="I1904" s="4" t="s">
        <v>14</v>
      </c>
    </row>
    <row r="1905">
      <c r="A1905" s="3">
        <v>43786.0</v>
      </c>
      <c r="B1905" s="4" t="s">
        <v>46</v>
      </c>
      <c r="C1905" s="5">
        <v>6.0</v>
      </c>
      <c r="D1905" s="4" t="s">
        <v>47</v>
      </c>
      <c r="E1905" s="6" t="s">
        <v>48</v>
      </c>
      <c r="F1905" s="5">
        <v>4.0</v>
      </c>
      <c r="G1905" s="5">
        <v>6736.0</v>
      </c>
      <c r="H1905" s="5" t="s">
        <v>49</v>
      </c>
      <c r="I1905" s="4" t="s">
        <v>14</v>
      </c>
    </row>
    <row r="1906">
      <c r="A1906" s="3">
        <v>43786.0</v>
      </c>
      <c r="B1906" s="4" t="s">
        <v>182</v>
      </c>
      <c r="C1906" s="5">
        <v>7.0</v>
      </c>
      <c r="D1906" s="4" t="s">
        <v>183</v>
      </c>
      <c r="E1906" s="6" t="s">
        <v>184</v>
      </c>
      <c r="F1906" s="5">
        <v>4.0</v>
      </c>
      <c r="G1906" s="5">
        <v>6706.0</v>
      </c>
      <c r="H1906" s="5" t="s">
        <v>185</v>
      </c>
      <c r="I1906" s="4" t="s">
        <v>14</v>
      </c>
    </row>
    <row r="1907">
      <c r="A1907" s="3">
        <v>43786.0</v>
      </c>
      <c r="B1907" s="4" t="s">
        <v>71</v>
      </c>
      <c r="C1907" s="5">
        <v>8.0</v>
      </c>
      <c r="D1907" s="4" t="s">
        <v>72</v>
      </c>
      <c r="E1907" s="6" t="s">
        <v>73</v>
      </c>
      <c r="F1907" s="5" t="s">
        <v>74</v>
      </c>
      <c r="G1907" s="5">
        <v>2403.0</v>
      </c>
      <c r="H1907" s="5" t="s">
        <v>75</v>
      </c>
      <c r="I1907" s="4" t="s">
        <v>28</v>
      </c>
    </row>
    <row r="1908">
      <c r="A1908" s="3">
        <v>43786.0</v>
      </c>
      <c r="B1908" s="4" t="s">
        <v>60</v>
      </c>
      <c r="C1908" s="5">
        <v>9.0</v>
      </c>
      <c r="D1908" s="4" t="s">
        <v>61</v>
      </c>
      <c r="E1908" s="6" t="s">
        <v>62</v>
      </c>
      <c r="F1908" s="5">
        <v>4.0</v>
      </c>
      <c r="G1908" s="5">
        <v>2758.0</v>
      </c>
      <c r="H1908" s="5" t="s">
        <v>63</v>
      </c>
      <c r="I1908" s="4" t="s">
        <v>14</v>
      </c>
    </row>
    <row r="1909">
      <c r="A1909" s="3">
        <v>43786.0</v>
      </c>
      <c r="B1909" s="4" t="s">
        <v>692</v>
      </c>
      <c r="C1909" s="5">
        <v>10.0</v>
      </c>
      <c r="D1909" s="4" t="s">
        <v>693</v>
      </c>
      <c r="E1909" s="6" t="s">
        <v>694</v>
      </c>
      <c r="F1909" s="5" t="s">
        <v>12</v>
      </c>
      <c r="G1909" s="5">
        <v>4587.0</v>
      </c>
      <c r="H1909" s="5" t="s">
        <v>695</v>
      </c>
      <c r="I1909" s="4" t="s">
        <v>28</v>
      </c>
    </row>
    <row r="1910">
      <c r="A1910" s="3">
        <v>43786.0</v>
      </c>
      <c r="B1910" s="4" t="s">
        <v>76</v>
      </c>
      <c r="C1910" s="5">
        <v>11.0</v>
      </c>
      <c r="D1910" s="4" t="s">
        <v>77</v>
      </c>
      <c r="E1910" s="6" t="s">
        <v>78</v>
      </c>
      <c r="F1910" s="5" t="s">
        <v>26</v>
      </c>
      <c r="G1910" s="5">
        <v>2934.0</v>
      </c>
      <c r="H1910" s="5" t="s">
        <v>67</v>
      </c>
      <c r="I1910" s="4" t="s">
        <v>28</v>
      </c>
    </row>
    <row r="1911">
      <c r="A1911" s="3">
        <v>43786.0</v>
      </c>
      <c r="B1911" s="4" t="s">
        <v>34</v>
      </c>
      <c r="C1911" s="5">
        <v>12.0</v>
      </c>
      <c r="D1911" s="4" t="s">
        <v>35</v>
      </c>
      <c r="E1911" s="6" t="s">
        <v>36</v>
      </c>
      <c r="F1911" s="5">
        <v>4.0</v>
      </c>
      <c r="G1911" s="5">
        <v>3781.0</v>
      </c>
      <c r="H1911" s="5" t="s">
        <v>37</v>
      </c>
      <c r="I1911" s="4" t="s">
        <v>28</v>
      </c>
    </row>
    <row r="1912">
      <c r="A1912" s="3">
        <v>43786.0</v>
      </c>
      <c r="B1912" s="4" t="s">
        <v>42</v>
      </c>
      <c r="C1912" s="5">
        <v>13.0</v>
      </c>
      <c r="D1912" s="4" t="s">
        <v>43</v>
      </c>
      <c r="E1912" s="6" t="s">
        <v>44</v>
      </c>
      <c r="F1912" s="5">
        <v>4.0</v>
      </c>
      <c r="G1912" s="5">
        <v>1830.0</v>
      </c>
      <c r="H1912" s="5" t="s">
        <v>45</v>
      </c>
      <c r="I1912" s="4" t="s">
        <v>14</v>
      </c>
    </row>
    <row r="1913">
      <c r="A1913" s="3">
        <v>43786.0</v>
      </c>
      <c r="B1913" s="4" t="s">
        <v>214</v>
      </c>
      <c r="C1913" s="5">
        <v>14.0</v>
      </c>
      <c r="D1913" s="4" t="s">
        <v>215</v>
      </c>
      <c r="E1913" s="6" t="s">
        <v>216</v>
      </c>
      <c r="F1913" s="5" t="s">
        <v>26</v>
      </c>
      <c r="G1913" s="5">
        <v>4463.0</v>
      </c>
      <c r="H1913" s="5" t="s">
        <v>54</v>
      </c>
      <c r="I1913" s="4" t="s">
        <v>28</v>
      </c>
    </row>
    <row r="1914">
      <c r="A1914" s="3">
        <v>43786.0</v>
      </c>
      <c r="B1914" s="4" t="s">
        <v>86</v>
      </c>
      <c r="C1914" s="5">
        <v>15.0</v>
      </c>
      <c r="D1914" s="4" t="s">
        <v>87</v>
      </c>
      <c r="E1914" s="6" t="s">
        <v>88</v>
      </c>
      <c r="F1914" s="5">
        <v>4.0</v>
      </c>
      <c r="G1914" s="5">
        <v>3640.0</v>
      </c>
      <c r="H1914" s="5" t="s">
        <v>89</v>
      </c>
      <c r="I1914" s="4" t="s">
        <v>14</v>
      </c>
    </row>
    <row r="1915">
      <c r="A1915" s="3">
        <v>43786.0</v>
      </c>
      <c r="B1915" s="4" t="s">
        <v>29</v>
      </c>
      <c r="C1915" s="5">
        <v>16.0</v>
      </c>
      <c r="D1915" s="4" t="s">
        <v>30</v>
      </c>
      <c r="E1915" s="6" t="s">
        <v>31</v>
      </c>
      <c r="F1915" s="5" t="s">
        <v>32</v>
      </c>
      <c r="G1915" s="5">
        <v>2108.0</v>
      </c>
      <c r="H1915" s="5" t="s">
        <v>33</v>
      </c>
      <c r="I1915" s="4" t="s">
        <v>28</v>
      </c>
    </row>
    <row r="1916">
      <c r="A1916" s="3">
        <v>43786.0</v>
      </c>
      <c r="B1916" s="4" t="s">
        <v>90</v>
      </c>
      <c r="C1916" s="5">
        <v>17.0</v>
      </c>
      <c r="D1916" s="4" t="s">
        <v>91</v>
      </c>
      <c r="E1916" s="6" t="s">
        <v>92</v>
      </c>
      <c r="F1916" s="5" t="s">
        <v>32</v>
      </c>
      <c r="G1916" s="5">
        <v>3157.0</v>
      </c>
      <c r="H1916" s="5" t="s">
        <v>93</v>
      </c>
      <c r="I1916" s="4" t="s">
        <v>28</v>
      </c>
    </row>
    <row r="1917">
      <c r="A1917" s="3">
        <v>43786.0</v>
      </c>
      <c r="B1917" s="4" t="s">
        <v>140</v>
      </c>
      <c r="C1917" s="5">
        <v>18.0</v>
      </c>
      <c r="D1917" s="4" t="s">
        <v>141</v>
      </c>
      <c r="E1917" s="6" t="s">
        <v>142</v>
      </c>
      <c r="F1917" s="5" t="s">
        <v>74</v>
      </c>
      <c r="G1917" s="5">
        <v>8885.0</v>
      </c>
      <c r="H1917" s="5" t="s">
        <v>143</v>
      </c>
      <c r="I1917" s="4" t="s">
        <v>28</v>
      </c>
    </row>
    <row r="1918">
      <c r="A1918" s="3">
        <v>43786.0</v>
      </c>
      <c r="B1918" s="4" t="s">
        <v>55</v>
      </c>
      <c r="C1918" s="5">
        <v>19.0</v>
      </c>
      <c r="D1918" s="4" t="s">
        <v>56</v>
      </c>
      <c r="E1918" s="6" t="s">
        <v>57</v>
      </c>
      <c r="F1918" s="5" t="s">
        <v>58</v>
      </c>
      <c r="G1918" s="5">
        <v>2245.0</v>
      </c>
      <c r="H1918" s="5" t="s">
        <v>59</v>
      </c>
      <c r="I1918" s="4" t="s">
        <v>28</v>
      </c>
    </row>
    <row r="1919">
      <c r="A1919" s="3">
        <v>43786.0</v>
      </c>
      <c r="B1919" s="4" t="s">
        <v>124</v>
      </c>
      <c r="C1919" s="5">
        <v>20.0</v>
      </c>
      <c r="D1919" s="4" t="s">
        <v>125</v>
      </c>
      <c r="E1919" s="6" t="s">
        <v>126</v>
      </c>
      <c r="F1919" s="5" t="s">
        <v>26</v>
      </c>
      <c r="G1919" s="5">
        <v>2493.0</v>
      </c>
      <c r="H1919" s="5" t="s">
        <v>127</v>
      </c>
      <c r="I1919" s="4" t="s">
        <v>28</v>
      </c>
    </row>
    <row r="1920">
      <c r="A1920" s="3">
        <v>43786.0</v>
      </c>
      <c r="B1920" s="4" t="s">
        <v>536</v>
      </c>
      <c r="C1920" s="5">
        <v>21.0</v>
      </c>
      <c r="D1920" s="4" t="s">
        <v>537</v>
      </c>
      <c r="E1920" s="6" t="s">
        <v>538</v>
      </c>
      <c r="F1920" s="5">
        <v>4.0</v>
      </c>
      <c r="G1920" s="5">
        <v>756.0</v>
      </c>
      <c r="H1920" s="5" t="s">
        <v>539</v>
      </c>
      <c r="I1920" s="4" t="s">
        <v>28</v>
      </c>
    </row>
    <row r="1921">
      <c r="A1921" s="3">
        <v>43786.0</v>
      </c>
      <c r="B1921" s="4" t="s">
        <v>857</v>
      </c>
      <c r="C1921" s="5">
        <v>22.0</v>
      </c>
      <c r="D1921" s="4" t="s">
        <v>858</v>
      </c>
      <c r="E1921" s="6" t="s">
        <v>859</v>
      </c>
      <c r="F1921" s="5">
        <v>4.0</v>
      </c>
      <c r="G1921" s="5">
        <v>2099.0</v>
      </c>
      <c r="H1921" s="5" t="s">
        <v>67</v>
      </c>
      <c r="I1921" s="4" t="s">
        <v>14</v>
      </c>
    </row>
    <row r="1922">
      <c r="A1922" s="3">
        <v>43786.0</v>
      </c>
      <c r="B1922" s="4" t="s">
        <v>112</v>
      </c>
      <c r="C1922" s="5">
        <v>23.0</v>
      </c>
      <c r="D1922" s="4" t="s">
        <v>113</v>
      </c>
      <c r="E1922" s="6" t="s">
        <v>114</v>
      </c>
      <c r="F1922" s="5" t="s">
        <v>12</v>
      </c>
      <c r="G1922" s="5">
        <v>2675.0</v>
      </c>
      <c r="H1922" s="5" t="s">
        <v>115</v>
      </c>
      <c r="I1922" s="4" t="s">
        <v>28</v>
      </c>
    </row>
    <row r="1923">
      <c r="A1923" s="3">
        <v>43786.0</v>
      </c>
      <c r="B1923" s="4" t="s">
        <v>156</v>
      </c>
      <c r="C1923" s="5">
        <v>24.0</v>
      </c>
      <c r="D1923" s="4" t="s">
        <v>157</v>
      </c>
      <c r="E1923" s="6" t="s">
        <v>158</v>
      </c>
      <c r="F1923" s="5" t="s">
        <v>134</v>
      </c>
      <c r="G1923" s="5">
        <v>1400.0</v>
      </c>
      <c r="H1923" s="5" t="s">
        <v>159</v>
      </c>
      <c r="I1923" s="4" t="s">
        <v>28</v>
      </c>
    </row>
    <row r="1924">
      <c r="A1924" s="3">
        <v>43786.0</v>
      </c>
      <c r="B1924" s="4" t="s">
        <v>108</v>
      </c>
      <c r="C1924" s="5">
        <v>25.0</v>
      </c>
      <c r="D1924" s="4" t="s">
        <v>109</v>
      </c>
      <c r="E1924" s="6" t="s">
        <v>110</v>
      </c>
      <c r="F1924" s="5" t="s">
        <v>58</v>
      </c>
      <c r="G1924" s="5">
        <v>14480.0</v>
      </c>
      <c r="H1924" s="5" t="s">
        <v>111</v>
      </c>
      <c r="I1924" s="4" t="s">
        <v>28</v>
      </c>
    </row>
    <row r="1925">
      <c r="A1925" s="3">
        <v>43786.0</v>
      </c>
      <c r="B1925" s="4" t="s">
        <v>120</v>
      </c>
      <c r="C1925" s="5">
        <v>26.0</v>
      </c>
      <c r="D1925" s="4" t="s">
        <v>121</v>
      </c>
      <c r="E1925" s="6" t="s">
        <v>122</v>
      </c>
      <c r="F1925" s="5" t="s">
        <v>32</v>
      </c>
      <c r="G1925" s="5">
        <v>2041.0</v>
      </c>
      <c r="H1925" s="5" t="s">
        <v>123</v>
      </c>
      <c r="I1925" s="4" t="s">
        <v>28</v>
      </c>
    </row>
    <row r="1926">
      <c r="A1926" s="3">
        <v>43786.0</v>
      </c>
      <c r="B1926" s="4" t="s">
        <v>532</v>
      </c>
      <c r="C1926" s="5">
        <v>27.0</v>
      </c>
      <c r="D1926" s="4" t="s">
        <v>533</v>
      </c>
      <c r="E1926" s="6" t="s">
        <v>534</v>
      </c>
      <c r="F1926" s="5" t="s">
        <v>12</v>
      </c>
      <c r="G1926" s="5">
        <v>2799.0</v>
      </c>
      <c r="H1926" s="5" t="s">
        <v>535</v>
      </c>
      <c r="I1926" s="4" t="s">
        <v>14</v>
      </c>
    </row>
    <row r="1927">
      <c r="A1927" s="3">
        <v>43786.0</v>
      </c>
      <c r="B1927" s="4" t="s">
        <v>190</v>
      </c>
      <c r="C1927" s="5">
        <v>28.0</v>
      </c>
      <c r="D1927" s="4" t="s">
        <v>191</v>
      </c>
      <c r="E1927" s="6" t="s">
        <v>192</v>
      </c>
      <c r="F1927" s="5" t="s">
        <v>26</v>
      </c>
      <c r="G1927" s="5">
        <v>229.0</v>
      </c>
      <c r="H1927" s="5" t="s">
        <v>193</v>
      </c>
      <c r="I1927" s="4" t="s">
        <v>28</v>
      </c>
    </row>
    <row r="1928">
      <c r="A1928" s="3">
        <v>43786.0</v>
      </c>
      <c r="B1928" s="4" t="s">
        <v>559</v>
      </c>
      <c r="C1928" s="5">
        <v>29.0</v>
      </c>
      <c r="D1928" s="4" t="s">
        <v>560</v>
      </c>
      <c r="E1928" s="6" t="s">
        <v>561</v>
      </c>
      <c r="F1928" s="5" t="s">
        <v>53</v>
      </c>
      <c r="G1928" s="5">
        <v>3411.0</v>
      </c>
      <c r="H1928" s="5" t="s">
        <v>562</v>
      </c>
      <c r="I1928" s="4" t="s">
        <v>28</v>
      </c>
    </row>
    <row r="1929">
      <c r="A1929" s="3">
        <v>43786.0</v>
      </c>
      <c r="B1929" s="4" t="s">
        <v>116</v>
      </c>
      <c r="C1929" s="5">
        <v>30.0</v>
      </c>
      <c r="D1929" s="4" t="s">
        <v>117</v>
      </c>
      <c r="E1929" s="6" t="s">
        <v>118</v>
      </c>
      <c r="F1929" s="5" t="s">
        <v>32</v>
      </c>
      <c r="G1929" s="5">
        <v>2056.0</v>
      </c>
      <c r="H1929" s="5" t="s">
        <v>119</v>
      </c>
      <c r="I1929" s="4" t="s">
        <v>28</v>
      </c>
    </row>
    <row r="1930">
      <c r="A1930" s="3">
        <v>43786.0</v>
      </c>
      <c r="B1930" s="4" t="s">
        <v>217</v>
      </c>
      <c r="C1930" s="5">
        <v>31.0</v>
      </c>
      <c r="D1930" s="4" t="s">
        <v>218</v>
      </c>
      <c r="E1930" s="6" t="s">
        <v>219</v>
      </c>
      <c r="F1930" s="5" t="s">
        <v>32</v>
      </c>
      <c r="G1930" s="5">
        <v>3561.0</v>
      </c>
      <c r="H1930" s="5" t="s">
        <v>220</v>
      </c>
      <c r="I1930" s="4" t="s">
        <v>28</v>
      </c>
    </row>
    <row r="1931">
      <c r="A1931" s="3">
        <v>43786.0</v>
      </c>
      <c r="B1931" s="4" t="s">
        <v>384</v>
      </c>
      <c r="C1931" s="5">
        <v>32.0</v>
      </c>
      <c r="D1931" s="4" t="s">
        <v>385</v>
      </c>
      <c r="E1931" s="6" t="s">
        <v>386</v>
      </c>
      <c r="F1931" s="5" t="s">
        <v>74</v>
      </c>
      <c r="G1931" s="5">
        <v>2544.0</v>
      </c>
      <c r="H1931" s="5">
        <v>30.0</v>
      </c>
      <c r="I1931" s="4" t="s">
        <v>28</v>
      </c>
    </row>
    <row r="1932">
      <c r="A1932" s="3">
        <v>43786.0</v>
      </c>
      <c r="B1932" s="4" t="s">
        <v>367</v>
      </c>
      <c r="C1932" s="5">
        <v>33.0</v>
      </c>
      <c r="D1932" s="4" t="s">
        <v>104</v>
      </c>
      <c r="E1932" s="6" t="s">
        <v>368</v>
      </c>
      <c r="F1932" s="5">
        <v>4.0</v>
      </c>
      <c r="G1932" s="5">
        <v>3386.0</v>
      </c>
      <c r="H1932" s="5" t="s">
        <v>369</v>
      </c>
      <c r="I1932" s="4" t="s">
        <v>28</v>
      </c>
    </row>
    <row r="1933">
      <c r="A1933" s="3">
        <v>43786.0</v>
      </c>
      <c r="B1933" s="4" t="s">
        <v>64</v>
      </c>
      <c r="C1933" s="5">
        <v>34.0</v>
      </c>
      <c r="D1933" s="4" t="s">
        <v>65</v>
      </c>
      <c r="E1933" s="6" t="s">
        <v>66</v>
      </c>
      <c r="F1933" s="5">
        <v>4.0</v>
      </c>
      <c r="G1933" s="5">
        <v>2329.0</v>
      </c>
      <c r="H1933" s="5" t="s">
        <v>67</v>
      </c>
      <c r="I1933" s="4" t="s">
        <v>14</v>
      </c>
    </row>
    <row r="1934">
      <c r="A1934" s="3">
        <v>43786.0</v>
      </c>
      <c r="B1934" s="4" t="s">
        <v>409</v>
      </c>
      <c r="C1934" s="5">
        <v>35.0</v>
      </c>
      <c r="D1934" s="4" t="s">
        <v>410</v>
      </c>
      <c r="E1934" s="6" t="s">
        <v>411</v>
      </c>
      <c r="F1934" s="5" t="s">
        <v>32</v>
      </c>
      <c r="G1934" s="5">
        <v>827.0</v>
      </c>
      <c r="H1934" s="5" t="s">
        <v>412</v>
      </c>
      <c r="I1934" s="4" t="s">
        <v>28</v>
      </c>
    </row>
    <row r="1935">
      <c r="A1935" s="3">
        <v>43786.0</v>
      </c>
      <c r="B1935" s="4" t="s">
        <v>360</v>
      </c>
      <c r="C1935" s="5">
        <v>36.0</v>
      </c>
      <c r="D1935" s="4" t="s">
        <v>361</v>
      </c>
      <c r="E1935" s="6" t="s">
        <v>362</v>
      </c>
      <c r="F1935" s="5">
        <v>4.0</v>
      </c>
      <c r="G1935" s="5">
        <v>540.0</v>
      </c>
      <c r="H1935" s="5" t="s">
        <v>54</v>
      </c>
      <c r="I1935" s="4" t="s">
        <v>14</v>
      </c>
    </row>
    <row r="1936">
      <c r="A1936" s="3">
        <v>43786.0</v>
      </c>
      <c r="B1936" s="4" t="s">
        <v>318</v>
      </c>
      <c r="C1936" s="5">
        <v>37.0</v>
      </c>
      <c r="D1936" s="4" t="s">
        <v>319</v>
      </c>
      <c r="E1936" s="6" t="s">
        <v>320</v>
      </c>
      <c r="F1936" s="5" t="s">
        <v>134</v>
      </c>
      <c r="G1936" s="5">
        <v>1113.0</v>
      </c>
      <c r="H1936" s="5" t="s">
        <v>321</v>
      </c>
      <c r="I1936" s="4" t="s">
        <v>28</v>
      </c>
    </row>
    <row r="1937">
      <c r="A1937" s="3">
        <v>43786.0</v>
      </c>
      <c r="B1937" s="4" t="s">
        <v>525</v>
      </c>
      <c r="C1937" s="5">
        <v>38.0</v>
      </c>
      <c r="D1937" s="4" t="s">
        <v>526</v>
      </c>
      <c r="E1937" s="6" t="s">
        <v>527</v>
      </c>
      <c r="F1937" s="5" t="s">
        <v>97</v>
      </c>
      <c r="G1937" s="5">
        <v>508.0</v>
      </c>
      <c r="H1937" s="5" t="s">
        <v>528</v>
      </c>
      <c r="I1937" s="4" t="s">
        <v>28</v>
      </c>
    </row>
    <row r="1938">
      <c r="A1938" s="3">
        <v>43786.0</v>
      </c>
      <c r="B1938" s="4" t="s">
        <v>248</v>
      </c>
      <c r="C1938" s="5">
        <v>39.0</v>
      </c>
      <c r="D1938" s="4" t="s">
        <v>249</v>
      </c>
      <c r="E1938" s="6" t="s">
        <v>250</v>
      </c>
      <c r="F1938" s="5" t="s">
        <v>251</v>
      </c>
      <c r="G1938" s="5">
        <v>4596.0</v>
      </c>
      <c r="H1938" s="5" t="s">
        <v>252</v>
      </c>
      <c r="I1938" s="4" t="s">
        <v>14</v>
      </c>
    </row>
    <row r="1939">
      <c r="A1939" s="3">
        <v>43786.0</v>
      </c>
      <c r="B1939" s="4" t="s">
        <v>680</v>
      </c>
      <c r="C1939" s="5">
        <v>40.0</v>
      </c>
      <c r="D1939" s="4" t="s">
        <v>681</v>
      </c>
      <c r="E1939" s="6" t="s">
        <v>682</v>
      </c>
      <c r="F1939" s="5" t="s">
        <v>32</v>
      </c>
      <c r="G1939" s="5">
        <v>2047.0</v>
      </c>
      <c r="H1939" s="5" t="s">
        <v>683</v>
      </c>
      <c r="I1939" s="4" t="s">
        <v>28</v>
      </c>
    </row>
    <row r="1940">
      <c r="A1940" s="3">
        <v>43786.0</v>
      </c>
      <c r="B1940" s="4" t="s">
        <v>50</v>
      </c>
      <c r="C1940" s="5">
        <v>41.0</v>
      </c>
      <c r="D1940" s="4" t="s">
        <v>51</v>
      </c>
      <c r="E1940" s="6" t="s">
        <v>52</v>
      </c>
      <c r="F1940" s="5" t="s">
        <v>53</v>
      </c>
      <c r="G1940" s="5">
        <v>938.0</v>
      </c>
      <c r="H1940" s="5" t="s">
        <v>54</v>
      </c>
      <c r="I1940" s="4" t="s">
        <v>28</v>
      </c>
    </row>
    <row r="1941">
      <c r="A1941" s="3">
        <v>43786.0</v>
      </c>
      <c r="B1941" s="4" t="s">
        <v>723</v>
      </c>
      <c r="C1941" s="5">
        <v>42.0</v>
      </c>
      <c r="D1941" s="4" t="s">
        <v>724</v>
      </c>
      <c r="E1941" s="6" t="s">
        <v>725</v>
      </c>
      <c r="F1941" s="5">
        <v>4.0</v>
      </c>
      <c r="G1941" s="5">
        <v>1405.0</v>
      </c>
      <c r="H1941" s="5" t="s">
        <v>726</v>
      </c>
      <c r="I1941" s="4" t="s">
        <v>28</v>
      </c>
    </row>
    <row r="1942">
      <c r="A1942" s="3">
        <v>43786.0</v>
      </c>
      <c r="B1942" s="4" t="s">
        <v>322</v>
      </c>
      <c r="C1942" s="5">
        <v>43.0</v>
      </c>
      <c r="D1942" s="4" t="s">
        <v>323</v>
      </c>
      <c r="E1942" s="6" t="s">
        <v>324</v>
      </c>
      <c r="F1942" s="5" t="s">
        <v>12</v>
      </c>
      <c r="G1942" s="5">
        <v>2489.0</v>
      </c>
      <c r="H1942" s="5" t="s">
        <v>325</v>
      </c>
      <c r="I1942" s="4" t="s">
        <v>28</v>
      </c>
    </row>
    <row r="1943">
      <c r="A1943" s="3">
        <v>43786.0</v>
      </c>
      <c r="B1943" s="4" t="s">
        <v>423</v>
      </c>
      <c r="C1943" s="5">
        <v>44.0</v>
      </c>
      <c r="D1943" s="4" t="s">
        <v>424</v>
      </c>
      <c r="E1943" s="6" t="s">
        <v>425</v>
      </c>
      <c r="F1943" s="5" t="s">
        <v>32</v>
      </c>
      <c r="G1943" s="5">
        <v>1739.0</v>
      </c>
      <c r="H1943" s="5" t="s">
        <v>426</v>
      </c>
      <c r="I1943" s="4" t="s">
        <v>14</v>
      </c>
    </row>
    <row r="1944">
      <c r="A1944" s="3">
        <v>43786.0</v>
      </c>
      <c r="B1944" s="4" t="s">
        <v>664</v>
      </c>
      <c r="C1944" s="5">
        <v>45.0</v>
      </c>
      <c r="D1944" s="4" t="s">
        <v>665</v>
      </c>
      <c r="E1944" s="6" t="s">
        <v>666</v>
      </c>
      <c r="F1944" s="5" t="s">
        <v>74</v>
      </c>
      <c r="G1944" s="5">
        <v>1200.0</v>
      </c>
      <c r="H1944" s="5" t="s">
        <v>213</v>
      </c>
      <c r="I1944" s="4" t="s">
        <v>14</v>
      </c>
    </row>
    <row r="1945">
      <c r="A1945" s="3">
        <v>43786.0</v>
      </c>
      <c r="B1945" s="4" t="s">
        <v>461</v>
      </c>
      <c r="C1945" s="5">
        <v>46.0</v>
      </c>
      <c r="D1945" s="4" t="s">
        <v>462</v>
      </c>
      <c r="E1945" s="6" t="s">
        <v>463</v>
      </c>
      <c r="F1945" s="5" t="s">
        <v>53</v>
      </c>
      <c r="G1945" s="5">
        <v>2432.0</v>
      </c>
      <c r="H1945" s="5" t="s">
        <v>464</v>
      </c>
      <c r="I1945" s="4" t="s">
        <v>28</v>
      </c>
    </row>
    <row r="1946">
      <c r="A1946" s="3">
        <v>43786.0</v>
      </c>
      <c r="B1946" s="4" t="s">
        <v>482</v>
      </c>
      <c r="C1946" s="5">
        <v>47.0</v>
      </c>
      <c r="D1946" s="4" t="s">
        <v>199</v>
      </c>
      <c r="E1946" s="6" t="s">
        <v>483</v>
      </c>
      <c r="F1946" s="5">
        <v>4.0</v>
      </c>
      <c r="G1946" s="5">
        <v>8862.0</v>
      </c>
      <c r="H1946" s="5" t="s">
        <v>484</v>
      </c>
      <c r="I1946" s="4" t="s">
        <v>28</v>
      </c>
    </row>
    <row r="1947">
      <c r="A1947" s="3">
        <v>43786.0</v>
      </c>
      <c r="B1947" s="4" t="s">
        <v>103</v>
      </c>
      <c r="C1947" s="5">
        <v>48.0</v>
      </c>
      <c r="D1947" s="4" t="s">
        <v>104</v>
      </c>
      <c r="E1947" s="6" t="s">
        <v>105</v>
      </c>
      <c r="F1947" s="5" t="s">
        <v>106</v>
      </c>
      <c r="G1947" s="5">
        <v>1030.0</v>
      </c>
      <c r="H1947" s="5" t="s">
        <v>107</v>
      </c>
      <c r="I1947" s="4" t="s">
        <v>28</v>
      </c>
    </row>
    <row r="1948">
      <c r="A1948" s="3">
        <v>43786.0</v>
      </c>
      <c r="B1948" s="4" t="s">
        <v>881</v>
      </c>
      <c r="C1948" s="5">
        <v>49.0</v>
      </c>
      <c r="D1948" s="4" t="s">
        <v>882</v>
      </c>
      <c r="E1948" s="6" t="s">
        <v>883</v>
      </c>
      <c r="F1948" s="5" t="s">
        <v>12</v>
      </c>
      <c r="G1948" s="5">
        <v>28.0</v>
      </c>
      <c r="H1948" s="5" t="s">
        <v>884</v>
      </c>
      <c r="I1948" s="4" t="s">
        <v>14</v>
      </c>
    </row>
    <row r="1949">
      <c r="A1949" s="3">
        <v>43786.0</v>
      </c>
      <c r="B1949" s="4" t="s">
        <v>94</v>
      </c>
      <c r="C1949" s="5">
        <v>50.0</v>
      </c>
      <c r="D1949" s="4" t="s">
        <v>95</v>
      </c>
      <c r="E1949" s="6" t="s">
        <v>96</v>
      </c>
      <c r="F1949" s="5" t="s">
        <v>97</v>
      </c>
      <c r="G1949" s="5">
        <v>674.0</v>
      </c>
      <c r="H1949" s="5">
        <v>30.0</v>
      </c>
      <c r="I1949" s="4" t="s">
        <v>28</v>
      </c>
    </row>
    <row r="1950">
      <c r="A1950" s="3">
        <v>43786.0</v>
      </c>
      <c r="B1950" s="4" t="s">
        <v>839</v>
      </c>
      <c r="C1950" s="5">
        <v>51.0</v>
      </c>
      <c r="D1950" s="4" t="s">
        <v>840</v>
      </c>
      <c r="E1950" s="6" t="s">
        <v>841</v>
      </c>
      <c r="F1950" s="5" t="s">
        <v>58</v>
      </c>
      <c r="G1950" s="5">
        <v>4558.0</v>
      </c>
      <c r="H1950" s="5" t="s">
        <v>842</v>
      </c>
      <c r="I1950" s="4" t="s">
        <v>28</v>
      </c>
    </row>
    <row r="1951">
      <c r="A1951" s="3">
        <v>43786.0</v>
      </c>
      <c r="B1951" s="4" t="s">
        <v>144</v>
      </c>
      <c r="C1951" s="5">
        <v>52.0</v>
      </c>
      <c r="D1951" s="4" t="s">
        <v>145</v>
      </c>
      <c r="E1951" s="6" t="s">
        <v>146</v>
      </c>
      <c r="F1951" s="5" t="s">
        <v>53</v>
      </c>
      <c r="G1951" s="5">
        <v>3616.0</v>
      </c>
      <c r="H1951" s="5" t="s">
        <v>147</v>
      </c>
      <c r="I1951" s="4" t="s">
        <v>28</v>
      </c>
    </row>
    <row r="1952">
      <c r="A1952" s="3">
        <v>43786.0</v>
      </c>
      <c r="B1952" s="4" t="s">
        <v>790</v>
      </c>
      <c r="C1952" s="5">
        <v>53.0</v>
      </c>
      <c r="D1952" s="4" t="s">
        <v>791</v>
      </c>
      <c r="E1952" s="6" t="s">
        <v>792</v>
      </c>
      <c r="F1952" s="5">
        <v>4.0</v>
      </c>
      <c r="G1952" s="5">
        <v>2004.0</v>
      </c>
      <c r="H1952" s="5" t="s">
        <v>793</v>
      </c>
      <c r="I1952" s="4" t="s">
        <v>14</v>
      </c>
    </row>
    <row r="1953">
      <c r="A1953" s="3">
        <v>43786.0</v>
      </c>
      <c r="B1953" s="4" t="s">
        <v>233</v>
      </c>
      <c r="C1953" s="5">
        <v>54.0</v>
      </c>
      <c r="D1953" s="4" t="s">
        <v>234</v>
      </c>
      <c r="E1953" s="6" t="s">
        <v>235</v>
      </c>
      <c r="F1953" s="5" t="s">
        <v>85</v>
      </c>
      <c r="G1953" s="5">
        <v>1633.0</v>
      </c>
      <c r="H1953" s="5" t="s">
        <v>236</v>
      </c>
      <c r="I1953" s="4" t="s">
        <v>28</v>
      </c>
    </row>
    <row r="1954">
      <c r="A1954" s="3">
        <v>43786.0</v>
      </c>
      <c r="B1954" s="4" t="s">
        <v>413</v>
      </c>
      <c r="C1954" s="5">
        <v>55.0</v>
      </c>
      <c r="D1954" s="4" t="s">
        <v>414</v>
      </c>
      <c r="E1954" s="6" t="s">
        <v>415</v>
      </c>
      <c r="F1954" s="5" t="s">
        <v>26</v>
      </c>
      <c r="G1954" s="5">
        <v>3279.0</v>
      </c>
      <c r="H1954" s="5" t="s">
        <v>416</v>
      </c>
      <c r="I1954" s="4" t="s">
        <v>28</v>
      </c>
    </row>
    <row r="1955">
      <c r="A1955" s="3">
        <v>43786.0</v>
      </c>
      <c r="B1955" s="4" t="s">
        <v>401</v>
      </c>
      <c r="C1955" s="5">
        <v>56.0</v>
      </c>
      <c r="D1955" s="4" t="s">
        <v>402</v>
      </c>
      <c r="E1955" s="6" t="s">
        <v>403</v>
      </c>
      <c r="F1955" s="5">
        <v>4.0</v>
      </c>
      <c r="G1955" s="5">
        <v>571.0</v>
      </c>
      <c r="H1955" s="5" t="s">
        <v>404</v>
      </c>
      <c r="I1955" s="4" t="s">
        <v>14</v>
      </c>
    </row>
    <row r="1956">
      <c r="A1956" s="3">
        <v>43786.0</v>
      </c>
      <c r="B1956" s="4" t="s">
        <v>348</v>
      </c>
      <c r="C1956" s="5">
        <v>57.0</v>
      </c>
      <c r="D1956" s="4" t="s">
        <v>349</v>
      </c>
      <c r="E1956" s="6" t="s">
        <v>350</v>
      </c>
      <c r="F1956" s="5" t="s">
        <v>134</v>
      </c>
      <c r="G1956" s="5">
        <v>740.0</v>
      </c>
      <c r="H1956" s="5" t="s">
        <v>351</v>
      </c>
      <c r="I1956" s="4" t="s">
        <v>28</v>
      </c>
    </row>
    <row r="1957">
      <c r="A1957" s="3">
        <v>43786.0</v>
      </c>
      <c r="B1957" s="4" t="s">
        <v>160</v>
      </c>
      <c r="C1957" s="5">
        <v>58.0</v>
      </c>
      <c r="D1957" s="4" t="s">
        <v>161</v>
      </c>
      <c r="E1957" s="6" t="s">
        <v>162</v>
      </c>
      <c r="F1957" s="5">
        <v>4.0</v>
      </c>
      <c r="G1957" s="5">
        <v>3281.0</v>
      </c>
      <c r="H1957" s="5" t="s">
        <v>163</v>
      </c>
      <c r="I1957" s="4" t="s">
        <v>14</v>
      </c>
    </row>
    <row r="1958">
      <c r="A1958" s="3">
        <v>43786.0</v>
      </c>
      <c r="B1958" s="4" t="s">
        <v>326</v>
      </c>
      <c r="C1958" s="5">
        <v>59.0</v>
      </c>
      <c r="D1958" s="4" t="s">
        <v>327</v>
      </c>
      <c r="E1958" s="6" t="s">
        <v>328</v>
      </c>
      <c r="F1958" s="5" t="s">
        <v>32</v>
      </c>
      <c r="G1958" s="5">
        <v>4873.0</v>
      </c>
      <c r="H1958" s="5" t="s">
        <v>213</v>
      </c>
      <c r="I1958" s="4" t="s">
        <v>28</v>
      </c>
    </row>
    <row r="1959">
      <c r="A1959" s="3">
        <v>43786.0</v>
      </c>
      <c r="B1959" s="4" t="s">
        <v>827</v>
      </c>
      <c r="C1959" s="5">
        <v>60.0</v>
      </c>
      <c r="D1959" s="4" t="s">
        <v>828</v>
      </c>
      <c r="E1959" s="6" t="s">
        <v>829</v>
      </c>
      <c r="F1959" s="5" t="s">
        <v>12</v>
      </c>
      <c r="G1959" s="5">
        <v>2222.0</v>
      </c>
      <c r="H1959" s="5" t="s">
        <v>830</v>
      </c>
      <c r="I1959" s="4" t="s">
        <v>28</v>
      </c>
    </row>
    <row r="1960">
      <c r="A1960" s="3">
        <v>43786.0</v>
      </c>
      <c r="B1960" s="4" t="s">
        <v>398</v>
      </c>
      <c r="C1960" s="5">
        <v>61.0</v>
      </c>
      <c r="D1960" s="4" t="s">
        <v>399</v>
      </c>
      <c r="E1960" s="6" t="s">
        <v>400</v>
      </c>
      <c r="F1960" s="5" t="s">
        <v>134</v>
      </c>
      <c r="G1960" s="5">
        <v>2116.0</v>
      </c>
      <c r="H1960" s="5" t="s">
        <v>54</v>
      </c>
      <c r="I1960" s="4" t="s">
        <v>28</v>
      </c>
    </row>
    <row r="1961">
      <c r="A1961" s="3">
        <v>43786.0</v>
      </c>
      <c r="B1961" s="4" t="s">
        <v>263</v>
      </c>
      <c r="C1961" s="5">
        <v>62.0</v>
      </c>
      <c r="D1961" s="4" t="s">
        <v>264</v>
      </c>
      <c r="E1961" s="6" t="s">
        <v>265</v>
      </c>
      <c r="F1961" s="5" t="s">
        <v>106</v>
      </c>
      <c r="G1961" s="5">
        <v>1519.0</v>
      </c>
      <c r="H1961" s="5" t="s">
        <v>266</v>
      </c>
      <c r="I1961" s="4" t="s">
        <v>28</v>
      </c>
    </row>
    <row r="1962">
      <c r="A1962" s="3">
        <v>43786.0</v>
      </c>
      <c r="B1962" s="4" t="s">
        <v>885</v>
      </c>
      <c r="C1962" s="5">
        <v>63.0</v>
      </c>
      <c r="D1962" s="4" t="s">
        <v>886</v>
      </c>
      <c r="E1962" s="6" t="s">
        <v>887</v>
      </c>
      <c r="F1962" s="5" t="s">
        <v>171</v>
      </c>
      <c r="G1962" s="5">
        <v>133.0</v>
      </c>
      <c r="H1962" s="5" t="s">
        <v>888</v>
      </c>
      <c r="I1962" s="4" t="s">
        <v>28</v>
      </c>
    </row>
    <row r="1963">
      <c r="A1963" s="3">
        <v>43786.0</v>
      </c>
      <c r="B1963" s="4" t="s">
        <v>221</v>
      </c>
      <c r="C1963" s="5">
        <v>64.0</v>
      </c>
      <c r="D1963" s="4" t="s">
        <v>222</v>
      </c>
      <c r="E1963" s="6" t="s">
        <v>223</v>
      </c>
      <c r="F1963" s="5" t="s">
        <v>26</v>
      </c>
      <c r="G1963" s="5">
        <v>6851.0</v>
      </c>
      <c r="H1963" s="5" t="s">
        <v>224</v>
      </c>
      <c r="I1963" s="4" t="s">
        <v>28</v>
      </c>
    </row>
    <row r="1964">
      <c r="A1964" s="3">
        <v>43786.0</v>
      </c>
      <c r="B1964" s="4" t="s">
        <v>700</v>
      </c>
      <c r="C1964" s="5">
        <v>65.0</v>
      </c>
      <c r="D1964" s="4" t="s">
        <v>701</v>
      </c>
      <c r="E1964" s="6" t="s">
        <v>702</v>
      </c>
      <c r="F1964" s="5" t="s">
        <v>74</v>
      </c>
      <c r="G1964" s="5">
        <v>817.0</v>
      </c>
      <c r="H1964" s="5" t="s">
        <v>703</v>
      </c>
      <c r="I1964" s="4" t="s">
        <v>14</v>
      </c>
    </row>
    <row r="1965">
      <c r="A1965" s="3">
        <v>43786.0</v>
      </c>
      <c r="B1965" s="4" t="s">
        <v>673</v>
      </c>
      <c r="C1965" s="5">
        <v>66.0</v>
      </c>
      <c r="D1965" s="4" t="s">
        <v>674</v>
      </c>
      <c r="E1965" s="6" t="s">
        <v>675</v>
      </c>
      <c r="F1965" s="5">
        <v>4.0</v>
      </c>
      <c r="G1965" s="5">
        <v>690.0</v>
      </c>
      <c r="H1965" s="5" t="s">
        <v>307</v>
      </c>
      <c r="I1965" s="4" t="s">
        <v>14</v>
      </c>
    </row>
    <row r="1966">
      <c r="A1966" s="3">
        <v>43786.0</v>
      </c>
      <c r="B1966" s="4" t="s">
        <v>715</v>
      </c>
      <c r="C1966" s="5">
        <v>67.0</v>
      </c>
      <c r="D1966" s="4" t="s">
        <v>716</v>
      </c>
      <c r="E1966" s="6" t="s">
        <v>717</v>
      </c>
      <c r="F1966" s="5" t="s">
        <v>32</v>
      </c>
      <c r="G1966" s="5">
        <v>3560.0</v>
      </c>
      <c r="H1966" s="5" t="s">
        <v>718</v>
      </c>
      <c r="I1966" s="4" t="s">
        <v>28</v>
      </c>
    </row>
    <row r="1967">
      <c r="A1967" s="3">
        <v>43786.0</v>
      </c>
      <c r="B1967" s="4" t="s">
        <v>98</v>
      </c>
      <c r="C1967" s="5">
        <v>68.0</v>
      </c>
      <c r="D1967" s="4" t="s">
        <v>99</v>
      </c>
      <c r="E1967" s="6" t="s">
        <v>100</v>
      </c>
      <c r="F1967" s="5" t="s">
        <v>101</v>
      </c>
      <c r="G1967" s="5">
        <v>439.0</v>
      </c>
      <c r="H1967" s="5" t="s">
        <v>102</v>
      </c>
      <c r="I1967" s="4" t="s">
        <v>28</v>
      </c>
    </row>
    <row r="1968">
      <c r="A1968" s="3">
        <v>43786.0</v>
      </c>
      <c r="B1968" s="4" t="s">
        <v>751</v>
      </c>
      <c r="C1968" s="5">
        <v>69.0</v>
      </c>
      <c r="D1968" s="4" t="s">
        <v>752</v>
      </c>
      <c r="E1968" s="6" t="s">
        <v>753</v>
      </c>
      <c r="F1968" s="5" t="s">
        <v>74</v>
      </c>
      <c r="G1968" s="5">
        <v>1281.0</v>
      </c>
      <c r="H1968" s="5" t="s">
        <v>754</v>
      </c>
      <c r="I1968" s="4" t="s">
        <v>28</v>
      </c>
    </row>
    <row r="1969">
      <c r="A1969" s="3">
        <v>43786.0</v>
      </c>
      <c r="B1969" s="4" t="s">
        <v>786</v>
      </c>
      <c r="C1969" s="5">
        <v>70.0</v>
      </c>
      <c r="D1969" s="4" t="s">
        <v>787</v>
      </c>
      <c r="E1969" s="6" t="s">
        <v>788</v>
      </c>
      <c r="F1969" s="5" t="s">
        <v>176</v>
      </c>
      <c r="G1969" s="5">
        <v>953.0</v>
      </c>
      <c r="H1969" s="5" t="s">
        <v>789</v>
      </c>
      <c r="I1969" s="4" t="s">
        <v>28</v>
      </c>
    </row>
    <row r="1970">
      <c r="A1970" s="3">
        <v>43786.0</v>
      </c>
      <c r="B1970" s="4" t="s">
        <v>889</v>
      </c>
      <c r="C1970" s="5">
        <v>71.0</v>
      </c>
      <c r="D1970" s="4" t="s">
        <v>890</v>
      </c>
      <c r="E1970" s="6" t="s">
        <v>891</v>
      </c>
      <c r="F1970" s="5" t="s">
        <v>134</v>
      </c>
      <c r="G1970" s="5">
        <v>344.0</v>
      </c>
      <c r="H1970" s="5" t="s">
        <v>892</v>
      </c>
      <c r="I1970" s="4" t="s">
        <v>28</v>
      </c>
    </row>
    <row r="1971">
      <c r="A1971" s="3">
        <v>43786.0</v>
      </c>
      <c r="B1971" s="4" t="s">
        <v>377</v>
      </c>
      <c r="C1971" s="5">
        <v>72.0</v>
      </c>
      <c r="D1971" s="4" t="s">
        <v>378</v>
      </c>
      <c r="E1971" s="6" t="s">
        <v>379</v>
      </c>
      <c r="F1971" s="5" t="s">
        <v>32</v>
      </c>
      <c r="G1971" s="5">
        <v>2875.0</v>
      </c>
      <c r="H1971" s="5" t="s">
        <v>332</v>
      </c>
      <c r="I1971" s="4" t="s">
        <v>28</v>
      </c>
    </row>
    <row r="1972">
      <c r="A1972" s="3">
        <v>43786.0</v>
      </c>
      <c r="B1972" s="4" t="s">
        <v>836</v>
      </c>
      <c r="C1972" s="5">
        <v>73.0</v>
      </c>
      <c r="D1972" s="4" t="s">
        <v>837</v>
      </c>
      <c r="E1972" s="6" t="s">
        <v>838</v>
      </c>
      <c r="F1972" s="5">
        <v>4.0</v>
      </c>
      <c r="G1972" s="5">
        <v>31441.0</v>
      </c>
      <c r="H1972" s="5">
        <v>112.0</v>
      </c>
      <c r="I1972" s="4" t="s">
        <v>14</v>
      </c>
    </row>
    <row r="1973">
      <c r="A1973" s="3">
        <v>43786.0</v>
      </c>
      <c r="B1973" s="4" t="s">
        <v>877</v>
      </c>
      <c r="C1973" s="5">
        <v>74.0</v>
      </c>
      <c r="D1973" s="4" t="s">
        <v>878</v>
      </c>
      <c r="E1973" s="6" t="s">
        <v>879</v>
      </c>
      <c r="F1973" s="5" t="s">
        <v>32</v>
      </c>
      <c r="G1973" s="5">
        <v>535.0</v>
      </c>
      <c r="H1973" s="5" t="s">
        <v>880</v>
      </c>
      <c r="I1973" s="4" t="s">
        <v>28</v>
      </c>
    </row>
    <row r="1974">
      <c r="A1974" s="3">
        <v>43786.0</v>
      </c>
      <c r="B1974" s="4" t="s">
        <v>256</v>
      </c>
      <c r="C1974" s="5">
        <v>75.0</v>
      </c>
      <c r="D1974" s="4" t="s">
        <v>257</v>
      </c>
      <c r="E1974" s="6" t="s">
        <v>258</v>
      </c>
      <c r="F1974" s="5" t="s">
        <v>251</v>
      </c>
      <c r="G1974" s="5">
        <v>2406.0</v>
      </c>
      <c r="H1974" s="5" t="s">
        <v>259</v>
      </c>
      <c r="I1974" s="4" t="s">
        <v>28</v>
      </c>
    </row>
    <row r="1975">
      <c r="A1975" s="3">
        <v>43786.0</v>
      </c>
      <c r="B1975" s="4" t="s">
        <v>893</v>
      </c>
      <c r="C1975" s="5">
        <v>76.0</v>
      </c>
      <c r="D1975" s="4" t="s">
        <v>894</v>
      </c>
      <c r="E1975" s="6" t="s">
        <v>895</v>
      </c>
      <c r="F1975" s="5" t="s">
        <v>896</v>
      </c>
      <c r="G1975" s="5">
        <v>230.0</v>
      </c>
      <c r="H1975" s="5" t="s">
        <v>897</v>
      </c>
      <c r="I1975" s="4" t="s">
        <v>28</v>
      </c>
    </row>
    <row r="1976">
      <c r="A1976" s="3">
        <v>43786.0</v>
      </c>
      <c r="B1976" s="4" t="s">
        <v>79</v>
      </c>
      <c r="C1976" s="5">
        <v>77.0</v>
      </c>
      <c r="D1976" s="4" t="s">
        <v>80</v>
      </c>
      <c r="E1976" s="6" t="s">
        <v>81</v>
      </c>
      <c r="F1976" s="5">
        <v>4.0</v>
      </c>
      <c r="G1976" s="5">
        <v>2088.0</v>
      </c>
      <c r="H1976" s="5" t="s">
        <v>59</v>
      </c>
      <c r="I1976" s="4" t="s">
        <v>14</v>
      </c>
    </row>
    <row r="1977">
      <c r="A1977" s="3">
        <v>43786.0</v>
      </c>
      <c r="B1977" s="4" t="s">
        <v>434</v>
      </c>
      <c r="C1977" s="5">
        <v>78.0</v>
      </c>
      <c r="D1977" s="4" t="s">
        <v>435</v>
      </c>
      <c r="E1977" s="6" t="s">
        <v>436</v>
      </c>
      <c r="F1977" s="5" t="s">
        <v>12</v>
      </c>
      <c r="G1977" s="5">
        <v>4791.0</v>
      </c>
      <c r="H1977" s="5" t="s">
        <v>437</v>
      </c>
      <c r="I1977" s="4" t="s">
        <v>28</v>
      </c>
    </row>
    <row r="1978">
      <c r="A1978" s="3">
        <v>43786.0</v>
      </c>
      <c r="B1978" s="4" t="s">
        <v>740</v>
      </c>
      <c r="C1978" s="5">
        <v>79.0</v>
      </c>
      <c r="D1978" s="4" t="s">
        <v>741</v>
      </c>
      <c r="E1978" s="6" t="s">
        <v>742</v>
      </c>
      <c r="F1978" s="5" t="s">
        <v>26</v>
      </c>
      <c r="G1978" s="5">
        <v>3243.0</v>
      </c>
      <c r="H1978" s="5" t="s">
        <v>743</v>
      </c>
      <c r="I1978" s="4" t="s">
        <v>28</v>
      </c>
    </row>
    <row r="1979">
      <c r="A1979" s="3">
        <v>43786.0</v>
      </c>
      <c r="B1979" s="4" t="s">
        <v>449</v>
      </c>
      <c r="C1979" s="5">
        <v>80.0</v>
      </c>
      <c r="D1979" s="4" t="s">
        <v>450</v>
      </c>
      <c r="E1979" s="6" t="s">
        <v>451</v>
      </c>
      <c r="F1979" s="5" t="s">
        <v>251</v>
      </c>
      <c r="G1979" s="5">
        <v>1054.0</v>
      </c>
      <c r="H1979" s="5" t="s">
        <v>452</v>
      </c>
      <c r="I1979" s="4" t="s">
        <v>28</v>
      </c>
    </row>
    <row r="1980">
      <c r="A1980" s="3">
        <v>43786.0</v>
      </c>
      <c r="B1980" s="4" t="s">
        <v>782</v>
      </c>
      <c r="C1980" s="5">
        <v>81.0</v>
      </c>
      <c r="D1980" s="4" t="s">
        <v>783</v>
      </c>
      <c r="E1980" s="6" t="s">
        <v>784</v>
      </c>
      <c r="F1980" s="5" t="s">
        <v>134</v>
      </c>
      <c r="G1980" s="5">
        <v>544.0</v>
      </c>
      <c r="H1980" s="5" t="s">
        <v>785</v>
      </c>
      <c r="I1980" s="4" t="s">
        <v>14</v>
      </c>
    </row>
    <row r="1981">
      <c r="A1981" s="3">
        <v>43786.0</v>
      </c>
      <c r="B1981" s="4" t="s">
        <v>445</v>
      </c>
      <c r="C1981" s="5">
        <v>82.0</v>
      </c>
      <c r="D1981" s="4" t="s">
        <v>446</v>
      </c>
      <c r="E1981" s="6" t="s">
        <v>447</v>
      </c>
      <c r="F1981" s="5">
        <v>4.0</v>
      </c>
      <c r="G1981" s="5">
        <v>1200.0</v>
      </c>
      <c r="H1981" s="5" t="s">
        <v>448</v>
      </c>
      <c r="I1981" s="4" t="s">
        <v>14</v>
      </c>
    </row>
    <row r="1982">
      <c r="A1982" s="3">
        <v>43786.0</v>
      </c>
      <c r="B1982" s="4" t="s">
        <v>719</v>
      </c>
      <c r="C1982" s="5">
        <v>83.0</v>
      </c>
      <c r="D1982" s="4" t="s">
        <v>720</v>
      </c>
      <c r="E1982" s="6" t="s">
        <v>721</v>
      </c>
      <c r="F1982" s="5" t="s">
        <v>74</v>
      </c>
      <c r="G1982" s="5">
        <v>254.0</v>
      </c>
      <c r="H1982" s="5" t="s">
        <v>722</v>
      </c>
      <c r="I1982" s="4" t="s">
        <v>28</v>
      </c>
    </row>
    <row r="1983">
      <c r="A1983" s="3">
        <v>43786.0</v>
      </c>
      <c r="B1983" s="4" t="s">
        <v>82</v>
      </c>
      <c r="C1983" s="5">
        <v>84.0</v>
      </c>
      <c r="D1983" s="4" t="s">
        <v>83</v>
      </c>
      <c r="E1983" s="6" t="s">
        <v>84</v>
      </c>
      <c r="F1983" s="5" t="s">
        <v>85</v>
      </c>
      <c r="G1983" s="5">
        <v>759.0</v>
      </c>
      <c r="H1983" s="5">
        <v>37.0</v>
      </c>
      <c r="I1983" s="4" t="s">
        <v>28</v>
      </c>
    </row>
    <row r="1984">
      <c r="A1984" s="3">
        <v>43786.0</v>
      </c>
      <c r="B1984" s="4" t="s">
        <v>380</v>
      </c>
      <c r="C1984" s="5">
        <v>85.0</v>
      </c>
      <c r="D1984" s="4" t="s">
        <v>381</v>
      </c>
      <c r="E1984" s="6" t="s">
        <v>382</v>
      </c>
      <c r="F1984" s="5" t="s">
        <v>12</v>
      </c>
      <c r="G1984" s="5">
        <v>6969.0</v>
      </c>
      <c r="H1984" s="5" t="s">
        <v>383</v>
      </c>
      <c r="I1984" s="4" t="s">
        <v>28</v>
      </c>
    </row>
    <row r="1985">
      <c r="A1985" s="3">
        <v>43786.0</v>
      </c>
      <c r="B1985" s="4" t="s">
        <v>676</v>
      </c>
      <c r="C1985" s="5">
        <v>86.0</v>
      </c>
      <c r="D1985" s="4" t="s">
        <v>677</v>
      </c>
      <c r="E1985" s="6" t="s">
        <v>678</v>
      </c>
      <c r="F1985" s="5">
        <v>4.0</v>
      </c>
      <c r="G1985" s="5">
        <v>1269.0</v>
      </c>
      <c r="H1985" s="5" t="s">
        <v>679</v>
      </c>
      <c r="I1985" s="4" t="s">
        <v>14</v>
      </c>
    </row>
    <row r="1986">
      <c r="A1986" s="3">
        <v>43786.0</v>
      </c>
      <c r="B1986" s="4" t="s">
        <v>813</v>
      </c>
      <c r="C1986" s="5">
        <v>87.0</v>
      </c>
      <c r="D1986" s="4" t="s">
        <v>814</v>
      </c>
      <c r="E1986" s="6" t="s">
        <v>815</v>
      </c>
      <c r="F1986" s="5">
        <v>4.0</v>
      </c>
      <c r="G1986" s="5">
        <v>498.0</v>
      </c>
      <c r="H1986" s="5" t="s">
        <v>816</v>
      </c>
      <c r="I1986" s="4" t="s">
        <v>14</v>
      </c>
    </row>
    <row r="1987">
      <c r="A1987" s="3">
        <v>43786.0</v>
      </c>
      <c r="B1987" s="4" t="s">
        <v>708</v>
      </c>
      <c r="C1987" s="5">
        <v>88.0</v>
      </c>
      <c r="D1987" s="4" t="s">
        <v>709</v>
      </c>
      <c r="E1987" s="6" t="s">
        <v>710</v>
      </c>
      <c r="F1987" s="5">
        <v>4.0</v>
      </c>
      <c r="G1987" s="5">
        <v>797.0</v>
      </c>
      <c r="H1987" s="5" t="s">
        <v>711</v>
      </c>
      <c r="I1987" s="4" t="s">
        <v>28</v>
      </c>
    </row>
    <row r="1988">
      <c r="A1988" s="3">
        <v>43786.0</v>
      </c>
      <c r="B1988" s="4" t="s">
        <v>210</v>
      </c>
      <c r="C1988" s="5">
        <v>89.0</v>
      </c>
      <c r="D1988" s="4" t="s">
        <v>211</v>
      </c>
      <c r="E1988" s="6" t="s">
        <v>212</v>
      </c>
      <c r="F1988" s="5">
        <v>4.0</v>
      </c>
      <c r="G1988" s="5">
        <v>454.0</v>
      </c>
      <c r="H1988" s="5" t="s">
        <v>213</v>
      </c>
      <c r="I1988" s="4" t="s">
        <v>28</v>
      </c>
    </row>
    <row r="1989">
      <c r="A1989" s="3">
        <v>43786.0</v>
      </c>
      <c r="B1989" s="4" t="s">
        <v>281</v>
      </c>
      <c r="C1989" s="5">
        <v>90.0</v>
      </c>
      <c r="D1989" s="4" t="s">
        <v>113</v>
      </c>
      <c r="E1989" s="6" t="s">
        <v>282</v>
      </c>
      <c r="F1989" s="5">
        <v>4.0</v>
      </c>
      <c r="G1989" s="5">
        <v>2703.0</v>
      </c>
      <c r="H1989" s="5" t="s">
        <v>283</v>
      </c>
      <c r="I1989" s="4" t="s">
        <v>28</v>
      </c>
    </row>
    <row r="1990">
      <c r="A1990" s="3">
        <v>43786.0</v>
      </c>
      <c r="B1990" s="4" t="s">
        <v>744</v>
      </c>
      <c r="C1990" s="5">
        <v>91.0</v>
      </c>
      <c r="D1990" s="4" t="s">
        <v>745</v>
      </c>
      <c r="E1990" s="6" t="s">
        <v>746</v>
      </c>
      <c r="F1990" s="5" t="s">
        <v>12</v>
      </c>
      <c r="G1990" s="5">
        <v>651.0</v>
      </c>
      <c r="H1990" s="5" t="s">
        <v>747</v>
      </c>
      <c r="I1990" s="4" t="s">
        <v>28</v>
      </c>
    </row>
    <row r="1991">
      <c r="A1991" s="3">
        <v>43786.0</v>
      </c>
      <c r="B1991" s="4" t="s">
        <v>618</v>
      </c>
      <c r="C1991" s="5">
        <v>92.0</v>
      </c>
      <c r="D1991" s="4" t="s">
        <v>619</v>
      </c>
      <c r="E1991" s="6" t="s">
        <v>620</v>
      </c>
      <c r="F1991" s="5" t="s">
        <v>176</v>
      </c>
      <c r="G1991" s="5">
        <v>71.0</v>
      </c>
      <c r="H1991" s="5" t="s">
        <v>621</v>
      </c>
      <c r="I1991" s="4" t="s">
        <v>28</v>
      </c>
    </row>
    <row r="1992">
      <c r="A1992" s="3">
        <v>43786.0</v>
      </c>
      <c r="B1992" s="4" t="s">
        <v>225</v>
      </c>
      <c r="C1992" s="5">
        <v>93.0</v>
      </c>
      <c r="D1992" s="4" t="s">
        <v>226</v>
      </c>
      <c r="E1992" s="6" t="s">
        <v>227</v>
      </c>
      <c r="F1992" s="5" t="s">
        <v>74</v>
      </c>
      <c r="G1992" s="5">
        <v>4639.0</v>
      </c>
      <c r="H1992" s="5" t="s">
        <v>228</v>
      </c>
      <c r="I1992" s="4" t="s">
        <v>28</v>
      </c>
    </row>
    <row r="1993">
      <c r="A1993" s="3">
        <v>43786.0</v>
      </c>
      <c r="B1993" s="4" t="s">
        <v>770</v>
      </c>
      <c r="C1993" s="5">
        <v>94.0</v>
      </c>
      <c r="D1993" s="4" t="s">
        <v>771</v>
      </c>
      <c r="E1993" s="6" t="s">
        <v>772</v>
      </c>
      <c r="F1993" s="5" t="s">
        <v>773</v>
      </c>
      <c r="G1993" s="5">
        <v>5241.0</v>
      </c>
      <c r="H1993" s="5" t="s">
        <v>774</v>
      </c>
      <c r="I1993" s="4" t="s">
        <v>14</v>
      </c>
    </row>
    <row r="1994">
      <c r="A1994" s="3">
        <v>43786.0</v>
      </c>
      <c r="B1994" s="4" t="s">
        <v>363</v>
      </c>
      <c r="C1994" s="5">
        <v>95.0</v>
      </c>
      <c r="D1994" s="4" t="s">
        <v>364</v>
      </c>
      <c r="E1994" s="6" t="s">
        <v>365</v>
      </c>
      <c r="F1994" s="5">
        <v>4.0</v>
      </c>
      <c r="G1994" s="5">
        <v>1116.0</v>
      </c>
      <c r="H1994" s="5" t="s">
        <v>366</v>
      </c>
      <c r="I1994" s="4" t="s">
        <v>14</v>
      </c>
    </row>
    <row r="1995">
      <c r="A1995" s="3">
        <v>43786.0</v>
      </c>
      <c r="B1995" s="4" t="s">
        <v>168</v>
      </c>
      <c r="C1995" s="5">
        <v>96.0</v>
      </c>
      <c r="D1995" s="4" t="s">
        <v>169</v>
      </c>
      <c r="E1995" s="6" t="s">
        <v>170</v>
      </c>
      <c r="F1995" s="5" t="s">
        <v>171</v>
      </c>
      <c r="G1995" s="5">
        <v>1083.0</v>
      </c>
      <c r="H1995" s="5" t="s">
        <v>172</v>
      </c>
      <c r="I1995" s="4" t="s">
        <v>28</v>
      </c>
    </row>
    <row r="1996">
      <c r="A1996" s="3">
        <v>43786.0</v>
      </c>
      <c r="B1996" s="4" t="s">
        <v>810</v>
      </c>
      <c r="C1996" s="5">
        <v>97.0</v>
      </c>
      <c r="D1996" s="4" t="s">
        <v>811</v>
      </c>
      <c r="E1996" s="6" t="s">
        <v>812</v>
      </c>
      <c r="F1996" s="5" t="s">
        <v>26</v>
      </c>
      <c r="G1996" s="5">
        <v>1923.0</v>
      </c>
      <c r="H1996" s="5" t="s">
        <v>569</v>
      </c>
      <c r="I1996" s="4" t="s">
        <v>28</v>
      </c>
    </row>
    <row r="1997">
      <c r="A1997" s="3">
        <v>43786.0</v>
      </c>
      <c r="B1997" s="4" t="s">
        <v>271</v>
      </c>
      <c r="C1997" s="5">
        <v>98.0</v>
      </c>
      <c r="D1997" s="4" t="s">
        <v>272</v>
      </c>
      <c r="E1997" s="6" t="s">
        <v>273</v>
      </c>
      <c r="F1997" s="5" t="s">
        <v>12</v>
      </c>
      <c r="G1997" s="5">
        <v>7876.0</v>
      </c>
      <c r="H1997" s="5">
        <v>350.0</v>
      </c>
      <c r="I1997" s="4" t="s">
        <v>28</v>
      </c>
    </row>
    <row r="1998">
      <c r="A1998" s="3">
        <v>43786.0</v>
      </c>
      <c r="B1998" s="4" t="s">
        <v>574</v>
      </c>
      <c r="C1998" s="5">
        <v>99.0</v>
      </c>
      <c r="D1998" s="4" t="s">
        <v>575</v>
      </c>
      <c r="E1998" s="6" t="s">
        <v>576</v>
      </c>
      <c r="F1998" s="5" t="s">
        <v>134</v>
      </c>
      <c r="G1998" s="5">
        <v>762.0</v>
      </c>
      <c r="H1998" s="5" t="s">
        <v>577</v>
      </c>
      <c r="I1998" s="4" t="s">
        <v>14</v>
      </c>
    </row>
    <row r="1999">
      <c r="A1999" s="3">
        <v>43786.0</v>
      </c>
      <c r="B1999" s="4" t="s">
        <v>237</v>
      </c>
      <c r="C1999" s="5">
        <v>100.0</v>
      </c>
      <c r="D1999" s="4" t="s">
        <v>238</v>
      </c>
      <c r="E1999" s="6" t="s">
        <v>239</v>
      </c>
      <c r="F1999" s="5" t="s">
        <v>26</v>
      </c>
      <c r="G1999" s="5">
        <v>3882.0</v>
      </c>
      <c r="H1999" s="5" t="s">
        <v>240</v>
      </c>
      <c r="I1999" s="4" t="s">
        <v>28</v>
      </c>
    </row>
    <row r="2000">
      <c r="A2000" s="3">
        <v>43785.0</v>
      </c>
      <c r="B2000" s="4" t="s">
        <v>19</v>
      </c>
      <c r="C2000" s="5">
        <v>1.0</v>
      </c>
      <c r="D2000" s="4" t="s">
        <v>20</v>
      </c>
      <c r="E2000" s="6" t="s">
        <v>21</v>
      </c>
      <c r="F2000" s="5">
        <v>4.0</v>
      </c>
      <c r="G2000" s="5">
        <v>10808.0</v>
      </c>
      <c r="H2000" s="5" t="s">
        <v>22</v>
      </c>
      <c r="I2000" s="4" t="s">
        <v>14</v>
      </c>
    </row>
    <row r="2001">
      <c r="A2001" s="3">
        <v>43785.0</v>
      </c>
      <c r="B2001" s="4" t="s">
        <v>15</v>
      </c>
      <c r="C2001" s="5">
        <v>2.0</v>
      </c>
      <c r="D2001" s="4" t="s">
        <v>16</v>
      </c>
      <c r="E2001" s="6" t="s">
        <v>17</v>
      </c>
      <c r="F2001" s="5">
        <v>4.0</v>
      </c>
      <c r="G2001" s="5">
        <v>29163.0</v>
      </c>
      <c r="H2001" s="5" t="s">
        <v>18</v>
      </c>
      <c r="I2001" s="4" t="s">
        <v>14</v>
      </c>
    </row>
    <row r="2002">
      <c r="A2002" s="3">
        <v>43785.0</v>
      </c>
      <c r="B2002" s="4" t="s">
        <v>68</v>
      </c>
      <c r="C2002" s="5">
        <v>3.0</v>
      </c>
      <c r="D2002" s="4" t="s">
        <v>69</v>
      </c>
      <c r="E2002" s="6" t="s">
        <v>70</v>
      </c>
      <c r="F2002" s="5">
        <v>4.0</v>
      </c>
      <c r="G2002" s="5">
        <v>3725.0</v>
      </c>
      <c r="H2002" s="5" t="s">
        <v>67</v>
      </c>
      <c r="I2002" s="4" t="s">
        <v>28</v>
      </c>
    </row>
    <row r="2003">
      <c r="A2003" s="3">
        <v>43785.0</v>
      </c>
      <c r="B2003" s="4" t="s">
        <v>23</v>
      </c>
      <c r="C2003" s="5">
        <v>4.0</v>
      </c>
      <c r="D2003" s="4" t="s">
        <v>24</v>
      </c>
      <c r="E2003" s="6" t="s">
        <v>25</v>
      </c>
      <c r="F2003" s="5" t="s">
        <v>26</v>
      </c>
      <c r="G2003" s="5">
        <v>6079.0</v>
      </c>
      <c r="H2003" s="5" t="s">
        <v>27</v>
      </c>
      <c r="I2003" s="4" t="s">
        <v>28</v>
      </c>
    </row>
    <row r="2004">
      <c r="A2004" s="3">
        <v>43785.0</v>
      </c>
      <c r="B2004" s="4" t="s">
        <v>38</v>
      </c>
      <c r="C2004" s="5">
        <v>5.0</v>
      </c>
      <c r="D2004" s="4" t="s">
        <v>39</v>
      </c>
      <c r="E2004" s="6" t="s">
        <v>40</v>
      </c>
      <c r="F2004" s="5">
        <v>4.0</v>
      </c>
      <c r="G2004" s="5">
        <v>5485.0</v>
      </c>
      <c r="H2004" s="5" t="s">
        <v>41</v>
      </c>
      <c r="I2004" s="4" t="s">
        <v>14</v>
      </c>
    </row>
    <row r="2005">
      <c r="A2005" s="3">
        <v>43785.0</v>
      </c>
      <c r="B2005" s="4" t="s">
        <v>46</v>
      </c>
      <c r="C2005" s="5">
        <v>6.0</v>
      </c>
      <c r="D2005" s="4" t="s">
        <v>47</v>
      </c>
      <c r="E2005" s="6" t="s">
        <v>48</v>
      </c>
      <c r="F2005" s="5">
        <v>4.0</v>
      </c>
      <c r="G2005" s="5">
        <v>6736.0</v>
      </c>
      <c r="H2005" s="5" t="s">
        <v>49</v>
      </c>
      <c r="I2005" s="4" t="s">
        <v>14</v>
      </c>
    </row>
    <row r="2006">
      <c r="A2006" s="3">
        <v>43785.0</v>
      </c>
      <c r="B2006" s="4" t="s">
        <v>182</v>
      </c>
      <c r="C2006" s="5">
        <v>7.0</v>
      </c>
      <c r="D2006" s="4" t="s">
        <v>183</v>
      </c>
      <c r="E2006" s="6" t="s">
        <v>184</v>
      </c>
      <c r="F2006" s="5">
        <v>4.0</v>
      </c>
      <c r="G2006" s="5">
        <v>6706.0</v>
      </c>
      <c r="H2006" s="5" t="s">
        <v>185</v>
      </c>
      <c r="I2006" s="4" t="s">
        <v>14</v>
      </c>
    </row>
    <row r="2007">
      <c r="A2007" s="3">
        <v>43785.0</v>
      </c>
      <c r="B2007" s="4" t="s">
        <v>885</v>
      </c>
      <c r="C2007" s="5">
        <v>8.0</v>
      </c>
      <c r="D2007" s="4" t="s">
        <v>886</v>
      </c>
      <c r="E2007" s="6" t="s">
        <v>887</v>
      </c>
      <c r="F2007" s="5" t="s">
        <v>171</v>
      </c>
      <c r="G2007" s="5">
        <v>133.0</v>
      </c>
      <c r="H2007" s="5" t="s">
        <v>888</v>
      </c>
      <c r="I2007" s="4" t="s">
        <v>28</v>
      </c>
    </row>
    <row r="2008">
      <c r="A2008" s="3">
        <v>43785.0</v>
      </c>
      <c r="B2008" s="4" t="s">
        <v>431</v>
      </c>
      <c r="C2008" s="5">
        <v>9.0</v>
      </c>
      <c r="D2008" s="4" t="s">
        <v>432</v>
      </c>
      <c r="E2008" s="6" t="s">
        <v>433</v>
      </c>
      <c r="F2008" s="8"/>
      <c r="G2008" s="8"/>
      <c r="H2008" s="8"/>
      <c r="I2008" s="4" t="s">
        <v>14</v>
      </c>
    </row>
    <row r="2009">
      <c r="A2009" s="3">
        <v>43785.0</v>
      </c>
      <c r="B2009" s="4" t="s">
        <v>60</v>
      </c>
      <c r="C2009" s="5">
        <v>10.0</v>
      </c>
      <c r="D2009" s="4" t="s">
        <v>61</v>
      </c>
      <c r="E2009" s="6" t="s">
        <v>62</v>
      </c>
      <c r="F2009" s="5">
        <v>4.0</v>
      </c>
      <c r="G2009" s="5">
        <v>2758.0</v>
      </c>
      <c r="H2009" s="5" t="s">
        <v>63</v>
      </c>
      <c r="I2009" s="4" t="s">
        <v>14</v>
      </c>
    </row>
    <row r="2010">
      <c r="A2010" s="3">
        <v>43785.0</v>
      </c>
      <c r="B2010" s="4" t="s">
        <v>692</v>
      </c>
      <c r="C2010" s="5">
        <v>11.0</v>
      </c>
      <c r="D2010" s="4" t="s">
        <v>693</v>
      </c>
      <c r="E2010" s="6" t="s">
        <v>694</v>
      </c>
      <c r="F2010" s="5" t="s">
        <v>12</v>
      </c>
      <c r="G2010" s="5">
        <v>4587.0</v>
      </c>
      <c r="H2010" s="5" t="s">
        <v>695</v>
      </c>
      <c r="I2010" s="4" t="s">
        <v>28</v>
      </c>
    </row>
    <row r="2011">
      <c r="A2011" s="3">
        <v>43785.0</v>
      </c>
      <c r="B2011" s="4" t="s">
        <v>42</v>
      </c>
      <c r="C2011" s="5">
        <v>12.0</v>
      </c>
      <c r="D2011" s="4" t="s">
        <v>43</v>
      </c>
      <c r="E2011" s="6" t="s">
        <v>44</v>
      </c>
      <c r="F2011" s="5">
        <v>4.0</v>
      </c>
      <c r="G2011" s="5">
        <v>1830.0</v>
      </c>
      <c r="H2011" s="5" t="s">
        <v>45</v>
      </c>
      <c r="I2011" s="4" t="s">
        <v>14</v>
      </c>
    </row>
    <row r="2012">
      <c r="A2012" s="3">
        <v>43785.0</v>
      </c>
      <c r="B2012" s="4" t="s">
        <v>86</v>
      </c>
      <c r="C2012" s="5">
        <v>13.0</v>
      </c>
      <c r="D2012" s="4" t="s">
        <v>87</v>
      </c>
      <c r="E2012" s="6" t="s">
        <v>88</v>
      </c>
      <c r="F2012" s="5">
        <v>4.0</v>
      </c>
      <c r="G2012" s="5">
        <v>3640.0</v>
      </c>
      <c r="H2012" s="5" t="s">
        <v>89</v>
      </c>
      <c r="I2012" s="4" t="s">
        <v>14</v>
      </c>
    </row>
    <row r="2013">
      <c r="A2013" s="3">
        <v>43785.0</v>
      </c>
      <c r="B2013" s="4" t="s">
        <v>71</v>
      </c>
      <c r="C2013" s="5">
        <v>14.0</v>
      </c>
      <c r="D2013" s="4" t="s">
        <v>72</v>
      </c>
      <c r="E2013" s="6" t="s">
        <v>73</v>
      </c>
      <c r="F2013" s="5" t="s">
        <v>74</v>
      </c>
      <c r="G2013" s="5">
        <v>2403.0</v>
      </c>
      <c r="H2013" s="5" t="s">
        <v>75</v>
      </c>
      <c r="I2013" s="4" t="s">
        <v>28</v>
      </c>
    </row>
    <row r="2014">
      <c r="A2014" s="3">
        <v>43785.0</v>
      </c>
      <c r="B2014" s="4" t="s">
        <v>857</v>
      </c>
      <c r="C2014" s="5">
        <v>15.0</v>
      </c>
      <c r="D2014" s="4" t="s">
        <v>858</v>
      </c>
      <c r="E2014" s="6" t="s">
        <v>859</v>
      </c>
      <c r="F2014" s="5">
        <v>4.0</v>
      </c>
      <c r="G2014" s="5">
        <v>2099.0</v>
      </c>
      <c r="H2014" s="5" t="s">
        <v>67</v>
      </c>
      <c r="I2014" s="4" t="s">
        <v>14</v>
      </c>
    </row>
    <row r="2015">
      <c r="A2015" s="3">
        <v>43785.0</v>
      </c>
      <c r="B2015" s="4" t="s">
        <v>76</v>
      </c>
      <c r="C2015" s="5">
        <v>16.0</v>
      </c>
      <c r="D2015" s="4" t="s">
        <v>77</v>
      </c>
      <c r="E2015" s="6" t="s">
        <v>78</v>
      </c>
      <c r="F2015" s="5" t="s">
        <v>26</v>
      </c>
      <c r="G2015" s="5">
        <v>2934.0</v>
      </c>
      <c r="H2015" s="5" t="s">
        <v>67</v>
      </c>
      <c r="I2015" s="4" t="s">
        <v>28</v>
      </c>
    </row>
    <row r="2016">
      <c r="A2016" s="3">
        <v>43785.0</v>
      </c>
      <c r="B2016" s="4" t="s">
        <v>29</v>
      </c>
      <c r="C2016" s="5">
        <v>17.0</v>
      </c>
      <c r="D2016" s="4" t="s">
        <v>30</v>
      </c>
      <c r="E2016" s="6" t="s">
        <v>31</v>
      </c>
      <c r="F2016" s="5" t="s">
        <v>32</v>
      </c>
      <c r="G2016" s="5">
        <v>2108.0</v>
      </c>
      <c r="H2016" s="5" t="s">
        <v>33</v>
      </c>
      <c r="I2016" s="4" t="s">
        <v>28</v>
      </c>
    </row>
    <row r="2017">
      <c r="A2017" s="3">
        <v>43785.0</v>
      </c>
      <c r="B2017" s="4" t="s">
        <v>34</v>
      </c>
      <c r="C2017" s="5">
        <v>18.0</v>
      </c>
      <c r="D2017" s="4" t="s">
        <v>35</v>
      </c>
      <c r="E2017" s="6" t="s">
        <v>36</v>
      </c>
      <c r="F2017" s="5">
        <v>4.0</v>
      </c>
      <c r="G2017" s="5">
        <v>3781.0</v>
      </c>
      <c r="H2017" s="5" t="s">
        <v>37</v>
      </c>
      <c r="I2017" s="4" t="s">
        <v>28</v>
      </c>
    </row>
    <row r="2018">
      <c r="A2018" s="3">
        <v>43785.0</v>
      </c>
      <c r="B2018" s="4" t="s">
        <v>55</v>
      </c>
      <c r="C2018" s="5">
        <v>19.0</v>
      </c>
      <c r="D2018" s="4" t="s">
        <v>56</v>
      </c>
      <c r="E2018" s="6" t="s">
        <v>57</v>
      </c>
      <c r="F2018" s="5" t="s">
        <v>58</v>
      </c>
      <c r="G2018" s="5">
        <v>2245.0</v>
      </c>
      <c r="H2018" s="5" t="s">
        <v>59</v>
      </c>
      <c r="I2018" s="4" t="s">
        <v>28</v>
      </c>
    </row>
    <row r="2019">
      <c r="A2019" s="3">
        <v>43785.0</v>
      </c>
      <c r="B2019" s="4" t="s">
        <v>214</v>
      </c>
      <c r="C2019" s="5">
        <v>20.0</v>
      </c>
      <c r="D2019" s="4" t="s">
        <v>215</v>
      </c>
      <c r="E2019" s="6" t="s">
        <v>216</v>
      </c>
      <c r="F2019" s="5" t="s">
        <v>26</v>
      </c>
      <c r="G2019" s="5">
        <v>4463.0</v>
      </c>
      <c r="H2019" s="5" t="s">
        <v>54</v>
      </c>
      <c r="I2019" s="4" t="s">
        <v>28</v>
      </c>
    </row>
    <row r="2020">
      <c r="A2020" s="3">
        <v>43785.0</v>
      </c>
      <c r="B2020" s="4" t="s">
        <v>532</v>
      </c>
      <c r="C2020" s="5">
        <v>21.0</v>
      </c>
      <c r="D2020" s="4" t="s">
        <v>533</v>
      </c>
      <c r="E2020" s="6" t="s">
        <v>534</v>
      </c>
      <c r="F2020" s="5" t="s">
        <v>12</v>
      </c>
      <c r="G2020" s="5">
        <v>2799.0</v>
      </c>
      <c r="H2020" s="5" t="s">
        <v>535</v>
      </c>
      <c r="I2020" s="4" t="s">
        <v>14</v>
      </c>
    </row>
    <row r="2021">
      <c r="A2021" s="3">
        <v>43785.0</v>
      </c>
      <c r="B2021" s="4" t="s">
        <v>140</v>
      </c>
      <c r="C2021" s="5">
        <v>22.0</v>
      </c>
      <c r="D2021" s="4" t="s">
        <v>141</v>
      </c>
      <c r="E2021" s="6" t="s">
        <v>142</v>
      </c>
      <c r="F2021" s="5" t="s">
        <v>74</v>
      </c>
      <c r="G2021" s="5">
        <v>8885.0</v>
      </c>
      <c r="H2021" s="5" t="s">
        <v>143</v>
      </c>
      <c r="I2021" s="4" t="s">
        <v>28</v>
      </c>
    </row>
    <row r="2022">
      <c r="A2022" s="3">
        <v>43785.0</v>
      </c>
      <c r="B2022" s="4" t="s">
        <v>90</v>
      </c>
      <c r="C2022" s="5">
        <v>23.0</v>
      </c>
      <c r="D2022" s="4" t="s">
        <v>91</v>
      </c>
      <c r="E2022" s="6" t="s">
        <v>92</v>
      </c>
      <c r="F2022" s="5" t="s">
        <v>32</v>
      </c>
      <c r="G2022" s="5">
        <v>3157.0</v>
      </c>
      <c r="H2022" s="5" t="s">
        <v>93</v>
      </c>
      <c r="I2022" s="4" t="s">
        <v>28</v>
      </c>
    </row>
    <row r="2023">
      <c r="A2023" s="3">
        <v>43785.0</v>
      </c>
      <c r="B2023" s="4" t="s">
        <v>124</v>
      </c>
      <c r="C2023" s="5">
        <v>24.0</v>
      </c>
      <c r="D2023" s="4" t="s">
        <v>125</v>
      </c>
      <c r="E2023" s="6" t="s">
        <v>126</v>
      </c>
      <c r="F2023" s="5" t="s">
        <v>26</v>
      </c>
      <c r="G2023" s="5">
        <v>2493.0</v>
      </c>
      <c r="H2023" s="5" t="s">
        <v>127</v>
      </c>
      <c r="I2023" s="4" t="s">
        <v>28</v>
      </c>
    </row>
    <row r="2024">
      <c r="A2024" s="3">
        <v>43785.0</v>
      </c>
      <c r="B2024" s="4" t="s">
        <v>120</v>
      </c>
      <c r="C2024" s="5">
        <v>25.0</v>
      </c>
      <c r="D2024" s="4" t="s">
        <v>121</v>
      </c>
      <c r="E2024" s="6" t="s">
        <v>122</v>
      </c>
      <c r="F2024" s="5" t="s">
        <v>32</v>
      </c>
      <c r="G2024" s="5">
        <v>2041.0</v>
      </c>
      <c r="H2024" s="5" t="s">
        <v>123</v>
      </c>
      <c r="I2024" s="4" t="s">
        <v>28</v>
      </c>
    </row>
    <row r="2025">
      <c r="A2025" s="3">
        <v>43785.0</v>
      </c>
      <c r="B2025" s="4" t="s">
        <v>112</v>
      </c>
      <c r="C2025" s="5">
        <v>26.0</v>
      </c>
      <c r="D2025" s="4" t="s">
        <v>113</v>
      </c>
      <c r="E2025" s="6" t="s">
        <v>114</v>
      </c>
      <c r="F2025" s="5" t="s">
        <v>12</v>
      </c>
      <c r="G2025" s="5">
        <v>2675.0</v>
      </c>
      <c r="H2025" s="5" t="s">
        <v>115</v>
      </c>
      <c r="I2025" s="4" t="s">
        <v>28</v>
      </c>
    </row>
    <row r="2026">
      <c r="A2026" s="3">
        <v>43785.0</v>
      </c>
      <c r="B2026" s="4" t="s">
        <v>217</v>
      </c>
      <c r="C2026" s="5">
        <v>27.0</v>
      </c>
      <c r="D2026" s="4" t="s">
        <v>218</v>
      </c>
      <c r="E2026" s="6" t="s">
        <v>219</v>
      </c>
      <c r="F2026" s="5" t="s">
        <v>32</v>
      </c>
      <c r="G2026" s="5">
        <v>3561.0</v>
      </c>
      <c r="H2026" s="5" t="s">
        <v>220</v>
      </c>
      <c r="I2026" s="4" t="s">
        <v>28</v>
      </c>
    </row>
    <row r="2027">
      <c r="A2027" s="3">
        <v>43785.0</v>
      </c>
      <c r="B2027" s="4" t="s">
        <v>108</v>
      </c>
      <c r="C2027" s="5">
        <v>28.0</v>
      </c>
      <c r="D2027" s="4" t="s">
        <v>109</v>
      </c>
      <c r="E2027" s="6" t="s">
        <v>110</v>
      </c>
      <c r="F2027" s="5" t="s">
        <v>58</v>
      </c>
      <c r="G2027" s="5">
        <v>14480.0</v>
      </c>
      <c r="H2027" s="5" t="s">
        <v>111</v>
      </c>
      <c r="I2027" s="4" t="s">
        <v>28</v>
      </c>
    </row>
    <row r="2028">
      <c r="A2028" s="3">
        <v>43785.0</v>
      </c>
      <c r="B2028" s="4" t="s">
        <v>536</v>
      </c>
      <c r="C2028" s="5">
        <v>29.0</v>
      </c>
      <c r="D2028" s="4" t="s">
        <v>537</v>
      </c>
      <c r="E2028" s="6" t="s">
        <v>538</v>
      </c>
      <c r="F2028" s="5">
        <v>4.0</v>
      </c>
      <c r="G2028" s="5">
        <v>756.0</v>
      </c>
      <c r="H2028" s="5" t="s">
        <v>539</v>
      </c>
      <c r="I2028" s="4" t="s">
        <v>28</v>
      </c>
    </row>
    <row r="2029">
      <c r="A2029" s="3">
        <v>43785.0</v>
      </c>
      <c r="B2029" s="4" t="s">
        <v>190</v>
      </c>
      <c r="C2029" s="5">
        <v>30.0</v>
      </c>
      <c r="D2029" s="4" t="s">
        <v>191</v>
      </c>
      <c r="E2029" s="6" t="s">
        <v>192</v>
      </c>
      <c r="F2029" s="5" t="s">
        <v>26</v>
      </c>
      <c r="G2029" s="5">
        <v>229.0</v>
      </c>
      <c r="H2029" s="5" t="s">
        <v>193</v>
      </c>
      <c r="I2029" s="4" t="s">
        <v>28</v>
      </c>
    </row>
    <row r="2030">
      <c r="A2030" s="3">
        <v>43785.0</v>
      </c>
      <c r="B2030" s="4" t="s">
        <v>898</v>
      </c>
      <c r="C2030" s="5">
        <v>31.0</v>
      </c>
      <c r="D2030" s="4" t="s">
        <v>899</v>
      </c>
      <c r="E2030" s="6" t="s">
        <v>900</v>
      </c>
      <c r="F2030" s="5">
        <v>5.0</v>
      </c>
      <c r="G2030" s="5">
        <v>3.0</v>
      </c>
      <c r="H2030" s="5">
        <v>12.0</v>
      </c>
      <c r="I2030" s="4" t="s">
        <v>28</v>
      </c>
    </row>
    <row r="2031">
      <c r="A2031" s="3">
        <v>43785.0</v>
      </c>
      <c r="B2031" s="4" t="s">
        <v>156</v>
      </c>
      <c r="C2031" s="5">
        <v>32.0</v>
      </c>
      <c r="D2031" s="4" t="s">
        <v>157</v>
      </c>
      <c r="E2031" s="6" t="s">
        <v>158</v>
      </c>
      <c r="F2031" s="5" t="s">
        <v>134</v>
      </c>
      <c r="G2031" s="5">
        <v>1400.0</v>
      </c>
      <c r="H2031" s="5" t="s">
        <v>159</v>
      </c>
      <c r="I2031" s="4" t="s">
        <v>28</v>
      </c>
    </row>
    <row r="2032">
      <c r="A2032" s="3">
        <v>43785.0</v>
      </c>
      <c r="B2032" s="4" t="s">
        <v>367</v>
      </c>
      <c r="C2032" s="5">
        <v>33.0</v>
      </c>
      <c r="D2032" s="4" t="s">
        <v>104</v>
      </c>
      <c r="E2032" s="6" t="s">
        <v>368</v>
      </c>
      <c r="F2032" s="5">
        <v>4.0</v>
      </c>
      <c r="G2032" s="5">
        <v>3386.0</v>
      </c>
      <c r="H2032" s="5" t="s">
        <v>369</v>
      </c>
      <c r="I2032" s="4" t="s">
        <v>28</v>
      </c>
    </row>
    <row r="2033">
      <c r="A2033" s="3">
        <v>43785.0</v>
      </c>
      <c r="B2033" s="4" t="s">
        <v>384</v>
      </c>
      <c r="C2033" s="5">
        <v>34.0</v>
      </c>
      <c r="D2033" s="4" t="s">
        <v>385</v>
      </c>
      <c r="E2033" s="6" t="s">
        <v>386</v>
      </c>
      <c r="F2033" s="5" t="s">
        <v>74</v>
      </c>
      <c r="G2033" s="5">
        <v>2544.0</v>
      </c>
      <c r="H2033" s="5">
        <v>30.0</v>
      </c>
      <c r="I2033" s="4" t="s">
        <v>28</v>
      </c>
    </row>
    <row r="2034">
      <c r="A2034" s="3">
        <v>43785.0</v>
      </c>
      <c r="B2034" s="4" t="s">
        <v>409</v>
      </c>
      <c r="C2034" s="5">
        <v>35.0</v>
      </c>
      <c r="D2034" s="4" t="s">
        <v>410</v>
      </c>
      <c r="E2034" s="6" t="s">
        <v>411</v>
      </c>
      <c r="F2034" s="5" t="s">
        <v>32</v>
      </c>
      <c r="G2034" s="5">
        <v>827.0</v>
      </c>
      <c r="H2034" s="5" t="s">
        <v>412</v>
      </c>
      <c r="I2034" s="4" t="s">
        <v>28</v>
      </c>
    </row>
    <row r="2035">
      <c r="A2035" s="3">
        <v>43785.0</v>
      </c>
      <c r="B2035" s="4" t="s">
        <v>116</v>
      </c>
      <c r="C2035" s="5">
        <v>36.0</v>
      </c>
      <c r="D2035" s="4" t="s">
        <v>117</v>
      </c>
      <c r="E2035" s="6" t="s">
        <v>118</v>
      </c>
      <c r="F2035" s="5" t="s">
        <v>32</v>
      </c>
      <c r="G2035" s="5">
        <v>2056.0</v>
      </c>
      <c r="H2035" s="5" t="s">
        <v>119</v>
      </c>
      <c r="I2035" s="4" t="s">
        <v>28</v>
      </c>
    </row>
    <row r="2036">
      <c r="A2036" s="3">
        <v>43785.0</v>
      </c>
      <c r="B2036" s="4" t="s">
        <v>248</v>
      </c>
      <c r="C2036" s="5">
        <v>37.0</v>
      </c>
      <c r="D2036" s="4" t="s">
        <v>249</v>
      </c>
      <c r="E2036" s="6" t="s">
        <v>250</v>
      </c>
      <c r="F2036" s="5" t="s">
        <v>251</v>
      </c>
      <c r="G2036" s="5">
        <v>4596.0</v>
      </c>
      <c r="H2036" s="5" t="s">
        <v>252</v>
      </c>
      <c r="I2036" s="4" t="s">
        <v>14</v>
      </c>
    </row>
    <row r="2037">
      <c r="A2037" s="3">
        <v>43785.0</v>
      </c>
      <c r="B2037" s="4" t="s">
        <v>813</v>
      </c>
      <c r="C2037" s="5">
        <v>38.0</v>
      </c>
      <c r="D2037" s="4" t="s">
        <v>814</v>
      </c>
      <c r="E2037" s="6" t="s">
        <v>815</v>
      </c>
      <c r="F2037" s="5">
        <v>4.0</v>
      </c>
      <c r="G2037" s="5">
        <v>498.0</v>
      </c>
      <c r="H2037" s="5" t="s">
        <v>816</v>
      </c>
      <c r="I2037" s="4" t="s">
        <v>14</v>
      </c>
    </row>
    <row r="2038">
      <c r="A2038" s="3">
        <v>43785.0</v>
      </c>
      <c r="B2038" s="4" t="s">
        <v>723</v>
      </c>
      <c r="C2038" s="5">
        <v>39.0</v>
      </c>
      <c r="D2038" s="4" t="s">
        <v>724</v>
      </c>
      <c r="E2038" s="6" t="s">
        <v>725</v>
      </c>
      <c r="F2038" s="5">
        <v>4.0</v>
      </c>
      <c r="G2038" s="5">
        <v>1405.0</v>
      </c>
      <c r="H2038" s="5" t="s">
        <v>726</v>
      </c>
      <c r="I2038" s="4" t="s">
        <v>28</v>
      </c>
    </row>
    <row r="2039">
      <c r="A2039" s="3">
        <v>43785.0</v>
      </c>
      <c r="B2039" s="4" t="s">
        <v>322</v>
      </c>
      <c r="C2039" s="5">
        <v>40.0</v>
      </c>
      <c r="D2039" s="4" t="s">
        <v>323</v>
      </c>
      <c r="E2039" s="6" t="s">
        <v>324</v>
      </c>
      <c r="F2039" s="5" t="s">
        <v>12</v>
      </c>
      <c r="G2039" s="5">
        <v>2489.0</v>
      </c>
      <c r="H2039" s="5" t="s">
        <v>325</v>
      </c>
      <c r="I2039" s="4" t="s">
        <v>28</v>
      </c>
    </row>
    <row r="2040">
      <c r="A2040" s="3">
        <v>43785.0</v>
      </c>
      <c r="B2040" s="4" t="s">
        <v>50</v>
      </c>
      <c r="C2040" s="5">
        <v>41.0</v>
      </c>
      <c r="D2040" s="4" t="s">
        <v>51</v>
      </c>
      <c r="E2040" s="6" t="s">
        <v>52</v>
      </c>
      <c r="F2040" s="5" t="s">
        <v>53</v>
      </c>
      <c r="G2040" s="5">
        <v>938.0</v>
      </c>
      <c r="H2040" s="5" t="s">
        <v>54</v>
      </c>
      <c r="I2040" s="4" t="s">
        <v>28</v>
      </c>
    </row>
    <row r="2041">
      <c r="A2041" s="3">
        <v>43785.0</v>
      </c>
      <c r="B2041" s="4" t="s">
        <v>64</v>
      </c>
      <c r="C2041" s="5">
        <v>42.0</v>
      </c>
      <c r="D2041" s="4" t="s">
        <v>65</v>
      </c>
      <c r="E2041" s="6" t="s">
        <v>66</v>
      </c>
      <c r="F2041" s="5">
        <v>4.0</v>
      </c>
      <c r="G2041" s="5">
        <v>2329.0</v>
      </c>
      <c r="H2041" s="5" t="s">
        <v>67</v>
      </c>
      <c r="I2041" s="4" t="s">
        <v>14</v>
      </c>
    </row>
    <row r="2042">
      <c r="A2042" s="3">
        <v>43785.0</v>
      </c>
      <c r="B2042" s="4" t="s">
        <v>680</v>
      </c>
      <c r="C2042" s="5">
        <v>43.0</v>
      </c>
      <c r="D2042" s="4" t="s">
        <v>681</v>
      </c>
      <c r="E2042" s="6" t="s">
        <v>682</v>
      </c>
      <c r="F2042" s="5" t="s">
        <v>32</v>
      </c>
      <c r="G2042" s="5">
        <v>2047.0</v>
      </c>
      <c r="H2042" s="5" t="s">
        <v>683</v>
      </c>
      <c r="I2042" s="4" t="s">
        <v>28</v>
      </c>
    </row>
    <row r="2043">
      <c r="A2043" s="3">
        <v>43785.0</v>
      </c>
      <c r="B2043" s="4" t="s">
        <v>482</v>
      </c>
      <c r="C2043" s="5">
        <v>44.0</v>
      </c>
      <c r="D2043" s="4" t="s">
        <v>199</v>
      </c>
      <c r="E2043" s="6" t="s">
        <v>483</v>
      </c>
      <c r="F2043" s="5">
        <v>4.0</v>
      </c>
      <c r="G2043" s="5">
        <v>8862.0</v>
      </c>
      <c r="H2043" s="5" t="s">
        <v>484</v>
      </c>
      <c r="I2043" s="4" t="s">
        <v>28</v>
      </c>
    </row>
    <row r="2044">
      <c r="A2044" s="3">
        <v>43785.0</v>
      </c>
      <c r="B2044" s="4" t="s">
        <v>360</v>
      </c>
      <c r="C2044" s="5">
        <v>45.0</v>
      </c>
      <c r="D2044" s="4" t="s">
        <v>361</v>
      </c>
      <c r="E2044" s="6" t="s">
        <v>362</v>
      </c>
      <c r="F2044" s="5">
        <v>4.0</v>
      </c>
      <c r="G2044" s="5">
        <v>540.0</v>
      </c>
      <c r="H2044" s="5" t="s">
        <v>54</v>
      </c>
      <c r="I2044" s="4" t="s">
        <v>14</v>
      </c>
    </row>
    <row r="2045">
      <c r="A2045" s="3">
        <v>43785.0</v>
      </c>
      <c r="B2045" s="4" t="s">
        <v>423</v>
      </c>
      <c r="C2045" s="5">
        <v>46.0</v>
      </c>
      <c r="D2045" s="4" t="s">
        <v>424</v>
      </c>
      <c r="E2045" s="6" t="s">
        <v>425</v>
      </c>
      <c r="F2045" s="5" t="s">
        <v>32</v>
      </c>
      <c r="G2045" s="5">
        <v>1739.0</v>
      </c>
      <c r="H2045" s="5" t="s">
        <v>426</v>
      </c>
      <c r="I2045" s="4" t="s">
        <v>14</v>
      </c>
    </row>
    <row r="2046">
      <c r="A2046" s="3">
        <v>43785.0</v>
      </c>
      <c r="B2046" s="4" t="s">
        <v>318</v>
      </c>
      <c r="C2046" s="5">
        <v>47.0</v>
      </c>
      <c r="D2046" s="4" t="s">
        <v>319</v>
      </c>
      <c r="E2046" s="6" t="s">
        <v>320</v>
      </c>
      <c r="F2046" s="5" t="s">
        <v>134</v>
      </c>
      <c r="G2046" s="5">
        <v>1113.0</v>
      </c>
      <c r="H2046" s="5" t="s">
        <v>321</v>
      </c>
      <c r="I2046" s="4" t="s">
        <v>28</v>
      </c>
    </row>
    <row r="2047">
      <c r="A2047" s="3">
        <v>43785.0</v>
      </c>
      <c r="B2047" s="4" t="s">
        <v>664</v>
      </c>
      <c r="C2047" s="5">
        <v>48.0</v>
      </c>
      <c r="D2047" s="4" t="s">
        <v>665</v>
      </c>
      <c r="E2047" s="6" t="s">
        <v>666</v>
      </c>
      <c r="F2047" s="5" t="s">
        <v>74</v>
      </c>
      <c r="G2047" s="5">
        <v>1200.0</v>
      </c>
      <c r="H2047" s="5" t="s">
        <v>213</v>
      </c>
      <c r="I2047" s="4" t="s">
        <v>14</v>
      </c>
    </row>
    <row r="2048">
      <c r="A2048" s="3">
        <v>43785.0</v>
      </c>
      <c r="B2048" s="4" t="s">
        <v>144</v>
      </c>
      <c r="C2048" s="5">
        <v>49.0</v>
      </c>
      <c r="D2048" s="4" t="s">
        <v>145</v>
      </c>
      <c r="E2048" s="6" t="s">
        <v>146</v>
      </c>
      <c r="F2048" s="5" t="s">
        <v>53</v>
      </c>
      <c r="G2048" s="5">
        <v>3616.0</v>
      </c>
      <c r="H2048" s="5" t="s">
        <v>147</v>
      </c>
      <c r="I2048" s="4" t="s">
        <v>28</v>
      </c>
    </row>
    <row r="2049">
      <c r="A2049" s="3">
        <v>43785.0</v>
      </c>
      <c r="B2049" s="4" t="s">
        <v>103</v>
      </c>
      <c r="C2049" s="5">
        <v>50.0</v>
      </c>
      <c r="D2049" s="4" t="s">
        <v>104</v>
      </c>
      <c r="E2049" s="6" t="s">
        <v>105</v>
      </c>
      <c r="F2049" s="5" t="s">
        <v>106</v>
      </c>
      <c r="G2049" s="5">
        <v>1030.0</v>
      </c>
      <c r="H2049" s="5" t="s">
        <v>107</v>
      </c>
      <c r="I2049" s="4" t="s">
        <v>28</v>
      </c>
    </row>
    <row r="2050">
      <c r="A2050" s="3">
        <v>43785.0</v>
      </c>
      <c r="B2050" s="4" t="s">
        <v>94</v>
      </c>
      <c r="C2050" s="5">
        <v>51.0</v>
      </c>
      <c r="D2050" s="4" t="s">
        <v>95</v>
      </c>
      <c r="E2050" s="6" t="s">
        <v>96</v>
      </c>
      <c r="F2050" s="5" t="s">
        <v>97</v>
      </c>
      <c r="G2050" s="5">
        <v>674.0</v>
      </c>
      <c r="H2050" s="5">
        <v>30.0</v>
      </c>
      <c r="I2050" s="4" t="s">
        <v>28</v>
      </c>
    </row>
    <row r="2051">
      <c r="A2051" s="3">
        <v>43785.0</v>
      </c>
      <c r="B2051" s="4" t="s">
        <v>256</v>
      </c>
      <c r="C2051" s="5">
        <v>52.0</v>
      </c>
      <c r="D2051" s="4" t="s">
        <v>257</v>
      </c>
      <c r="E2051" s="6" t="s">
        <v>258</v>
      </c>
      <c r="F2051" s="5" t="s">
        <v>251</v>
      </c>
      <c r="G2051" s="5">
        <v>2406.0</v>
      </c>
      <c r="H2051" s="5" t="s">
        <v>259</v>
      </c>
      <c r="I2051" s="4" t="s">
        <v>28</v>
      </c>
    </row>
    <row r="2052">
      <c r="A2052" s="3">
        <v>43785.0</v>
      </c>
      <c r="B2052" s="4" t="s">
        <v>98</v>
      </c>
      <c r="C2052" s="5">
        <v>53.0</v>
      </c>
      <c r="D2052" s="4" t="s">
        <v>99</v>
      </c>
      <c r="E2052" s="6" t="s">
        <v>100</v>
      </c>
      <c r="F2052" s="5" t="s">
        <v>101</v>
      </c>
      <c r="G2052" s="5">
        <v>439.0</v>
      </c>
      <c r="H2052" s="5" t="s">
        <v>102</v>
      </c>
      <c r="I2052" s="4" t="s">
        <v>28</v>
      </c>
    </row>
    <row r="2053">
      <c r="A2053" s="3">
        <v>43785.0</v>
      </c>
      <c r="B2053" s="4" t="s">
        <v>434</v>
      </c>
      <c r="C2053" s="5">
        <v>54.0</v>
      </c>
      <c r="D2053" s="4" t="s">
        <v>435</v>
      </c>
      <c r="E2053" s="6" t="s">
        <v>436</v>
      </c>
      <c r="F2053" s="5" t="s">
        <v>12</v>
      </c>
      <c r="G2053" s="5">
        <v>4791.0</v>
      </c>
      <c r="H2053" s="5" t="s">
        <v>437</v>
      </c>
      <c r="I2053" s="4" t="s">
        <v>28</v>
      </c>
    </row>
    <row r="2054">
      <c r="A2054" s="3">
        <v>43785.0</v>
      </c>
      <c r="B2054" s="4" t="s">
        <v>326</v>
      </c>
      <c r="C2054" s="5">
        <v>55.0</v>
      </c>
      <c r="D2054" s="4" t="s">
        <v>327</v>
      </c>
      <c r="E2054" s="6" t="s">
        <v>328</v>
      </c>
      <c r="F2054" s="5" t="s">
        <v>32</v>
      </c>
      <c r="G2054" s="5">
        <v>4873.0</v>
      </c>
      <c r="H2054" s="5" t="s">
        <v>213</v>
      </c>
      <c r="I2054" s="4" t="s">
        <v>28</v>
      </c>
    </row>
    <row r="2055">
      <c r="A2055" s="3">
        <v>43785.0</v>
      </c>
      <c r="B2055" s="4" t="s">
        <v>881</v>
      </c>
      <c r="C2055" s="5">
        <v>56.0</v>
      </c>
      <c r="D2055" s="4" t="s">
        <v>882</v>
      </c>
      <c r="E2055" s="6" t="s">
        <v>883</v>
      </c>
      <c r="F2055" s="5" t="s">
        <v>12</v>
      </c>
      <c r="G2055" s="5">
        <v>28.0</v>
      </c>
      <c r="H2055" s="5" t="s">
        <v>884</v>
      </c>
      <c r="I2055" s="4" t="s">
        <v>14</v>
      </c>
    </row>
    <row r="2056">
      <c r="A2056" s="3">
        <v>43785.0</v>
      </c>
      <c r="B2056" s="4" t="s">
        <v>401</v>
      </c>
      <c r="C2056" s="5">
        <v>57.0</v>
      </c>
      <c r="D2056" s="4" t="s">
        <v>402</v>
      </c>
      <c r="E2056" s="6" t="s">
        <v>403</v>
      </c>
      <c r="F2056" s="5">
        <v>4.0</v>
      </c>
      <c r="G2056" s="5">
        <v>571.0</v>
      </c>
      <c r="H2056" s="5" t="s">
        <v>404</v>
      </c>
      <c r="I2056" s="4" t="s">
        <v>14</v>
      </c>
    </row>
    <row r="2057">
      <c r="A2057" s="3">
        <v>43785.0</v>
      </c>
      <c r="B2057" s="4" t="s">
        <v>740</v>
      </c>
      <c r="C2057" s="5">
        <v>58.0</v>
      </c>
      <c r="D2057" s="4" t="s">
        <v>741</v>
      </c>
      <c r="E2057" s="6" t="s">
        <v>742</v>
      </c>
      <c r="F2057" s="5" t="s">
        <v>26</v>
      </c>
      <c r="G2057" s="5">
        <v>3243.0</v>
      </c>
      <c r="H2057" s="5" t="s">
        <v>743</v>
      </c>
      <c r="I2057" s="4" t="s">
        <v>28</v>
      </c>
    </row>
    <row r="2058">
      <c r="A2058" s="3">
        <v>43785.0</v>
      </c>
      <c r="B2058" s="4" t="s">
        <v>715</v>
      </c>
      <c r="C2058" s="5">
        <v>59.0</v>
      </c>
      <c r="D2058" s="4" t="s">
        <v>716</v>
      </c>
      <c r="E2058" s="6" t="s">
        <v>717</v>
      </c>
      <c r="F2058" s="5" t="s">
        <v>32</v>
      </c>
      <c r="G2058" s="5">
        <v>3560.0</v>
      </c>
      <c r="H2058" s="5" t="s">
        <v>718</v>
      </c>
      <c r="I2058" s="4" t="s">
        <v>28</v>
      </c>
    </row>
    <row r="2059">
      <c r="A2059" s="3">
        <v>43785.0</v>
      </c>
      <c r="B2059" s="4" t="s">
        <v>790</v>
      </c>
      <c r="C2059" s="5">
        <v>60.0</v>
      </c>
      <c r="D2059" s="4" t="s">
        <v>791</v>
      </c>
      <c r="E2059" s="6" t="s">
        <v>792</v>
      </c>
      <c r="F2059" s="5">
        <v>4.0</v>
      </c>
      <c r="G2059" s="5">
        <v>2004.0</v>
      </c>
      <c r="H2059" s="5" t="s">
        <v>793</v>
      </c>
      <c r="I2059" s="4" t="s">
        <v>14</v>
      </c>
    </row>
    <row r="2060">
      <c r="A2060" s="3">
        <v>43785.0</v>
      </c>
      <c r="B2060" s="4" t="s">
        <v>877</v>
      </c>
      <c r="C2060" s="5">
        <v>61.0</v>
      </c>
      <c r="D2060" s="4" t="s">
        <v>878</v>
      </c>
      <c r="E2060" s="6" t="s">
        <v>879</v>
      </c>
      <c r="F2060" s="5" t="s">
        <v>32</v>
      </c>
      <c r="G2060" s="5">
        <v>535.0</v>
      </c>
      <c r="H2060" s="5" t="s">
        <v>880</v>
      </c>
      <c r="I2060" s="4" t="s">
        <v>28</v>
      </c>
    </row>
    <row r="2061">
      <c r="A2061" s="3">
        <v>43785.0</v>
      </c>
      <c r="B2061" s="4" t="s">
        <v>676</v>
      </c>
      <c r="C2061" s="5">
        <v>62.0</v>
      </c>
      <c r="D2061" s="4" t="s">
        <v>677</v>
      </c>
      <c r="E2061" s="6" t="s">
        <v>678</v>
      </c>
      <c r="F2061" s="5">
        <v>4.0</v>
      </c>
      <c r="G2061" s="5">
        <v>1269.0</v>
      </c>
      <c r="H2061" s="5" t="s">
        <v>679</v>
      </c>
      <c r="I2061" s="4" t="s">
        <v>14</v>
      </c>
    </row>
    <row r="2062">
      <c r="A2062" s="3">
        <v>43785.0</v>
      </c>
      <c r="B2062" s="4" t="s">
        <v>673</v>
      </c>
      <c r="C2062" s="5">
        <v>63.0</v>
      </c>
      <c r="D2062" s="4" t="s">
        <v>674</v>
      </c>
      <c r="E2062" s="6" t="s">
        <v>675</v>
      </c>
      <c r="F2062" s="5">
        <v>4.0</v>
      </c>
      <c r="G2062" s="5">
        <v>690.0</v>
      </c>
      <c r="H2062" s="5" t="s">
        <v>307</v>
      </c>
      <c r="I2062" s="4" t="s">
        <v>14</v>
      </c>
    </row>
    <row r="2063">
      <c r="A2063" s="3">
        <v>43785.0</v>
      </c>
      <c r="B2063" s="4" t="s">
        <v>82</v>
      </c>
      <c r="C2063" s="5">
        <v>64.0</v>
      </c>
      <c r="D2063" s="4" t="s">
        <v>83</v>
      </c>
      <c r="E2063" s="6" t="s">
        <v>84</v>
      </c>
      <c r="F2063" s="5" t="s">
        <v>85</v>
      </c>
      <c r="G2063" s="5">
        <v>759.0</v>
      </c>
      <c r="H2063" s="5">
        <v>37.0</v>
      </c>
      <c r="I2063" s="4" t="s">
        <v>28</v>
      </c>
    </row>
    <row r="2064">
      <c r="A2064" s="3">
        <v>43785.0</v>
      </c>
      <c r="B2064" s="4" t="s">
        <v>160</v>
      </c>
      <c r="C2064" s="5">
        <v>65.0</v>
      </c>
      <c r="D2064" s="4" t="s">
        <v>161</v>
      </c>
      <c r="E2064" s="6" t="s">
        <v>162</v>
      </c>
      <c r="F2064" s="5">
        <v>4.0</v>
      </c>
      <c r="G2064" s="5">
        <v>3281.0</v>
      </c>
      <c r="H2064" s="5" t="s">
        <v>163</v>
      </c>
      <c r="I2064" s="4" t="s">
        <v>14</v>
      </c>
    </row>
    <row r="2065">
      <c r="A2065" s="3">
        <v>43785.0</v>
      </c>
      <c r="B2065" s="4" t="s">
        <v>413</v>
      </c>
      <c r="C2065" s="5">
        <v>66.0</v>
      </c>
      <c r="D2065" s="4" t="s">
        <v>414</v>
      </c>
      <c r="E2065" s="6" t="s">
        <v>415</v>
      </c>
      <c r="F2065" s="5" t="s">
        <v>26</v>
      </c>
      <c r="G2065" s="5">
        <v>3279.0</v>
      </c>
      <c r="H2065" s="5" t="s">
        <v>416</v>
      </c>
      <c r="I2065" s="4" t="s">
        <v>28</v>
      </c>
    </row>
    <row r="2066">
      <c r="A2066" s="3">
        <v>43785.0</v>
      </c>
      <c r="B2066" s="4" t="s">
        <v>263</v>
      </c>
      <c r="C2066" s="5">
        <v>67.0</v>
      </c>
      <c r="D2066" s="4" t="s">
        <v>264</v>
      </c>
      <c r="E2066" s="6" t="s">
        <v>265</v>
      </c>
      <c r="F2066" s="5" t="s">
        <v>106</v>
      </c>
      <c r="G2066" s="5">
        <v>1519.0</v>
      </c>
      <c r="H2066" s="5" t="s">
        <v>266</v>
      </c>
      <c r="I2066" s="4" t="s">
        <v>28</v>
      </c>
    </row>
    <row r="2067">
      <c r="A2067" s="3">
        <v>43785.0</v>
      </c>
      <c r="B2067" s="4" t="s">
        <v>380</v>
      </c>
      <c r="C2067" s="5">
        <v>68.0</v>
      </c>
      <c r="D2067" s="4" t="s">
        <v>381</v>
      </c>
      <c r="E2067" s="6" t="s">
        <v>382</v>
      </c>
      <c r="F2067" s="5" t="s">
        <v>12</v>
      </c>
      <c r="G2067" s="5">
        <v>6969.0</v>
      </c>
      <c r="H2067" s="5" t="s">
        <v>383</v>
      </c>
      <c r="I2067" s="4" t="s">
        <v>28</v>
      </c>
    </row>
    <row r="2068">
      <c r="A2068" s="3">
        <v>43785.0</v>
      </c>
      <c r="B2068" s="4" t="s">
        <v>233</v>
      </c>
      <c r="C2068" s="5">
        <v>69.0</v>
      </c>
      <c r="D2068" s="4" t="s">
        <v>234</v>
      </c>
      <c r="E2068" s="6" t="s">
        <v>235</v>
      </c>
      <c r="F2068" s="5" t="s">
        <v>85</v>
      </c>
      <c r="G2068" s="5">
        <v>1633.0</v>
      </c>
      <c r="H2068" s="5" t="s">
        <v>236</v>
      </c>
      <c r="I2068" s="4" t="s">
        <v>28</v>
      </c>
    </row>
    <row r="2069">
      <c r="A2069" s="3">
        <v>43785.0</v>
      </c>
      <c r="B2069" s="4" t="s">
        <v>348</v>
      </c>
      <c r="C2069" s="5">
        <v>70.0</v>
      </c>
      <c r="D2069" s="4" t="s">
        <v>349</v>
      </c>
      <c r="E2069" s="6" t="s">
        <v>350</v>
      </c>
      <c r="F2069" s="5" t="s">
        <v>134</v>
      </c>
      <c r="G2069" s="5">
        <v>740.0</v>
      </c>
      <c r="H2069" s="5" t="s">
        <v>351</v>
      </c>
      <c r="I2069" s="4" t="s">
        <v>28</v>
      </c>
    </row>
    <row r="2070">
      <c r="A2070" s="3">
        <v>43785.0</v>
      </c>
      <c r="B2070" s="4" t="s">
        <v>559</v>
      </c>
      <c r="C2070" s="5">
        <v>71.0</v>
      </c>
      <c r="D2070" s="4" t="s">
        <v>560</v>
      </c>
      <c r="E2070" s="6" t="s">
        <v>561</v>
      </c>
      <c r="F2070" s="5" t="s">
        <v>53</v>
      </c>
      <c r="G2070" s="5">
        <v>3411.0</v>
      </c>
      <c r="H2070" s="5" t="s">
        <v>562</v>
      </c>
      <c r="I2070" s="4" t="s">
        <v>28</v>
      </c>
    </row>
    <row r="2071">
      <c r="A2071" s="3">
        <v>43785.0</v>
      </c>
      <c r="B2071" s="4" t="s">
        <v>377</v>
      </c>
      <c r="C2071" s="5">
        <v>72.0</v>
      </c>
      <c r="D2071" s="4" t="s">
        <v>378</v>
      </c>
      <c r="E2071" s="6" t="s">
        <v>379</v>
      </c>
      <c r="F2071" s="5" t="s">
        <v>32</v>
      </c>
      <c r="G2071" s="5">
        <v>2875.0</v>
      </c>
      <c r="H2071" s="5" t="s">
        <v>332</v>
      </c>
      <c r="I2071" s="4" t="s">
        <v>28</v>
      </c>
    </row>
    <row r="2072">
      <c r="A2072" s="3">
        <v>43785.0</v>
      </c>
      <c r="B2072" s="4" t="s">
        <v>461</v>
      </c>
      <c r="C2072" s="5">
        <v>73.0</v>
      </c>
      <c r="D2072" s="4" t="s">
        <v>462</v>
      </c>
      <c r="E2072" s="6" t="s">
        <v>463</v>
      </c>
      <c r="F2072" s="5" t="s">
        <v>53</v>
      </c>
      <c r="G2072" s="5">
        <v>2432.0</v>
      </c>
      <c r="H2072" s="5" t="s">
        <v>464</v>
      </c>
      <c r="I2072" s="4" t="s">
        <v>28</v>
      </c>
    </row>
    <row r="2073">
      <c r="A2073" s="3">
        <v>43785.0</v>
      </c>
      <c r="B2073" s="4" t="s">
        <v>449</v>
      </c>
      <c r="C2073" s="5">
        <v>74.0</v>
      </c>
      <c r="D2073" s="4" t="s">
        <v>450</v>
      </c>
      <c r="E2073" s="6" t="s">
        <v>451</v>
      </c>
      <c r="F2073" s="5" t="s">
        <v>251</v>
      </c>
      <c r="G2073" s="5">
        <v>1054.0</v>
      </c>
      <c r="H2073" s="5" t="s">
        <v>452</v>
      </c>
      <c r="I2073" s="4" t="s">
        <v>28</v>
      </c>
    </row>
    <row r="2074">
      <c r="A2074" s="3">
        <v>43785.0</v>
      </c>
      <c r="B2074" s="4" t="s">
        <v>839</v>
      </c>
      <c r="C2074" s="5">
        <v>75.0</v>
      </c>
      <c r="D2074" s="4" t="s">
        <v>840</v>
      </c>
      <c r="E2074" s="6" t="s">
        <v>841</v>
      </c>
      <c r="F2074" s="5" t="s">
        <v>58</v>
      </c>
      <c r="G2074" s="5">
        <v>4558.0</v>
      </c>
      <c r="H2074" s="5" t="s">
        <v>842</v>
      </c>
      <c r="I2074" s="4" t="s">
        <v>28</v>
      </c>
    </row>
    <row r="2075">
      <c r="A2075" s="3">
        <v>43785.0</v>
      </c>
      <c r="B2075" s="4" t="s">
        <v>901</v>
      </c>
      <c r="C2075" s="5">
        <v>76.0</v>
      </c>
      <c r="D2075" s="4" t="s">
        <v>902</v>
      </c>
      <c r="E2075" s="6" t="s">
        <v>903</v>
      </c>
      <c r="F2075" s="5">
        <v>4.0</v>
      </c>
      <c r="G2075" s="5">
        <v>168.0</v>
      </c>
      <c r="H2075" s="5" t="s">
        <v>376</v>
      </c>
      <c r="I2075" s="4" t="s">
        <v>14</v>
      </c>
    </row>
    <row r="2076">
      <c r="A2076" s="3">
        <v>43785.0</v>
      </c>
      <c r="B2076" s="4" t="s">
        <v>398</v>
      </c>
      <c r="C2076" s="5">
        <v>77.0</v>
      </c>
      <c r="D2076" s="4" t="s">
        <v>399</v>
      </c>
      <c r="E2076" s="6" t="s">
        <v>400</v>
      </c>
      <c r="F2076" s="5" t="s">
        <v>134</v>
      </c>
      <c r="G2076" s="5">
        <v>2116.0</v>
      </c>
      <c r="H2076" s="5" t="s">
        <v>54</v>
      </c>
      <c r="I2076" s="4" t="s">
        <v>28</v>
      </c>
    </row>
    <row r="2077">
      <c r="A2077" s="3">
        <v>43785.0</v>
      </c>
      <c r="B2077" s="4" t="s">
        <v>904</v>
      </c>
      <c r="C2077" s="5">
        <v>78.0</v>
      </c>
      <c r="D2077" s="4" t="s">
        <v>905</v>
      </c>
      <c r="E2077" s="6" t="s">
        <v>906</v>
      </c>
      <c r="F2077" s="5" t="s">
        <v>101</v>
      </c>
      <c r="G2077" s="5">
        <v>1296.0</v>
      </c>
      <c r="H2077" s="5" t="s">
        <v>907</v>
      </c>
      <c r="I2077" s="4" t="s">
        <v>28</v>
      </c>
    </row>
    <row r="2078">
      <c r="A2078" s="3">
        <v>43785.0</v>
      </c>
      <c r="B2078" s="4" t="s">
        <v>908</v>
      </c>
      <c r="C2078" s="5">
        <v>79.0</v>
      </c>
      <c r="D2078" s="4" t="s">
        <v>909</v>
      </c>
      <c r="E2078" s="6" t="s">
        <v>910</v>
      </c>
      <c r="F2078" s="5" t="s">
        <v>74</v>
      </c>
      <c r="G2078" s="5">
        <v>166.0</v>
      </c>
      <c r="H2078" s="5" t="s">
        <v>911</v>
      </c>
      <c r="I2078" s="4" t="s">
        <v>28</v>
      </c>
    </row>
    <row r="2079">
      <c r="A2079" s="3">
        <v>43785.0</v>
      </c>
      <c r="B2079" s="4" t="s">
        <v>79</v>
      </c>
      <c r="C2079" s="5">
        <v>80.0</v>
      </c>
      <c r="D2079" s="4" t="s">
        <v>80</v>
      </c>
      <c r="E2079" s="6" t="s">
        <v>81</v>
      </c>
      <c r="F2079" s="5">
        <v>4.0</v>
      </c>
      <c r="G2079" s="5">
        <v>2088.0</v>
      </c>
      <c r="H2079" s="5" t="s">
        <v>59</v>
      </c>
      <c r="I2079" s="4" t="s">
        <v>14</v>
      </c>
    </row>
    <row r="2080">
      <c r="A2080" s="3">
        <v>43785.0</v>
      </c>
      <c r="B2080" s="4" t="s">
        <v>186</v>
      </c>
      <c r="C2080" s="5">
        <v>81.0</v>
      </c>
      <c r="D2080" s="4" t="s">
        <v>187</v>
      </c>
      <c r="E2080" s="6" t="s">
        <v>188</v>
      </c>
      <c r="F2080" s="5">
        <v>4.0</v>
      </c>
      <c r="G2080" s="5">
        <v>4385.0</v>
      </c>
      <c r="H2080" s="5" t="s">
        <v>189</v>
      </c>
      <c r="I2080" s="4" t="s">
        <v>28</v>
      </c>
    </row>
    <row r="2081">
      <c r="A2081" s="3">
        <v>43785.0</v>
      </c>
      <c r="B2081" s="4" t="s">
        <v>893</v>
      </c>
      <c r="C2081" s="5">
        <v>82.0</v>
      </c>
      <c r="D2081" s="4" t="s">
        <v>894</v>
      </c>
      <c r="E2081" s="6" t="s">
        <v>895</v>
      </c>
      <c r="F2081" s="5" t="s">
        <v>896</v>
      </c>
      <c r="G2081" s="5">
        <v>230.0</v>
      </c>
      <c r="H2081" s="5" t="s">
        <v>897</v>
      </c>
      <c r="I2081" s="4" t="s">
        <v>28</v>
      </c>
    </row>
    <row r="2082">
      <c r="A2082" s="3">
        <v>43785.0</v>
      </c>
      <c r="B2082" s="4" t="s">
        <v>210</v>
      </c>
      <c r="C2082" s="5">
        <v>83.0</v>
      </c>
      <c r="D2082" s="4" t="s">
        <v>211</v>
      </c>
      <c r="E2082" s="6" t="s">
        <v>212</v>
      </c>
      <c r="F2082" s="5">
        <v>4.0</v>
      </c>
      <c r="G2082" s="5">
        <v>454.0</v>
      </c>
      <c r="H2082" s="5" t="s">
        <v>213</v>
      </c>
      <c r="I2082" s="4" t="s">
        <v>28</v>
      </c>
    </row>
    <row r="2083">
      <c r="A2083" s="3">
        <v>43785.0</v>
      </c>
      <c r="B2083" s="4" t="s">
        <v>912</v>
      </c>
      <c r="C2083" s="5">
        <v>84.0</v>
      </c>
      <c r="D2083" s="4" t="s">
        <v>913</v>
      </c>
      <c r="E2083" s="6" t="s">
        <v>914</v>
      </c>
      <c r="F2083" s="5" t="s">
        <v>58</v>
      </c>
      <c r="G2083" s="5">
        <v>642.0</v>
      </c>
      <c r="H2083" s="5" t="s">
        <v>551</v>
      </c>
      <c r="I2083" s="4" t="s">
        <v>28</v>
      </c>
    </row>
    <row r="2084">
      <c r="A2084" s="3">
        <v>43785.0</v>
      </c>
      <c r="B2084" s="4" t="s">
        <v>168</v>
      </c>
      <c r="C2084" s="5">
        <v>85.0</v>
      </c>
      <c r="D2084" s="4" t="s">
        <v>169</v>
      </c>
      <c r="E2084" s="6" t="s">
        <v>170</v>
      </c>
      <c r="F2084" s="5" t="s">
        <v>171</v>
      </c>
      <c r="G2084" s="5">
        <v>1083.0</v>
      </c>
      <c r="H2084" s="5" t="s">
        <v>172</v>
      </c>
      <c r="I2084" s="4" t="s">
        <v>28</v>
      </c>
    </row>
    <row r="2085">
      <c r="A2085" s="3">
        <v>43785.0</v>
      </c>
      <c r="B2085" s="4" t="s">
        <v>128</v>
      </c>
      <c r="C2085" s="5">
        <v>86.0</v>
      </c>
      <c r="D2085" s="4" t="s">
        <v>129</v>
      </c>
      <c r="E2085" s="6" t="s">
        <v>130</v>
      </c>
      <c r="F2085" s="5">
        <v>4.0</v>
      </c>
      <c r="G2085" s="5">
        <v>2841.0</v>
      </c>
      <c r="H2085" s="5">
        <v>99.0</v>
      </c>
      <c r="I2085" s="4" t="s">
        <v>14</v>
      </c>
    </row>
    <row r="2086">
      <c r="A2086" s="3">
        <v>43785.0</v>
      </c>
      <c r="B2086" s="4" t="s">
        <v>889</v>
      </c>
      <c r="C2086" s="5">
        <v>87.0</v>
      </c>
      <c r="D2086" s="4" t="s">
        <v>890</v>
      </c>
      <c r="E2086" s="6" t="s">
        <v>891</v>
      </c>
      <c r="F2086" s="5" t="s">
        <v>134</v>
      </c>
      <c r="G2086" s="5">
        <v>344.0</v>
      </c>
      <c r="H2086" s="5" t="s">
        <v>892</v>
      </c>
      <c r="I2086" s="4" t="s">
        <v>28</v>
      </c>
    </row>
    <row r="2087">
      <c r="A2087" s="3">
        <v>43785.0</v>
      </c>
      <c r="B2087" s="4" t="s">
        <v>221</v>
      </c>
      <c r="C2087" s="5">
        <v>88.0</v>
      </c>
      <c r="D2087" s="4" t="s">
        <v>222</v>
      </c>
      <c r="E2087" s="6" t="s">
        <v>223</v>
      </c>
      <c r="F2087" s="5" t="s">
        <v>26</v>
      </c>
      <c r="G2087" s="5">
        <v>6851.0</v>
      </c>
      <c r="H2087" s="5" t="s">
        <v>224</v>
      </c>
      <c r="I2087" s="4" t="s">
        <v>28</v>
      </c>
    </row>
    <row r="2088">
      <c r="A2088" s="3">
        <v>43785.0</v>
      </c>
      <c r="B2088" s="4" t="s">
        <v>152</v>
      </c>
      <c r="C2088" s="5">
        <v>89.0</v>
      </c>
      <c r="D2088" s="4" t="s">
        <v>153</v>
      </c>
      <c r="E2088" s="6" t="s">
        <v>154</v>
      </c>
      <c r="F2088" s="5" t="s">
        <v>74</v>
      </c>
      <c r="G2088" s="5">
        <v>3497.0</v>
      </c>
      <c r="H2088" s="5" t="s">
        <v>155</v>
      </c>
      <c r="I2088" s="4" t="s">
        <v>28</v>
      </c>
    </row>
    <row r="2089">
      <c r="A2089" s="3">
        <v>43785.0</v>
      </c>
      <c r="B2089" s="4" t="s">
        <v>827</v>
      </c>
      <c r="C2089" s="5">
        <v>90.0</v>
      </c>
      <c r="D2089" s="4" t="s">
        <v>828</v>
      </c>
      <c r="E2089" s="6" t="s">
        <v>829</v>
      </c>
      <c r="F2089" s="5" t="s">
        <v>12</v>
      </c>
      <c r="G2089" s="5">
        <v>2222.0</v>
      </c>
      <c r="H2089" s="5" t="s">
        <v>830</v>
      </c>
      <c r="I2089" s="4" t="s">
        <v>28</v>
      </c>
    </row>
    <row r="2090">
      <c r="A2090" s="3">
        <v>43785.0</v>
      </c>
      <c r="B2090" s="4" t="s">
        <v>363</v>
      </c>
      <c r="C2090" s="5">
        <v>91.0</v>
      </c>
      <c r="D2090" s="4" t="s">
        <v>364</v>
      </c>
      <c r="E2090" s="6" t="s">
        <v>365</v>
      </c>
      <c r="F2090" s="5">
        <v>4.0</v>
      </c>
      <c r="G2090" s="5">
        <v>1116.0</v>
      </c>
      <c r="H2090" s="5" t="s">
        <v>366</v>
      </c>
      <c r="I2090" s="4" t="s">
        <v>14</v>
      </c>
    </row>
    <row r="2091">
      <c r="A2091" s="3">
        <v>43785.0</v>
      </c>
      <c r="B2091" s="4" t="s">
        <v>797</v>
      </c>
      <c r="C2091" s="5">
        <v>92.0</v>
      </c>
      <c r="D2091" s="4" t="s">
        <v>798</v>
      </c>
      <c r="E2091" s="6" t="s">
        <v>799</v>
      </c>
      <c r="F2091" s="5" t="s">
        <v>53</v>
      </c>
      <c r="G2091" s="5">
        <v>2490.0</v>
      </c>
      <c r="H2091" s="5" t="s">
        <v>800</v>
      </c>
      <c r="I2091" s="4" t="s">
        <v>28</v>
      </c>
    </row>
    <row r="2092">
      <c r="A2092" s="3">
        <v>43785.0</v>
      </c>
      <c r="B2092" s="4" t="s">
        <v>700</v>
      </c>
      <c r="C2092" s="5">
        <v>93.0</v>
      </c>
      <c r="D2092" s="4" t="s">
        <v>701</v>
      </c>
      <c r="E2092" s="6" t="s">
        <v>702</v>
      </c>
      <c r="F2092" s="5" t="s">
        <v>74</v>
      </c>
      <c r="G2092" s="5">
        <v>817.0</v>
      </c>
      <c r="H2092" s="5" t="s">
        <v>703</v>
      </c>
      <c r="I2092" s="4" t="s">
        <v>14</v>
      </c>
    </row>
    <row r="2093">
      <c r="A2093" s="3">
        <v>43785.0</v>
      </c>
      <c r="B2093" s="4" t="s">
        <v>915</v>
      </c>
      <c r="C2093" s="5">
        <v>94.0</v>
      </c>
      <c r="D2093" s="4" t="s">
        <v>916</v>
      </c>
      <c r="E2093" s="6" t="s">
        <v>917</v>
      </c>
      <c r="F2093" s="5" t="s">
        <v>26</v>
      </c>
      <c r="G2093" s="5">
        <v>301.0</v>
      </c>
      <c r="H2093" s="5" t="s">
        <v>918</v>
      </c>
      <c r="I2093" s="4" t="s">
        <v>14</v>
      </c>
    </row>
    <row r="2094">
      <c r="A2094" s="3">
        <v>43785.0</v>
      </c>
      <c r="B2094" s="4" t="s">
        <v>618</v>
      </c>
      <c r="C2094" s="5">
        <v>95.0</v>
      </c>
      <c r="D2094" s="4" t="s">
        <v>619</v>
      </c>
      <c r="E2094" s="6" t="s">
        <v>620</v>
      </c>
      <c r="F2094" s="5" t="s">
        <v>176</v>
      </c>
      <c r="G2094" s="5">
        <v>71.0</v>
      </c>
      <c r="H2094" s="5" t="s">
        <v>621</v>
      </c>
      <c r="I2094" s="4" t="s">
        <v>28</v>
      </c>
    </row>
    <row r="2095">
      <c r="A2095" s="3">
        <v>43785.0</v>
      </c>
      <c r="B2095" s="4" t="s">
        <v>719</v>
      </c>
      <c r="C2095" s="5">
        <v>96.0</v>
      </c>
      <c r="D2095" s="4" t="s">
        <v>720</v>
      </c>
      <c r="E2095" s="6" t="s">
        <v>721</v>
      </c>
      <c r="F2095" s="5" t="s">
        <v>74</v>
      </c>
      <c r="G2095" s="5">
        <v>254.0</v>
      </c>
      <c r="H2095" s="5" t="s">
        <v>722</v>
      </c>
      <c r="I2095" s="4" t="s">
        <v>28</v>
      </c>
    </row>
    <row r="2096">
      <c r="A2096" s="3">
        <v>43785.0</v>
      </c>
      <c r="B2096" s="4" t="s">
        <v>225</v>
      </c>
      <c r="C2096" s="5">
        <v>97.0</v>
      </c>
      <c r="D2096" s="4" t="s">
        <v>226</v>
      </c>
      <c r="E2096" s="6" t="s">
        <v>227</v>
      </c>
      <c r="F2096" s="5" t="s">
        <v>74</v>
      </c>
      <c r="G2096" s="5">
        <v>4639.0</v>
      </c>
      <c r="H2096" s="5" t="s">
        <v>228</v>
      </c>
      <c r="I2096" s="4" t="s">
        <v>28</v>
      </c>
    </row>
    <row r="2097">
      <c r="A2097" s="3">
        <v>43785.0</v>
      </c>
      <c r="B2097" s="4" t="s">
        <v>445</v>
      </c>
      <c r="C2097" s="5">
        <v>98.0</v>
      </c>
      <c r="D2097" s="4" t="s">
        <v>446</v>
      </c>
      <c r="E2097" s="6" t="s">
        <v>447</v>
      </c>
      <c r="F2097" s="5">
        <v>4.0</v>
      </c>
      <c r="G2097" s="5">
        <v>1200.0</v>
      </c>
      <c r="H2097" s="5" t="s">
        <v>448</v>
      </c>
      <c r="I2097" s="4" t="s">
        <v>14</v>
      </c>
    </row>
    <row r="2098">
      <c r="A2098" s="3">
        <v>43785.0</v>
      </c>
      <c r="B2098" s="4" t="s">
        <v>786</v>
      </c>
      <c r="C2098" s="5">
        <v>99.0</v>
      </c>
      <c r="D2098" s="4" t="s">
        <v>787</v>
      </c>
      <c r="E2098" s="6" t="s">
        <v>788</v>
      </c>
      <c r="F2098" s="5" t="s">
        <v>176</v>
      </c>
      <c r="G2098" s="5">
        <v>953.0</v>
      </c>
      <c r="H2098" s="5" t="s">
        <v>789</v>
      </c>
      <c r="I2098" s="4" t="s">
        <v>28</v>
      </c>
    </row>
    <row r="2099">
      <c r="A2099" s="3">
        <v>43785.0</v>
      </c>
      <c r="B2099" s="4" t="s">
        <v>775</v>
      </c>
      <c r="C2099" s="5">
        <v>100.0</v>
      </c>
      <c r="D2099" s="4" t="s">
        <v>776</v>
      </c>
      <c r="E2099" s="6" t="s">
        <v>777</v>
      </c>
      <c r="F2099" s="5" t="s">
        <v>26</v>
      </c>
      <c r="G2099" s="5">
        <v>386.0</v>
      </c>
      <c r="H2099" s="5" t="s">
        <v>291</v>
      </c>
      <c r="I2099" s="4" t="s">
        <v>28</v>
      </c>
    </row>
    <row r="2100">
      <c r="A2100" s="3">
        <v>43784.0</v>
      </c>
      <c r="B2100" s="4" t="s">
        <v>15</v>
      </c>
      <c r="C2100" s="5">
        <v>1.0</v>
      </c>
      <c r="D2100" s="4" t="s">
        <v>16</v>
      </c>
      <c r="E2100" s="6" t="s">
        <v>17</v>
      </c>
      <c r="F2100" s="5">
        <v>4.0</v>
      </c>
      <c r="G2100" s="5">
        <v>29163.0</v>
      </c>
      <c r="H2100" s="5" t="s">
        <v>18</v>
      </c>
      <c r="I2100" s="4" t="s">
        <v>14</v>
      </c>
    </row>
    <row r="2101">
      <c r="A2101" s="3">
        <v>43784.0</v>
      </c>
      <c r="B2101" s="4" t="s">
        <v>19</v>
      </c>
      <c r="C2101" s="5">
        <v>2.0</v>
      </c>
      <c r="D2101" s="4" t="s">
        <v>20</v>
      </c>
      <c r="E2101" s="6" t="s">
        <v>21</v>
      </c>
      <c r="F2101" s="5">
        <v>4.0</v>
      </c>
      <c r="G2101" s="5">
        <v>10808.0</v>
      </c>
      <c r="H2101" s="5" t="s">
        <v>22</v>
      </c>
      <c r="I2101" s="4" t="s">
        <v>14</v>
      </c>
    </row>
    <row r="2102">
      <c r="A2102" s="3">
        <v>43784.0</v>
      </c>
      <c r="B2102" s="4" t="s">
        <v>68</v>
      </c>
      <c r="C2102" s="5">
        <v>3.0</v>
      </c>
      <c r="D2102" s="4" t="s">
        <v>69</v>
      </c>
      <c r="E2102" s="6" t="s">
        <v>70</v>
      </c>
      <c r="F2102" s="5">
        <v>4.0</v>
      </c>
      <c r="G2102" s="5">
        <v>3725.0</v>
      </c>
      <c r="H2102" s="5" t="s">
        <v>67</v>
      </c>
      <c r="I2102" s="4" t="s">
        <v>28</v>
      </c>
    </row>
    <row r="2103">
      <c r="A2103" s="3">
        <v>43784.0</v>
      </c>
      <c r="B2103" s="4" t="s">
        <v>23</v>
      </c>
      <c r="C2103" s="5">
        <v>4.0</v>
      </c>
      <c r="D2103" s="4" t="s">
        <v>24</v>
      </c>
      <c r="E2103" s="6" t="s">
        <v>25</v>
      </c>
      <c r="F2103" s="5" t="s">
        <v>26</v>
      </c>
      <c r="G2103" s="5">
        <v>6079.0</v>
      </c>
      <c r="H2103" s="5" t="s">
        <v>27</v>
      </c>
      <c r="I2103" s="4" t="s">
        <v>28</v>
      </c>
    </row>
    <row r="2104">
      <c r="A2104" s="3">
        <v>43784.0</v>
      </c>
      <c r="B2104" s="4" t="s">
        <v>38</v>
      </c>
      <c r="C2104" s="5">
        <v>5.0</v>
      </c>
      <c r="D2104" s="4" t="s">
        <v>39</v>
      </c>
      <c r="E2104" s="6" t="s">
        <v>40</v>
      </c>
      <c r="F2104" s="5">
        <v>4.0</v>
      </c>
      <c r="G2104" s="5">
        <v>5485.0</v>
      </c>
      <c r="H2104" s="5" t="s">
        <v>41</v>
      </c>
      <c r="I2104" s="4" t="s">
        <v>14</v>
      </c>
    </row>
    <row r="2105">
      <c r="A2105" s="3">
        <v>43784.0</v>
      </c>
      <c r="B2105" s="4" t="s">
        <v>46</v>
      </c>
      <c r="C2105" s="5">
        <v>6.0</v>
      </c>
      <c r="D2105" s="4" t="s">
        <v>47</v>
      </c>
      <c r="E2105" s="6" t="s">
        <v>48</v>
      </c>
      <c r="F2105" s="5">
        <v>4.0</v>
      </c>
      <c r="G2105" s="5">
        <v>6736.0</v>
      </c>
      <c r="H2105" s="5" t="s">
        <v>49</v>
      </c>
      <c r="I2105" s="4" t="s">
        <v>14</v>
      </c>
    </row>
    <row r="2106">
      <c r="A2106" s="3">
        <v>43784.0</v>
      </c>
      <c r="B2106" s="4" t="s">
        <v>468</v>
      </c>
      <c r="C2106" s="5">
        <v>7.0</v>
      </c>
      <c r="D2106" s="4" t="s">
        <v>469</v>
      </c>
      <c r="E2106" s="6" t="s">
        <v>470</v>
      </c>
      <c r="F2106" s="5">
        <v>4.0</v>
      </c>
      <c r="G2106" s="5">
        <v>31441.0</v>
      </c>
      <c r="H2106" s="5" t="s">
        <v>471</v>
      </c>
      <c r="I2106" s="4" t="s">
        <v>14</v>
      </c>
    </row>
    <row r="2107">
      <c r="A2107" s="3">
        <v>43784.0</v>
      </c>
      <c r="B2107" s="4" t="s">
        <v>182</v>
      </c>
      <c r="C2107" s="5">
        <v>8.0</v>
      </c>
      <c r="D2107" s="4" t="s">
        <v>183</v>
      </c>
      <c r="E2107" s="6" t="s">
        <v>184</v>
      </c>
      <c r="F2107" s="5">
        <v>4.0</v>
      </c>
      <c r="G2107" s="5">
        <v>6706.0</v>
      </c>
      <c r="H2107" s="5" t="s">
        <v>185</v>
      </c>
      <c r="I2107" s="4" t="s">
        <v>14</v>
      </c>
    </row>
    <row r="2108">
      <c r="A2108" s="3">
        <v>43784.0</v>
      </c>
      <c r="B2108" s="4" t="s">
        <v>60</v>
      </c>
      <c r="C2108" s="5">
        <v>9.0</v>
      </c>
      <c r="D2108" s="4" t="s">
        <v>61</v>
      </c>
      <c r="E2108" s="6" t="s">
        <v>62</v>
      </c>
      <c r="F2108" s="5">
        <v>4.0</v>
      </c>
      <c r="G2108" s="5">
        <v>2758.0</v>
      </c>
      <c r="H2108" s="5" t="s">
        <v>63</v>
      </c>
      <c r="I2108" s="4" t="s">
        <v>14</v>
      </c>
    </row>
    <row r="2109">
      <c r="A2109" s="3">
        <v>43784.0</v>
      </c>
      <c r="B2109" s="4" t="s">
        <v>71</v>
      </c>
      <c r="C2109" s="5">
        <v>10.0</v>
      </c>
      <c r="D2109" s="4" t="s">
        <v>72</v>
      </c>
      <c r="E2109" s="6" t="s">
        <v>73</v>
      </c>
      <c r="F2109" s="5" t="s">
        <v>74</v>
      </c>
      <c r="G2109" s="5">
        <v>2403.0</v>
      </c>
      <c r="H2109" s="5" t="s">
        <v>75</v>
      </c>
      <c r="I2109" s="4" t="s">
        <v>28</v>
      </c>
    </row>
    <row r="2110">
      <c r="A2110" s="3">
        <v>43784.0</v>
      </c>
      <c r="B2110" s="4" t="s">
        <v>692</v>
      </c>
      <c r="C2110" s="5">
        <v>11.0</v>
      </c>
      <c r="D2110" s="4" t="s">
        <v>693</v>
      </c>
      <c r="E2110" s="6" t="s">
        <v>694</v>
      </c>
      <c r="F2110" s="5" t="s">
        <v>12</v>
      </c>
      <c r="G2110" s="5">
        <v>4587.0</v>
      </c>
      <c r="H2110" s="5" t="s">
        <v>695</v>
      </c>
      <c r="I2110" s="4" t="s">
        <v>28</v>
      </c>
    </row>
    <row r="2111">
      <c r="A2111" s="3">
        <v>43784.0</v>
      </c>
      <c r="B2111" s="4" t="s">
        <v>532</v>
      </c>
      <c r="C2111" s="5">
        <v>12.0</v>
      </c>
      <c r="D2111" s="4" t="s">
        <v>533</v>
      </c>
      <c r="E2111" s="6" t="s">
        <v>534</v>
      </c>
      <c r="F2111" s="5" t="s">
        <v>12</v>
      </c>
      <c r="G2111" s="5">
        <v>2799.0</v>
      </c>
      <c r="H2111" s="5" t="s">
        <v>535</v>
      </c>
      <c r="I2111" s="4" t="s">
        <v>14</v>
      </c>
    </row>
    <row r="2112">
      <c r="A2112" s="3">
        <v>43784.0</v>
      </c>
      <c r="B2112" s="4" t="s">
        <v>86</v>
      </c>
      <c r="C2112" s="5">
        <v>13.0</v>
      </c>
      <c r="D2112" s="4" t="s">
        <v>87</v>
      </c>
      <c r="E2112" s="6" t="s">
        <v>88</v>
      </c>
      <c r="F2112" s="5">
        <v>4.0</v>
      </c>
      <c r="G2112" s="5">
        <v>3640.0</v>
      </c>
      <c r="H2112" s="5" t="s">
        <v>89</v>
      </c>
      <c r="I2112" s="4" t="s">
        <v>14</v>
      </c>
    </row>
    <row r="2113">
      <c r="A2113" s="3">
        <v>43784.0</v>
      </c>
      <c r="B2113" s="4" t="s">
        <v>76</v>
      </c>
      <c r="C2113" s="5">
        <v>14.0</v>
      </c>
      <c r="D2113" s="4" t="s">
        <v>77</v>
      </c>
      <c r="E2113" s="6" t="s">
        <v>78</v>
      </c>
      <c r="F2113" s="5" t="s">
        <v>26</v>
      </c>
      <c r="G2113" s="5">
        <v>2934.0</v>
      </c>
      <c r="H2113" s="5" t="s">
        <v>67</v>
      </c>
      <c r="I2113" s="4" t="s">
        <v>28</v>
      </c>
    </row>
    <row r="2114">
      <c r="A2114" s="3">
        <v>43784.0</v>
      </c>
      <c r="B2114" s="4" t="s">
        <v>34</v>
      </c>
      <c r="C2114" s="5">
        <v>15.0</v>
      </c>
      <c r="D2114" s="4" t="s">
        <v>35</v>
      </c>
      <c r="E2114" s="6" t="s">
        <v>36</v>
      </c>
      <c r="F2114" s="5">
        <v>4.0</v>
      </c>
      <c r="G2114" s="5">
        <v>3781.0</v>
      </c>
      <c r="H2114" s="5" t="s">
        <v>37</v>
      </c>
      <c r="I2114" s="4" t="s">
        <v>28</v>
      </c>
    </row>
    <row r="2115">
      <c r="A2115" s="3">
        <v>43784.0</v>
      </c>
      <c r="B2115" s="4" t="s">
        <v>42</v>
      </c>
      <c r="C2115" s="5">
        <v>16.0</v>
      </c>
      <c r="D2115" s="4" t="s">
        <v>43</v>
      </c>
      <c r="E2115" s="6" t="s">
        <v>44</v>
      </c>
      <c r="F2115" s="5">
        <v>4.0</v>
      </c>
      <c r="G2115" s="5">
        <v>1830.0</v>
      </c>
      <c r="H2115" s="5" t="s">
        <v>45</v>
      </c>
      <c r="I2115" s="4" t="s">
        <v>14</v>
      </c>
    </row>
    <row r="2116">
      <c r="A2116" s="3">
        <v>43784.0</v>
      </c>
      <c r="B2116" s="4" t="s">
        <v>29</v>
      </c>
      <c r="C2116" s="5">
        <v>17.0</v>
      </c>
      <c r="D2116" s="4" t="s">
        <v>30</v>
      </c>
      <c r="E2116" s="6" t="s">
        <v>31</v>
      </c>
      <c r="F2116" s="5" t="s">
        <v>32</v>
      </c>
      <c r="G2116" s="5">
        <v>2108.0</v>
      </c>
      <c r="H2116" s="5" t="s">
        <v>33</v>
      </c>
      <c r="I2116" s="4" t="s">
        <v>28</v>
      </c>
    </row>
    <row r="2117">
      <c r="A2117" s="3">
        <v>43784.0</v>
      </c>
      <c r="B2117" s="4" t="s">
        <v>55</v>
      </c>
      <c r="C2117" s="5">
        <v>18.0</v>
      </c>
      <c r="D2117" s="4" t="s">
        <v>56</v>
      </c>
      <c r="E2117" s="6" t="s">
        <v>57</v>
      </c>
      <c r="F2117" s="5" t="s">
        <v>58</v>
      </c>
      <c r="G2117" s="5">
        <v>2245.0</v>
      </c>
      <c r="H2117" s="5" t="s">
        <v>59</v>
      </c>
      <c r="I2117" s="4" t="s">
        <v>28</v>
      </c>
    </row>
    <row r="2118">
      <c r="A2118" s="3">
        <v>43784.0</v>
      </c>
      <c r="B2118" s="4" t="s">
        <v>214</v>
      </c>
      <c r="C2118" s="5">
        <v>19.0</v>
      </c>
      <c r="D2118" s="4" t="s">
        <v>215</v>
      </c>
      <c r="E2118" s="6" t="s">
        <v>216</v>
      </c>
      <c r="F2118" s="5" t="s">
        <v>26</v>
      </c>
      <c r="G2118" s="5">
        <v>4463.0</v>
      </c>
      <c r="H2118" s="5" t="s">
        <v>54</v>
      </c>
      <c r="I2118" s="4" t="s">
        <v>28</v>
      </c>
    </row>
    <row r="2119">
      <c r="A2119" s="3">
        <v>43784.0</v>
      </c>
      <c r="B2119" s="4" t="s">
        <v>857</v>
      </c>
      <c r="C2119" s="5">
        <v>20.0</v>
      </c>
      <c r="D2119" s="4" t="s">
        <v>858</v>
      </c>
      <c r="E2119" s="6" t="s">
        <v>859</v>
      </c>
      <c r="F2119" s="5">
        <v>4.0</v>
      </c>
      <c r="G2119" s="5">
        <v>2099.0</v>
      </c>
      <c r="H2119" s="5" t="s">
        <v>67</v>
      </c>
      <c r="I2119" s="4" t="s">
        <v>14</v>
      </c>
    </row>
    <row r="2120">
      <c r="A2120" s="3">
        <v>43784.0</v>
      </c>
      <c r="B2120" s="4" t="s">
        <v>120</v>
      </c>
      <c r="C2120" s="5">
        <v>21.0</v>
      </c>
      <c r="D2120" s="4" t="s">
        <v>121</v>
      </c>
      <c r="E2120" s="6" t="s">
        <v>122</v>
      </c>
      <c r="F2120" s="5" t="s">
        <v>32</v>
      </c>
      <c r="G2120" s="5">
        <v>2041.0</v>
      </c>
      <c r="H2120" s="5" t="s">
        <v>123</v>
      </c>
      <c r="I2120" s="4" t="s">
        <v>28</v>
      </c>
    </row>
    <row r="2121">
      <c r="A2121" s="3">
        <v>43784.0</v>
      </c>
      <c r="B2121" s="4" t="s">
        <v>140</v>
      </c>
      <c r="C2121" s="5">
        <v>22.0</v>
      </c>
      <c r="D2121" s="4" t="s">
        <v>141</v>
      </c>
      <c r="E2121" s="6" t="s">
        <v>142</v>
      </c>
      <c r="F2121" s="5" t="s">
        <v>74</v>
      </c>
      <c r="G2121" s="5">
        <v>8885.0</v>
      </c>
      <c r="H2121" s="5" t="s">
        <v>143</v>
      </c>
      <c r="I2121" s="4" t="s">
        <v>28</v>
      </c>
    </row>
    <row r="2122">
      <c r="A2122" s="3">
        <v>43784.0</v>
      </c>
      <c r="B2122" s="4" t="s">
        <v>124</v>
      </c>
      <c r="C2122" s="5">
        <v>23.0</v>
      </c>
      <c r="D2122" s="4" t="s">
        <v>125</v>
      </c>
      <c r="E2122" s="6" t="s">
        <v>126</v>
      </c>
      <c r="F2122" s="5" t="s">
        <v>26</v>
      </c>
      <c r="G2122" s="5">
        <v>2493.0</v>
      </c>
      <c r="H2122" s="5" t="s">
        <v>127</v>
      </c>
      <c r="I2122" s="4" t="s">
        <v>28</v>
      </c>
    </row>
    <row r="2123">
      <c r="A2123" s="3">
        <v>43784.0</v>
      </c>
      <c r="B2123" s="4" t="s">
        <v>90</v>
      </c>
      <c r="C2123" s="5">
        <v>24.0</v>
      </c>
      <c r="D2123" s="4" t="s">
        <v>91</v>
      </c>
      <c r="E2123" s="6" t="s">
        <v>92</v>
      </c>
      <c r="F2123" s="5" t="s">
        <v>32</v>
      </c>
      <c r="G2123" s="5">
        <v>3157.0</v>
      </c>
      <c r="H2123" s="5" t="s">
        <v>93</v>
      </c>
      <c r="I2123" s="4" t="s">
        <v>28</v>
      </c>
    </row>
    <row r="2124">
      <c r="A2124" s="3">
        <v>43784.0</v>
      </c>
      <c r="B2124" s="4" t="s">
        <v>112</v>
      </c>
      <c r="C2124" s="5">
        <v>25.0</v>
      </c>
      <c r="D2124" s="4" t="s">
        <v>113</v>
      </c>
      <c r="E2124" s="6" t="s">
        <v>114</v>
      </c>
      <c r="F2124" s="5" t="s">
        <v>12</v>
      </c>
      <c r="G2124" s="5">
        <v>2675.0</v>
      </c>
      <c r="H2124" s="5" t="s">
        <v>115</v>
      </c>
      <c r="I2124" s="4" t="s">
        <v>28</v>
      </c>
    </row>
    <row r="2125">
      <c r="A2125" s="3">
        <v>43784.0</v>
      </c>
      <c r="B2125" s="4" t="s">
        <v>108</v>
      </c>
      <c r="C2125" s="5">
        <v>26.0</v>
      </c>
      <c r="D2125" s="4" t="s">
        <v>109</v>
      </c>
      <c r="E2125" s="6" t="s">
        <v>110</v>
      </c>
      <c r="F2125" s="5" t="s">
        <v>58</v>
      </c>
      <c r="G2125" s="5">
        <v>14480.0</v>
      </c>
      <c r="H2125" s="5" t="s">
        <v>111</v>
      </c>
      <c r="I2125" s="4" t="s">
        <v>28</v>
      </c>
    </row>
    <row r="2126">
      <c r="A2126" s="3">
        <v>43784.0</v>
      </c>
      <c r="B2126" s="4" t="s">
        <v>536</v>
      </c>
      <c r="C2126" s="5">
        <v>27.0</v>
      </c>
      <c r="D2126" s="4" t="s">
        <v>537</v>
      </c>
      <c r="E2126" s="6" t="s">
        <v>538</v>
      </c>
      <c r="F2126" s="5">
        <v>4.0</v>
      </c>
      <c r="G2126" s="5">
        <v>756.0</v>
      </c>
      <c r="H2126" s="5" t="s">
        <v>539</v>
      </c>
      <c r="I2126" s="4" t="s">
        <v>28</v>
      </c>
    </row>
    <row r="2127">
      <c r="A2127" s="3">
        <v>43784.0</v>
      </c>
      <c r="B2127" s="4" t="s">
        <v>190</v>
      </c>
      <c r="C2127" s="5">
        <v>28.0</v>
      </c>
      <c r="D2127" s="4" t="s">
        <v>191</v>
      </c>
      <c r="E2127" s="6" t="s">
        <v>192</v>
      </c>
      <c r="F2127" s="5" t="s">
        <v>26</v>
      </c>
      <c r="G2127" s="5">
        <v>229.0</v>
      </c>
      <c r="H2127" s="5" t="s">
        <v>193</v>
      </c>
      <c r="I2127" s="4" t="s">
        <v>28</v>
      </c>
    </row>
    <row r="2128">
      <c r="A2128" s="3">
        <v>43784.0</v>
      </c>
      <c r="B2128" s="4" t="s">
        <v>367</v>
      </c>
      <c r="C2128" s="5">
        <v>29.0</v>
      </c>
      <c r="D2128" s="4" t="s">
        <v>104</v>
      </c>
      <c r="E2128" s="6" t="s">
        <v>368</v>
      </c>
      <c r="F2128" s="5">
        <v>4.0</v>
      </c>
      <c r="G2128" s="5">
        <v>3386.0</v>
      </c>
      <c r="H2128" s="5" t="s">
        <v>369</v>
      </c>
      <c r="I2128" s="4" t="s">
        <v>28</v>
      </c>
    </row>
    <row r="2129">
      <c r="A2129" s="3">
        <v>43784.0</v>
      </c>
      <c r="B2129" s="4" t="s">
        <v>156</v>
      </c>
      <c r="C2129" s="5">
        <v>30.0</v>
      </c>
      <c r="D2129" s="4" t="s">
        <v>157</v>
      </c>
      <c r="E2129" s="6" t="s">
        <v>158</v>
      </c>
      <c r="F2129" s="5" t="s">
        <v>134</v>
      </c>
      <c r="G2129" s="5">
        <v>1400.0</v>
      </c>
      <c r="H2129" s="5" t="s">
        <v>159</v>
      </c>
      <c r="I2129" s="4" t="s">
        <v>28</v>
      </c>
    </row>
    <row r="2130">
      <c r="A2130" s="3">
        <v>43784.0</v>
      </c>
      <c r="B2130" s="4" t="s">
        <v>384</v>
      </c>
      <c r="C2130" s="5">
        <v>31.0</v>
      </c>
      <c r="D2130" s="4" t="s">
        <v>385</v>
      </c>
      <c r="E2130" s="6" t="s">
        <v>386</v>
      </c>
      <c r="F2130" s="5" t="s">
        <v>74</v>
      </c>
      <c r="G2130" s="5">
        <v>2544.0</v>
      </c>
      <c r="H2130" s="5">
        <v>30.0</v>
      </c>
      <c r="I2130" s="4" t="s">
        <v>28</v>
      </c>
    </row>
    <row r="2131">
      <c r="A2131" s="3">
        <v>43784.0</v>
      </c>
      <c r="B2131" s="4" t="s">
        <v>116</v>
      </c>
      <c r="C2131" s="5">
        <v>32.0</v>
      </c>
      <c r="D2131" s="4" t="s">
        <v>117</v>
      </c>
      <c r="E2131" s="6" t="s">
        <v>118</v>
      </c>
      <c r="F2131" s="5" t="s">
        <v>32</v>
      </c>
      <c r="G2131" s="5">
        <v>2056.0</v>
      </c>
      <c r="H2131" s="5" t="s">
        <v>119</v>
      </c>
      <c r="I2131" s="4" t="s">
        <v>28</v>
      </c>
    </row>
    <row r="2132">
      <c r="A2132" s="3">
        <v>43784.0</v>
      </c>
      <c r="B2132" s="4" t="s">
        <v>50</v>
      </c>
      <c r="C2132" s="5">
        <v>33.0</v>
      </c>
      <c r="D2132" s="4" t="s">
        <v>51</v>
      </c>
      <c r="E2132" s="6" t="s">
        <v>52</v>
      </c>
      <c r="F2132" s="5" t="s">
        <v>53</v>
      </c>
      <c r="G2132" s="5">
        <v>938.0</v>
      </c>
      <c r="H2132" s="5" t="s">
        <v>54</v>
      </c>
      <c r="I2132" s="4" t="s">
        <v>28</v>
      </c>
    </row>
    <row r="2133">
      <c r="A2133" s="3">
        <v>43784.0</v>
      </c>
      <c r="B2133" s="4" t="s">
        <v>423</v>
      </c>
      <c r="C2133" s="5">
        <v>34.0</v>
      </c>
      <c r="D2133" s="4" t="s">
        <v>424</v>
      </c>
      <c r="E2133" s="6" t="s">
        <v>425</v>
      </c>
      <c r="F2133" s="5" t="s">
        <v>32</v>
      </c>
      <c r="G2133" s="5">
        <v>1739.0</v>
      </c>
      <c r="H2133" s="5" t="s">
        <v>426</v>
      </c>
      <c r="I2133" s="4" t="s">
        <v>14</v>
      </c>
    </row>
    <row r="2134">
      <c r="A2134" s="3">
        <v>43784.0</v>
      </c>
      <c r="B2134" s="4" t="s">
        <v>217</v>
      </c>
      <c r="C2134" s="5">
        <v>35.0</v>
      </c>
      <c r="D2134" s="4" t="s">
        <v>218</v>
      </c>
      <c r="E2134" s="6" t="s">
        <v>219</v>
      </c>
      <c r="F2134" s="5" t="s">
        <v>32</v>
      </c>
      <c r="G2134" s="5">
        <v>3561.0</v>
      </c>
      <c r="H2134" s="5" t="s">
        <v>220</v>
      </c>
      <c r="I2134" s="4" t="s">
        <v>28</v>
      </c>
    </row>
    <row r="2135">
      <c r="A2135" s="3">
        <v>43784.0</v>
      </c>
      <c r="B2135" s="4" t="s">
        <v>723</v>
      </c>
      <c r="C2135" s="5">
        <v>36.0</v>
      </c>
      <c r="D2135" s="4" t="s">
        <v>724</v>
      </c>
      <c r="E2135" s="6" t="s">
        <v>725</v>
      </c>
      <c r="F2135" s="5">
        <v>4.0</v>
      </c>
      <c r="G2135" s="5">
        <v>1405.0</v>
      </c>
      <c r="H2135" s="5" t="s">
        <v>726</v>
      </c>
      <c r="I2135" s="4" t="s">
        <v>28</v>
      </c>
    </row>
    <row r="2136">
      <c r="A2136" s="3">
        <v>43784.0</v>
      </c>
      <c r="B2136" s="4" t="s">
        <v>248</v>
      </c>
      <c r="C2136" s="5">
        <v>37.0</v>
      </c>
      <c r="D2136" s="4" t="s">
        <v>249</v>
      </c>
      <c r="E2136" s="6" t="s">
        <v>250</v>
      </c>
      <c r="F2136" s="5" t="s">
        <v>251</v>
      </c>
      <c r="G2136" s="5">
        <v>4596.0</v>
      </c>
      <c r="H2136" s="5" t="s">
        <v>252</v>
      </c>
      <c r="I2136" s="4" t="s">
        <v>14</v>
      </c>
    </row>
    <row r="2137">
      <c r="A2137" s="3">
        <v>43784.0</v>
      </c>
      <c r="B2137" s="4" t="s">
        <v>409</v>
      </c>
      <c r="C2137" s="5">
        <v>38.0</v>
      </c>
      <c r="D2137" s="4" t="s">
        <v>410</v>
      </c>
      <c r="E2137" s="6" t="s">
        <v>411</v>
      </c>
      <c r="F2137" s="5" t="s">
        <v>32</v>
      </c>
      <c r="G2137" s="5">
        <v>827.0</v>
      </c>
      <c r="H2137" s="5" t="s">
        <v>412</v>
      </c>
      <c r="I2137" s="4" t="s">
        <v>28</v>
      </c>
    </row>
    <row r="2138">
      <c r="A2138" s="3">
        <v>43784.0</v>
      </c>
      <c r="B2138" s="4" t="s">
        <v>360</v>
      </c>
      <c r="C2138" s="5">
        <v>39.0</v>
      </c>
      <c r="D2138" s="4" t="s">
        <v>361</v>
      </c>
      <c r="E2138" s="6" t="s">
        <v>362</v>
      </c>
      <c r="F2138" s="5">
        <v>4.0</v>
      </c>
      <c r="G2138" s="5">
        <v>540.0</v>
      </c>
      <c r="H2138" s="5" t="s">
        <v>54</v>
      </c>
      <c r="I2138" s="4" t="s">
        <v>14</v>
      </c>
    </row>
    <row r="2139">
      <c r="A2139" s="3">
        <v>43784.0</v>
      </c>
      <c r="B2139" s="4" t="s">
        <v>482</v>
      </c>
      <c r="C2139" s="5">
        <v>40.0</v>
      </c>
      <c r="D2139" s="4" t="s">
        <v>199</v>
      </c>
      <c r="E2139" s="6" t="s">
        <v>483</v>
      </c>
      <c r="F2139" s="5">
        <v>4.0</v>
      </c>
      <c r="G2139" s="5">
        <v>8862.0</v>
      </c>
      <c r="H2139" s="5" t="s">
        <v>484</v>
      </c>
      <c r="I2139" s="4" t="s">
        <v>28</v>
      </c>
    </row>
    <row r="2140">
      <c r="A2140" s="3">
        <v>43784.0</v>
      </c>
      <c r="B2140" s="4" t="s">
        <v>322</v>
      </c>
      <c r="C2140" s="5">
        <v>41.0</v>
      </c>
      <c r="D2140" s="4" t="s">
        <v>323</v>
      </c>
      <c r="E2140" s="6" t="s">
        <v>324</v>
      </c>
      <c r="F2140" s="5" t="s">
        <v>12</v>
      </c>
      <c r="G2140" s="5">
        <v>2489.0</v>
      </c>
      <c r="H2140" s="5" t="s">
        <v>325</v>
      </c>
      <c r="I2140" s="4" t="s">
        <v>28</v>
      </c>
    </row>
    <row r="2141">
      <c r="A2141" s="3">
        <v>43784.0</v>
      </c>
      <c r="B2141" s="4" t="s">
        <v>64</v>
      </c>
      <c r="C2141" s="5">
        <v>42.0</v>
      </c>
      <c r="D2141" s="4" t="s">
        <v>65</v>
      </c>
      <c r="E2141" s="6" t="s">
        <v>66</v>
      </c>
      <c r="F2141" s="5">
        <v>4.0</v>
      </c>
      <c r="G2141" s="5">
        <v>2329.0</v>
      </c>
      <c r="H2141" s="5" t="s">
        <v>67</v>
      </c>
      <c r="I2141" s="4" t="s">
        <v>14</v>
      </c>
    </row>
    <row r="2142">
      <c r="A2142" s="3">
        <v>43784.0</v>
      </c>
      <c r="B2142" s="4" t="s">
        <v>144</v>
      </c>
      <c r="C2142" s="5">
        <v>43.0</v>
      </c>
      <c r="D2142" s="4" t="s">
        <v>145</v>
      </c>
      <c r="E2142" s="6" t="s">
        <v>146</v>
      </c>
      <c r="F2142" s="5" t="s">
        <v>53</v>
      </c>
      <c r="G2142" s="5">
        <v>3616.0</v>
      </c>
      <c r="H2142" s="5" t="s">
        <v>147</v>
      </c>
      <c r="I2142" s="4" t="s">
        <v>28</v>
      </c>
    </row>
    <row r="2143">
      <c r="A2143" s="3">
        <v>43784.0</v>
      </c>
      <c r="B2143" s="4" t="s">
        <v>318</v>
      </c>
      <c r="C2143" s="5">
        <v>44.0</v>
      </c>
      <c r="D2143" s="4" t="s">
        <v>319</v>
      </c>
      <c r="E2143" s="6" t="s">
        <v>320</v>
      </c>
      <c r="F2143" s="5" t="s">
        <v>134</v>
      </c>
      <c r="G2143" s="5">
        <v>1113.0</v>
      </c>
      <c r="H2143" s="5" t="s">
        <v>321</v>
      </c>
      <c r="I2143" s="4" t="s">
        <v>28</v>
      </c>
    </row>
    <row r="2144">
      <c r="A2144" s="3">
        <v>43784.0</v>
      </c>
      <c r="B2144" s="4" t="s">
        <v>434</v>
      </c>
      <c r="C2144" s="5">
        <v>45.0</v>
      </c>
      <c r="D2144" s="4" t="s">
        <v>435</v>
      </c>
      <c r="E2144" s="6" t="s">
        <v>436</v>
      </c>
      <c r="F2144" s="5" t="s">
        <v>12</v>
      </c>
      <c r="G2144" s="5">
        <v>4791.0</v>
      </c>
      <c r="H2144" s="5" t="s">
        <v>437</v>
      </c>
      <c r="I2144" s="4" t="s">
        <v>28</v>
      </c>
    </row>
    <row r="2145">
      <c r="A2145" s="3">
        <v>43784.0</v>
      </c>
      <c r="B2145" s="4" t="s">
        <v>664</v>
      </c>
      <c r="C2145" s="5">
        <v>46.0</v>
      </c>
      <c r="D2145" s="4" t="s">
        <v>665</v>
      </c>
      <c r="E2145" s="6" t="s">
        <v>666</v>
      </c>
      <c r="F2145" s="5" t="s">
        <v>74</v>
      </c>
      <c r="G2145" s="5">
        <v>1200.0</v>
      </c>
      <c r="H2145" s="5" t="s">
        <v>213</v>
      </c>
      <c r="I2145" s="4" t="s">
        <v>14</v>
      </c>
    </row>
    <row r="2146">
      <c r="A2146" s="3">
        <v>43784.0</v>
      </c>
      <c r="B2146" s="4" t="s">
        <v>680</v>
      </c>
      <c r="C2146" s="5">
        <v>47.0</v>
      </c>
      <c r="D2146" s="4" t="s">
        <v>681</v>
      </c>
      <c r="E2146" s="6" t="s">
        <v>682</v>
      </c>
      <c r="F2146" s="5" t="s">
        <v>32</v>
      </c>
      <c r="G2146" s="5">
        <v>2047.0</v>
      </c>
      <c r="H2146" s="5" t="s">
        <v>683</v>
      </c>
      <c r="I2146" s="4" t="s">
        <v>28</v>
      </c>
    </row>
    <row r="2147">
      <c r="A2147" s="3">
        <v>43784.0</v>
      </c>
      <c r="B2147" s="4" t="s">
        <v>98</v>
      </c>
      <c r="C2147" s="5">
        <v>48.0</v>
      </c>
      <c r="D2147" s="4" t="s">
        <v>99</v>
      </c>
      <c r="E2147" s="6" t="s">
        <v>100</v>
      </c>
      <c r="F2147" s="5" t="s">
        <v>101</v>
      </c>
      <c r="G2147" s="5">
        <v>439.0</v>
      </c>
      <c r="H2147" s="5" t="s">
        <v>102</v>
      </c>
      <c r="I2147" s="4" t="s">
        <v>28</v>
      </c>
    </row>
    <row r="2148">
      <c r="A2148" s="3">
        <v>43784.0</v>
      </c>
      <c r="B2148" s="4" t="s">
        <v>348</v>
      </c>
      <c r="C2148" s="5">
        <v>49.0</v>
      </c>
      <c r="D2148" s="4" t="s">
        <v>349</v>
      </c>
      <c r="E2148" s="6" t="s">
        <v>350</v>
      </c>
      <c r="F2148" s="5" t="s">
        <v>134</v>
      </c>
      <c r="G2148" s="5">
        <v>740.0</v>
      </c>
      <c r="H2148" s="5" t="s">
        <v>351</v>
      </c>
      <c r="I2148" s="4" t="s">
        <v>28</v>
      </c>
    </row>
    <row r="2149">
      <c r="A2149" s="3">
        <v>43784.0</v>
      </c>
      <c r="B2149" s="4" t="s">
        <v>256</v>
      </c>
      <c r="C2149" s="5">
        <v>50.0</v>
      </c>
      <c r="D2149" s="4" t="s">
        <v>257</v>
      </c>
      <c r="E2149" s="6" t="s">
        <v>258</v>
      </c>
      <c r="F2149" s="5" t="s">
        <v>251</v>
      </c>
      <c r="G2149" s="5">
        <v>2406.0</v>
      </c>
      <c r="H2149" s="5" t="s">
        <v>259</v>
      </c>
      <c r="I2149" s="4" t="s">
        <v>28</v>
      </c>
    </row>
    <row r="2150">
      <c r="A2150" s="3">
        <v>43784.0</v>
      </c>
      <c r="B2150" s="4" t="s">
        <v>676</v>
      </c>
      <c r="C2150" s="5">
        <v>51.0</v>
      </c>
      <c r="D2150" s="4" t="s">
        <v>677</v>
      </c>
      <c r="E2150" s="6" t="s">
        <v>678</v>
      </c>
      <c r="F2150" s="5">
        <v>4.0</v>
      </c>
      <c r="G2150" s="5">
        <v>1269.0</v>
      </c>
      <c r="H2150" s="5" t="s">
        <v>679</v>
      </c>
      <c r="I2150" s="4" t="s">
        <v>14</v>
      </c>
    </row>
    <row r="2151">
      <c r="A2151" s="3">
        <v>43784.0</v>
      </c>
      <c r="B2151" s="4" t="s">
        <v>790</v>
      </c>
      <c r="C2151" s="5">
        <v>52.0</v>
      </c>
      <c r="D2151" s="4" t="s">
        <v>791</v>
      </c>
      <c r="E2151" s="6" t="s">
        <v>792</v>
      </c>
      <c r="F2151" s="5">
        <v>4.0</v>
      </c>
      <c r="G2151" s="5">
        <v>2004.0</v>
      </c>
      <c r="H2151" s="5" t="s">
        <v>793</v>
      </c>
      <c r="I2151" s="4" t="s">
        <v>14</v>
      </c>
    </row>
    <row r="2152">
      <c r="A2152" s="3">
        <v>43784.0</v>
      </c>
      <c r="B2152" s="4" t="s">
        <v>326</v>
      </c>
      <c r="C2152" s="5">
        <v>53.0</v>
      </c>
      <c r="D2152" s="4" t="s">
        <v>327</v>
      </c>
      <c r="E2152" s="6" t="s">
        <v>328</v>
      </c>
      <c r="F2152" s="5" t="s">
        <v>32</v>
      </c>
      <c r="G2152" s="5">
        <v>4873.0</v>
      </c>
      <c r="H2152" s="5" t="s">
        <v>213</v>
      </c>
      <c r="I2152" s="4" t="s">
        <v>28</v>
      </c>
    </row>
    <row r="2153">
      <c r="A2153" s="3">
        <v>43784.0</v>
      </c>
      <c r="B2153" s="4" t="s">
        <v>233</v>
      </c>
      <c r="C2153" s="5">
        <v>54.0</v>
      </c>
      <c r="D2153" s="4" t="s">
        <v>234</v>
      </c>
      <c r="E2153" s="6" t="s">
        <v>235</v>
      </c>
      <c r="F2153" s="5" t="s">
        <v>85</v>
      </c>
      <c r="G2153" s="5">
        <v>1633.0</v>
      </c>
      <c r="H2153" s="5" t="s">
        <v>236</v>
      </c>
      <c r="I2153" s="4" t="s">
        <v>28</v>
      </c>
    </row>
    <row r="2154">
      <c r="A2154" s="3">
        <v>43784.0</v>
      </c>
      <c r="B2154" s="4" t="s">
        <v>186</v>
      </c>
      <c r="C2154" s="5">
        <v>55.0</v>
      </c>
      <c r="D2154" s="4" t="s">
        <v>187</v>
      </c>
      <c r="E2154" s="6" t="s">
        <v>188</v>
      </c>
      <c r="F2154" s="5">
        <v>4.0</v>
      </c>
      <c r="G2154" s="5">
        <v>4385.0</v>
      </c>
      <c r="H2154" s="5" t="s">
        <v>189</v>
      </c>
      <c r="I2154" s="4" t="s">
        <v>28</v>
      </c>
    </row>
    <row r="2155">
      <c r="A2155" s="3">
        <v>43784.0</v>
      </c>
      <c r="B2155" s="4" t="s">
        <v>559</v>
      </c>
      <c r="C2155" s="5">
        <v>56.0</v>
      </c>
      <c r="D2155" s="4" t="s">
        <v>560</v>
      </c>
      <c r="E2155" s="6" t="s">
        <v>561</v>
      </c>
      <c r="F2155" s="5" t="s">
        <v>53</v>
      </c>
      <c r="G2155" s="5">
        <v>3411.0</v>
      </c>
      <c r="H2155" s="5" t="s">
        <v>562</v>
      </c>
      <c r="I2155" s="4" t="s">
        <v>28</v>
      </c>
    </row>
    <row r="2156">
      <c r="A2156" s="3">
        <v>43784.0</v>
      </c>
      <c r="B2156" s="4" t="s">
        <v>715</v>
      </c>
      <c r="C2156" s="5">
        <v>57.0</v>
      </c>
      <c r="D2156" s="4" t="s">
        <v>716</v>
      </c>
      <c r="E2156" s="6" t="s">
        <v>717</v>
      </c>
      <c r="F2156" s="5" t="s">
        <v>32</v>
      </c>
      <c r="G2156" s="5">
        <v>3560.0</v>
      </c>
      <c r="H2156" s="5" t="s">
        <v>718</v>
      </c>
      <c r="I2156" s="4" t="s">
        <v>28</v>
      </c>
    </row>
    <row r="2157">
      <c r="A2157" s="3">
        <v>43784.0</v>
      </c>
      <c r="B2157" s="4" t="s">
        <v>461</v>
      </c>
      <c r="C2157" s="5">
        <v>58.0</v>
      </c>
      <c r="D2157" s="4" t="s">
        <v>462</v>
      </c>
      <c r="E2157" s="6" t="s">
        <v>463</v>
      </c>
      <c r="F2157" s="5" t="s">
        <v>53</v>
      </c>
      <c r="G2157" s="5">
        <v>2432.0</v>
      </c>
      <c r="H2157" s="5" t="s">
        <v>464</v>
      </c>
      <c r="I2157" s="4" t="s">
        <v>28</v>
      </c>
    </row>
    <row r="2158">
      <c r="A2158" s="3">
        <v>43784.0</v>
      </c>
      <c r="B2158" s="4" t="s">
        <v>413</v>
      </c>
      <c r="C2158" s="5">
        <v>59.0</v>
      </c>
      <c r="D2158" s="4" t="s">
        <v>414</v>
      </c>
      <c r="E2158" s="6" t="s">
        <v>415</v>
      </c>
      <c r="F2158" s="5" t="s">
        <v>26</v>
      </c>
      <c r="G2158" s="5">
        <v>3279.0</v>
      </c>
      <c r="H2158" s="5" t="s">
        <v>416</v>
      </c>
      <c r="I2158" s="4" t="s">
        <v>28</v>
      </c>
    </row>
    <row r="2159">
      <c r="A2159" s="3">
        <v>43784.0</v>
      </c>
      <c r="B2159" s="4" t="s">
        <v>103</v>
      </c>
      <c r="C2159" s="5">
        <v>60.0</v>
      </c>
      <c r="D2159" s="4" t="s">
        <v>104</v>
      </c>
      <c r="E2159" s="6" t="s">
        <v>105</v>
      </c>
      <c r="F2159" s="5" t="s">
        <v>106</v>
      </c>
      <c r="G2159" s="5">
        <v>1030.0</v>
      </c>
      <c r="H2159" s="5" t="s">
        <v>107</v>
      </c>
      <c r="I2159" s="4" t="s">
        <v>28</v>
      </c>
    </row>
    <row r="2160">
      <c r="A2160" s="3">
        <v>43784.0</v>
      </c>
      <c r="B2160" s="4" t="s">
        <v>160</v>
      </c>
      <c r="C2160" s="5">
        <v>61.0</v>
      </c>
      <c r="D2160" s="4" t="s">
        <v>161</v>
      </c>
      <c r="E2160" s="6" t="s">
        <v>162</v>
      </c>
      <c r="F2160" s="5">
        <v>4.0</v>
      </c>
      <c r="G2160" s="5">
        <v>3281.0</v>
      </c>
      <c r="H2160" s="5" t="s">
        <v>163</v>
      </c>
      <c r="I2160" s="4" t="s">
        <v>14</v>
      </c>
    </row>
    <row r="2161">
      <c r="A2161" s="3">
        <v>43784.0</v>
      </c>
      <c r="B2161" s="4" t="s">
        <v>915</v>
      </c>
      <c r="C2161" s="5">
        <v>62.0</v>
      </c>
      <c r="D2161" s="4" t="s">
        <v>916</v>
      </c>
      <c r="E2161" s="6" t="s">
        <v>917</v>
      </c>
      <c r="F2161" s="5" t="s">
        <v>26</v>
      </c>
      <c r="G2161" s="5">
        <v>301.0</v>
      </c>
      <c r="H2161" s="5" t="s">
        <v>918</v>
      </c>
      <c r="I2161" s="4" t="s">
        <v>14</v>
      </c>
    </row>
    <row r="2162">
      <c r="A2162" s="3">
        <v>43784.0</v>
      </c>
      <c r="B2162" s="4" t="s">
        <v>673</v>
      </c>
      <c r="C2162" s="5">
        <v>63.0</v>
      </c>
      <c r="D2162" s="4" t="s">
        <v>674</v>
      </c>
      <c r="E2162" s="6" t="s">
        <v>675</v>
      </c>
      <c r="F2162" s="5">
        <v>4.0</v>
      </c>
      <c r="G2162" s="5">
        <v>690.0</v>
      </c>
      <c r="H2162" s="5" t="s">
        <v>307</v>
      </c>
      <c r="I2162" s="4" t="s">
        <v>14</v>
      </c>
    </row>
    <row r="2163">
      <c r="A2163" s="3">
        <v>43784.0</v>
      </c>
      <c r="B2163" s="4" t="s">
        <v>94</v>
      </c>
      <c r="C2163" s="5">
        <v>64.0</v>
      </c>
      <c r="D2163" s="4" t="s">
        <v>95</v>
      </c>
      <c r="E2163" s="6" t="s">
        <v>96</v>
      </c>
      <c r="F2163" s="5" t="s">
        <v>97</v>
      </c>
      <c r="G2163" s="5">
        <v>674.0</v>
      </c>
      <c r="H2163" s="5">
        <v>30.0</v>
      </c>
      <c r="I2163" s="4" t="s">
        <v>28</v>
      </c>
    </row>
    <row r="2164">
      <c r="A2164" s="3">
        <v>43784.0</v>
      </c>
      <c r="B2164" s="4" t="s">
        <v>797</v>
      </c>
      <c r="C2164" s="5">
        <v>65.0</v>
      </c>
      <c r="D2164" s="4" t="s">
        <v>798</v>
      </c>
      <c r="E2164" s="6" t="s">
        <v>799</v>
      </c>
      <c r="F2164" s="5" t="s">
        <v>53</v>
      </c>
      <c r="G2164" s="5">
        <v>2490.0</v>
      </c>
      <c r="H2164" s="5" t="s">
        <v>800</v>
      </c>
      <c r="I2164" s="4" t="s">
        <v>28</v>
      </c>
    </row>
    <row r="2165">
      <c r="A2165" s="3">
        <v>43784.0</v>
      </c>
      <c r="B2165" s="4" t="s">
        <v>377</v>
      </c>
      <c r="C2165" s="5">
        <v>66.0</v>
      </c>
      <c r="D2165" s="4" t="s">
        <v>378</v>
      </c>
      <c r="E2165" s="6" t="s">
        <v>379</v>
      </c>
      <c r="F2165" s="5" t="s">
        <v>32</v>
      </c>
      <c r="G2165" s="5">
        <v>2875.0</v>
      </c>
      <c r="H2165" s="5" t="s">
        <v>332</v>
      </c>
      <c r="I2165" s="4" t="s">
        <v>28</v>
      </c>
    </row>
    <row r="2166">
      <c r="A2166" s="3">
        <v>43784.0</v>
      </c>
      <c r="B2166" s="4" t="s">
        <v>263</v>
      </c>
      <c r="C2166" s="5">
        <v>67.0</v>
      </c>
      <c r="D2166" s="4" t="s">
        <v>264</v>
      </c>
      <c r="E2166" s="6" t="s">
        <v>265</v>
      </c>
      <c r="F2166" s="5" t="s">
        <v>106</v>
      </c>
      <c r="G2166" s="5">
        <v>1519.0</v>
      </c>
      <c r="H2166" s="5" t="s">
        <v>266</v>
      </c>
      <c r="I2166" s="4" t="s">
        <v>28</v>
      </c>
    </row>
    <row r="2167">
      <c r="A2167" s="3">
        <v>43784.0</v>
      </c>
      <c r="B2167" s="4" t="s">
        <v>401</v>
      </c>
      <c r="C2167" s="5">
        <v>68.0</v>
      </c>
      <c r="D2167" s="4" t="s">
        <v>402</v>
      </c>
      <c r="E2167" s="6" t="s">
        <v>403</v>
      </c>
      <c r="F2167" s="5">
        <v>4.0</v>
      </c>
      <c r="G2167" s="5">
        <v>571.0</v>
      </c>
      <c r="H2167" s="5" t="s">
        <v>404</v>
      </c>
      <c r="I2167" s="4" t="s">
        <v>14</v>
      </c>
    </row>
    <row r="2168">
      <c r="A2168" s="3">
        <v>43784.0</v>
      </c>
      <c r="B2168" s="4" t="s">
        <v>877</v>
      </c>
      <c r="C2168" s="5">
        <v>69.0</v>
      </c>
      <c r="D2168" s="4" t="s">
        <v>878</v>
      </c>
      <c r="E2168" s="6" t="s">
        <v>879</v>
      </c>
      <c r="F2168" s="5" t="s">
        <v>32</v>
      </c>
      <c r="G2168" s="5">
        <v>535.0</v>
      </c>
      <c r="H2168" s="5" t="s">
        <v>880</v>
      </c>
      <c r="I2168" s="4" t="s">
        <v>28</v>
      </c>
    </row>
    <row r="2169">
      <c r="A2169" s="3">
        <v>43784.0</v>
      </c>
      <c r="B2169" s="4" t="s">
        <v>839</v>
      </c>
      <c r="C2169" s="5">
        <v>70.0</v>
      </c>
      <c r="D2169" s="4" t="s">
        <v>840</v>
      </c>
      <c r="E2169" s="6" t="s">
        <v>841</v>
      </c>
      <c r="F2169" s="5" t="s">
        <v>58</v>
      </c>
      <c r="G2169" s="5">
        <v>4558.0</v>
      </c>
      <c r="H2169" s="5" t="s">
        <v>842</v>
      </c>
      <c r="I2169" s="4" t="s">
        <v>28</v>
      </c>
    </row>
    <row r="2170">
      <c r="A2170" s="3">
        <v>43784.0</v>
      </c>
      <c r="B2170" s="4" t="s">
        <v>912</v>
      </c>
      <c r="C2170" s="5">
        <v>71.0</v>
      </c>
      <c r="D2170" s="4" t="s">
        <v>913</v>
      </c>
      <c r="E2170" s="6" t="s">
        <v>914</v>
      </c>
      <c r="F2170" s="5" t="s">
        <v>58</v>
      </c>
      <c r="G2170" s="5">
        <v>642.0</v>
      </c>
      <c r="H2170" s="5" t="s">
        <v>551</v>
      </c>
      <c r="I2170" s="4" t="s">
        <v>28</v>
      </c>
    </row>
    <row r="2171">
      <c r="A2171" s="3">
        <v>43784.0</v>
      </c>
      <c r="B2171" s="4" t="s">
        <v>893</v>
      </c>
      <c r="C2171" s="5">
        <v>72.0</v>
      </c>
      <c r="D2171" s="4" t="s">
        <v>894</v>
      </c>
      <c r="E2171" s="6" t="s">
        <v>895</v>
      </c>
      <c r="F2171" s="5" t="s">
        <v>896</v>
      </c>
      <c r="G2171" s="5">
        <v>230.0</v>
      </c>
      <c r="H2171" s="5" t="s">
        <v>897</v>
      </c>
      <c r="I2171" s="4" t="s">
        <v>28</v>
      </c>
    </row>
    <row r="2172">
      <c r="A2172" s="3">
        <v>43784.0</v>
      </c>
      <c r="B2172" s="4" t="s">
        <v>449</v>
      </c>
      <c r="C2172" s="5">
        <v>73.0</v>
      </c>
      <c r="D2172" s="4" t="s">
        <v>450</v>
      </c>
      <c r="E2172" s="6" t="s">
        <v>451</v>
      </c>
      <c r="F2172" s="5" t="s">
        <v>251</v>
      </c>
      <c r="G2172" s="5">
        <v>1054.0</v>
      </c>
      <c r="H2172" s="5" t="s">
        <v>452</v>
      </c>
      <c r="I2172" s="4" t="s">
        <v>28</v>
      </c>
    </row>
    <row r="2173">
      <c r="A2173" s="3">
        <v>43784.0</v>
      </c>
      <c r="B2173" s="4" t="s">
        <v>398</v>
      </c>
      <c r="C2173" s="5">
        <v>74.0</v>
      </c>
      <c r="D2173" s="4" t="s">
        <v>399</v>
      </c>
      <c r="E2173" s="6" t="s">
        <v>400</v>
      </c>
      <c r="F2173" s="5" t="s">
        <v>134</v>
      </c>
      <c r="G2173" s="5">
        <v>2116.0</v>
      </c>
      <c r="H2173" s="5" t="s">
        <v>54</v>
      </c>
      <c r="I2173" s="4" t="s">
        <v>28</v>
      </c>
    </row>
    <row r="2174">
      <c r="A2174" s="3">
        <v>43784.0</v>
      </c>
      <c r="B2174" s="4" t="s">
        <v>82</v>
      </c>
      <c r="C2174" s="5">
        <v>75.0</v>
      </c>
      <c r="D2174" s="4" t="s">
        <v>83</v>
      </c>
      <c r="E2174" s="6" t="s">
        <v>84</v>
      </c>
      <c r="F2174" s="5" t="s">
        <v>85</v>
      </c>
      <c r="G2174" s="5">
        <v>759.0</v>
      </c>
      <c r="H2174" s="5">
        <v>37.0</v>
      </c>
      <c r="I2174" s="4" t="s">
        <v>28</v>
      </c>
    </row>
    <row r="2175">
      <c r="A2175" s="3">
        <v>43784.0</v>
      </c>
      <c r="B2175" s="4" t="s">
        <v>221</v>
      </c>
      <c r="C2175" s="5">
        <v>76.0</v>
      </c>
      <c r="D2175" s="4" t="s">
        <v>222</v>
      </c>
      <c r="E2175" s="6" t="s">
        <v>223</v>
      </c>
      <c r="F2175" s="5" t="s">
        <v>26</v>
      </c>
      <c r="G2175" s="5">
        <v>6851.0</v>
      </c>
      <c r="H2175" s="5" t="s">
        <v>224</v>
      </c>
      <c r="I2175" s="4" t="s">
        <v>28</v>
      </c>
    </row>
    <row r="2176">
      <c r="A2176" s="3">
        <v>43784.0</v>
      </c>
      <c r="B2176" s="4" t="s">
        <v>751</v>
      </c>
      <c r="C2176" s="5">
        <v>77.0</v>
      </c>
      <c r="D2176" s="4" t="s">
        <v>752</v>
      </c>
      <c r="E2176" s="6" t="s">
        <v>753</v>
      </c>
      <c r="F2176" s="5" t="s">
        <v>74</v>
      </c>
      <c r="G2176" s="5">
        <v>1281.0</v>
      </c>
      <c r="H2176" s="5" t="s">
        <v>754</v>
      </c>
      <c r="I2176" s="4" t="s">
        <v>28</v>
      </c>
    </row>
    <row r="2177">
      <c r="A2177" s="3">
        <v>43784.0</v>
      </c>
      <c r="B2177" s="4" t="s">
        <v>380</v>
      </c>
      <c r="C2177" s="5">
        <v>78.0</v>
      </c>
      <c r="D2177" s="4" t="s">
        <v>381</v>
      </c>
      <c r="E2177" s="6" t="s">
        <v>382</v>
      </c>
      <c r="F2177" s="5" t="s">
        <v>12</v>
      </c>
      <c r="G2177" s="5">
        <v>6969.0</v>
      </c>
      <c r="H2177" s="5" t="s">
        <v>383</v>
      </c>
      <c r="I2177" s="4" t="s">
        <v>28</v>
      </c>
    </row>
    <row r="2178">
      <c r="A2178" s="3">
        <v>43784.0</v>
      </c>
      <c r="B2178" s="4" t="s">
        <v>128</v>
      </c>
      <c r="C2178" s="5">
        <v>79.0</v>
      </c>
      <c r="D2178" s="4" t="s">
        <v>129</v>
      </c>
      <c r="E2178" s="6" t="s">
        <v>130</v>
      </c>
      <c r="F2178" s="5">
        <v>4.0</v>
      </c>
      <c r="G2178" s="5">
        <v>2841.0</v>
      </c>
      <c r="H2178" s="5">
        <v>99.0</v>
      </c>
      <c r="I2178" s="4" t="s">
        <v>14</v>
      </c>
    </row>
    <row r="2179">
      <c r="A2179" s="3">
        <v>43784.0</v>
      </c>
      <c r="B2179" s="4" t="s">
        <v>79</v>
      </c>
      <c r="C2179" s="5">
        <v>80.0</v>
      </c>
      <c r="D2179" s="4" t="s">
        <v>80</v>
      </c>
      <c r="E2179" s="6" t="s">
        <v>81</v>
      </c>
      <c r="F2179" s="5">
        <v>4.0</v>
      </c>
      <c r="G2179" s="5">
        <v>2088.0</v>
      </c>
      <c r="H2179" s="5" t="s">
        <v>59</v>
      </c>
      <c r="I2179" s="4" t="s">
        <v>14</v>
      </c>
    </row>
    <row r="2180">
      <c r="A2180" s="3">
        <v>43784.0</v>
      </c>
      <c r="B2180" s="4" t="s">
        <v>919</v>
      </c>
      <c r="C2180" s="5">
        <v>81.0</v>
      </c>
      <c r="D2180" s="4" t="s">
        <v>920</v>
      </c>
      <c r="E2180" s="6" t="s">
        <v>921</v>
      </c>
      <c r="F2180" s="5" t="s">
        <v>58</v>
      </c>
      <c r="G2180" s="5">
        <v>3753.0</v>
      </c>
      <c r="H2180" s="5" t="s">
        <v>922</v>
      </c>
      <c r="I2180" s="4" t="s">
        <v>28</v>
      </c>
    </row>
    <row r="2181">
      <c r="A2181" s="3">
        <v>43784.0</v>
      </c>
      <c r="B2181" s="4" t="s">
        <v>786</v>
      </c>
      <c r="C2181" s="5">
        <v>82.0</v>
      </c>
      <c r="D2181" s="4" t="s">
        <v>787</v>
      </c>
      <c r="E2181" s="6" t="s">
        <v>788</v>
      </c>
      <c r="F2181" s="5" t="s">
        <v>176</v>
      </c>
      <c r="G2181" s="5">
        <v>953.0</v>
      </c>
      <c r="H2181" s="5" t="s">
        <v>789</v>
      </c>
      <c r="I2181" s="4" t="s">
        <v>28</v>
      </c>
    </row>
    <row r="2182">
      <c r="A2182" s="3">
        <v>43784.0</v>
      </c>
      <c r="B2182" s="4" t="s">
        <v>281</v>
      </c>
      <c r="C2182" s="5">
        <v>83.0</v>
      </c>
      <c r="D2182" s="4" t="s">
        <v>113</v>
      </c>
      <c r="E2182" s="6" t="s">
        <v>282</v>
      </c>
      <c r="F2182" s="5">
        <v>4.0</v>
      </c>
      <c r="G2182" s="5">
        <v>2703.0</v>
      </c>
      <c r="H2182" s="5" t="s">
        <v>283</v>
      </c>
      <c r="I2182" s="4" t="s">
        <v>28</v>
      </c>
    </row>
    <row r="2183">
      <c r="A2183" s="3">
        <v>43784.0</v>
      </c>
      <c r="B2183" s="4" t="s">
        <v>700</v>
      </c>
      <c r="C2183" s="5">
        <v>84.0</v>
      </c>
      <c r="D2183" s="4" t="s">
        <v>701</v>
      </c>
      <c r="E2183" s="6" t="s">
        <v>702</v>
      </c>
      <c r="F2183" s="5" t="s">
        <v>74</v>
      </c>
      <c r="G2183" s="5">
        <v>817.0</v>
      </c>
      <c r="H2183" s="5" t="s">
        <v>703</v>
      </c>
      <c r="I2183" s="4" t="s">
        <v>14</v>
      </c>
    </row>
    <row r="2184">
      <c r="A2184" s="3">
        <v>43784.0</v>
      </c>
      <c r="B2184" s="4" t="s">
        <v>719</v>
      </c>
      <c r="C2184" s="5">
        <v>85.0</v>
      </c>
      <c r="D2184" s="4" t="s">
        <v>720</v>
      </c>
      <c r="E2184" s="6" t="s">
        <v>721</v>
      </c>
      <c r="F2184" s="5" t="s">
        <v>74</v>
      </c>
      <c r="G2184" s="5">
        <v>254.0</v>
      </c>
      <c r="H2184" s="5" t="s">
        <v>722</v>
      </c>
      <c r="I2184" s="4" t="s">
        <v>28</v>
      </c>
    </row>
    <row r="2185">
      <c r="A2185" s="3">
        <v>43784.0</v>
      </c>
      <c r="B2185" s="4" t="s">
        <v>271</v>
      </c>
      <c r="C2185" s="5">
        <v>86.0</v>
      </c>
      <c r="D2185" s="4" t="s">
        <v>272</v>
      </c>
      <c r="E2185" s="6" t="s">
        <v>273</v>
      </c>
      <c r="F2185" s="5" t="s">
        <v>12</v>
      </c>
      <c r="G2185" s="5">
        <v>7876.0</v>
      </c>
      <c r="H2185" s="5">
        <v>350.0</v>
      </c>
      <c r="I2185" s="4" t="s">
        <v>28</v>
      </c>
    </row>
    <row r="2186">
      <c r="A2186" s="3">
        <v>43784.0</v>
      </c>
      <c r="B2186" s="4" t="s">
        <v>210</v>
      </c>
      <c r="C2186" s="5">
        <v>87.0</v>
      </c>
      <c r="D2186" s="4" t="s">
        <v>211</v>
      </c>
      <c r="E2186" s="6" t="s">
        <v>212</v>
      </c>
      <c r="F2186" s="5">
        <v>4.0</v>
      </c>
      <c r="G2186" s="5">
        <v>454.0</v>
      </c>
      <c r="H2186" s="5" t="s">
        <v>213</v>
      </c>
      <c r="I2186" s="4" t="s">
        <v>28</v>
      </c>
    </row>
    <row r="2187">
      <c r="A2187" s="3">
        <v>43784.0</v>
      </c>
      <c r="B2187" s="4" t="s">
        <v>810</v>
      </c>
      <c r="C2187" s="5">
        <v>88.0</v>
      </c>
      <c r="D2187" s="4" t="s">
        <v>811</v>
      </c>
      <c r="E2187" s="6" t="s">
        <v>812</v>
      </c>
      <c r="F2187" s="5" t="s">
        <v>26</v>
      </c>
      <c r="G2187" s="5">
        <v>1923.0</v>
      </c>
      <c r="H2187" s="5" t="s">
        <v>569</v>
      </c>
      <c r="I2187" s="4" t="s">
        <v>28</v>
      </c>
    </row>
    <row r="2188">
      <c r="A2188" s="3">
        <v>43784.0</v>
      </c>
      <c r="B2188" s="4" t="s">
        <v>315</v>
      </c>
      <c r="C2188" s="5">
        <v>89.0</v>
      </c>
      <c r="D2188" s="4" t="s">
        <v>316</v>
      </c>
      <c r="E2188" s="6" t="s">
        <v>317</v>
      </c>
      <c r="F2188" s="5" t="s">
        <v>74</v>
      </c>
      <c r="G2188" s="5">
        <v>3596.0</v>
      </c>
      <c r="H2188" s="5">
        <v>30.0</v>
      </c>
      <c r="I2188" s="4" t="s">
        <v>28</v>
      </c>
    </row>
    <row r="2189">
      <c r="A2189" s="3">
        <v>43784.0</v>
      </c>
      <c r="B2189" s="4" t="s">
        <v>730</v>
      </c>
      <c r="C2189" s="5">
        <v>90.0</v>
      </c>
      <c r="D2189" s="4" t="s">
        <v>731</v>
      </c>
      <c r="E2189" s="6" t="s">
        <v>732</v>
      </c>
      <c r="F2189" s="5" t="s">
        <v>32</v>
      </c>
      <c r="G2189" s="5">
        <v>2449.0</v>
      </c>
      <c r="H2189" s="5" t="s">
        <v>733</v>
      </c>
      <c r="I2189" s="4" t="s">
        <v>28</v>
      </c>
    </row>
    <row r="2190">
      <c r="A2190" s="3">
        <v>43784.0</v>
      </c>
      <c r="B2190" s="4" t="s">
        <v>329</v>
      </c>
      <c r="C2190" s="5">
        <v>91.0</v>
      </c>
      <c r="D2190" s="4" t="s">
        <v>330</v>
      </c>
      <c r="E2190" s="6" t="s">
        <v>331</v>
      </c>
      <c r="F2190" s="5" t="s">
        <v>251</v>
      </c>
      <c r="G2190" s="5">
        <v>1926.0</v>
      </c>
      <c r="H2190" s="5" t="s">
        <v>332</v>
      </c>
      <c r="I2190" s="4" t="s">
        <v>28</v>
      </c>
    </row>
    <row r="2191">
      <c r="A2191" s="3">
        <v>43784.0</v>
      </c>
      <c r="B2191" s="4" t="s">
        <v>813</v>
      </c>
      <c r="C2191" s="5">
        <v>92.0</v>
      </c>
      <c r="D2191" s="4" t="s">
        <v>814</v>
      </c>
      <c r="E2191" s="6" t="s">
        <v>815</v>
      </c>
      <c r="F2191" s="5">
        <v>4.0</v>
      </c>
      <c r="G2191" s="5">
        <v>498.0</v>
      </c>
      <c r="H2191" s="5" t="s">
        <v>816</v>
      </c>
      <c r="I2191" s="4" t="s">
        <v>14</v>
      </c>
    </row>
    <row r="2192">
      <c r="A2192" s="3">
        <v>43784.0</v>
      </c>
      <c r="B2192" s="4" t="s">
        <v>225</v>
      </c>
      <c r="C2192" s="5">
        <v>93.0</v>
      </c>
      <c r="D2192" s="4" t="s">
        <v>226</v>
      </c>
      <c r="E2192" s="6" t="s">
        <v>227</v>
      </c>
      <c r="F2192" s="5" t="s">
        <v>74</v>
      </c>
      <c r="G2192" s="5">
        <v>4639.0</v>
      </c>
      <c r="H2192" s="5" t="s">
        <v>228</v>
      </c>
      <c r="I2192" s="4" t="s">
        <v>28</v>
      </c>
    </row>
    <row r="2193">
      <c r="A2193" s="3">
        <v>43784.0</v>
      </c>
      <c r="B2193" s="4" t="s">
        <v>618</v>
      </c>
      <c r="C2193" s="5">
        <v>94.0</v>
      </c>
      <c r="D2193" s="4" t="s">
        <v>619</v>
      </c>
      <c r="E2193" s="6" t="s">
        <v>620</v>
      </c>
      <c r="F2193" s="5" t="s">
        <v>176</v>
      </c>
      <c r="G2193" s="5">
        <v>71.0</v>
      </c>
      <c r="H2193" s="5" t="s">
        <v>621</v>
      </c>
      <c r="I2193" s="4" t="s">
        <v>28</v>
      </c>
    </row>
    <row r="2194">
      <c r="A2194" s="3">
        <v>43784.0</v>
      </c>
      <c r="B2194" s="4" t="s">
        <v>152</v>
      </c>
      <c r="C2194" s="5">
        <v>95.0</v>
      </c>
      <c r="D2194" s="4" t="s">
        <v>153</v>
      </c>
      <c r="E2194" s="6" t="s">
        <v>154</v>
      </c>
      <c r="F2194" s="5" t="s">
        <v>74</v>
      </c>
      <c r="G2194" s="5">
        <v>3497.0</v>
      </c>
      <c r="H2194" s="5" t="s">
        <v>155</v>
      </c>
      <c r="I2194" s="4" t="s">
        <v>28</v>
      </c>
    </row>
    <row r="2195">
      <c r="A2195" s="3">
        <v>43784.0</v>
      </c>
      <c r="B2195" s="4" t="s">
        <v>923</v>
      </c>
      <c r="C2195" s="5">
        <v>96.0</v>
      </c>
      <c r="D2195" s="4" t="s">
        <v>924</v>
      </c>
      <c r="E2195" s="6" t="s">
        <v>925</v>
      </c>
      <c r="F2195" s="5" t="s">
        <v>58</v>
      </c>
      <c r="G2195" s="5">
        <v>454.0</v>
      </c>
      <c r="H2195" s="5" t="s">
        <v>747</v>
      </c>
      <c r="I2195" s="4" t="s">
        <v>28</v>
      </c>
    </row>
    <row r="2196">
      <c r="A2196" s="3">
        <v>43784.0</v>
      </c>
      <c r="B2196" s="4" t="s">
        <v>850</v>
      </c>
      <c r="C2196" s="5">
        <v>97.0</v>
      </c>
      <c r="D2196" s="4" t="s">
        <v>851</v>
      </c>
      <c r="E2196" s="6" t="s">
        <v>852</v>
      </c>
      <c r="F2196" s="5" t="s">
        <v>171</v>
      </c>
      <c r="G2196" s="5">
        <v>3366.0</v>
      </c>
      <c r="H2196" s="5" t="s">
        <v>853</v>
      </c>
      <c r="I2196" s="4" t="s">
        <v>28</v>
      </c>
    </row>
    <row r="2197">
      <c r="A2197" s="3">
        <v>43784.0</v>
      </c>
      <c r="B2197" s="4" t="s">
        <v>744</v>
      </c>
      <c r="C2197" s="5">
        <v>98.0</v>
      </c>
      <c r="D2197" s="4" t="s">
        <v>745</v>
      </c>
      <c r="E2197" s="6" t="s">
        <v>746</v>
      </c>
      <c r="F2197" s="5" t="s">
        <v>12</v>
      </c>
      <c r="G2197" s="5">
        <v>651.0</v>
      </c>
      <c r="H2197" s="5" t="s">
        <v>747</v>
      </c>
      <c r="I2197" s="4" t="s">
        <v>28</v>
      </c>
    </row>
    <row r="2198">
      <c r="A2198" s="3">
        <v>43784.0</v>
      </c>
      <c r="B2198" s="4" t="s">
        <v>759</v>
      </c>
      <c r="C2198" s="5">
        <v>99.0</v>
      </c>
      <c r="D2198" s="4" t="s">
        <v>760</v>
      </c>
      <c r="E2198" s="6" t="s">
        <v>761</v>
      </c>
      <c r="F2198" s="5">
        <v>4.0</v>
      </c>
      <c r="G2198" s="5">
        <v>1088.0</v>
      </c>
      <c r="H2198" s="5" t="s">
        <v>762</v>
      </c>
      <c r="I2198" s="4" t="s">
        <v>14</v>
      </c>
    </row>
    <row r="2199">
      <c r="A2199" s="3">
        <v>43784.0</v>
      </c>
      <c r="B2199" s="4" t="s">
        <v>926</v>
      </c>
      <c r="C2199" s="5">
        <v>100.0</v>
      </c>
      <c r="D2199" s="4" t="s">
        <v>927</v>
      </c>
      <c r="E2199" s="6" t="s">
        <v>928</v>
      </c>
      <c r="F2199" s="5">
        <v>3.0</v>
      </c>
      <c r="G2199" s="5">
        <v>928.0</v>
      </c>
      <c r="H2199" s="5" t="s">
        <v>929</v>
      </c>
      <c r="I2199" s="4" t="s">
        <v>14</v>
      </c>
    </row>
    <row r="2200">
      <c r="A2200" s="3">
        <v>43783.0</v>
      </c>
      <c r="B2200" s="4" t="s">
        <v>15</v>
      </c>
      <c r="C2200" s="5">
        <v>1.0</v>
      </c>
      <c r="D2200" s="4" t="s">
        <v>16</v>
      </c>
      <c r="E2200" s="6" t="s">
        <v>17</v>
      </c>
      <c r="F2200" s="5">
        <v>4.0</v>
      </c>
      <c r="G2200" s="5">
        <v>29163.0</v>
      </c>
      <c r="H2200" s="5" t="s">
        <v>18</v>
      </c>
      <c r="I2200" s="4" t="s">
        <v>14</v>
      </c>
    </row>
    <row r="2201">
      <c r="A2201" s="3">
        <v>43783.0</v>
      </c>
      <c r="B2201" s="4" t="s">
        <v>19</v>
      </c>
      <c r="C2201" s="5">
        <v>2.0</v>
      </c>
      <c r="D2201" s="4" t="s">
        <v>20</v>
      </c>
      <c r="E2201" s="6" t="s">
        <v>21</v>
      </c>
      <c r="F2201" s="5">
        <v>4.0</v>
      </c>
      <c r="G2201" s="5">
        <v>10808.0</v>
      </c>
      <c r="H2201" s="5" t="s">
        <v>22</v>
      </c>
      <c r="I2201" s="4" t="s">
        <v>14</v>
      </c>
    </row>
    <row r="2202">
      <c r="A2202" s="3">
        <v>43783.0</v>
      </c>
      <c r="B2202" s="4" t="s">
        <v>23</v>
      </c>
      <c r="C2202" s="5">
        <v>3.0</v>
      </c>
      <c r="D2202" s="4" t="s">
        <v>24</v>
      </c>
      <c r="E2202" s="6" t="s">
        <v>25</v>
      </c>
      <c r="F2202" s="5" t="s">
        <v>26</v>
      </c>
      <c r="G2202" s="5">
        <v>6079.0</v>
      </c>
      <c r="H2202" s="5" t="s">
        <v>27</v>
      </c>
      <c r="I2202" s="4" t="s">
        <v>28</v>
      </c>
    </row>
    <row r="2203">
      <c r="A2203" s="3">
        <v>43783.0</v>
      </c>
      <c r="B2203" s="4" t="s">
        <v>38</v>
      </c>
      <c r="C2203" s="5">
        <v>4.0</v>
      </c>
      <c r="D2203" s="4" t="s">
        <v>39</v>
      </c>
      <c r="E2203" s="6" t="s">
        <v>40</v>
      </c>
      <c r="F2203" s="5">
        <v>4.0</v>
      </c>
      <c r="G2203" s="5">
        <v>5485.0</v>
      </c>
      <c r="H2203" s="5" t="s">
        <v>41</v>
      </c>
      <c r="I2203" s="4" t="s">
        <v>14</v>
      </c>
    </row>
    <row r="2204">
      <c r="A2204" s="3">
        <v>43783.0</v>
      </c>
      <c r="B2204" s="4" t="s">
        <v>68</v>
      </c>
      <c r="C2204" s="5">
        <v>5.0</v>
      </c>
      <c r="D2204" s="4" t="s">
        <v>69</v>
      </c>
      <c r="E2204" s="6" t="s">
        <v>70</v>
      </c>
      <c r="F2204" s="5">
        <v>4.0</v>
      </c>
      <c r="G2204" s="5">
        <v>3725.0</v>
      </c>
      <c r="H2204" s="5" t="s">
        <v>67</v>
      </c>
      <c r="I2204" s="4" t="s">
        <v>28</v>
      </c>
    </row>
    <row r="2205">
      <c r="A2205" s="3">
        <v>43783.0</v>
      </c>
      <c r="B2205" s="4" t="s">
        <v>46</v>
      </c>
      <c r="C2205" s="5">
        <v>6.0</v>
      </c>
      <c r="D2205" s="4" t="s">
        <v>47</v>
      </c>
      <c r="E2205" s="6" t="s">
        <v>48</v>
      </c>
      <c r="F2205" s="5">
        <v>4.0</v>
      </c>
      <c r="G2205" s="5">
        <v>6736.0</v>
      </c>
      <c r="H2205" s="5" t="s">
        <v>49</v>
      </c>
      <c r="I2205" s="4" t="s">
        <v>14</v>
      </c>
    </row>
    <row r="2206">
      <c r="A2206" s="3">
        <v>43783.0</v>
      </c>
      <c r="B2206" s="4" t="s">
        <v>60</v>
      </c>
      <c r="C2206" s="5">
        <v>7.0</v>
      </c>
      <c r="D2206" s="4" t="s">
        <v>61</v>
      </c>
      <c r="E2206" s="6" t="s">
        <v>62</v>
      </c>
      <c r="F2206" s="5">
        <v>4.0</v>
      </c>
      <c r="G2206" s="5">
        <v>2758.0</v>
      </c>
      <c r="H2206" s="5" t="s">
        <v>63</v>
      </c>
      <c r="I2206" s="4" t="s">
        <v>14</v>
      </c>
    </row>
    <row r="2207">
      <c r="A2207" s="3">
        <v>43783.0</v>
      </c>
      <c r="B2207" s="4" t="s">
        <v>468</v>
      </c>
      <c r="C2207" s="5">
        <v>8.0</v>
      </c>
      <c r="D2207" s="4" t="s">
        <v>469</v>
      </c>
      <c r="E2207" s="6" t="s">
        <v>470</v>
      </c>
      <c r="F2207" s="5">
        <v>4.0</v>
      </c>
      <c r="G2207" s="5">
        <v>31441.0</v>
      </c>
      <c r="H2207" s="5" t="s">
        <v>471</v>
      </c>
      <c r="I2207" s="4" t="s">
        <v>14</v>
      </c>
    </row>
    <row r="2208">
      <c r="A2208" s="3">
        <v>43783.0</v>
      </c>
      <c r="B2208" s="4" t="s">
        <v>182</v>
      </c>
      <c r="C2208" s="5">
        <v>9.0</v>
      </c>
      <c r="D2208" s="4" t="s">
        <v>183</v>
      </c>
      <c r="E2208" s="6" t="s">
        <v>184</v>
      </c>
      <c r="F2208" s="5">
        <v>4.0</v>
      </c>
      <c r="G2208" s="5">
        <v>6706.0</v>
      </c>
      <c r="H2208" s="5" t="s">
        <v>185</v>
      </c>
      <c r="I2208" s="4" t="s">
        <v>14</v>
      </c>
    </row>
    <row r="2209">
      <c r="A2209" s="3">
        <v>43783.0</v>
      </c>
      <c r="B2209" s="4" t="s">
        <v>76</v>
      </c>
      <c r="C2209" s="5">
        <v>10.0</v>
      </c>
      <c r="D2209" s="4" t="s">
        <v>77</v>
      </c>
      <c r="E2209" s="6" t="s">
        <v>78</v>
      </c>
      <c r="F2209" s="5" t="s">
        <v>26</v>
      </c>
      <c r="G2209" s="5">
        <v>2934.0</v>
      </c>
      <c r="H2209" s="5" t="s">
        <v>67</v>
      </c>
      <c r="I2209" s="4" t="s">
        <v>28</v>
      </c>
    </row>
    <row r="2210">
      <c r="A2210" s="3">
        <v>43783.0</v>
      </c>
      <c r="B2210" s="4" t="s">
        <v>86</v>
      </c>
      <c r="C2210" s="5">
        <v>11.0</v>
      </c>
      <c r="D2210" s="4" t="s">
        <v>87</v>
      </c>
      <c r="E2210" s="6" t="s">
        <v>88</v>
      </c>
      <c r="F2210" s="5">
        <v>4.0</v>
      </c>
      <c r="G2210" s="5">
        <v>3640.0</v>
      </c>
      <c r="H2210" s="5" t="s">
        <v>89</v>
      </c>
      <c r="I2210" s="4" t="s">
        <v>14</v>
      </c>
    </row>
    <row r="2211">
      <c r="A2211" s="3">
        <v>43783.0</v>
      </c>
      <c r="B2211" s="4" t="s">
        <v>71</v>
      </c>
      <c r="C2211" s="5">
        <v>12.0</v>
      </c>
      <c r="D2211" s="4" t="s">
        <v>72</v>
      </c>
      <c r="E2211" s="6" t="s">
        <v>73</v>
      </c>
      <c r="F2211" s="5" t="s">
        <v>74</v>
      </c>
      <c r="G2211" s="5">
        <v>2403.0</v>
      </c>
      <c r="H2211" s="5" t="s">
        <v>75</v>
      </c>
      <c r="I2211" s="4" t="s">
        <v>28</v>
      </c>
    </row>
    <row r="2212">
      <c r="A2212" s="3">
        <v>43783.0</v>
      </c>
      <c r="B2212" s="4" t="s">
        <v>42</v>
      </c>
      <c r="C2212" s="5">
        <v>13.0</v>
      </c>
      <c r="D2212" s="4" t="s">
        <v>43</v>
      </c>
      <c r="E2212" s="6" t="s">
        <v>44</v>
      </c>
      <c r="F2212" s="5">
        <v>4.0</v>
      </c>
      <c r="G2212" s="5">
        <v>1830.0</v>
      </c>
      <c r="H2212" s="5" t="s">
        <v>45</v>
      </c>
      <c r="I2212" s="4" t="s">
        <v>14</v>
      </c>
    </row>
    <row r="2213">
      <c r="A2213" s="3">
        <v>43783.0</v>
      </c>
      <c r="B2213" s="4" t="s">
        <v>532</v>
      </c>
      <c r="C2213" s="5">
        <v>14.0</v>
      </c>
      <c r="D2213" s="4" t="s">
        <v>533</v>
      </c>
      <c r="E2213" s="6" t="s">
        <v>534</v>
      </c>
      <c r="F2213" s="5" t="s">
        <v>12</v>
      </c>
      <c r="G2213" s="5">
        <v>2799.0</v>
      </c>
      <c r="H2213" s="5" t="s">
        <v>535</v>
      </c>
      <c r="I2213" s="4" t="s">
        <v>14</v>
      </c>
    </row>
    <row r="2214">
      <c r="A2214" s="3">
        <v>43783.0</v>
      </c>
      <c r="B2214" s="4" t="s">
        <v>34</v>
      </c>
      <c r="C2214" s="5">
        <v>15.0</v>
      </c>
      <c r="D2214" s="4" t="s">
        <v>35</v>
      </c>
      <c r="E2214" s="6" t="s">
        <v>36</v>
      </c>
      <c r="F2214" s="5">
        <v>4.0</v>
      </c>
      <c r="G2214" s="5">
        <v>3781.0</v>
      </c>
      <c r="H2214" s="5" t="s">
        <v>37</v>
      </c>
      <c r="I2214" s="4" t="s">
        <v>28</v>
      </c>
    </row>
    <row r="2215">
      <c r="A2215" s="3">
        <v>43783.0</v>
      </c>
      <c r="B2215" s="4" t="s">
        <v>692</v>
      </c>
      <c r="C2215" s="5">
        <v>16.0</v>
      </c>
      <c r="D2215" s="4" t="s">
        <v>693</v>
      </c>
      <c r="E2215" s="6" t="s">
        <v>694</v>
      </c>
      <c r="F2215" s="5" t="s">
        <v>12</v>
      </c>
      <c r="G2215" s="5">
        <v>4587.0</v>
      </c>
      <c r="H2215" s="5" t="s">
        <v>695</v>
      </c>
      <c r="I2215" s="4" t="s">
        <v>28</v>
      </c>
    </row>
    <row r="2216">
      <c r="A2216" s="3">
        <v>43783.0</v>
      </c>
      <c r="B2216" s="4" t="s">
        <v>29</v>
      </c>
      <c r="C2216" s="5">
        <v>17.0</v>
      </c>
      <c r="D2216" s="4" t="s">
        <v>30</v>
      </c>
      <c r="E2216" s="6" t="s">
        <v>31</v>
      </c>
      <c r="F2216" s="5" t="s">
        <v>32</v>
      </c>
      <c r="G2216" s="5">
        <v>2108.0</v>
      </c>
      <c r="H2216" s="5" t="s">
        <v>33</v>
      </c>
      <c r="I2216" s="4" t="s">
        <v>28</v>
      </c>
    </row>
    <row r="2217">
      <c r="A2217" s="3">
        <v>43783.0</v>
      </c>
      <c r="B2217" s="4" t="s">
        <v>55</v>
      </c>
      <c r="C2217" s="5">
        <v>18.0</v>
      </c>
      <c r="D2217" s="4" t="s">
        <v>56</v>
      </c>
      <c r="E2217" s="6" t="s">
        <v>57</v>
      </c>
      <c r="F2217" s="5" t="s">
        <v>58</v>
      </c>
      <c r="G2217" s="5">
        <v>2245.0</v>
      </c>
      <c r="H2217" s="5" t="s">
        <v>59</v>
      </c>
      <c r="I2217" s="4" t="s">
        <v>28</v>
      </c>
    </row>
    <row r="2218">
      <c r="A2218" s="3">
        <v>43783.0</v>
      </c>
      <c r="B2218" s="4" t="s">
        <v>90</v>
      </c>
      <c r="C2218" s="5">
        <v>19.0</v>
      </c>
      <c r="D2218" s="4" t="s">
        <v>91</v>
      </c>
      <c r="E2218" s="6" t="s">
        <v>92</v>
      </c>
      <c r="F2218" s="5" t="s">
        <v>32</v>
      </c>
      <c r="G2218" s="5">
        <v>3157.0</v>
      </c>
      <c r="H2218" s="5" t="s">
        <v>93</v>
      </c>
      <c r="I2218" s="4" t="s">
        <v>28</v>
      </c>
    </row>
    <row r="2219">
      <c r="A2219" s="3">
        <v>43783.0</v>
      </c>
      <c r="B2219" s="4" t="s">
        <v>214</v>
      </c>
      <c r="C2219" s="5">
        <v>20.0</v>
      </c>
      <c r="D2219" s="4" t="s">
        <v>215</v>
      </c>
      <c r="E2219" s="6" t="s">
        <v>216</v>
      </c>
      <c r="F2219" s="5" t="s">
        <v>26</v>
      </c>
      <c r="G2219" s="5">
        <v>4463.0</v>
      </c>
      <c r="H2219" s="5" t="s">
        <v>54</v>
      </c>
      <c r="I2219" s="4" t="s">
        <v>28</v>
      </c>
    </row>
    <row r="2220">
      <c r="A2220" s="3">
        <v>43783.0</v>
      </c>
      <c r="B2220" s="4" t="s">
        <v>857</v>
      </c>
      <c r="C2220" s="5">
        <v>21.0</v>
      </c>
      <c r="D2220" s="4" t="s">
        <v>858</v>
      </c>
      <c r="E2220" s="6" t="s">
        <v>859</v>
      </c>
      <c r="F2220" s="5">
        <v>4.0</v>
      </c>
      <c r="G2220" s="5">
        <v>2099.0</v>
      </c>
      <c r="H2220" s="5" t="s">
        <v>67</v>
      </c>
      <c r="I2220" s="4" t="s">
        <v>14</v>
      </c>
    </row>
    <row r="2221">
      <c r="A2221" s="3">
        <v>43783.0</v>
      </c>
      <c r="B2221" s="4" t="s">
        <v>120</v>
      </c>
      <c r="C2221" s="5">
        <v>22.0</v>
      </c>
      <c r="D2221" s="4" t="s">
        <v>121</v>
      </c>
      <c r="E2221" s="6" t="s">
        <v>122</v>
      </c>
      <c r="F2221" s="5" t="s">
        <v>32</v>
      </c>
      <c r="G2221" s="5">
        <v>2041.0</v>
      </c>
      <c r="H2221" s="5" t="s">
        <v>123</v>
      </c>
      <c r="I2221" s="4" t="s">
        <v>28</v>
      </c>
    </row>
    <row r="2222">
      <c r="A2222" s="3">
        <v>43783.0</v>
      </c>
      <c r="B2222" s="4" t="s">
        <v>124</v>
      </c>
      <c r="C2222" s="5">
        <v>23.0</v>
      </c>
      <c r="D2222" s="4" t="s">
        <v>125</v>
      </c>
      <c r="E2222" s="6" t="s">
        <v>126</v>
      </c>
      <c r="F2222" s="5" t="s">
        <v>26</v>
      </c>
      <c r="G2222" s="5">
        <v>2493.0</v>
      </c>
      <c r="H2222" s="5" t="s">
        <v>127</v>
      </c>
      <c r="I2222" s="4" t="s">
        <v>28</v>
      </c>
    </row>
    <row r="2223">
      <c r="A2223" s="3">
        <v>43783.0</v>
      </c>
      <c r="B2223" s="4" t="s">
        <v>140</v>
      </c>
      <c r="C2223" s="5">
        <v>24.0</v>
      </c>
      <c r="D2223" s="4" t="s">
        <v>141</v>
      </c>
      <c r="E2223" s="6" t="s">
        <v>142</v>
      </c>
      <c r="F2223" s="5" t="s">
        <v>74</v>
      </c>
      <c r="G2223" s="5">
        <v>8885.0</v>
      </c>
      <c r="H2223" s="5" t="s">
        <v>143</v>
      </c>
      <c r="I2223" s="4" t="s">
        <v>28</v>
      </c>
    </row>
    <row r="2224">
      <c r="A2224" s="3">
        <v>43783.0</v>
      </c>
      <c r="B2224" s="4" t="s">
        <v>108</v>
      </c>
      <c r="C2224" s="5">
        <v>25.0</v>
      </c>
      <c r="D2224" s="4" t="s">
        <v>109</v>
      </c>
      <c r="E2224" s="6" t="s">
        <v>110</v>
      </c>
      <c r="F2224" s="5" t="s">
        <v>58</v>
      </c>
      <c r="G2224" s="5">
        <v>14480.0</v>
      </c>
      <c r="H2224" s="5" t="s">
        <v>111</v>
      </c>
      <c r="I2224" s="4" t="s">
        <v>28</v>
      </c>
    </row>
    <row r="2225">
      <c r="A2225" s="3">
        <v>43783.0</v>
      </c>
      <c r="B2225" s="4" t="s">
        <v>112</v>
      </c>
      <c r="C2225" s="5">
        <v>26.0</v>
      </c>
      <c r="D2225" s="4" t="s">
        <v>113</v>
      </c>
      <c r="E2225" s="6" t="s">
        <v>114</v>
      </c>
      <c r="F2225" s="5" t="s">
        <v>12</v>
      </c>
      <c r="G2225" s="5">
        <v>2675.0</v>
      </c>
      <c r="H2225" s="5" t="s">
        <v>115</v>
      </c>
      <c r="I2225" s="4" t="s">
        <v>28</v>
      </c>
    </row>
    <row r="2226">
      <c r="A2226" s="3">
        <v>43783.0</v>
      </c>
      <c r="B2226" s="4" t="s">
        <v>536</v>
      </c>
      <c r="C2226" s="5">
        <v>27.0</v>
      </c>
      <c r="D2226" s="4" t="s">
        <v>537</v>
      </c>
      <c r="E2226" s="6" t="s">
        <v>538</v>
      </c>
      <c r="F2226" s="5">
        <v>4.0</v>
      </c>
      <c r="G2226" s="5">
        <v>756.0</v>
      </c>
      <c r="H2226" s="5" t="s">
        <v>539</v>
      </c>
      <c r="I2226" s="4" t="s">
        <v>28</v>
      </c>
    </row>
    <row r="2227">
      <c r="A2227" s="3">
        <v>43783.0</v>
      </c>
      <c r="B2227" s="4" t="s">
        <v>156</v>
      </c>
      <c r="C2227" s="5">
        <v>28.0</v>
      </c>
      <c r="D2227" s="4" t="s">
        <v>157</v>
      </c>
      <c r="E2227" s="6" t="s">
        <v>158</v>
      </c>
      <c r="F2227" s="5" t="s">
        <v>134</v>
      </c>
      <c r="G2227" s="5">
        <v>1400.0</v>
      </c>
      <c r="H2227" s="5" t="s">
        <v>159</v>
      </c>
      <c r="I2227" s="4" t="s">
        <v>28</v>
      </c>
    </row>
    <row r="2228">
      <c r="A2228" s="3">
        <v>43783.0</v>
      </c>
      <c r="B2228" s="4" t="s">
        <v>190</v>
      </c>
      <c r="C2228" s="5">
        <v>29.0</v>
      </c>
      <c r="D2228" s="4" t="s">
        <v>191</v>
      </c>
      <c r="E2228" s="6" t="s">
        <v>192</v>
      </c>
      <c r="F2228" s="5" t="s">
        <v>26</v>
      </c>
      <c r="G2228" s="5">
        <v>229.0</v>
      </c>
      <c r="H2228" s="5" t="s">
        <v>193</v>
      </c>
      <c r="I2228" s="4" t="s">
        <v>28</v>
      </c>
    </row>
    <row r="2229">
      <c r="A2229" s="3">
        <v>43783.0</v>
      </c>
      <c r="B2229" s="4" t="s">
        <v>367</v>
      </c>
      <c r="C2229" s="5">
        <v>30.0</v>
      </c>
      <c r="D2229" s="4" t="s">
        <v>104</v>
      </c>
      <c r="E2229" s="6" t="s">
        <v>368</v>
      </c>
      <c r="F2229" s="5">
        <v>4.0</v>
      </c>
      <c r="G2229" s="5">
        <v>3386.0</v>
      </c>
      <c r="H2229" s="5" t="s">
        <v>369</v>
      </c>
      <c r="I2229" s="4" t="s">
        <v>28</v>
      </c>
    </row>
    <row r="2230">
      <c r="A2230" s="3">
        <v>43783.0</v>
      </c>
      <c r="B2230" s="4" t="s">
        <v>384</v>
      </c>
      <c r="C2230" s="5">
        <v>31.0</v>
      </c>
      <c r="D2230" s="4" t="s">
        <v>385</v>
      </c>
      <c r="E2230" s="6" t="s">
        <v>386</v>
      </c>
      <c r="F2230" s="5" t="s">
        <v>74</v>
      </c>
      <c r="G2230" s="5">
        <v>2544.0</v>
      </c>
      <c r="H2230" s="5">
        <v>30.0</v>
      </c>
      <c r="I2230" s="4" t="s">
        <v>28</v>
      </c>
    </row>
    <row r="2231">
      <c r="A2231" s="3">
        <v>43783.0</v>
      </c>
      <c r="B2231" s="4" t="s">
        <v>217</v>
      </c>
      <c r="C2231" s="5">
        <v>32.0</v>
      </c>
      <c r="D2231" s="4" t="s">
        <v>218</v>
      </c>
      <c r="E2231" s="6" t="s">
        <v>219</v>
      </c>
      <c r="F2231" s="5" t="s">
        <v>32</v>
      </c>
      <c r="G2231" s="5">
        <v>3561.0</v>
      </c>
      <c r="H2231" s="5" t="s">
        <v>220</v>
      </c>
      <c r="I2231" s="4" t="s">
        <v>28</v>
      </c>
    </row>
    <row r="2232">
      <c r="A2232" s="3">
        <v>43783.0</v>
      </c>
      <c r="B2232" s="4" t="s">
        <v>423</v>
      </c>
      <c r="C2232" s="5">
        <v>33.0</v>
      </c>
      <c r="D2232" s="4" t="s">
        <v>424</v>
      </c>
      <c r="E2232" s="6" t="s">
        <v>425</v>
      </c>
      <c r="F2232" s="5" t="s">
        <v>32</v>
      </c>
      <c r="G2232" s="5">
        <v>1739.0</v>
      </c>
      <c r="H2232" s="5" t="s">
        <v>426</v>
      </c>
      <c r="I2232" s="4" t="s">
        <v>14</v>
      </c>
    </row>
    <row r="2233">
      <c r="A2233" s="3">
        <v>43783.0</v>
      </c>
      <c r="B2233" s="4" t="s">
        <v>248</v>
      </c>
      <c r="C2233" s="5">
        <v>34.0</v>
      </c>
      <c r="D2233" s="4" t="s">
        <v>249</v>
      </c>
      <c r="E2233" s="6" t="s">
        <v>250</v>
      </c>
      <c r="F2233" s="5" t="s">
        <v>251</v>
      </c>
      <c r="G2233" s="5">
        <v>4596.0</v>
      </c>
      <c r="H2233" s="5" t="s">
        <v>252</v>
      </c>
      <c r="I2233" s="4" t="s">
        <v>14</v>
      </c>
    </row>
    <row r="2234">
      <c r="A2234" s="3">
        <v>43783.0</v>
      </c>
      <c r="B2234" s="4" t="s">
        <v>409</v>
      </c>
      <c r="C2234" s="5">
        <v>35.0</v>
      </c>
      <c r="D2234" s="4" t="s">
        <v>410</v>
      </c>
      <c r="E2234" s="6" t="s">
        <v>411</v>
      </c>
      <c r="F2234" s="5" t="s">
        <v>32</v>
      </c>
      <c r="G2234" s="5">
        <v>827.0</v>
      </c>
      <c r="H2234" s="5" t="s">
        <v>412</v>
      </c>
      <c r="I2234" s="4" t="s">
        <v>28</v>
      </c>
    </row>
    <row r="2235">
      <c r="A2235" s="3">
        <v>43783.0</v>
      </c>
      <c r="B2235" s="4" t="s">
        <v>552</v>
      </c>
      <c r="C2235" s="5">
        <v>36.0</v>
      </c>
      <c r="D2235" s="4" t="s">
        <v>553</v>
      </c>
      <c r="E2235" s="6" t="s">
        <v>554</v>
      </c>
      <c r="F2235" s="5" t="s">
        <v>58</v>
      </c>
      <c r="G2235" s="5">
        <v>214.0</v>
      </c>
      <c r="H2235" s="5" t="s">
        <v>555</v>
      </c>
      <c r="I2235" s="4" t="s">
        <v>28</v>
      </c>
    </row>
    <row r="2236">
      <c r="A2236" s="3">
        <v>43783.0</v>
      </c>
      <c r="B2236" s="4" t="s">
        <v>881</v>
      </c>
      <c r="C2236" s="5">
        <v>37.0</v>
      </c>
      <c r="D2236" s="4" t="s">
        <v>882</v>
      </c>
      <c r="E2236" s="6" t="s">
        <v>883</v>
      </c>
      <c r="F2236" s="5" t="s">
        <v>12</v>
      </c>
      <c r="G2236" s="5">
        <v>28.0</v>
      </c>
      <c r="H2236" s="5" t="s">
        <v>884</v>
      </c>
      <c r="I2236" s="4" t="s">
        <v>14</v>
      </c>
    </row>
    <row r="2237">
      <c r="A2237" s="3">
        <v>43783.0</v>
      </c>
      <c r="B2237" s="4" t="s">
        <v>360</v>
      </c>
      <c r="C2237" s="5">
        <v>38.0</v>
      </c>
      <c r="D2237" s="4" t="s">
        <v>361</v>
      </c>
      <c r="E2237" s="6" t="s">
        <v>362</v>
      </c>
      <c r="F2237" s="5">
        <v>4.0</v>
      </c>
      <c r="G2237" s="5">
        <v>540.0</v>
      </c>
      <c r="H2237" s="5" t="s">
        <v>54</v>
      </c>
      <c r="I2237" s="4" t="s">
        <v>14</v>
      </c>
    </row>
    <row r="2238">
      <c r="A2238" s="3">
        <v>43783.0</v>
      </c>
      <c r="B2238" s="4" t="s">
        <v>723</v>
      </c>
      <c r="C2238" s="5">
        <v>39.0</v>
      </c>
      <c r="D2238" s="4" t="s">
        <v>724</v>
      </c>
      <c r="E2238" s="6" t="s">
        <v>725</v>
      </c>
      <c r="F2238" s="5">
        <v>4.0</v>
      </c>
      <c r="G2238" s="5">
        <v>1405.0</v>
      </c>
      <c r="H2238" s="5" t="s">
        <v>726</v>
      </c>
      <c r="I2238" s="4" t="s">
        <v>28</v>
      </c>
    </row>
    <row r="2239">
      <c r="A2239" s="3">
        <v>43783.0</v>
      </c>
      <c r="B2239" s="4" t="s">
        <v>50</v>
      </c>
      <c r="C2239" s="5">
        <v>40.0</v>
      </c>
      <c r="D2239" s="4" t="s">
        <v>51</v>
      </c>
      <c r="E2239" s="6" t="s">
        <v>52</v>
      </c>
      <c r="F2239" s="5" t="s">
        <v>53</v>
      </c>
      <c r="G2239" s="5">
        <v>938.0</v>
      </c>
      <c r="H2239" s="5" t="s">
        <v>54</v>
      </c>
      <c r="I2239" s="4" t="s">
        <v>28</v>
      </c>
    </row>
    <row r="2240">
      <c r="A2240" s="3">
        <v>43783.0</v>
      </c>
      <c r="B2240" s="4" t="s">
        <v>116</v>
      </c>
      <c r="C2240" s="5">
        <v>41.0</v>
      </c>
      <c r="D2240" s="4" t="s">
        <v>117</v>
      </c>
      <c r="E2240" s="6" t="s">
        <v>118</v>
      </c>
      <c r="F2240" s="5" t="s">
        <v>32</v>
      </c>
      <c r="G2240" s="5">
        <v>2056.0</v>
      </c>
      <c r="H2240" s="5" t="s">
        <v>119</v>
      </c>
      <c r="I2240" s="4" t="s">
        <v>28</v>
      </c>
    </row>
    <row r="2241">
      <c r="A2241" s="3">
        <v>43783.0</v>
      </c>
      <c r="B2241" s="4" t="s">
        <v>322</v>
      </c>
      <c r="C2241" s="5">
        <v>42.0</v>
      </c>
      <c r="D2241" s="4" t="s">
        <v>323</v>
      </c>
      <c r="E2241" s="6" t="s">
        <v>324</v>
      </c>
      <c r="F2241" s="5" t="s">
        <v>12</v>
      </c>
      <c r="G2241" s="5">
        <v>2489.0</v>
      </c>
      <c r="H2241" s="5" t="s">
        <v>325</v>
      </c>
      <c r="I2241" s="4" t="s">
        <v>28</v>
      </c>
    </row>
    <row r="2242">
      <c r="A2242" s="3">
        <v>43783.0</v>
      </c>
      <c r="B2242" s="4" t="s">
        <v>680</v>
      </c>
      <c r="C2242" s="5">
        <v>43.0</v>
      </c>
      <c r="D2242" s="4" t="s">
        <v>681</v>
      </c>
      <c r="E2242" s="6" t="s">
        <v>682</v>
      </c>
      <c r="F2242" s="5" t="s">
        <v>32</v>
      </c>
      <c r="G2242" s="5">
        <v>2047.0</v>
      </c>
      <c r="H2242" s="5" t="s">
        <v>683</v>
      </c>
      <c r="I2242" s="4" t="s">
        <v>28</v>
      </c>
    </row>
    <row r="2243">
      <c r="A2243" s="3">
        <v>43783.0</v>
      </c>
      <c r="B2243" s="4" t="s">
        <v>482</v>
      </c>
      <c r="C2243" s="5">
        <v>44.0</v>
      </c>
      <c r="D2243" s="4" t="s">
        <v>199</v>
      </c>
      <c r="E2243" s="6" t="s">
        <v>483</v>
      </c>
      <c r="F2243" s="5">
        <v>4.0</v>
      </c>
      <c r="G2243" s="5">
        <v>8862.0</v>
      </c>
      <c r="H2243" s="5" t="s">
        <v>484</v>
      </c>
      <c r="I2243" s="4" t="s">
        <v>28</v>
      </c>
    </row>
    <row r="2244">
      <c r="A2244" s="3">
        <v>43783.0</v>
      </c>
      <c r="B2244" s="4" t="s">
        <v>664</v>
      </c>
      <c r="C2244" s="5">
        <v>45.0</v>
      </c>
      <c r="D2244" s="4" t="s">
        <v>665</v>
      </c>
      <c r="E2244" s="6" t="s">
        <v>666</v>
      </c>
      <c r="F2244" s="5" t="s">
        <v>74</v>
      </c>
      <c r="G2244" s="5">
        <v>1200.0</v>
      </c>
      <c r="H2244" s="5" t="s">
        <v>213</v>
      </c>
      <c r="I2244" s="4" t="s">
        <v>14</v>
      </c>
    </row>
    <row r="2245">
      <c r="A2245" s="3">
        <v>43783.0</v>
      </c>
      <c r="B2245" s="4" t="s">
        <v>144</v>
      </c>
      <c r="C2245" s="5">
        <v>46.0</v>
      </c>
      <c r="D2245" s="4" t="s">
        <v>145</v>
      </c>
      <c r="E2245" s="6" t="s">
        <v>146</v>
      </c>
      <c r="F2245" s="5" t="s">
        <v>53</v>
      </c>
      <c r="G2245" s="5">
        <v>3616.0</v>
      </c>
      <c r="H2245" s="5" t="s">
        <v>147</v>
      </c>
      <c r="I2245" s="4" t="s">
        <v>28</v>
      </c>
    </row>
    <row r="2246">
      <c r="A2246" s="3">
        <v>43783.0</v>
      </c>
      <c r="B2246" s="4" t="s">
        <v>790</v>
      </c>
      <c r="C2246" s="5">
        <v>47.0</v>
      </c>
      <c r="D2246" s="4" t="s">
        <v>791</v>
      </c>
      <c r="E2246" s="6" t="s">
        <v>792</v>
      </c>
      <c r="F2246" s="5">
        <v>4.0</v>
      </c>
      <c r="G2246" s="5">
        <v>2004.0</v>
      </c>
      <c r="H2246" s="5" t="s">
        <v>793</v>
      </c>
      <c r="I2246" s="4" t="s">
        <v>14</v>
      </c>
    </row>
    <row r="2247">
      <c r="A2247" s="3">
        <v>43783.0</v>
      </c>
      <c r="B2247" s="4" t="s">
        <v>64</v>
      </c>
      <c r="C2247" s="5">
        <v>48.0</v>
      </c>
      <c r="D2247" s="4" t="s">
        <v>65</v>
      </c>
      <c r="E2247" s="6" t="s">
        <v>66</v>
      </c>
      <c r="F2247" s="5">
        <v>4.0</v>
      </c>
      <c r="G2247" s="5">
        <v>2329.0</v>
      </c>
      <c r="H2247" s="5" t="s">
        <v>67</v>
      </c>
      <c r="I2247" s="4" t="s">
        <v>14</v>
      </c>
    </row>
    <row r="2248">
      <c r="A2248" s="3">
        <v>43783.0</v>
      </c>
      <c r="B2248" s="4" t="s">
        <v>318</v>
      </c>
      <c r="C2248" s="5">
        <v>49.0</v>
      </c>
      <c r="D2248" s="4" t="s">
        <v>319</v>
      </c>
      <c r="E2248" s="6" t="s">
        <v>320</v>
      </c>
      <c r="F2248" s="5" t="s">
        <v>134</v>
      </c>
      <c r="G2248" s="5">
        <v>1113.0</v>
      </c>
      <c r="H2248" s="5" t="s">
        <v>321</v>
      </c>
      <c r="I2248" s="4" t="s">
        <v>28</v>
      </c>
    </row>
    <row r="2249">
      <c r="A2249" s="3">
        <v>43783.0</v>
      </c>
      <c r="B2249" s="4" t="s">
        <v>915</v>
      </c>
      <c r="C2249" s="5">
        <v>50.0</v>
      </c>
      <c r="D2249" s="4" t="s">
        <v>916</v>
      </c>
      <c r="E2249" s="6" t="s">
        <v>917</v>
      </c>
      <c r="F2249" s="5" t="s">
        <v>26</v>
      </c>
      <c r="G2249" s="5">
        <v>301.0</v>
      </c>
      <c r="H2249" s="5" t="s">
        <v>918</v>
      </c>
      <c r="I2249" s="4" t="s">
        <v>14</v>
      </c>
    </row>
    <row r="2250">
      <c r="A2250" s="3">
        <v>43783.0</v>
      </c>
      <c r="B2250" s="4" t="s">
        <v>434</v>
      </c>
      <c r="C2250" s="5">
        <v>51.0</v>
      </c>
      <c r="D2250" s="4" t="s">
        <v>435</v>
      </c>
      <c r="E2250" s="6" t="s">
        <v>436</v>
      </c>
      <c r="F2250" s="5" t="s">
        <v>12</v>
      </c>
      <c r="G2250" s="5">
        <v>4791.0</v>
      </c>
      <c r="H2250" s="5" t="s">
        <v>437</v>
      </c>
      <c r="I2250" s="4" t="s">
        <v>28</v>
      </c>
    </row>
    <row r="2251">
      <c r="A2251" s="3">
        <v>43783.0</v>
      </c>
      <c r="B2251" s="4" t="s">
        <v>256</v>
      </c>
      <c r="C2251" s="5">
        <v>52.0</v>
      </c>
      <c r="D2251" s="4" t="s">
        <v>257</v>
      </c>
      <c r="E2251" s="6" t="s">
        <v>258</v>
      </c>
      <c r="F2251" s="5" t="s">
        <v>251</v>
      </c>
      <c r="G2251" s="5">
        <v>2406.0</v>
      </c>
      <c r="H2251" s="5" t="s">
        <v>259</v>
      </c>
      <c r="I2251" s="4" t="s">
        <v>28</v>
      </c>
    </row>
    <row r="2252">
      <c r="A2252" s="3">
        <v>43783.0</v>
      </c>
      <c r="B2252" s="4" t="s">
        <v>348</v>
      </c>
      <c r="C2252" s="5">
        <v>53.0</v>
      </c>
      <c r="D2252" s="4" t="s">
        <v>349</v>
      </c>
      <c r="E2252" s="6" t="s">
        <v>350</v>
      </c>
      <c r="F2252" s="5" t="s">
        <v>134</v>
      </c>
      <c r="G2252" s="5">
        <v>740.0</v>
      </c>
      <c r="H2252" s="5" t="s">
        <v>351</v>
      </c>
      <c r="I2252" s="4" t="s">
        <v>28</v>
      </c>
    </row>
    <row r="2253">
      <c r="A2253" s="3">
        <v>43783.0</v>
      </c>
      <c r="B2253" s="4" t="s">
        <v>160</v>
      </c>
      <c r="C2253" s="5">
        <v>54.0</v>
      </c>
      <c r="D2253" s="4" t="s">
        <v>161</v>
      </c>
      <c r="E2253" s="6" t="s">
        <v>162</v>
      </c>
      <c r="F2253" s="5">
        <v>4.0</v>
      </c>
      <c r="G2253" s="5">
        <v>3281.0</v>
      </c>
      <c r="H2253" s="5" t="s">
        <v>163</v>
      </c>
      <c r="I2253" s="4" t="s">
        <v>14</v>
      </c>
    </row>
    <row r="2254">
      <c r="A2254" s="3">
        <v>43783.0</v>
      </c>
      <c r="B2254" s="4" t="s">
        <v>413</v>
      </c>
      <c r="C2254" s="5">
        <v>55.0</v>
      </c>
      <c r="D2254" s="4" t="s">
        <v>414</v>
      </c>
      <c r="E2254" s="6" t="s">
        <v>415</v>
      </c>
      <c r="F2254" s="5" t="s">
        <v>26</v>
      </c>
      <c r="G2254" s="5">
        <v>3279.0</v>
      </c>
      <c r="H2254" s="5" t="s">
        <v>416</v>
      </c>
      <c r="I2254" s="4" t="s">
        <v>28</v>
      </c>
    </row>
    <row r="2255">
      <c r="A2255" s="3">
        <v>43783.0</v>
      </c>
      <c r="B2255" s="4" t="s">
        <v>380</v>
      </c>
      <c r="C2255" s="5">
        <v>56.0</v>
      </c>
      <c r="D2255" s="4" t="s">
        <v>381</v>
      </c>
      <c r="E2255" s="6" t="s">
        <v>382</v>
      </c>
      <c r="F2255" s="5" t="s">
        <v>12</v>
      </c>
      <c r="G2255" s="5">
        <v>6969.0</v>
      </c>
      <c r="H2255" s="5" t="s">
        <v>383</v>
      </c>
      <c r="I2255" s="4" t="s">
        <v>28</v>
      </c>
    </row>
    <row r="2256">
      <c r="A2256" s="3">
        <v>43783.0</v>
      </c>
      <c r="B2256" s="4" t="s">
        <v>233</v>
      </c>
      <c r="C2256" s="5">
        <v>57.0</v>
      </c>
      <c r="D2256" s="4" t="s">
        <v>234</v>
      </c>
      <c r="E2256" s="6" t="s">
        <v>235</v>
      </c>
      <c r="F2256" s="5" t="s">
        <v>85</v>
      </c>
      <c r="G2256" s="5">
        <v>1633.0</v>
      </c>
      <c r="H2256" s="5" t="s">
        <v>236</v>
      </c>
      <c r="I2256" s="4" t="s">
        <v>28</v>
      </c>
    </row>
    <row r="2257">
      <c r="A2257" s="3">
        <v>43783.0</v>
      </c>
      <c r="B2257" s="4" t="s">
        <v>326</v>
      </c>
      <c r="C2257" s="5">
        <v>58.0</v>
      </c>
      <c r="D2257" s="4" t="s">
        <v>327</v>
      </c>
      <c r="E2257" s="6" t="s">
        <v>328</v>
      </c>
      <c r="F2257" s="5" t="s">
        <v>32</v>
      </c>
      <c r="G2257" s="5">
        <v>4873.0</v>
      </c>
      <c r="H2257" s="5" t="s">
        <v>213</v>
      </c>
      <c r="I2257" s="4" t="s">
        <v>28</v>
      </c>
    </row>
    <row r="2258">
      <c r="A2258" s="3">
        <v>43783.0</v>
      </c>
      <c r="B2258" s="4" t="s">
        <v>461</v>
      </c>
      <c r="C2258" s="5">
        <v>59.0</v>
      </c>
      <c r="D2258" s="4" t="s">
        <v>462</v>
      </c>
      <c r="E2258" s="6" t="s">
        <v>463</v>
      </c>
      <c r="F2258" s="5" t="s">
        <v>53</v>
      </c>
      <c r="G2258" s="5">
        <v>2432.0</v>
      </c>
      <c r="H2258" s="5" t="s">
        <v>464</v>
      </c>
      <c r="I2258" s="4" t="s">
        <v>28</v>
      </c>
    </row>
    <row r="2259">
      <c r="A2259" s="3">
        <v>43783.0</v>
      </c>
      <c r="B2259" s="4" t="s">
        <v>186</v>
      </c>
      <c r="C2259" s="5">
        <v>60.0</v>
      </c>
      <c r="D2259" s="4" t="s">
        <v>187</v>
      </c>
      <c r="E2259" s="6" t="s">
        <v>188</v>
      </c>
      <c r="F2259" s="5">
        <v>4.0</v>
      </c>
      <c r="G2259" s="5">
        <v>4385.0</v>
      </c>
      <c r="H2259" s="5" t="s">
        <v>189</v>
      </c>
      <c r="I2259" s="4" t="s">
        <v>28</v>
      </c>
    </row>
    <row r="2260">
      <c r="A2260" s="3">
        <v>43783.0</v>
      </c>
      <c r="B2260" s="4" t="s">
        <v>715</v>
      </c>
      <c r="C2260" s="5">
        <v>61.0</v>
      </c>
      <c r="D2260" s="4" t="s">
        <v>716</v>
      </c>
      <c r="E2260" s="6" t="s">
        <v>717</v>
      </c>
      <c r="F2260" s="5" t="s">
        <v>32</v>
      </c>
      <c r="G2260" s="5">
        <v>3560.0</v>
      </c>
      <c r="H2260" s="5" t="s">
        <v>718</v>
      </c>
      <c r="I2260" s="4" t="s">
        <v>28</v>
      </c>
    </row>
    <row r="2261">
      <c r="A2261" s="3">
        <v>43783.0</v>
      </c>
      <c r="B2261" s="4" t="s">
        <v>930</v>
      </c>
      <c r="C2261" s="5">
        <v>62.0</v>
      </c>
      <c r="D2261" s="4" t="s">
        <v>931</v>
      </c>
      <c r="E2261" s="6" t="s">
        <v>932</v>
      </c>
      <c r="F2261" s="5" t="s">
        <v>933</v>
      </c>
      <c r="G2261" s="5">
        <v>61.0</v>
      </c>
      <c r="H2261" s="5">
        <v>259.0</v>
      </c>
      <c r="I2261" s="4" t="s">
        <v>14</v>
      </c>
    </row>
    <row r="2262">
      <c r="A2262" s="3">
        <v>43783.0</v>
      </c>
      <c r="B2262" s="4" t="s">
        <v>934</v>
      </c>
      <c r="C2262" s="5">
        <v>63.0</v>
      </c>
      <c r="D2262" s="4" t="s">
        <v>935</v>
      </c>
      <c r="E2262" s="6" t="s">
        <v>936</v>
      </c>
      <c r="F2262" s="5" t="s">
        <v>53</v>
      </c>
      <c r="G2262" s="5">
        <v>5414.0</v>
      </c>
      <c r="H2262" s="5" t="s">
        <v>937</v>
      </c>
      <c r="I2262" s="4" t="s">
        <v>28</v>
      </c>
    </row>
    <row r="2263">
      <c r="A2263" s="3">
        <v>43783.0</v>
      </c>
      <c r="B2263" s="4" t="s">
        <v>449</v>
      </c>
      <c r="C2263" s="5">
        <v>64.0</v>
      </c>
      <c r="D2263" s="4" t="s">
        <v>450</v>
      </c>
      <c r="E2263" s="6" t="s">
        <v>451</v>
      </c>
      <c r="F2263" s="5" t="s">
        <v>251</v>
      </c>
      <c r="G2263" s="5">
        <v>1054.0</v>
      </c>
      <c r="H2263" s="5" t="s">
        <v>452</v>
      </c>
      <c r="I2263" s="4" t="s">
        <v>28</v>
      </c>
    </row>
    <row r="2264">
      <c r="A2264" s="3">
        <v>43783.0</v>
      </c>
      <c r="B2264" s="4" t="s">
        <v>398</v>
      </c>
      <c r="C2264" s="5">
        <v>65.0</v>
      </c>
      <c r="D2264" s="4" t="s">
        <v>399</v>
      </c>
      <c r="E2264" s="6" t="s">
        <v>400</v>
      </c>
      <c r="F2264" s="5" t="s">
        <v>134</v>
      </c>
      <c r="G2264" s="5">
        <v>2116.0</v>
      </c>
      <c r="H2264" s="5" t="s">
        <v>54</v>
      </c>
      <c r="I2264" s="4" t="s">
        <v>28</v>
      </c>
    </row>
    <row r="2265">
      <c r="A2265" s="3">
        <v>43783.0</v>
      </c>
      <c r="B2265" s="4" t="s">
        <v>839</v>
      </c>
      <c r="C2265" s="5">
        <v>66.0</v>
      </c>
      <c r="D2265" s="4" t="s">
        <v>840</v>
      </c>
      <c r="E2265" s="6" t="s">
        <v>841</v>
      </c>
      <c r="F2265" s="5" t="s">
        <v>58</v>
      </c>
      <c r="G2265" s="5">
        <v>4558.0</v>
      </c>
      <c r="H2265" s="5" t="s">
        <v>842</v>
      </c>
      <c r="I2265" s="4" t="s">
        <v>28</v>
      </c>
    </row>
    <row r="2266">
      <c r="A2266" s="3">
        <v>43783.0</v>
      </c>
      <c r="B2266" s="4" t="s">
        <v>740</v>
      </c>
      <c r="C2266" s="5">
        <v>67.0</v>
      </c>
      <c r="D2266" s="4" t="s">
        <v>741</v>
      </c>
      <c r="E2266" s="6" t="s">
        <v>742</v>
      </c>
      <c r="F2266" s="5" t="s">
        <v>26</v>
      </c>
      <c r="G2266" s="5">
        <v>3243.0</v>
      </c>
      <c r="H2266" s="5" t="s">
        <v>743</v>
      </c>
      <c r="I2266" s="4" t="s">
        <v>28</v>
      </c>
    </row>
    <row r="2267">
      <c r="A2267" s="3">
        <v>43783.0</v>
      </c>
      <c r="B2267" s="4" t="s">
        <v>919</v>
      </c>
      <c r="C2267" s="5">
        <v>68.0</v>
      </c>
      <c r="D2267" s="4" t="s">
        <v>920</v>
      </c>
      <c r="E2267" s="6" t="s">
        <v>921</v>
      </c>
      <c r="F2267" s="5" t="s">
        <v>58</v>
      </c>
      <c r="G2267" s="5">
        <v>3753.0</v>
      </c>
      <c r="H2267" s="5" t="s">
        <v>922</v>
      </c>
      <c r="I2267" s="4" t="s">
        <v>28</v>
      </c>
    </row>
    <row r="2268">
      <c r="A2268" s="3">
        <v>43783.0</v>
      </c>
      <c r="B2268" s="4" t="s">
        <v>221</v>
      </c>
      <c r="C2268" s="5">
        <v>69.0</v>
      </c>
      <c r="D2268" s="4" t="s">
        <v>222</v>
      </c>
      <c r="E2268" s="6" t="s">
        <v>223</v>
      </c>
      <c r="F2268" s="5" t="s">
        <v>26</v>
      </c>
      <c r="G2268" s="5">
        <v>6851.0</v>
      </c>
      <c r="H2268" s="5" t="s">
        <v>224</v>
      </c>
      <c r="I2268" s="4" t="s">
        <v>28</v>
      </c>
    </row>
    <row r="2269">
      <c r="A2269" s="3">
        <v>43783.0</v>
      </c>
      <c r="B2269" s="4" t="s">
        <v>559</v>
      </c>
      <c r="C2269" s="5">
        <v>70.0</v>
      </c>
      <c r="D2269" s="4" t="s">
        <v>560</v>
      </c>
      <c r="E2269" s="6" t="s">
        <v>561</v>
      </c>
      <c r="F2269" s="5" t="s">
        <v>53</v>
      </c>
      <c r="G2269" s="5">
        <v>3411.0</v>
      </c>
      <c r="H2269" s="5" t="s">
        <v>562</v>
      </c>
      <c r="I2269" s="4" t="s">
        <v>28</v>
      </c>
    </row>
    <row r="2270">
      <c r="A2270" s="3">
        <v>43783.0</v>
      </c>
      <c r="B2270" s="4" t="s">
        <v>98</v>
      </c>
      <c r="C2270" s="5">
        <v>71.0</v>
      </c>
      <c r="D2270" s="4" t="s">
        <v>99</v>
      </c>
      <c r="E2270" s="6" t="s">
        <v>100</v>
      </c>
      <c r="F2270" s="5" t="s">
        <v>101</v>
      </c>
      <c r="G2270" s="5">
        <v>439.0</v>
      </c>
      <c r="H2270" s="5" t="s">
        <v>102</v>
      </c>
      <c r="I2270" s="4" t="s">
        <v>28</v>
      </c>
    </row>
    <row r="2271">
      <c r="A2271" s="3">
        <v>43783.0</v>
      </c>
      <c r="B2271" s="4" t="s">
        <v>700</v>
      </c>
      <c r="C2271" s="5">
        <v>72.0</v>
      </c>
      <c r="D2271" s="4" t="s">
        <v>701</v>
      </c>
      <c r="E2271" s="6" t="s">
        <v>702</v>
      </c>
      <c r="F2271" s="5" t="s">
        <v>74</v>
      </c>
      <c r="G2271" s="5">
        <v>817.0</v>
      </c>
      <c r="H2271" s="5" t="s">
        <v>703</v>
      </c>
      <c r="I2271" s="4" t="s">
        <v>14</v>
      </c>
    </row>
    <row r="2272">
      <c r="A2272" s="3">
        <v>43783.0</v>
      </c>
      <c r="B2272" s="4" t="s">
        <v>676</v>
      </c>
      <c r="C2272" s="5">
        <v>73.0</v>
      </c>
      <c r="D2272" s="4" t="s">
        <v>677</v>
      </c>
      <c r="E2272" s="6" t="s">
        <v>678</v>
      </c>
      <c r="F2272" s="5">
        <v>4.0</v>
      </c>
      <c r="G2272" s="5">
        <v>1269.0</v>
      </c>
      <c r="H2272" s="5" t="s">
        <v>679</v>
      </c>
      <c r="I2272" s="4" t="s">
        <v>14</v>
      </c>
    </row>
    <row r="2273">
      <c r="A2273" s="3">
        <v>43783.0</v>
      </c>
      <c r="B2273" s="4" t="s">
        <v>103</v>
      </c>
      <c r="C2273" s="5">
        <v>74.0</v>
      </c>
      <c r="D2273" s="4" t="s">
        <v>104</v>
      </c>
      <c r="E2273" s="6" t="s">
        <v>105</v>
      </c>
      <c r="F2273" s="5" t="s">
        <v>106</v>
      </c>
      <c r="G2273" s="5">
        <v>1030.0</v>
      </c>
      <c r="H2273" s="5" t="s">
        <v>107</v>
      </c>
      <c r="I2273" s="4" t="s">
        <v>28</v>
      </c>
    </row>
    <row r="2274">
      <c r="A2274" s="3">
        <v>43783.0</v>
      </c>
      <c r="B2274" s="4" t="s">
        <v>237</v>
      </c>
      <c r="C2274" s="5">
        <v>75.0</v>
      </c>
      <c r="D2274" s="4" t="s">
        <v>238</v>
      </c>
      <c r="E2274" s="6" t="s">
        <v>239</v>
      </c>
      <c r="F2274" s="5" t="s">
        <v>26</v>
      </c>
      <c r="G2274" s="5">
        <v>3882.0</v>
      </c>
      <c r="H2274" s="5" t="s">
        <v>240</v>
      </c>
      <c r="I2274" s="4" t="s">
        <v>28</v>
      </c>
    </row>
    <row r="2275">
      <c r="A2275" s="3">
        <v>43783.0</v>
      </c>
      <c r="B2275" s="4" t="s">
        <v>94</v>
      </c>
      <c r="C2275" s="5">
        <v>76.0</v>
      </c>
      <c r="D2275" s="4" t="s">
        <v>95</v>
      </c>
      <c r="E2275" s="6" t="s">
        <v>96</v>
      </c>
      <c r="F2275" s="5" t="s">
        <v>97</v>
      </c>
      <c r="G2275" s="5">
        <v>674.0</v>
      </c>
      <c r="H2275" s="5">
        <v>30.0</v>
      </c>
      <c r="I2275" s="4" t="s">
        <v>28</v>
      </c>
    </row>
    <row r="2276">
      <c r="A2276" s="3">
        <v>43783.0</v>
      </c>
      <c r="B2276" s="4" t="s">
        <v>281</v>
      </c>
      <c r="C2276" s="5">
        <v>77.0</v>
      </c>
      <c r="D2276" s="4" t="s">
        <v>113</v>
      </c>
      <c r="E2276" s="6" t="s">
        <v>282</v>
      </c>
      <c r="F2276" s="5">
        <v>4.0</v>
      </c>
      <c r="G2276" s="5">
        <v>2703.0</v>
      </c>
      <c r="H2276" s="5" t="s">
        <v>283</v>
      </c>
      <c r="I2276" s="4" t="s">
        <v>28</v>
      </c>
    </row>
    <row r="2277">
      <c r="A2277" s="3">
        <v>43783.0</v>
      </c>
      <c r="B2277" s="4" t="s">
        <v>79</v>
      </c>
      <c r="C2277" s="5">
        <v>78.0</v>
      </c>
      <c r="D2277" s="4" t="s">
        <v>80</v>
      </c>
      <c r="E2277" s="6" t="s">
        <v>81</v>
      </c>
      <c r="F2277" s="5">
        <v>4.0</v>
      </c>
      <c r="G2277" s="5">
        <v>2088.0</v>
      </c>
      <c r="H2277" s="5" t="s">
        <v>59</v>
      </c>
      <c r="I2277" s="4" t="s">
        <v>14</v>
      </c>
    </row>
    <row r="2278">
      <c r="A2278" s="3">
        <v>43783.0</v>
      </c>
      <c r="B2278" s="4" t="s">
        <v>673</v>
      </c>
      <c r="C2278" s="5">
        <v>79.0</v>
      </c>
      <c r="D2278" s="4" t="s">
        <v>674</v>
      </c>
      <c r="E2278" s="6" t="s">
        <v>675</v>
      </c>
      <c r="F2278" s="5">
        <v>4.0</v>
      </c>
      <c r="G2278" s="5">
        <v>690.0</v>
      </c>
      <c r="H2278" s="5" t="s">
        <v>307</v>
      </c>
      <c r="I2278" s="4" t="s">
        <v>14</v>
      </c>
    </row>
    <row r="2279">
      <c r="A2279" s="3">
        <v>43783.0</v>
      </c>
      <c r="B2279" s="4" t="s">
        <v>810</v>
      </c>
      <c r="C2279" s="5">
        <v>80.0</v>
      </c>
      <c r="D2279" s="4" t="s">
        <v>811</v>
      </c>
      <c r="E2279" s="6" t="s">
        <v>812</v>
      </c>
      <c r="F2279" s="5" t="s">
        <v>26</v>
      </c>
      <c r="G2279" s="5">
        <v>1923.0</v>
      </c>
      <c r="H2279" s="5" t="s">
        <v>569</v>
      </c>
      <c r="I2279" s="4" t="s">
        <v>28</v>
      </c>
    </row>
    <row r="2280">
      <c r="A2280" s="3">
        <v>43783.0</v>
      </c>
      <c r="B2280" s="4" t="s">
        <v>210</v>
      </c>
      <c r="C2280" s="5">
        <v>81.0</v>
      </c>
      <c r="D2280" s="4" t="s">
        <v>211</v>
      </c>
      <c r="E2280" s="6" t="s">
        <v>212</v>
      </c>
      <c r="F2280" s="5">
        <v>4.0</v>
      </c>
      <c r="G2280" s="5">
        <v>454.0</v>
      </c>
      <c r="H2280" s="5" t="s">
        <v>213</v>
      </c>
      <c r="I2280" s="4" t="s">
        <v>28</v>
      </c>
    </row>
    <row r="2281">
      <c r="A2281" s="3">
        <v>43783.0</v>
      </c>
      <c r="B2281" s="4" t="s">
        <v>445</v>
      </c>
      <c r="C2281" s="5">
        <v>82.0</v>
      </c>
      <c r="D2281" s="4" t="s">
        <v>446</v>
      </c>
      <c r="E2281" s="6" t="s">
        <v>447</v>
      </c>
      <c r="F2281" s="5">
        <v>4.0</v>
      </c>
      <c r="G2281" s="5">
        <v>1200.0</v>
      </c>
      <c r="H2281" s="5" t="s">
        <v>448</v>
      </c>
      <c r="I2281" s="4" t="s">
        <v>14</v>
      </c>
    </row>
    <row r="2282">
      <c r="A2282" s="3">
        <v>43783.0</v>
      </c>
      <c r="B2282" s="4" t="s">
        <v>797</v>
      </c>
      <c r="C2282" s="5">
        <v>83.0</v>
      </c>
      <c r="D2282" s="4" t="s">
        <v>798</v>
      </c>
      <c r="E2282" s="6" t="s">
        <v>799</v>
      </c>
      <c r="F2282" s="5" t="s">
        <v>53</v>
      </c>
      <c r="G2282" s="5">
        <v>2490.0</v>
      </c>
      <c r="H2282" s="5" t="s">
        <v>800</v>
      </c>
      <c r="I2282" s="4" t="s">
        <v>28</v>
      </c>
    </row>
    <row r="2283">
      <c r="A2283" s="3">
        <v>43783.0</v>
      </c>
      <c r="B2283" s="4" t="s">
        <v>82</v>
      </c>
      <c r="C2283" s="5">
        <v>84.0</v>
      </c>
      <c r="D2283" s="4" t="s">
        <v>83</v>
      </c>
      <c r="E2283" s="6" t="s">
        <v>84</v>
      </c>
      <c r="F2283" s="5" t="s">
        <v>85</v>
      </c>
      <c r="G2283" s="5">
        <v>759.0</v>
      </c>
      <c r="H2283" s="5">
        <v>37.0</v>
      </c>
      <c r="I2283" s="4" t="s">
        <v>28</v>
      </c>
    </row>
    <row r="2284">
      <c r="A2284" s="3">
        <v>43783.0</v>
      </c>
      <c r="B2284" s="4" t="s">
        <v>601</v>
      </c>
      <c r="C2284" s="5">
        <v>85.0</v>
      </c>
      <c r="D2284" s="4" t="s">
        <v>602</v>
      </c>
      <c r="E2284" s="6" t="s">
        <v>603</v>
      </c>
      <c r="F2284" s="5" t="s">
        <v>32</v>
      </c>
      <c r="G2284" s="5">
        <v>629.0</v>
      </c>
      <c r="H2284" s="5" t="s">
        <v>351</v>
      </c>
      <c r="I2284" s="4" t="s">
        <v>28</v>
      </c>
    </row>
    <row r="2285">
      <c r="A2285" s="3">
        <v>43783.0</v>
      </c>
      <c r="B2285" s="4" t="s">
        <v>377</v>
      </c>
      <c r="C2285" s="5">
        <v>86.0</v>
      </c>
      <c r="D2285" s="4" t="s">
        <v>378</v>
      </c>
      <c r="E2285" s="6" t="s">
        <v>379</v>
      </c>
      <c r="F2285" s="5" t="s">
        <v>32</v>
      </c>
      <c r="G2285" s="5">
        <v>2875.0</v>
      </c>
      <c r="H2285" s="5" t="s">
        <v>332</v>
      </c>
      <c r="I2285" s="4" t="s">
        <v>28</v>
      </c>
    </row>
    <row r="2286">
      <c r="A2286" s="3">
        <v>43783.0</v>
      </c>
      <c r="B2286" s="4" t="s">
        <v>751</v>
      </c>
      <c r="C2286" s="5">
        <v>87.0</v>
      </c>
      <c r="D2286" s="4" t="s">
        <v>752</v>
      </c>
      <c r="E2286" s="6" t="s">
        <v>753</v>
      </c>
      <c r="F2286" s="5" t="s">
        <v>74</v>
      </c>
      <c r="G2286" s="5">
        <v>1281.0</v>
      </c>
      <c r="H2286" s="5" t="s">
        <v>754</v>
      </c>
      <c r="I2286" s="4" t="s">
        <v>28</v>
      </c>
    </row>
    <row r="2287">
      <c r="A2287" s="3">
        <v>43783.0</v>
      </c>
      <c r="B2287" s="4" t="s">
        <v>744</v>
      </c>
      <c r="C2287" s="5">
        <v>88.0</v>
      </c>
      <c r="D2287" s="4" t="s">
        <v>745</v>
      </c>
      <c r="E2287" s="6" t="s">
        <v>746</v>
      </c>
      <c r="F2287" s="5" t="s">
        <v>12</v>
      </c>
      <c r="G2287" s="5">
        <v>651.0</v>
      </c>
      <c r="H2287" s="5" t="s">
        <v>747</v>
      </c>
      <c r="I2287" s="4" t="s">
        <v>28</v>
      </c>
    </row>
    <row r="2288">
      <c r="A2288" s="3">
        <v>43783.0</v>
      </c>
      <c r="B2288" s="4" t="s">
        <v>225</v>
      </c>
      <c r="C2288" s="5">
        <v>89.0</v>
      </c>
      <c r="D2288" s="4" t="s">
        <v>226</v>
      </c>
      <c r="E2288" s="6" t="s">
        <v>227</v>
      </c>
      <c r="F2288" s="5" t="s">
        <v>74</v>
      </c>
      <c r="G2288" s="5">
        <v>4639.0</v>
      </c>
      <c r="H2288" s="5" t="s">
        <v>228</v>
      </c>
      <c r="I2288" s="4" t="s">
        <v>28</v>
      </c>
    </row>
    <row r="2289">
      <c r="A2289" s="3">
        <v>43783.0</v>
      </c>
      <c r="B2289" s="4" t="s">
        <v>719</v>
      </c>
      <c r="C2289" s="5">
        <v>90.0</v>
      </c>
      <c r="D2289" s="4" t="s">
        <v>720</v>
      </c>
      <c r="E2289" s="6" t="s">
        <v>721</v>
      </c>
      <c r="F2289" s="5" t="s">
        <v>74</v>
      </c>
      <c r="G2289" s="5">
        <v>254.0</v>
      </c>
      <c r="H2289" s="5" t="s">
        <v>722</v>
      </c>
      <c r="I2289" s="4" t="s">
        <v>28</v>
      </c>
    </row>
    <row r="2290">
      <c r="A2290" s="3">
        <v>43783.0</v>
      </c>
      <c r="B2290" s="4" t="s">
        <v>867</v>
      </c>
      <c r="C2290" s="5">
        <v>91.0</v>
      </c>
      <c r="D2290" s="4" t="s">
        <v>756</v>
      </c>
      <c r="E2290" s="6" t="s">
        <v>868</v>
      </c>
      <c r="F2290" s="5" t="s">
        <v>74</v>
      </c>
      <c r="G2290" s="5">
        <v>384.0</v>
      </c>
      <c r="H2290" s="5" t="s">
        <v>869</v>
      </c>
      <c r="I2290" s="4" t="s">
        <v>14</v>
      </c>
    </row>
    <row r="2291">
      <c r="A2291" s="3">
        <v>43783.0</v>
      </c>
      <c r="B2291" s="4" t="s">
        <v>827</v>
      </c>
      <c r="C2291" s="5">
        <v>92.0</v>
      </c>
      <c r="D2291" s="4" t="s">
        <v>828</v>
      </c>
      <c r="E2291" s="6" t="s">
        <v>829</v>
      </c>
      <c r="F2291" s="5" t="s">
        <v>12</v>
      </c>
      <c r="G2291" s="5">
        <v>2222.0</v>
      </c>
      <c r="H2291" s="5" t="s">
        <v>830</v>
      </c>
      <c r="I2291" s="4" t="s">
        <v>28</v>
      </c>
    </row>
    <row r="2292">
      <c r="A2292" s="3">
        <v>43783.0</v>
      </c>
      <c r="B2292" s="4" t="s">
        <v>401</v>
      </c>
      <c r="C2292" s="5">
        <v>93.0</v>
      </c>
      <c r="D2292" s="4" t="s">
        <v>402</v>
      </c>
      <c r="E2292" s="6" t="s">
        <v>403</v>
      </c>
      <c r="F2292" s="5">
        <v>4.0</v>
      </c>
      <c r="G2292" s="5">
        <v>571.0</v>
      </c>
      <c r="H2292" s="5" t="s">
        <v>404</v>
      </c>
      <c r="I2292" s="4" t="s">
        <v>14</v>
      </c>
    </row>
    <row r="2293">
      <c r="A2293" s="3">
        <v>43783.0</v>
      </c>
      <c r="B2293" s="4" t="s">
        <v>893</v>
      </c>
      <c r="C2293" s="5">
        <v>94.0</v>
      </c>
      <c r="D2293" s="4" t="s">
        <v>894</v>
      </c>
      <c r="E2293" s="6" t="s">
        <v>895</v>
      </c>
      <c r="F2293" s="5" t="s">
        <v>896</v>
      </c>
      <c r="G2293" s="5">
        <v>230.0</v>
      </c>
      <c r="H2293" s="5" t="s">
        <v>897</v>
      </c>
      <c r="I2293" s="4" t="s">
        <v>28</v>
      </c>
    </row>
    <row r="2294">
      <c r="A2294" s="3">
        <v>43783.0</v>
      </c>
      <c r="B2294" s="4" t="s">
        <v>128</v>
      </c>
      <c r="C2294" s="5">
        <v>95.0</v>
      </c>
      <c r="D2294" s="4" t="s">
        <v>129</v>
      </c>
      <c r="E2294" s="6" t="s">
        <v>130</v>
      </c>
      <c r="F2294" s="5">
        <v>4.0</v>
      </c>
      <c r="G2294" s="5">
        <v>2841.0</v>
      </c>
      <c r="H2294" s="5">
        <v>99.0</v>
      </c>
      <c r="I2294" s="4" t="s">
        <v>14</v>
      </c>
    </row>
    <row r="2295">
      <c r="A2295" s="3">
        <v>43783.0</v>
      </c>
      <c r="B2295" s="4" t="s">
        <v>730</v>
      </c>
      <c r="C2295" s="5">
        <v>96.0</v>
      </c>
      <c r="D2295" s="4" t="s">
        <v>731</v>
      </c>
      <c r="E2295" s="6" t="s">
        <v>732</v>
      </c>
      <c r="F2295" s="5" t="s">
        <v>32</v>
      </c>
      <c r="G2295" s="5">
        <v>2449.0</v>
      </c>
      <c r="H2295" s="5" t="s">
        <v>733</v>
      </c>
      <c r="I2295" s="4" t="s">
        <v>28</v>
      </c>
    </row>
    <row r="2296">
      <c r="A2296" s="3">
        <v>43783.0</v>
      </c>
      <c r="B2296" s="4" t="s">
        <v>263</v>
      </c>
      <c r="C2296" s="5">
        <v>97.0</v>
      </c>
      <c r="D2296" s="4" t="s">
        <v>264</v>
      </c>
      <c r="E2296" s="6" t="s">
        <v>265</v>
      </c>
      <c r="F2296" s="5" t="s">
        <v>106</v>
      </c>
      <c r="G2296" s="5">
        <v>1519.0</v>
      </c>
      <c r="H2296" s="5" t="s">
        <v>266</v>
      </c>
      <c r="I2296" s="4" t="s">
        <v>28</v>
      </c>
    </row>
    <row r="2297">
      <c r="A2297" s="3">
        <v>43783.0</v>
      </c>
      <c r="B2297" s="4" t="s">
        <v>329</v>
      </c>
      <c r="C2297" s="5">
        <v>98.0</v>
      </c>
      <c r="D2297" s="4" t="s">
        <v>330</v>
      </c>
      <c r="E2297" s="6" t="s">
        <v>331</v>
      </c>
      <c r="F2297" s="5" t="s">
        <v>251</v>
      </c>
      <c r="G2297" s="5">
        <v>1926.0</v>
      </c>
      <c r="H2297" s="5" t="s">
        <v>332</v>
      </c>
      <c r="I2297" s="4" t="s">
        <v>28</v>
      </c>
    </row>
    <row r="2298">
      <c r="A2298" s="3">
        <v>43783.0</v>
      </c>
      <c r="B2298" s="4" t="s">
        <v>938</v>
      </c>
      <c r="C2298" s="5">
        <v>99.0</v>
      </c>
      <c r="D2298" s="4" t="s">
        <v>939</v>
      </c>
      <c r="E2298" s="6" t="s">
        <v>940</v>
      </c>
      <c r="F2298" s="5">
        <v>1.0</v>
      </c>
      <c r="G2298" s="5">
        <v>6.0</v>
      </c>
      <c r="H2298" s="5" t="s">
        <v>941</v>
      </c>
      <c r="I2298" s="4" t="s">
        <v>14</v>
      </c>
    </row>
    <row r="2299">
      <c r="A2299" s="3">
        <v>43783.0</v>
      </c>
      <c r="B2299" s="4" t="s">
        <v>786</v>
      </c>
      <c r="C2299" s="5">
        <v>100.0</v>
      </c>
      <c r="D2299" s="4" t="s">
        <v>787</v>
      </c>
      <c r="E2299" s="6" t="s">
        <v>788</v>
      </c>
      <c r="F2299" s="5" t="s">
        <v>176</v>
      </c>
      <c r="G2299" s="5">
        <v>953.0</v>
      </c>
      <c r="H2299" s="5" t="s">
        <v>789</v>
      </c>
      <c r="I2299" s="4" t="s">
        <v>28</v>
      </c>
    </row>
    <row r="2300">
      <c r="A2300" s="3">
        <v>43782.0</v>
      </c>
      <c r="B2300" s="4" t="s">
        <v>15</v>
      </c>
      <c r="C2300" s="5">
        <v>1.0</v>
      </c>
      <c r="D2300" s="4" t="s">
        <v>16</v>
      </c>
      <c r="E2300" s="6" t="s">
        <v>17</v>
      </c>
      <c r="F2300" s="5">
        <v>4.0</v>
      </c>
      <c r="G2300" s="5">
        <v>29163.0</v>
      </c>
      <c r="H2300" s="5" t="s">
        <v>18</v>
      </c>
      <c r="I2300" s="4" t="s">
        <v>14</v>
      </c>
    </row>
    <row r="2301">
      <c r="A2301" s="3">
        <v>43782.0</v>
      </c>
      <c r="B2301" s="4" t="s">
        <v>19</v>
      </c>
      <c r="C2301" s="5">
        <v>2.0</v>
      </c>
      <c r="D2301" s="4" t="s">
        <v>20</v>
      </c>
      <c r="E2301" s="6" t="s">
        <v>21</v>
      </c>
      <c r="F2301" s="5">
        <v>4.0</v>
      </c>
      <c r="G2301" s="5">
        <v>10808.0</v>
      </c>
      <c r="H2301" s="5" t="s">
        <v>22</v>
      </c>
      <c r="I2301" s="4" t="s">
        <v>14</v>
      </c>
    </row>
    <row r="2302">
      <c r="A2302" s="3">
        <v>43782.0</v>
      </c>
      <c r="B2302" s="4" t="s">
        <v>23</v>
      </c>
      <c r="C2302" s="5">
        <v>3.0</v>
      </c>
      <c r="D2302" s="4" t="s">
        <v>24</v>
      </c>
      <c r="E2302" s="6" t="s">
        <v>25</v>
      </c>
      <c r="F2302" s="5" t="s">
        <v>26</v>
      </c>
      <c r="G2302" s="5">
        <v>6079.0</v>
      </c>
      <c r="H2302" s="5" t="s">
        <v>27</v>
      </c>
      <c r="I2302" s="4" t="s">
        <v>28</v>
      </c>
    </row>
    <row r="2303">
      <c r="A2303" s="3">
        <v>43782.0</v>
      </c>
      <c r="B2303" s="4" t="s">
        <v>46</v>
      </c>
      <c r="C2303" s="5">
        <v>4.0</v>
      </c>
      <c r="D2303" s="4" t="s">
        <v>47</v>
      </c>
      <c r="E2303" s="6" t="s">
        <v>48</v>
      </c>
      <c r="F2303" s="5">
        <v>4.0</v>
      </c>
      <c r="G2303" s="5">
        <v>6736.0</v>
      </c>
      <c r="H2303" s="5" t="s">
        <v>49</v>
      </c>
      <c r="I2303" s="4" t="s">
        <v>14</v>
      </c>
    </row>
    <row r="2304">
      <c r="A2304" s="3">
        <v>43782.0</v>
      </c>
      <c r="B2304" s="4" t="s">
        <v>38</v>
      </c>
      <c r="C2304" s="5">
        <v>5.0</v>
      </c>
      <c r="D2304" s="4" t="s">
        <v>39</v>
      </c>
      <c r="E2304" s="6" t="s">
        <v>40</v>
      </c>
      <c r="F2304" s="5">
        <v>4.0</v>
      </c>
      <c r="G2304" s="5">
        <v>5485.0</v>
      </c>
      <c r="H2304" s="5" t="s">
        <v>41</v>
      </c>
      <c r="I2304" s="4" t="s">
        <v>14</v>
      </c>
    </row>
    <row r="2305">
      <c r="A2305" s="3">
        <v>43782.0</v>
      </c>
      <c r="B2305" s="4" t="s">
        <v>468</v>
      </c>
      <c r="C2305" s="5">
        <v>6.0</v>
      </c>
      <c r="D2305" s="4" t="s">
        <v>469</v>
      </c>
      <c r="E2305" s="6" t="s">
        <v>470</v>
      </c>
      <c r="F2305" s="5">
        <v>4.0</v>
      </c>
      <c r="G2305" s="5">
        <v>31441.0</v>
      </c>
      <c r="H2305" s="5" t="s">
        <v>471</v>
      </c>
      <c r="I2305" s="4" t="s">
        <v>14</v>
      </c>
    </row>
    <row r="2306">
      <c r="A2306" s="3">
        <v>43782.0</v>
      </c>
      <c r="B2306" s="4" t="s">
        <v>60</v>
      </c>
      <c r="C2306" s="5">
        <v>7.0</v>
      </c>
      <c r="D2306" s="4" t="s">
        <v>61</v>
      </c>
      <c r="E2306" s="6" t="s">
        <v>62</v>
      </c>
      <c r="F2306" s="5">
        <v>4.0</v>
      </c>
      <c r="G2306" s="5">
        <v>2758.0</v>
      </c>
      <c r="H2306" s="5" t="s">
        <v>63</v>
      </c>
      <c r="I2306" s="4" t="s">
        <v>14</v>
      </c>
    </row>
    <row r="2307">
      <c r="A2307" s="3">
        <v>43782.0</v>
      </c>
      <c r="B2307" s="4" t="s">
        <v>68</v>
      </c>
      <c r="C2307" s="5">
        <v>8.0</v>
      </c>
      <c r="D2307" s="4" t="s">
        <v>69</v>
      </c>
      <c r="E2307" s="6" t="s">
        <v>70</v>
      </c>
      <c r="F2307" s="5">
        <v>4.0</v>
      </c>
      <c r="G2307" s="5">
        <v>3725.0</v>
      </c>
      <c r="H2307" s="5" t="s">
        <v>67</v>
      </c>
      <c r="I2307" s="4" t="s">
        <v>28</v>
      </c>
    </row>
    <row r="2308">
      <c r="A2308" s="3">
        <v>43782.0</v>
      </c>
      <c r="B2308" s="4" t="s">
        <v>76</v>
      </c>
      <c r="C2308" s="5">
        <v>9.0</v>
      </c>
      <c r="D2308" s="4" t="s">
        <v>77</v>
      </c>
      <c r="E2308" s="6" t="s">
        <v>78</v>
      </c>
      <c r="F2308" s="5" t="s">
        <v>26</v>
      </c>
      <c r="G2308" s="5">
        <v>2934.0</v>
      </c>
      <c r="H2308" s="5" t="s">
        <v>67</v>
      </c>
      <c r="I2308" s="4" t="s">
        <v>28</v>
      </c>
    </row>
    <row r="2309">
      <c r="A2309" s="3">
        <v>43782.0</v>
      </c>
      <c r="B2309" s="4" t="s">
        <v>71</v>
      </c>
      <c r="C2309" s="5">
        <v>10.0</v>
      </c>
      <c r="D2309" s="4" t="s">
        <v>72</v>
      </c>
      <c r="E2309" s="6" t="s">
        <v>73</v>
      </c>
      <c r="F2309" s="5" t="s">
        <v>74</v>
      </c>
      <c r="G2309" s="5">
        <v>2403.0</v>
      </c>
      <c r="H2309" s="5" t="s">
        <v>75</v>
      </c>
      <c r="I2309" s="4" t="s">
        <v>28</v>
      </c>
    </row>
    <row r="2310">
      <c r="A2310" s="3">
        <v>43782.0</v>
      </c>
      <c r="B2310" s="4" t="s">
        <v>42</v>
      </c>
      <c r="C2310" s="5">
        <v>11.0</v>
      </c>
      <c r="D2310" s="4" t="s">
        <v>43</v>
      </c>
      <c r="E2310" s="6" t="s">
        <v>44</v>
      </c>
      <c r="F2310" s="5">
        <v>4.0</v>
      </c>
      <c r="G2310" s="5">
        <v>1830.0</v>
      </c>
      <c r="H2310" s="5" t="s">
        <v>45</v>
      </c>
      <c r="I2310" s="4" t="s">
        <v>14</v>
      </c>
    </row>
    <row r="2311">
      <c r="A2311" s="3">
        <v>43782.0</v>
      </c>
      <c r="B2311" s="4" t="s">
        <v>86</v>
      </c>
      <c r="C2311" s="5">
        <v>12.0</v>
      </c>
      <c r="D2311" s="4" t="s">
        <v>87</v>
      </c>
      <c r="E2311" s="6" t="s">
        <v>88</v>
      </c>
      <c r="F2311" s="5">
        <v>4.0</v>
      </c>
      <c r="G2311" s="5">
        <v>3640.0</v>
      </c>
      <c r="H2311" s="5" t="s">
        <v>89</v>
      </c>
      <c r="I2311" s="4" t="s">
        <v>14</v>
      </c>
    </row>
    <row r="2312">
      <c r="A2312" s="3">
        <v>43782.0</v>
      </c>
      <c r="B2312" s="4" t="s">
        <v>182</v>
      </c>
      <c r="C2312" s="5">
        <v>13.0</v>
      </c>
      <c r="D2312" s="4" t="s">
        <v>183</v>
      </c>
      <c r="E2312" s="6" t="s">
        <v>184</v>
      </c>
      <c r="F2312" s="5">
        <v>4.0</v>
      </c>
      <c r="G2312" s="5">
        <v>6706.0</v>
      </c>
      <c r="H2312" s="5" t="s">
        <v>185</v>
      </c>
      <c r="I2312" s="4" t="s">
        <v>14</v>
      </c>
    </row>
    <row r="2313">
      <c r="A2313" s="3">
        <v>43782.0</v>
      </c>
      <c r="B2313" s="4" t="s">
        <v>692</v>
      </c>
      <c r="C2313" s="5">
        <v>14.0</v>
      </c>
      <c r="D2313" s="4" t="s">
        <v>693</v>
      </c>
      <c r="E2313" s="6" t="s">
        <v>694</v>
      </c>
      <c r="F2313" s="5" t="s">
        <v>12</v>
      </c>
      <c r="G2313" s="5">
        <v>4587.0</v>
      </c>
      <c r="H2313" s="5" t="s">
        <v>695</v>
      </c>
      <c r="I2313" s="4" t="s">
        <v>28</v>
      </c>
    </row>
    <row r="2314">
      <c r="A2314" s="3">
        <v>43782.0</v>
      </c>
      <c r="B2314" s="4" t="s">
        <v>34</v>
      </c>
      <c r="C2314" s="5">
        <v>15.0</v>
      </c>
      <c r="D2314" s="4" t="s">
        <v>35</v>
      </c>
      <c r="E2314" s="6" t="s">
        <v>36</v>
      </c>
      <c r="F2314" s="5">
        <v>4.0</v>
      </c>
      <c r="G2314" s="5">
        <v>3781.0</v>
      </c>
      <c r="H2314" s="5" t="s">
        <v>37</v>
      </c>
      <c r="I2314" s="4" t="s">
        <v>28</v>
      </c>
    </row>
    <row r="2315">
      <c r="A2315" s="3">
        <v>43782.0</v>
      </c>
      <c r="B2315" s="4" t="s">
        <v>532</v>
      </c>
      <c r="C2315" s="5">
        <v>16.0</v>
      </c>
      <c r="D2315" s="4" t="s">
        <v>533</v>
      </c>
      <c r="E2315" s="6" t="s">
        <v>534</v>
      </c>
      <c r="F2315" s="5" t="s">
        <v>12</v>
      </c>
      <c r="G2315" s="5">
        <v>2799.0</v>
      </c>
      <c r="H2315" s="5" t="s">
        <v>535</v>
      </c>
      <c r="I2315" s="4" t="s">
        <v>14</v>
      </c>
    </row>
    <row r="2316">
      <c r="A2316" s="3">
        <v>43782.0</v>
      </c>
      <c r="B2316" s="4" t="s">
        <v>29</v>
      </c>
      <c r="C2316" s="5">
        <v>17.0</v>
      </c>
      <c r="D2316" s="4" t="s">
        <v>30</v>
      </c>
      <c r="E2316" s="6" t="s">
        <v>31</v>
      </c>
      <c r="F2316" s="5" t="s">
        <v>32</v>
      </c>
      <c r="G2316" s="5">
        <v>2108.0</v>
      </c>
      <c r="H2316" s="5" t="s">
        <v>33</v>
      </c>
      <c r="I2316" s="4" t="s">
        <v>28</v>
      </c>
    </row>
    <row r="2317">
      <c r="A2317" s="3">
        <v>43782.0</v>
      </c>
      <c r="B2317" s="4" t="s">
        <v>140</v>
      </c>
      <c r="C2317" s="5">
        <v>18.0</v>
      </c>
      <c r="D2317" s="4" t="s">
        <v>141</v>
      </c>
      <c r="E2317" s="6" t="s">
        <v>142</v>
      </c>
      <c r="F2317" s="5" t="s">
        <v>74</v>
      </c>
      <c r="G2317" s="5">
        <v>8885.0</v>
      </c>
      <c r="H2317" s="5" t="s">
        <v>143</v>
      </c>
      <c r="I2317" s="4" t="s">
        <v>28</v>
      </c>
    </row>
    <row r="2318">
      <c r="A2318" s="3">
        <v>43782.0</v>
      </c>
      <c r="B2318" s="4" t="s">
        <v>120</v>
      </c>
      <c r="C2318" s="5">
        <v>19.0</v>
      </c>
      <c r="D2318" s="4" t="s">
        <v>121</v>
      </c>
      <c r="E2318" s="6" t="s">
        <v>122</v>
      </c>
      <c r="F2318" s="5" t="s">
        <v>32</v>
      </c>
      <c r="G2318" s="5">
        <v>2041.0</v>
      </c>
      <c r="H2318" s="5" t="s">
        <v>123</v>
      </c>
      <c r="I2318" s="4" t="s">
        <v>28</v>
      </c>
    </row>
    <row r="2319">
      <c r="A2319" s="3">
        <v>43782.0</v>
      </c>
      <c r="B2319" s="4" t="s">
        <v>124</v>
      </c>
      <c r="C2319" s="5">
        <v>20.0</v>
      </c>
      <c r="D2319" s="4" t="s">
        <v>125</v>
      </c>
      <c r="E2319" s="6" t="s">
        <v>126</v>
      </c>
      <c r="F2319" s="5" t="s">
        <v>26</v>
      </c>
      <c r="G2319" s="5">
        <v>2493.0</v>
      </c>
      <c r="H2319" s="5" t="s">
        <v>127</v>
      </c>
      <c r="I2319" s="4" t="s">
        <v>28</v>
      </c>
    </row>
    <row r="2320">
      <c r="A2320" s="3">
        <v>43782.0</v>
      </c>
      <c r="B2320" s="4" t="s">
        <v>348</v>
      </c>
      <c r="C2320" s="5">
        <v>21.0</v>
      </c>
      <c r="D2320" s="4" t="s">
        <v>349</v>
      </c>
      <c r="E2320" s="6" t="s">
        <v>350</v>
      </c>
      <c r="F2320" s="5" t="s">
        <v>134</v>
      </c>
      <c r="G2320" s="5">
        <v>740.0</v>
      </c>
      <c r="H2320" s="5" t="s">
        <v>351</v>
      </c>
      <c r="I2320" s="4" t="s">
        <v>28</v>
      </c>
    </row>
    <row r="2321">
      <c r="A2321" s="3">
        <v>43782.0</v>
      </c>
      <c r="B2321" s="4" t="s">
        <v>214</v>
      </c>
      <c r="C2321" s="5">
        <v>22.0</v>
      </c>
      <c r="D2321" s="4" t="s">
        <v>215</v>
      </c>
      <c r="E2321" s="6" t="s">
        <v>216</v>
      </c>
      <c r="F2321" s="5" t="s">
        <v>26</v>
      </c>
      <c r="G2321" s="5">
        <v>4463.0</v>
      </c>
      <c r="H2321" s="5" t="s">
        <v>54</v>
      </c>
      <c r="I2321" s="4" t="s">
        <v>28</v>
      </c>
    </row>
    <row r="2322">
      <c r="A2322" s="3">
        <v>43782.0</v>
      </c>
      <c r="B2322" s="4" t="s">
        <v>90</v>
      </c>
      <c r="C2322" s="5">
        <v>23.0</v>
      </c>
      <c r="D2322" s="4" t="s">
        <v>91</v>
      </c>
      <c r="E2322" s="6" t="s">
        <v>92</v>
      </c>
      <c r="F2322" s="5" t="s">
        <v>32</v>
      </c>
      <c r="G2322" s="5">
        <v>3157.0</v>
      </c>
      <c r="H2322" s="5" t="s">
        <v>93</v>
      </c>
      <c r="I2322" s="4" t="s">
        <v>28</v>
      </c>
    </row>
    <row r="2323">
      <c r="A2323" s="3">
        <v>43782.0</v>
      </c>
      <c r="B2323" s="4" t="s">
        <v>108</v>
      </c>
      <c r="C2323" s="5">
        <v>24.0</v>
      </c>
      <c r="D2323" s="4" t="s">
        <v>109</v>
      </c>
      <c r="E2323" s="6" t="s">
        <v>110</v>
      </c>
      <c r="F2323" s="5" t="s">
        <v>58</v>
      </c>
      <c r="G2323" s="5">
        <v>14480.0</v>
      </c>
      <c r="H2323" s="5" t="s">
        <v>111</v>
      </c>
      <c r="I2323" s="4" t="s">
        <v>28</v>
      </c>
    </row>
    <row r="2324">
      <c r="A2324" s="3">
        <v>43782.0</v>
      </c>
      <c r="B2324" s="4" t="s">
        <v>55</v>
      </c>
      <c r="C2324" s="5">
        <v>25.0</v>
      </c>
      <c r="D2324" s="4" t="s">
        <v>56</v>
      </c>
      <c r="E2324" s="6" t="s">
        <v>57</v>
      </c>
      <c r="F2324" s="5" t="s">
        <v>58</v>
      </c>
      <c r="G2324" s="5">
        <v>2245.0</v>
      </c>
      <c r="H2324" s="5" t="s">
        <v>59</v>
      </c>
      <c r="I2324" s="4" t="s">
        <v>28</v>
      </c>
    </row>
    <row r="2325">
      <c r="A2325" s="3">
        <v>43782.0</v>
      </c>
      <c r="B2325" s="4" t="s">
        <v>857</v>
      </c>
      <c r="C2325" s="5">
        <v>26.0</v>
      </c>
      <c r="D2325" s="4" t="s">
        <v>858</v>
      </c>
      <c r="E2325" s="6" t="s">
        <v>859</v>
      </c>
      <c r="F2325" s="5">
        <v>4.0</v>
      </c>
      <c r="G2325" s="5">
        <v>2099.0</v>
      </c>
      <c r="H2325" s="5" t="s">
        <v>67</v>
      </c>
      <c r="I2325" s="4" t="s">
        <v>14</v>
      </c>
    </row>
    <row r="2326">
      <c r="A2326" s="3">
        <v>43782.0</v>
      </c>
      <c r="B2326" s="4" t="s">
        <v>112</v>
      </c>
      <c r="C2326" s="5">
        <v>27.0</v>
      </c>
      <c r="D2326" s="4" t="s">
        <v>113</v>
      </c>
      <c r="E2326" s="6" t="s">
        <v>114</v>
      </c>
      <c r="F2326" s="5" t="s">
        <v>12</v>
      </c>
      <c r="G2326" s="5">
        <v>2675.0</v>
      </c>
      <c r="H2326" s="5" t="s">
        <v>115</v>
      </c>
      <c r="I2326" s="4" t="s">
        <v>28</v>
      </c>
    </row>
    <row r="2327">
      <c r="A2327" s="3">
        <v>43782.0</v>
      </c>
      <c r="B2327" s="4" t="s">
        <v>930</v>
      </c>
      <c r="C2327" s="5">
        <v>28.0</v>
      </c>
      <c r="D2327" s="4" t="s">
        <v>931</v>
      </c>
      <c r="E2327" s="6" t="s">
        <v>932</v>
      </c>
      <c r="F2327" s="5" t="s">
        <v>933</v>
      </c>
      <c r="G2327" s="5">
        <v>61.0</v>
      </c>
      <c r="H2327" s="5">
        <v>259.0</v>
      </c>
      <c r="I2327" s="4" t="s">
        <v>14</v>
      </c>
    </row>
    <row r="2328">
      <c r="A2328" s="3">
        <v>43782.0</v>
      </c>
      <c r="B2328" s="4" t="s">
        <v>217</v>
      </c>
      <c r="C2328" s="5">
        <v>29.0</v>
      </c>
      <c r="D2328" s="4" t="s">
        <v>218</v>
      </c>
      <c r="E2328" s="6" t="s">
        <v>219</v>
      </c>
      <c r="F2328" s="5" t="s">
        <v>32</v>
      </c>
      <c r="G2328" s="5">
        <v>3561.0</v>
      </c>
      <c r="H2328" s="5" t="s">
        <v>220</v>
      </c>
      <c r="I2328" s="4" t="s">
        <v>28</v>
      </c>
    </row>
    <row r="2329">
      <c r="A2329" s="3">
        <v>43782.0</v>
      </c>
      <c r="B2329" s="4" t="s">
        <v>367</v>
      </c>
      <c r="C2329" s="5">
        <v>30.0</v>
      </c>
      <c r="D2329" s="4" t="s">
        <v>104</v>
      </c>
      <c r="E2329" s="6" t="s">
        <v>368</v>
      </c>
      <c r="F2329" s="5">
        <v>4.0</v>
      </c>
      <c r="G2329" s="5">
        <v>3386.0</v>
      </c>
      <c r="H2329" s="5" t="s">
        <v>369</v>
      </c>
      <c r="I2329" s="4" t="s">
        <v>28</v>
      </c>
    </row>
    <row r="2330">
      <c r="A2330" s="3">
        <v>43782.0</v>
      </c>
      <c r="B2330" s="4" t="s">
        <v>919</v>
      </c>
      <c r="C2330" s="5">
        <v>31.0</v>
      </c>
      <c r="D2330" s="4" t="s">
        <v>920</v>
      </c>
      <c r="E2330" s="6" t="s">
        <v>921</v>
      </c>
      <c r="F2330" s="5" t="s">
        <v>58</v>
      </c>
      <c r="G2330" s="5">
        <v>3753.0</v>
      </c>
      <c r="H2330" s="5" t="s">
        <v>922</v>
      </c>
      <c r="I2330" s="4" t="s">
        <v>28</v>
      </c>
    </row>
    <row r="2331">
      <c r="A2331" s="3">
        <v>43782.0</v>
      </c>
      <c r="B2331" s="4" t="s">
        <v>190</v>
      </c>
      <c r="C2331" s="5">
        <v>32.0</v>
      </c>
      <c r="D2331" s="4" t="s">
        <v>191</v>
      </c>
      <c r="E2331" s="6" t="s">
        <v>192</v>
      </c>
      <c r="F2331" s="5" t="s">
        <v>26</v>
      </c>
      <c r="G2331" s="5">
        <v>229.0</v>
      </c>
      <c r="H2331" s="5" t="s">
        <v>193</v>
      </c>
      <c r="I2331" s="4" t="s">
        <v>28</v>
      </c>
    </row>
    <row r="2332">
      <c r="A2332" s="3">
        <v>43782.0</v>
      </c>
      <c r="B2332" s="4" t="s">
        <v>384</v>
      </c>
      <c r="C2332" s="5">
        <v>33.0</v>
      </c>
      <c r="D2332" s="4" t="s">
        <v>385</v>
      </c>
      <c r="E2332" s="6" t="s">
        <v>386</v>
      </c>
      <c r="F2332" s="5" t="s">
        <v>74</v>
      </c>
      <c r="G2332" s="5">
        <v>2544.0</v>
      </c>
      <c r="H2332" s="5">
        <v>30.0</v>
      </c>
      <c r="I2332" s="4" t="s">
        <v>28</v>
      </c>
    </row>
    <row r="2333">
      <c r="A2333" s="3">
        <v>43782.0</v>
      </c>
      <c r="B2333" s="4" t="s">
        <v>156</v>
      </c>
      <c r="C2333" s="5">
        <v>34.0</v>
      </c>
      <c r="D2333" s="4" t="s">
        <v>157</v>
      </c>
      <c r="E2333" s="6" t="s">
        <v>158</v>
      </c>
      <c r="F2333" s="5" t="s">
        <v>134</v>
      </c>
      <c r="G2333" s="5">
        <v>1400.0</v>
      </c>
      <c r="H2333" s="5" t="s">
        <v>159</v>
      </c>
      <c r="I2333" s="4" t="s">
        <v>28</v>
      </c>
    </row>
    <row r="2334">
      <c r="A2334" s="3">
        <v>43782.0</v>
      </c>
      <c r="B2334" s="4" t="s">
        <v>423</v>
      </c>
      <c r="C2334" s="5">
        <v>35.0</v>
      </c>
      <c r="D2334" s="4" t="s">
        <v>424</v>
      </c>
      <c r="E2334" s="6" t="s">
        <v>425</v>
      </c>
      <c r="F2334" s="5" t="s">
        <v>32</v>
      </c>
      <c r="G2334" s="5">
        <v>1739.0</v>
      </c>
      <c r="H2334" s="5" t="s">
        <v>426</v>
      </c>
      <c r="I2334" s="4" t="s">
        <v>14</v>
      </c>
    </row>
    <row r="2335">
      <c r="A2335" s="3">
        <v>43782.0</v>
      </c>
      <c r="B2335" s="4" t="s">
        <v>552</v>
      </c>
      <c r="C2335" s="5">
        <v>36.0</v>
      </c>
      <c r="D2335" s="4" t="s">
        <v>553</v>
      </c>
      <c r="E2335" s="6" t="s">
        <v>554</v>
      </c>
      <c r="F2335" s="5" t="s">
        <v>58</v>
      </c>
      <c r="G2335" s="5">
        <v>214.0</v>
      </c>
      <c r="H2335" s="5" t="s">
        <v>555</v>
      </c>
      <c r="I2335" s="4" t="s">
        <v>28</v>
      </c>
    </row>
    <row r="2336">
      <c r="A2336" s="3">
        <v>43782.0</v>
      </c>
      <c r="B2336" s="4" t="s">
        <v>248</v>
      </c>
      <c r="C2336" s="5">
        <v>37.0</v>
      </c>
      <c r="D2336" s="4" t="s">
        <v>249</v>
      </c>
      <c r="E2336" s="6" t="s">
        <v>250</v>
      </c>
      <c r="F2336" s="5" t="s">
        <v>251</v>
      </c>
      <c r="G2336" s="5">
        <v>4596.0</v>
      </c>
      <c r="H2336" s="5" t="s">
        <v>252</v>
      </c>
      <c r="I2336" s="4" t="s">
        <v>14</v>
      </c>
    </row>
    <row r="2337">
      <c r="A2337" s="3">
        <v>43782.0</v>
      </c>
      <c r="B2337" s="4" t="s">
        <v>409</v>
      </c>
      <c r="C2337" s="5">
        <v>38.0</v>
      </c>
      <c r="D2337" s="4" t="s">
        <v>410</v>
      </c>
      <c r="E2337" s="6" t="s">
        <v>411</v>
      </c>
      <c r="F2337" s="5" t="s">
        <v>32</v>
      </c>
      <c r="G2337" s="5">
        <v>827.0</v>
      </c>
      <c r="H2337" s="5" t="s">
        <v>412</v>
      </c>
      <c r="I2337" s="4" t="s">
        <v>28</v>
      </c>
    </row>
    <row r="2338">
      <c r="A2338" s="3">
        <v>43782.0</v>
      </c>
      <c r="B2338" s="4" t="s">
        <v>116</v>
      </c>
      <c r="C2338" s="5">
        <v>39.0</v>
      </c>
      <c r="D2338" s="4" t="s">
        <v>117</v>
      </c>
      <c r="E2338" s="6" t="s">
        <v>118</v>
      </c>
      <c r="F2338" s="5" t="s">
        <v>32</v>
      </c>
      <c r="G2338" s="5">
        <v>2056.0</v>
      </c>
      <c r="H2338" s="5" t="s">
        <v>119</v>
      </c>
      <c r="I2338" s="4" t="s">
        <v>28</v>
      </c>
    </row>
    <row r="2339">
      <c r="A2339" s="3">
        <v>43782.0</v>
      </c>
      <c r="B2339" s="4" t="s">
        <v>318</v>
      </c>
      <c r="C2339" s="5">
        <v>40.0</v>
      </c>
      <c r="D2339" s="4" t="s">
        <v>319</v>
      </c>
      <c r="E2339" s="6" t="s">
        <v>320</v>
      </c>
      <c r="F2339" s="5" t="s">
        <v>134</v>
      </c>
      <c r="G2339" s="5">
        <v>1113.0</v>
      </c>
      <c r="H2339" s="5" t="s">
        <v>321</v>
      </c>
      <c r="I2339" s="4" t="s">
        <v>28</v>
      </c>
    </row>
    <row r="2340">
      <c r="A2340" s="3">
        <v>43782.0</v>
      </c>
      <c r="B2340" s="4" t="s">
        <v>64</v>
      </c>
      <c r="C2340" s="5">
        <v>41.0</v>
      </c>
      <c r="D2340" s="4" t="s">
        <v>65</v>
      </c>
      <c r="E2340" s="6" t="s">
        <v>66</v>
      </c>
      <c r="F2340" s="5">
        <v>4.0</v>
      </c>
      <c r="G2340" s="5">
        <v>2329.0</v>
      </c>
      <c r="H2340" s="5" t="s">
        <v>67</v>
      </c>
      <c r="I2340" s="4" t="s">
        <v>14</v>
      </c>
    </row>
    <row r="2341">
      <c r="A2341" s="3">
        <v>43782.0</v>
      </c>
      <c r="B2341" s="4" t="s">
        <v>380</v>
      </c>
      <c r="C2341" s="5">
        <v>42.0</v>
      </c>
      <c r="D2341" s="4" t="s">
        <v>381</v>
      </c>
      <c r="E2341" s="6" t="s">
        <v>382</v>
      </c>
      <c r="F2341" s="5" t="s">
        <v>12</v>
      </c>
      <c r="G2341" s="5">
        <v>6969.0</v>
      </c>
      <c r="H2341" s="5" t="s">
        <v>383</v>
      </c>
      <c r="I2341" s="4" t="s">
        <v>28</v>
      </c>
    </row>
    <row r="2342">
      <c r="A2342" s="3">
        <v>43782.0</v>
      </c>
      <c r="B2342" s="4" t="s">
        <v>482</v>
      </c>
      <c r="C2342" s="5">
        <v>43.0</v>
      </c>
      <c r="D2342" s="4" t="s">
        <v>199</v>
      </c>
      <c r="E2342" s="6" t="s">
        <v>483</v>
      </c>
      <c r="F2342" s="5">
        <v>4.0</v>
      </c>
      <c r="G2342" s="5">
        <v>8862.0</v>
      </c>
      <c r="H2342" s="5" t="s">
        <v>484</v>
      </c>
      <c r="I2342" s="4" t="s">
        <v>28</v>
      </c>
    </row>
    <row r="2343">
      <c r="A2343" s="3">
        <v>43782.0</v>
      </c>
      <c r="B2343" s="4" t="s">
        <v>942</v>
      </c>
      <c r="C2343" s="5">
        <v>44.0</v>
      </c>
      <c r="D2343" s="4" t="s">
        <v>943</v>
      </c>
      <c r="E2343" s="6" t="s">
        <v>944</v>
      </c>
      <c r="F2343" s="5" t="s">
        <v>74</v>
      </c>
      <c r="G2343" s="5">
        <v>831.0</v>
      </c>
      <c r="H2343" s="5" t="s">
        <v>945</v>
      </c>
      <c r="I2343" s="4" t="s">
        <v>28</v>
      </c>
    </row>
    <row r="2344">
      <c r="A2344" s="3">
        <v>43782.0</v>
      </c>
      <c r="B2344" s="4" t="s">
        <v>360</v>
      </c>
      <c r="C2344" s="5">
        <v>45.0</v>
      </c>
      <c r="D2344" s="4" t="s">
        <v>361</v>
      </c>
      <c r="E2344" s="6" t="s">
        <v>362</v>
      </c>
      <c r="F2344" s="5">
        <v>4.0</v>
      </c>
      <c r="G2344" s="5">
        <v>540.0</v>
      </c>
      <c r="H2344" s="5" t="s">
        <v>54</v>
      </c>
      <c r="I2344" s="4" t="s">
        <v>14</v>
      </c>
    </row>
    <row r="2345">
      <c r="A2345" s="3">
        <v>43782.0</v>
      </c>
      <c r="B2345" s="4" t="s">
        <v>680</v>
      </c>
      <c r="C2345" s="5">
        <v>46.0</v>
      </c>
      <c r="D2345" s="4" t="s">
        <v>681</v>
      </c>
      <c r="E2345" s="6" t="s">
        <v>682</v>
      </c>
      <c r="F2345" s="5" t="s">
        <v>32</v>
      </c>
      <c r="G2345" s="5">
        <v>2047.0</v>
      </c>
      <c r="H2345" s="5" t="s">
        <v>683</v>
      </c>
      <c r="I2345" s="4" t="s">
        <v>28</v>
      </c>
    </row>
    <row r="2346">
      <c r="A2346" s="3">
        <v>43782.0</v>
      </c>
      <c r="B2346" s="4" t="s">
        <v>664</v>
      </c>
      <c r="C2346" s="5">
        <v>47.0</v>
      </c>
      <c r="D2346" s="4" t="s">
        <v>665</v>
      </c>
      <c r="E2346" s="6" t="s">
        <v>666</v>
      </c>
      <c r="F2346" s="5" t="s">
        <v>74</v>
      </c>
      <c r="G2346" s="5">
        <v>1200.0</v>
      </c>
      <c r="H2346" s="5" t="s">
        <v>213</v>
      </c>
      <c r="I2346" s="4" t="s">
        <v>14</v>
      </c>
    </row>
    <row r="2347">
      <c r="A2347" s="3">
        <v>43782.0</v>
      </c>
      <c r="B2347" s="4" t="s">
        <v>790</v>
      </c>
      <c r="C2347" s="5">
        <v>48.0</v>
      </c>
      <c r="D2347" s="4" t="s">
        <v>791</v>
      </c>
      <c r="E2347" s="6" t="s">
        <v>792</v>
      </c>
      <c r="F2347" s="5">
        <v>4.0</v>
      </c>
      <c r="G2347" s="5">
        <v>2004.0</v>
      </c>
      <c r="H2347" s="5" t="s">
        <v>793</v>
      </c>
      <c r="I2347" s="4" t="s">
        <v>14</v>
      </c>
    </row>
    <row r="2348">
      <c r="A2348" s="3">
        <v>43782.0</v>
      </c>
      <c r="B2348" s="4" t="s">
        <v>322</v>
      </c>
      <c r="C2348" s="5">
        <v>49.0</v>
      </c>
      <c r="D2348" s="4" t="s">
        <v>323</v>
      </c>
      <c r="E2348" s="6" t="s">
        <v>324</v>
      </c>
      <c r="F2348" s="5" t="s">
        <v>12</v>
      </c>
      <c r="G2348" s="5">
        <v>2489.0</v>
      </c>
      <c r="H2348" s="5" t="s">
        <v>325</v>
      </c>
      <c r="I2348" s="4" t="s">
        <v>28</v>
      </c>
    </row>
    <row r="2349">
      <c r="A2349" s="3">
        <v>43782.0</v>
      </c>
      <c r="B2349" s="4" t="s">
        <v>723</v>
      </c>
      <c r="C2349" s="5">
        <v>50.0</v>
      </c>
      <c r="D2349" s="4" t="s">
        <v>724</v>
      </c>
      <c r="E2349" s="6" t="s">
        <v>725</v>
      </c>
      <c r="F2349" s="5">
        <v>4.0</v>
      </c>
      <c r="G2349" s="5">
        <v>1405.0</v>
      </c>
      <c r="H2349" s="5" t="s">
        <v>726</v>
      </c>
      <c r="I2349" s="4" t="s">
        <v>28</v>
      </c>
    </row>
    <row r="2350">
      <c r="A2350" s="3">
        <v>43782.0</v>
      </c>
      <c r="B2350" s="4" t="s">
        <v>256</v>
      </c>
      <c r="C2350" s="5">
        <v>51.0</v>
      </c>
      <c r="D2350" s="4" t="s">
        <v>257</v>
      </c>
      <c r="E2350" s="6" t="s">
        <v>258</v>
      </c>
      <c r="F2350" s="5" t="s">
        <v>251</v>
      </c>
      <c r="G2350" s="5">
        <v>2406.0</v>
      </c>
      <c r="H2350" s="5" t="s">
        <v>259</v>
      </c>
      <c r="I2350" s="4" t="s">
        <v>28</v>
      </c>
    </row>
    <row r="2351">
      <c r="A2351" s="3">
        <v>43782.0</v>
      </c>
      <c r="B2351" s="4" t="s">
        <v>326</v>
      </c>
      <c r="C2351" s="5">
        <v>52.0</v>
      </c>
      <c r="D2351" s="4" t="s">
        <v>327</v>
      </c>
      <c r="E2351" s="6" t="s">
        <v>328</v>
      </c>
      <c r="F2351" s="5" t="s">
        <v>32</v>
      </c>
      <c r="G2351" s="5">
        <v>4873.0</v>
      </c>
      <c r="H2351" s="5" t="s">
        <v>213</v>
      </c>
      <c r="I2351" s="4" t="s">
        <v>28</v>
      </c>
    </row>
    <row r="2352">
      <c r="A2352" s="3">
        <v>43782.0</v>
      </c>
      <c r="B2352" s="4" t="s">
        <v>50</v>
      </c>
      <c r="C2352" s="5">
        <v>53.0</v>
      </c>
      <c r="D2352" s="4" t="s">
        <v>51</v>
      </c>
      <c r="E2352" s="6" t="s">
        <v>52</v>
      </c>
      <c r="F2352" s="5" t="s">
        <v>53</v>
      </c>
      <c r="G2352" s="5">
        <v>938.0</v>
      </c>
      <c r="H2352" s="5" t="s">
        <v>54</v>
      </c>
      <c r="I2352" s="4" t="s">
        <v>28</v>
      </c>
    </row>
    <row r="2353">
      <c r="A2353" s="3">
        <v>43782.0</v>
      </c>
      <c r="B2353" s="4" t="s">
        <v>144</v>
      </c>
      <c r="C2353" s="5">
        <v>54.0</v>
      </c>
      <c r="D2353" s="4" t="s">
        <v>145</v>
      </c>
      <c r="E2353" s="6" t="s">
        <v>146</v>
      </c>
      <c r="F2353" s="5" t="s">
        <v>53</v>
      </c>
      <c r="G2353" s="5">
        <v>3616.0</v>
      </c>
      <c r="H2353" s="5" t="s">
        <v>147</v>
      </c>
      <c r="I2353" s="4" t="s">
        <v>28</v>
      </c>
    </row>
    <row r="2354">
      <c r="A2354" s="3">
        <v>43782.0</v>
      </c>
      <c r="B2354" s="4" t="s">
        <v>160</v>
      </c>
      <c r="C2354" s="5">
        <v>55.0</v>
      </c>
      <c r="D2354" s="4" t="s">
        <v>161</v>
      </c>
      <c r="E2354" s="6" t="s">
        <v>162</v>
      </c>
      <c r="F2354" s="5">
        <v>4.0</v>
      </c>
      <c r="G2354" s="5">
        <v>3281.0</v>
      </c>
      <c r="H2354" s="5" t="s">
        <v>163</v>
      </c>
      <c r="I2354" s="4" t="s">
        <v>14</v>
      </c>
    </row>
    <row r="2355">
      <c r="A2355" s="3">
        <v>43782.0</v>
      </c>
      <c r="B2355" s="4" t="s">
        <v>186</v>
      </c>
      <c r="C2355" s="5">
        <v>56.0</v>
      </c>
      <c r="D2355" s="4" t="s">
        <v>187</v>
      </c>
      <c r="E2355" s="6" t="s">
        <v>188</v>
      </c>
      <c r="F2355" s="5">
        <v>4.0</v>
      </c>
      <c r="G2355" s="5">
        <v>4385.0</v>
      </c>
      <c r="H2355" s="5" t="s">
        <v>189</v>
      </c>
      <c r="I2355" s="4" t="s">
        <v>28</v>
      </c>
    </row>
    <row r="2356">
      <c r="A2356" s="3">
        <v>43782.0</v>
      </c>
      <c r="B2356" s="4" t="s">
        <v>915</v>
      </c>
      <c r="C2356" s="5">
        <v>57.0</v>
      </c>
      <c r="D2356" s="4" t="s">
        <v>916</v>
      </c>
      <c r="E2356" s="6" t="s">
        <v>917</v>
      </c>
      <c r="F2356" s="5" t="s">
        <v>26</v>
      </c>
      <c r="G2356" s="5">
        <v>301.0</v>
      </c>
      <c r="H2356" s="5" t="s">
        <v>918</v>
      </c>
      <c r="I2356" s="4" t="s">
        <v>14</v>
      </c>
    </row>
    <row r="2357">
      <c r="A2357" s="3">
        <v>43782.0</v>
      </c>
      <c r="B2357" s="4" t="s">
        <v>210</v>
      </c>
      <c r="C2357" s="5">
        <v>58.0</v>
      </c>
      <c r="D2357" s="4" t="s">
        <v>211</v>
      </c>
      <c r="E2357" s="6" t="s">
        <v>212</v>
      </c>
      <c r="F2357" s="5">
        <v>4.0</v>
      </c>
      <c r="G2357" s="5">
        <v>454.0</v>
      </c>
      <c r="H2357" s="5" t="s">
        <v>213</v>
      </c>
      <c r="I2357" s="4" t="s">
        <v>28</v>
      </c>
    </row>
    <row r="2358">
      <c r="A2358" s="3">
        <v>43782.0</v>
      </c>
      <c r="B2358" s="4" t="s">
        <v>413</v>
      </c>
      <c r="C2358" s="5">
        <v>59.0</v>
      </c>
      <c r="D2358" s="4" t="s">
        <v>414</v>
      </c>
      <c r="E2358" s="6" t="s">
        <v>415</v>
      </c>
      <c r="F2358" s="5" t="s">
        <v>26</v>
      </c>
      <c r="G2358" s="5">
        <v>3279.0</v>
      </c>
      <c r="H2358" s="5" t="s">
        <v>416</v>
      </c>
      <c r="I2358" s="4" t="s">
        <v>28</v>
      </c>
    </row>
    <row r="2359">
      <c r="A2359" s="3">
        <v>43782.0</v>
      </c>
      <c r="B2359" s="4" t="s">
        <v>434</v>
      </c>
      <c r="C2359" s="5">
        <v>60.0</v>
      </c>
      <c r="D2359" s="4" t="s">
        <v>435</v>
      </c>
      <c r="E2359" s="6" t="s">
        <v>436</v>
      </c>
      <c r="F2359" s="5" t="s">
        <v>12</v>
      </c>
      <c r="G2359" s="5">
        <v>4791.0</v>
      </c>
      <c r="H2359" s="5" t="s">
        <v>437</v>
      </c>
      <c r="I2359" s="4" t="s">
        <v>28</v>
      </c>
    </row>
    <row r="2360">
      <c r="A2360" s="3">
        <v>43782.0</v>
      </c>
      <c r="B2360" s="4" t="s">
        <v>449</v>
      </c>
      <c r="C2360" s="5">
        <v>61.0</v>
      </c>
      <c r="D2360" s="4" t="s">
        <v>450</v>
      </c>
      <c r="E2360" s="6" t="s">
        <v>451</v>
      </c>
      <c r="F2360" s="5" t="s">
        <v>251</v>
      </c>
      <c r="G2360" s="5">
        <v>1054.0</v>
      </c>
      <c r="H2360" s="5" t="s">
        <v>452</v>
      </c>
      <c r="I2360" s="4" t="s">
        <v>28</v>
      </c>
    </row>
    <row r="2361">
      <c r="A2361" s="3">
        <v>43782.0</v>
      </c>
      <c r="B2361" s="4" t="s">
        <v>559</v>
      </c>
      <c r="C2361" s="5">
        <v>62.0</v>
      </c>
      <c r="D2361" s="4" t="s">
        <v>560</v>
      </c>
      <c r="E2361" s="6" t="s">
        <v>561</v>
      </c>
      <c r="F2361" s="5" t="s">
        <v>53</v>
      </c>
      <c r="G2361" s="5">
        <v>3411.0</v>
      </c>
      <c r="H2361" s="5" t="s">
        <v>562</v>
      </c>
      <c r="I2361" s="4" t="s">
        <v>28</v>
      </c>
    </row>
    <row r="2362">
      <c r="A2362" s="3">
        <v>43782.0</v>
      </c>
      <c r="B2362" s="4" t="s">
        <v>881</v>
      </c>
      <c r="C2362" s="5">
        <v>63.0</v>
      </c>
      <c r="D2362" s="4" t="s">
        <v>882</v>
      </c>
      <c r="E2362" s="6" t="s">
        <v>883</v>
      </c>
      <c r="F2362" s="5" t="s">
        <v>12</v>
      </c>
      <c r="G2362" s="5">
        <v>28.0</v>
      </c>
      <c r="H2362" s="5" t="s">
        <v>884</v>
      </c>
      <c r="I2362" s="4" t="s">
        <v>14</v>
      </c>
    </row>
    <row r="2363">
      <c r="A2363" s="3">
        <v>43782.0</v>
      </c>
      <c r="B2363" s="4" t="s">
        <v>233</v>
      </c>
      <c r="C2363" s="5">
        <v>64.0</v>
      </c>
      <c r="D2363" s="4" t="s">
        <v>234</v>
      </c>
      <c r="E2363" s="6" t="s">
        <v>235</v>
      </c>
      <c r="F2363" s="5" t="s">
        <v>85</v>
      </c>
      <c r="G2363" s="5">
        <v>1633.0</v>
      </c>
      <c r="H2363" s="5" t="s">
        <v>236</v>
      </c>
      <c r="I2363" s="4" t="s">
        <v>28</v>
      </c>
    </row>
    <row r="2364">
      <c r="A2364" s="3">
        <v>43782.0</v>
      </c>
      <c r="B2364" s="4" t="s">
        <v>715</v>
      </c>
      <c r="C2364" s="5">
        <v>65.0</v>
      </c>
      <c r="D2364" s="4" t="s">
        <v>716</v>
      </c>
      <c r="E2364" s="6" t="s">
        <v>717</v>
      </c>
      <c r="F2364" s="5" t="s">
        <v>32</v>
      </c>
      <c r="G2364" s="5">
        <v>3560.0</v>
      </c>
      <c r="H2364" s="5" t="s">
        <v>718</v>
      </c>
      <c r="I2364" s="4" t="s">
        <v>28</v>
      </c>
    </row>
    <row r="2365">
      <c r="A2365" s="3">
        <v>43782.0</v>
      </c>
      <c r="B2365" s="4" t="s">
        <v>461</v>
      </c>
      <c r="C2365" s="5">
        <v>66.0</v>
      </c>
      <c r="D2365" s="4" t="s">
        <v>462</v>
      </c>
      <c r="E2365" s="6" t="s">
        <v>463</v>
      </c>
      <c r="F2365" s="5" t="s">
        <v>53</v>
      </c>
      <c r="G2365" s="5">
        <v>2432.0</v>
      </c>
      <c r="H2365" s="5" t="s">
        <v>464</v>
      </c>
      <c r="I2365" s="4" t="s">
        <v>28</v>
      </c>
    </row>
    <row r="2366">
      <c r="A2366" s="3">
        <v>43782.0</v>
      </c>
      <c r="B2366" s="4" t="s">
        <v>94</v>
      </c>
      <c r="C2366" s="5">
        <v>67.0</v>
      </c>
      <c r="D2366" s="4" t="s">
        <v>95</v>
      </c>
      <c r="E2366" s="6" t="s">
        <v>96</v>
      </c>
      <c r="F2366" s="5" t="s">
        <v>97</v>
      </c>
      <c r="G2366" s="5">
        <v>674.0</v>
      </c>
      <c r="H2366" s="5">
        <v>30.0</v>
      </c>
      <c r="I2366" s="4" t="s">
        <v>28</v>
      </c>
    </row>
    <row r="2367">
      <c r="A2367" s="3">
        <v>43782.0</v>
      </c>
      <c r="B2367" s="4" t="s">
        <v>128</v>
      </c>
      <c r="C2367" s="5">
        <v>68.0</v>
      </c>
      <c r="D2367" s="4" t="s">
        <v>129</v>
      </c>
      <c r="E2367" s="6" t="s">
        <v>130</v>
      </c>
      <c r="F2367" s="5">
        <v>4.0</v>
      </c>
      <c r="G2367" s="5">
        <v>2841.0</v>
      </c>
      <c r="H2367" s="5">
        <v>99.0</v>
      </c>
      <c r="I2367" s="4" t="s">
        <v>14</v>
      </c>
    </row>
    <row r="2368">
      <c r="A2368" s="3">
        <v>43782.0</v>
      </c>
      <c r="B2368" s="4" t="s">
        <v>912</v>
      </c>
      <c r="C2368" s="5">
        <v>69.0</v>
      </c>
      <c r="D2368" s="4" t="s">
        <v>913</v>
      </c>
      <c r="E2368" s="6" t="s">
        <v>914</v>
      </c>
      <c r="F2368" s="5" t="s">
        <v>58</v>
      </c>
      <c r="G2368" s="5">
        <v>642.0</v>
      </c>
      <c r="H2368" s="5" t="s">
        <v>551</v>
      </c>
      <c r="I2368" s="4" t="s">
        <v>28</v>
      </c>
    </row>
    <row r="2369">
      <c r="A2369" s="3">
        <v>43782.0</v>
      </c>
      <c r="B2369" s="4" t="s">
        <v>398</v>
      </c>
      <c r="C2369" s="5">
        <v>70.0</v>
      </c>
      <c r="D2369" s="4" t="s">
        <v>399</v>
      </c>
      <c r="E2369" s="6" t="s">
        <v>400</v>
      </c>
      <c r="F2369" s="5" t="s">
        <v>134</v>
      </c>
      <c r="G2369" s="5">
        <v>2116.0</v>
      </c>
      <c r="H2369" s="5" t="s">
        <v>54</v>
      </c>
      <c r="I2369" s="4" t="s">
        <v>28</v>
      </c>
    </row>
    <row r="2370">
      <c r="A2370" s="3">
        <v>43782.0</v>
      </c>
      <c r="B2370" s="4" t="s">
        <v>676</v>
      </c>
      <c r="C2370" s="5">
        <v>71.0</v>
      </c>
      <c r="D2370" s="4" t="s">
        <v>677</v>
      </c>
      <c r="E2370" s="6" t="s">
        <v>678</v>
      </c>
      <c r="F2370" s="5">
        <v>4.0</v>
      </c>
      <c r="G2370" s="5">
        <v>1269.0</v>
      </c>
      <c r="H2370" s="5" t="s">
        <v>679</v>
      </c>
      <c r="I2370" s="4" t="s">
        <v>14</v>
      </c>
    </row>
    <row r="2371">
      <c r="A2371" s="3">
        <v>43782.0</v>
      </c>
      <c r="B2371" s="4" t="s">
        <v>103</v>
      </c>
      <c r="C2371" s="5">
        <v>72.0</v>
      </c>
      <c r="D2371" s="4" t="s">
        <v>104</v>
      </c>
      <c r="E2371" s="6" t="s">
        <v>105</v>
      </c>
      <c r="F2371" s="5" t="s">
        <v>106</v>
      </c>
      <c r="G2371" s="5">
        <v>1030.0</v>
      </c>
      <c r="H2371" s="5" t="s">
        <v>107</v>
      </c>
      <c r="I2371" s="4" t="s">
        <v>28</v>
      </c>
    </row>
    <row r="2372">
      <c r="A2372" s="3">
        <v>43782.0</v>
      </c>
      <c r="B2372" s="4" t="s">
        <v>445</v>
      </c>
      <c r="C2372" s="5">
        <v>73.0</v>
      </c>
      <c r="D2372" s="4" t="s">
        <v>446</v>
      </c>
      <c r="E2372" s="6" t="s">
        <v>447</v>
      </c>
      <c r="F2372" s="5">
        <v>4.0</v>
      </c>
      <c r="G2372" s="5">
        <v>1200.0</v>
      </c>
      <c r="H2372" s="5" t="s">
        <v>448</v>
      </c>
      <c r="I2372" s="4" t="s">
        <v>14</v>
      </c>
    </row>
    <row r="2373">
      <c r="A2373" s="3">
        <v>43782.0</v>
      </c>
      <c r="B2373" s="4" t="s">
        <v>751</v>
      </c>
      <c r="C2373" s="5">
        <v>74.0</v>
      </c>
      <c r="D2373" s="4" t="s">
        <v>752</v>
      </c>
      <c r="E2373" s="6" t="s">
        <v>753</v>
      </c>
      <c r="F2373" s="5" t="s">
        <v>74</v>
      </c>
      <c r="G2373" s="5">
        <v>1281.0</v>
      </c>
      <c r="H2373" s="5" t="s">
        <v>754</v>
      </c>
      <c r="I2373" s="4" t="s">
        <v>28</v>
      </c>
    </row>
    <row r="2374">
      <c r="A2374" s="3">
        <v>43782.0</v>
      </c>
      <c r="B2374" s="4" t="s">
        <v>719</v>
      </c>
      <c r="C2374" s="5">
        <v>75.0</v>
      </c>
      <c r="D2374" s="4" t="s">
        <v>720</v>
      </c>
      <c r="E2374" s="6" t="s">
        <v>721</v>
      </c>
      <c r="F2374" s="5" t="s">
        <v>74</v>
      </c>
      <c r="G2374" s="5">
        <v>254.0</v>
      </c>
      <c r="H2374" s="5" t="s">
        <v>722</v>
      </c>
      <c r="I2374" s="4" t="s">
        <v>28</v>
      </c>
    </row>
    <row r="2375">
      <c r="A2375" s="3">
        <v>43782.0</v>
      </c>
      <c r="B2375" s="4" t="s">
        <v>839</v>
      </c>
      <c r="C2375" s="5">
        <v>76.0</v>
      </c>
      <c r="D2375" s="4" t="s">
        <v>840</v>
      </c>
      <c r="E2375" s="6" t="s">
        <v>841</v>
      </c>
      <c r="F2375" s="5" t="s">
        <v>58</v>
      </c>
      <c r="G2375" s="5">
        <v>4558.0</v>
      </c>
      <c r="H2375" s="5" t="s">
        <v>842</v>
      </c>
      <c r="I2375" s="4" t="s">
        <v>28</v>
      </c>
    </row>
    <row r="2376">
      <c r="A2376" s="3">
        <v>43782.0</v>
      </c>
      <c r="B2376" s="4" t="s">
        <v>98</v>
      </c>
      <c r="C2376" s="5">
        <v>77.0</v>
      </c>
      <c r="D2376" s="4" t="s">
        <v>99</v>
      </c>
      <c r="E2376" s="6" t="s">
        <v>100</v>
      </c>
      <c r="F2376" s="5" t="s">
        <v>101</v>
      </c>
      <c r="G2376" s="5">
        <v>439.0</v>
      </c>
      <c r="H2376" s="5" t="s">
        <v>102</v>
      </c>
      <c r="I2376" s="4" t="s">
        <v>28</v>
      </c>
    </row>
    <row r="2377">
      <c r="A2377" s="3">
        <v>43782.0</v>
      </c>
      <c r="B2377" s="4" t="s">
        <v>329</v>
      </c>
      <c r="C2377" s="5">
        <v>78.0</v>
      </c>
      <c r="D2377" s="4" t="s">
        <v>330</v>
      </c>
      <c r="E2377" s="6" t="s">
        <v>331</v>
      </c>
      <c r="F2377" s="5" t="s">
        <v>251</v>
      </c>
      <c r="G2377" s="5">
        <v>1926.0</v>
      </c>
      <c r="H2377" s="5" t="s">
        <v>332</v>
      </c>
      <c r="I2377" s="4" t="s">
        <v>28</v>
      </c>
    </row>
    <row r="2378">
      <c r="A2378" s="3">
        <v>43782.0</v>
      </c>
      <c r="B2378" s="4" t="s">
        <v>601</v>
      </c>
      <c r="C2378" s="5">
        <v>79.0</v>
      </c>
      <c r="D2378" s="4" t="s">
        <v>602</v>
      </c>
      <c r="E2378" s="6" t="s">
        <v>603</v>
      </c>
      <c r="F2378" s="5" t="s">
        <v>32</v>
      </c>
      <c r="G2378" s="5">
        <v>629.0</v>
      </c>
      <c r="H2378" s="5" t="s">
        <v>351</v>
      </c>
      <c r="I2378" s="4" t="s">
        <v>28</v>
      </c>
    </row>
    <row r="2379">
      <c r="A2379" s="3">
        <v>43782.0</v>
      </c>
      <c r="B2379" s="4" t="s">
        <v>82</v>
      </c>
      <c r="C2379" s="5">
        <v>80.0</v>
      </c>
      <c r="D2379" s="4" t="s">
        <v>83</v>
      </c>
      <c r="E2379" s="6" t="s">
        <v>84</v>
      </c>
      <c r="F2379" s="5" t="s">
        <v>85</v>
      </c>
      <c r="G2379" s="5">
        <v>759.0</v>
      </c>
      <c r="H2379" s="5">
        <v>37.0</v>
      </c>
      <c r="I2379" s="4" t="s">
        <v>28</v>
      </c>
    </row>
    <row r="2380">
      <c r="A2380" s="3">
        <v>43782.0</v>
      </c>
      <c r="B2380" s="4" t="s">
        <v>926</v>
      </c>
      <c r="C2380" s="5">
        <v>81.0</v>
      </c>
      <c r="D2380" s="4" t="s">
        <v>927</v>
      </c>
      <c r="E2380" s="6" t="s">
        <v>928</v>
      </c>
      <c r="F2380" s="5">
        <v>3.0</v>
      </c>
      <c r="G2380" s="5">
        <v>928.0</v>
      </c>
      <c r="H2380" s="5" t="s">
        <v>929</v>
      </c>
      <c r="I2380" s="4" t="s">
        <v>14</v>
      </c>
    </row>
    <row r="2381">
      <c r="A2381" s="3">
        <v>43782.0</v>
      </c>
      <c r="B2381" s="4" t="s">
        <v>79</v>
      </c>
      <c r="C2381" s="5">
        <v>82.0</v>
      </c>
      <c r="D2381" s="4" t="s">
        <v>80</v>
      </c>
      <c r="E2381" s="6" t="s">
        <v>81</v>
      </c>
      <c r="F2381" s="5">
        <v>4.0</v>
      </c>
      <c r="G2381" s="5">
        <v>2088.0</v>
      </c>
      <c r="H2381" s="5" t="s">
        <v>59</v>
      </c>
      <c r="I2381" s="4" t="s">
        <v>14</v>
      </c>
    </row>
    <row r="2382">
      <c r="A2382" s="3">
        <v>43782.0</v>
      </c>
      <c r="B2382" s="4" t="s">
        <v>700</v>
      </c>
      <c r="C2382" s="5">
        <v>83.0</v>
      </c>
      <c r="D2382" s="4" t="s">
        <v>701</v>
      </c>
      <c r="E2382" s="6" t="s">
        <v>702</v>
      </c>
      <c r="F2382" s="5" t="s">
        <v>74</v>
      </c>
      <c r="G2382" s="5">
        <v>817.0</v>
      </c>
      <c r="H2382" s="5" t="s">
        <v>703</v>
      </c>
      <c r="I2382" s="4" t="s">
        <v>14</v>
      </c>
    </row>
    <row r="2383">
      <c r="A2383" s="3">
        <v>43782.0</v>
      </c>
      <c r="B2383" s="4" t="s">
        <v>893</v>
      </c>
      <c r="C2383" s="5">
        <v>84.0</v>
      </c>
      <c r="D2383" s="4" t="s">
        <v>894</v>
      </c>
      <c r="E2383" s="6" t="s">
        <v>895</v>
      </c>
      <c r="F2383" s="5" t="s">
        <v>896</v>
      </c>
      <c r="G2383" s="5">
        <v>230.0</v>
      </c>
      <c r="H2383" s="5" t="s">
        <v>897</v>
      </c>
      <c r="I2383" s="4" t="s">
        <v>28</v>
      </c>
    </row>
    <row r="2384">
      <c r="A2384" s="3">
        <v>43782.0</v>
      </c>
      <c r="B2384" s="4" t="s">
        <v>237</v>
      </c>
      <c r="C2384" s="5">
        <v>85.0</v>
      </c>
      <c r="D2384" s="4" t="s">
        <v>238</v>
      </c>
      <c r="E2384" s="6" t="s">
        <v>239</v>
      </c>
      <c r="F2384" s="5" t="s">
        <v>26</v>
      </c>
      <c r="G2384" s="5">
        <v>3882.0</v>
      </c>
      <c r="H2384" s="5" t="s">
        <v>240</v>
      </c>
      <c r="I2384" s="4" t="s">
        <v>28</v>
      </c>
    </row>
    <row r="2385">
      <c r="A2385" s="3">
        <v>43782.0</v>
      </c>
      <c r="B2385" s="4" t="s">
        <v>401</v>
      </c>
      <c r="C2385" s="5">
        <v>86.0</v>
      </c>
      <c r="D2385" s="4" t="s">
        <v>402</v>
      </c>
      <c r="E2385" s="6" t="s">
        <v>403</v>
      </c>
      <c r="F2385" s="5">
        <v>4.0</v>
      </c>
      <c r="G2385" s="5">
        <v>571.0</v>
      </c>
      <c r="H2385" s="5" t="s">
        <v>404</v>
      </c>
      <c r="I2385" s="4" t="s">
        <v>14</v>
      </c>
    </row>
    <row r="2386">
      <c r="A2386" s="3">
        <v>43782.0</v>
      </c>
      <c r="B2386" s="4" t="s">
        <v>225</v>
      </c>
      <c r="C2386" s="5">
        <v>87.0</v>
      </c>
      <c r="D2386" s="4" t="s">
        <v>226</v>
      </c>
      <c r="E2386" s="6" t="s">
        <v>227</v>
      </c>
      <c r="F2386" s="5" t="s">
        <v>74</v>
      </c>
      <c r="G2386" s="5">
        <v>4639.0</v>
      </c>
      <c r="H2386" s="5" t="s">
        <v>228</v>
      </c>
      <c r="I2386" s="4" t="s">
        <v>28</v>
      </c>
    </row>
    <row r="2387">
      <c r="A2387" s="3">
        <v>43782.0</v>
      </c>
      <c r="B2387" s="4" t="s">
        <v>131</v>
      </c>
      <c r="C2387" s="5">
        <v>88.0</v>
      </c>
      <c r="D2387" s="4" t="s">
        <v>132</v>
      </c>
      <c r="E2387" s="6" t="s">
        <v>133</v>
      </c>
      <c r="F2387" s="5" t="s">
        <v>134</v>
      </c>
      <c r="G2387" s="5">
        <v>712.0</v>
      </c>
      <c r="H2387" s="5" t="s">
        <v>135</v>
      </c>
      <c r="I2387" s="4" t="s">
        <v>28</v>
      </c>
    </row>
    <row r="2388">
      <c r="A2388" s="3">
        <v>43782.0</v>
      </c>
      <c r="B2388" s="4" t="s">
        <v>877</v>
      </c>
      <c r="C2388" s="5">
        <v>89.0</v>
      </c>
      <c r="D2388" s="4" t="s">
        <v>878</v>
      </c>
      <c r="E2388" s="6" t="s">
        <v>879</v>
      </c>
      <c r="F2388" s="5" t="s">
        <v>32</v>
      </c>
      <c r="G2388" s="5">
        <v>535.0</v>
      </c>
      <c r="H2388" s="5" t="s">
        <v>880</v>
      </c>
      <c r="I2388" s="4" t="s">
        <v>28</v>
      </c>
    </row>
    <row r="2389">
      <c r="A2389" s="3">
        <v>43782.0</v>
      </c>
      <c r="B2389" s="4" t="s">
        <v>221</v>
      </c>
      <c r="C2389" s="5">
        <v>90.0</v>
      </c>
      <c r="D2389" s="4" t="s">
        <v>222</v>
      </c>
      <c r="E2389" s="6" t="s">
        <v>223</v>
      </c>
      <c r="F2389" s="5" t="s">
        <v>26</v>
      </c>
      <c r="G2389" s="5">
        <v>6851.0</v>
      </c>
      <c r="H2389" s="5" t="s">
        <v>224</v>
      </c>
      <c r="I2389" s="4" t="s">
        <v>28</v>
      </c>
    </row>
    <row r="2390">
      <c r="A2390" s="3">
        <v>43782.0</v>
      </c>
      <c r="B2390" s="4" t="s">
        <v>263</v>
      </c>
      <c r="C2390" s="5">
        <v>91.0</v>
      </c>
      <c r="D2390" s="4" t="s">
        <v>264</v>
      </c>
      <c r="E2390" s="6" t="s">
        <v>265</v>
      </c>
      <c r="F2390" s="5" t="s">
        <v>106</v>
      </c>
      <c r="G2390" s="5">
        <v>1519.0</v>
      </c>
      <c r="H2390" s="5" t="s">
        <v>266</v>
      </c>
      <c r="I2390" s="4" t="s">
        <v>28</v>
      </c>
    </row>
    <row r="2391">
      <c r="A2391" s="3">
        <v>43782.0</v>
      </c>
      <c r="B2391" s="4" t="s">
        <v>281</v>
      </c>
      <c r="C2391" s="5">
        <v>92.0</v>
      </c>
      <c r="D2391" s="4" t="s">
        <v>113</v>
      </c>
      <c r="E2391" s="6" t="s">
        <v>282</v>
      </c>
      <c r="F2391" s="5">
        <v>4.0</v>
      </c>
      <c r="G2391" s="5">
        <v>2703.0</v>
      </c>
      <c r="H2391" s="5" t="s">
        <v>283</v>
      </c>
      <c r="I2391" s="4" t="s">
        <v>28</v>
      </c>
    </row>
    <row r="2392">
      <c r="A2392" s="3">
        <v>43782.0</v>
      </c>
      <c r="B2392" s="4" t="s">
        <v>946</v>
      </c>
      <c r="C2392" s="5">
        <v>93.0</v>
      </c>
      <c r="D2392" s="4" t="s">
        <v>947</v>
      </c>
      <c r="E2392" s="6" t="s">
        <v>948</v>
      </c>
      <c r="F2392" s="5" t="s">
        <v>134</v>
      </c>
      <c r="G2392" s="5">
        <v>2337.0</v>
      </c>
      <c r="H2392" s="5" t="s">
        <v>172</v>
      </c>
      <c r="I2392" s="4" t="s">
        <v>28</v>
      </c>
    </row>
    <row r="2393">
      <c r="A2393" s="3">
        <v>43782.0</v>
      </c>
      <c r="B2393" s="4" t="s">
        <v>949</v>
      </c>
      <c r="C2393" s="5">
        <v>94.0</v>
      </c>
      <c r="D2393" s="4" t="s">
        <v>950</v>
      </c>
      <c r="E2393" s="6" t="s">
        <v>951</v>
      </c>
      <c r="F2393" s="5" t="s">
        <v>134</v>
      </c>
      <c r="G2393" s="5">
        <v>230.0</v>
      </c>
      <c r="H2393" s="5" t="s">
        <v>952</v>
      </c>
      <c r="I2393" s="4" t="s">
        <v>28</v>
      </c>
    </row>
    <row r="2394">
      <c r="A2394" s="3">
        <v>43782.0</v>
      </c>
      <c r="B2394" s="4" t="s">
        <v>827</v>
      </c>
      <c r="C2394" s="5">
        <v>95.0</v>
      </c>
      <c r="D2394" s="4" t="s">
        <v>828</v>
      </c>
      <c r="E2394" s="6" t="s">
        <v>829</v>
      </c>
      <c r="F2394" s="5" t="s">
        <v>12</v>
      </c>
      <c r="G2394" s="5">
        <v>2222.0</v>
      </c>
      <c r="H2394" s="5" t="s">
        <v>830</v>
      </c>
      <c r="I2394" s="4" t="s">
        <v>28</v>
      </c>
    </row>
    <row r="2395">
      <c r="A2395" s="3">
        <v>43782.0</v>
      </c>
      <c r="B2395" s="4" t="s">
        <v>377</v>
      </c>
      <c r="C2395" s="5">
        <v>96.0</v>
      </c>
      <c r="D2395" s="4" t="s">
        <v>378</v>
      </c>
      <c r="E2395" s="6" t="s">
        <v>379</v>
      </c>
      <c r="F2395" s="5" t="s">
        <v>32</v>
      </c>
      <c r="G2395" s="5">
        <v>2875.0</v>
      </c>
      <c r="H2395" s="5" t="s">
        <v>332</v>
      </c>
      <c r="I2395" s="4" t="s">
        <v>28</v>
      </c>
    </row>
    <row r="2396">
      <c r="A2396" s="3">
        <v>43782.0</v>
      </c>
      <c r="B2396" s="4" t="s">
        <v>618</v>
      </c>
      <c r="C2396" s="5">
        <v>97.0</v>
      </c>
      <c r="D2396" s="4" t="s">
        <v>619</v>
      </c>
      <c r="E2396" s="6" t="s">
        <v>620</v>
      </c>
      <c r="F2396" s="5" t="s">
        <v>176</v>
      </c>
      <c r="G2396" s="5">
        <v>71.0</v>
      </c>
      <c r="H2396" s="5" t="s">
        <v>621</v>
      </c>
      <c r="I2396" s="4" t="s">
        <v>28</v>
      </c>
    </row>
    <row r="2397">
      <c r="A2397" s="3">
        <v>43782.0</v>
      </c>
      <c r="B2397" s="4" t="s">
        <v>867</v>
      </c>
      <c r="C2397" s="5">
        <v>98.0</v>
      </c>
      <c r="D2397" s="4" t="s">
        <v>756</v>
      </c>
      <c r="E2397" s="6" t="s">
        <v>868</v>
      </c>
      <c r="F2397" s="5" t="s">
        <v>74</v>
      </c>
      <c r="G2397" s="5">
        <v>384.0</v>
      </c>
      <c r="H2397" s="5" t="s">
        <v>869</v>
      </c>
      <c r="I2397" s="4" t="s">
        <v>14</v>
      </c>
    </row>
    <row r="2398">
      <c r="A2398" s="3">
        <v>43782.0</v>
      </c>
      <c r="B2398" s="4" t="s">
        <v>810</v>
      </c>
      <c r="C2398" s="5">
        <v>99.0</v>
      </c>
      <c r="D2398" s="4" t="s">
        <v>811</v>
      </c>
      <c r="E2398" s="6" t="s">
        <v>812</v>
      </c>
      <c r="F2398" s="5" t="s">
        <v>26</v>
      </c>
      <c r="G2398" s="5">
        <v>1923.0</v>
      </c>
      <c r="H2398" s="5" t="s">
        <v>569</v>
      </c>
      <c r="I2398" s="4" t="s">
        <v>28</v>
      </c>
    </row>
    <row r="2399">
      <c r="A2399" s="3">
        <v>43782.0</v>
      </c>
      <c r="B2399" s="4" t="s">
        <v>786</v>
      </c>
      <c r="C2399" s="5">
        <v>100.0</v>
      </c>
      <c r="D2399" s="4" t="s">
        <v>787</v>
      </c>
      <c r="E2399" s="6" t="s">
        <v>788</v>
      </c>
      <c r="F2399" s="5" t="s">
        <v>176</v>
      </c>
      <c r="G2399" s="5">
        <v>953.0</v>
      </c>
      <c r="H2399" s="5" t="s">
        <v>789</v>
      </c>
      <c r="I2399" s="4" t="s">
        <v>28</v>
      </c>
    </row>
    <row r="2400">
      <c r="A2400" s="3">
        <v>43781.0</v>
      </c>
      <c r="B2400" s="4" t="s">
        <v>15</v>
      </c>
      <c r="C2400" s="5">
        <v>1.0</v>
      </c>
      <c r="D2400" s="4" t="s">
        <v>16</v>
      </c>
      <c r="E2400" s="6" t="s">
        <v>17</v>
      </c>
      <c r="F2400" s="5">
        <v>4.0</v>
      </c>
      <c r="G2400" s="5">
        <v>29163.0</v>
      </c>
      <c r="H2400" s="5" t="s">
        <v>18</v>
      </c>
      <c r="I2400" s="4" t="s">
        <v>14</v>
      </c>
    </row>
    <row r="2401">
      <c r="A2401" s="3">
        <v>43781.0</v>
      </c>
      <c r="B2401" s="4" t="s">
        <v>19</v>
      </c>
      <c r="C2401" s="5">
        <v>2.0</v>
      </c>
      <c r="D2401" s="4" t="s">
        <v>20</v>
      </c>
      <c r="E2401" s="6" t="s">
        <v>21</v>
      </c>
      <c r="F2401" s="5">
        <v>4.0</v>
      </c>
      <c r="G2401" s="5">
        <v>10808.0</v>
      </c>
      <c r="H2401" s="5" t="s">
        <v>22</v>
      </c>
      <c r="I2401" s="4" t="s">
        <v>14</v>
      </c>
    </row>
    <row r="2402">
      <c r="A2402" s="3">
        <v>43781.0</v>
      </c>
      <c r="B2402" s="4" t="s">
        <v>930</v>
      </c>
      <c r="C2402" s="5">
        <v>3.0</v>
      </c>
      <c r="D2402" s="4" t="s">
        <v>931</v>
      </c>
      <c r="E2402" s="6" t="s">
        <v>932</v>
      </c>
      <c r="F2402" s="5" t="s">
        <v>933</v>
      </c>
      <c r="G2402" s="5">
        <v>61.0</v>
      </c>
      <c r="H2402" s="5">
        <v>259.0</v>
      </c>
      <c r="I2402" s="4" t="s">
        <v>14</v>
      </c>
    </row>
    <row r="2403">
      <c r="A2403" s="3">
        <v>43781.0</v>
      </c>
      <c r="B2403" s="4" t="s">
        <v>23</v>
      </c>
      <c r="C2403" s="5">
        <v>4.0</v>
      </c>
      <c r="D2403" s="4" t="s">
        <v>24</v>
      </c>
      <c r="E2403" s="6" t="s">
        <v>25</v>
      </c>
      <c r="F2403" s="5" t="s">
        <v>26</v>
      </c>
      <c r="G2403" s="5">
        <v>6079.0</v>
      </c>
      <c r="H2403" s="5" t="s">
        <v>27</v>
      </c>
      <c r="I2403" s="4" t="s">
        <v>28</v>
      </c>
    </row>
    <row r="2404">
      <c r="A2404" s="3">
        <v>43781.0</v>
      </c>
      <c r="B2404" s="4" t="s">
        <v>46</v>
      </c>
      <c r="C2404" s="5">
        <v>5.0</v>
      </c>
      <c r="D2404" s="4" t="s">
        <v>47</v>
      </c>
      <c r="E2404" s="6" t="s">
        <v>48</v>
      </c>
      <c r="F2404" s="5">
        <v>4.0</v>
      </c>
      <c r="G2404" s="5">
        <v>6736.0</v>
      </c>
      <c r="H2404" s="5" t="s">
        <v>49</v>
      </c>
      <c r="I2404" s="4" t="s">
        <v>14</v>
      </c>
    </row>
    <row r="2405">
      <c r="A2405" s="3">
        <v>43781.0</v>
      </c>
      <c r="B2405" s="4" t="s">
        <v>38</v>
      </c>
      <c r="C2405" s="5">
        <v>6.0</v>
      </c>
      <c r="D2405" s="4" t="s">
        <v>39</v>
      </c>
      <c r="E2405" s="6" t="s">
        <v>40</v>
      </c>
      <c r="F2405" s="5">
        <v>4.0</v>
      </c>
      <c r="G2405" s="5">
        <v>5485.0</v>
      </c>
      <c r="H2405" s="5" t="s">
        <v>41</v>
      </c>
      <c r="I2405" s="4" t="s">
        <v>14</v>
      </c>
    </row>
    <row r="2406">
      <c r="A2406" s="3">
        <v>43781.0</v>
      </c>
      <c r="B2406" s="4" t="s">
        <v>60</v>
      </c>
      <c r="C2406" s="5">
        <v>7.0</v>
      </c>
      <c r="D2406" s="4" t="s">
        <v>61</v>
      </c>
      <c r="E2406" s="6" t="s">
        <v>62</v>
      </c>
      <c r="F2406" s="5">
        <v>4.0</v>
      </c>
      <c r="G2406" s="5">
        <v>2758.0</v>
      </c>
      <c r="H2406" s="5" t="s">
        <v>63</v>
      </c>
      <c r="I2406" s="4" t="s">
        <v>14</v>
      </c>
    </row>
    <row r="2407">
      <c r="A2407" s="3">
        <v>43781.0</v>
      </c>
      <c r="B2407" s="4" t="s">
        <v>71</v>
      </c>
      <c r="C2407" s="5">
        <v>8.0</v>
      </c>
      <c r="D2407" s="4" t="s">
        <v>72</v>
      </c>
      <c r="E2407" s="6" t="s">
        <v>73</v>
      </c>
      <c r="F2407" s="5" t="s">
        <v>74</v>
      </c>
      <c r="G2407" s="5">
        <v>2403.0</v>
      </c>
      <c r="H2407" s="5" t="s">
        <v>75</v>
      </c>
      <c r="I2407" s="4" t="s">
        <v>28</v>
      </c>
    </row>
    <row r="2408">
      <c r="A2408" s="3">
        <v>43781.0</v>
      </c>
      <c r="B2408" s="4" t="s">
        <v>468</v>
      </c>
      <c r="C2408" s="5">
        <v>9.0</v>
      </c>
      <c r="D2408" s="4" t="s">
        <v>469</v>
      </c>
      <c r="E2408" s="6" t="s">
        <v>470</v>
      </c>
      <c r="F2408" s="5">
        <v>4.0</v>
      </c>
      <c r="G2408" s="5">
        <v>31441.0</v>
      </c>
      <c r="H2408" s="5" t="s">
        <v>471</v>
      </c>
      <c r="I2408" s="4" t="s">
        <v>14</v>
      </c>
    </row>
    <row r="2409">
      <c r="A2409" s="3">
        <v>43781.0</v>
      </c>
      <c r="B2409" s="4" t="s">
        <v>76</v>
      </c>
      <c r="C2409" s="5">
        <v>10.0</v>
      </c>
      <c r="D2409" s="4" t="s">
        <v>77</v>
      </c>
      <c r="E2409" s="6" t="s">
        <v>78</v>
      </c>
      <c r="F2409" s="5" t="s">
        <v>26</v>
      </c>
      <c r="G2409" s="5">
        <v>2934.0</v>
      </c>
      <c r="H2409" s="5" t="s">
        <v>67</v>
      </c>
      <c r="I2409" s="4" t="s">
        <v>28</v>
      </c>
    </row>
    <row r="2410">
      <c r="A2410" s="3">
        <v>43781.0</v>
      </c>
      <c r="B2410" s="4" t="s">
        <v>68</v>
      </c>
      <c r="C2410" s="5">
        <v>11.0</v>
      </c>
      <c r="D2410" s="4" t="s">
        <v>69</v>
      </c>
      <c r="E2410" s="6" t="s">
        <v>70</v>
      </c>
      <c r="F2410" s="5">
        <v>4.0</v>
      </c>
      <c r="G2410" s="5">
        <v>3725.0</v>
      </c>
      <c r="H2410" s="5" t="s">
        <v>67</v>
      </c>
      <c r="I2410" s="4" t="s">
        <v>28</v>
      </c>
    </row>
    <row r="2411">
      <c r="A2411" s="3">
        <v>43781.0</v>
      </c>
      <c r="B2411" s="4" t="s">
        <v>692</v>
      </c>
      <c r="C2411" s="5">
        <v>12.0</v>
      </c>
      <c r="D2411" s="4" t="s">
        <v>693</v>
      </c>
      <c r="E2411" s="6" t="s">
        <v>694</v>
      </c>
      <c r="F2411" s="5" t="s">
        <v>12</v>
      </c>
      <c r="G2411" s="5">
        <v>4587.0</v>
      </c>
      <c r="H2411" s="5" t="s">
        <v>695</v>
      </c>
      <c r="I2411" s="4" t="s">
        <v>28</v>
      </c>
    </row>
    <row r="2412">
      <c r="A2412" s="3">
        <v>43781.0</v>
      </c>
      <c r="B2412" s="4" t="s">
        <v>86</v>
      </c>
      <c r="C2412" s="5">
        <v>13.0</v>
      </c>
      <c r="D2412" s="4" t="s">
        <v>87</v>
      </c>
      <c r="E2412" s="6" t="s">
        <v>88</v>
      </c>
      <c r="F2412" s="5">
        <v>4.0</v>
      </c>
      <c r="G2412" s="5">
        <v>3640.0</v>
      </c>
      <c r="H2412" s="5" t="s">
        <v>89</v>
      </c>
      <c r="I2412" s="4" t="s">
        <v>14</v>
      </c>
    </row>
    <row r="2413">
      <c r="A2413" s="3">
        <v>43781.0</v>
      </c>
      <c r="B2413" s="4" t="s">
        <v>42</v>
      </c>
      <c r="C2413" s="5">
        <v>14.0</v>
      </c>
      <c r="D2413" s="4" t="s">
        <v>43</v>
      </c>
      <c r="E2413" s="6" t="s">
        <v>44</v>
      </c>
      <c r="F2413" s="5">
        <v>4.0</v>
      </c>
      <c r="G2413" s="5">
        <v>1830.0</v>
      </c>
      <c r="H2413" s="5" t="s">
        <v>45</v>
      </c>
      <c r="I2413" s="4" t="s">
        <v>14</v>
      </c>
    </row>
    <row r="2414">
      <c r="A2414" s="3">
        <v>43781.0</v>
      </c>
      <c r="B2414" s="4" t="s">
        <v>182</v>
      </c>
      <c r="C2414" s="5">
        <v>15.0</v>
      </c>
      <c r="D2414" s="4" t="s">
        <v>183</v>
      </c>
      <c r="E2414" s="6" t="s">
        <v>184</v>
      </c>
      <c r="F2414" s="5">
        <v>4.0</v>
      </c>
      <c r="G2414" s="5">
        <v>6706.0</v>
      </c>
      <c r="H2414" s="5" t="s">
        <v>185</v>
      </c>
      <c r="I2414" s="4" t="s">
        <v>14</v>
      </c>
    </row>
    <row r="2415">
      <c r="A2415" s="3">
        <v>43781.0</v>
      </c>
      <c r="B2415" s="4" t="s">
        <v>34</v>
      </c>
      <c r="C2415" s="5">
        <v>16.0</v>
      </c>
      <c r="D2415" s="4" t="s">
        <v>35</v>
      </c>
      <c r="E2415" s="6" t="s">
        <v>36</v>
      </c>
      <c r="F2415" s="5">
        <v>4.0</v>
      </c>
      <c r="G2415" s="5">
        <v>3781.0</v>
      </c>
      <c r="H2415" s="5" t="s">
        <v>37</v>
      </c>
      <c r="I2415" s="4" t="s">
        <v>28</v>
      </c>
    </row>
    <row r="2416">
      <c r="A2416" s="3">
        <v>43781.0</v>
      </c>
      <c r="B2416" s="4" t="s">
        <v>532</v>
      </c>
      <c r="C2416" s="5">
        <v>17.0</v>
      </c>
      <c r="D2416" s="4" t="s">
        <v>533</v>
      </c>
      <c r="E2416" s="6" t="s">
        <v>534</v>
      </c>
      <c r="F2416" s="5" t="s">
        <v>12</v>
      </c>
      <c r="G2416" s="5">
        <v>2799.0</v>
      </c>
      <c r="H2416" s="5" t="s">
        <v>535</v>
      </c>
      <c r="I2416" s="4" t="s">
        <v>14</v>
      </c>
    </row>
    <row r="2417">
      <c r="A2417" s="3">
        <v>43781.0</v>
      </c>
      <c r="B2417" s="4" t="s">
        <v>214</v>
      </c>
      <c r="C2417" s="5">
        <v>18.0</v>
      </c>
      <c r="D2417" s="4" t="s">
        <v>215</v>
      </c>
      <c r="E2417" s="6" t="s">
        <v>216</v>
      </c>
      <c r="F2417" s="5" t="s">
        <v>26</v>
      </c>
      <c r="G2417" s="5">
        <v>4463.0</v>
      </c>
      <c r="H2417" s="5" t="s">
        <v>54</v>
      </c>
      <c r="I2417" s="4" t="s">
        <v>28</v>
      </c>
    </row>
    <row r="2418">
      <c r="A2418" s="3">
        <v>43781.0</v>
      </c>
      <c r="B2418" s="4" t="s">
        <v>120</v>
      </c>
      <c r="C2418" s="5">
        <v>19.0</v>
      </c>
      <c r="D2418" s="4" t="s">
        <v>121</v>
      </c>
      <c r="E2418" s="6" t="s">
        <v>122</v>
      </c>
      <c r="F2418" s="5" t="s">
        <v>32</v>
      </c>
      <c r="G2418" s="5">
        <v>2041.0</v>
      </c>
      <c r="H2418" s="5" t="s">
        <v>123</v>
      </c>
      <c r="I2418" s="4" t="s">
        <v>28</v>
      </c>
    </row>
    <row r="2419">
      <c r="A2419" s="3">
        <v>43781.0</v>
      </c>
      <c r="B2419" s="4" t="s">
        <v>140</v>
      </c>
      <c r="C2419" s="5">
        <v>20.0</v>
      </c>
      <c r="D2419" s="4" t="s">
        <v>141</v>
      </c>
      <c r="E2419" s="6" t="s">
        <v>142</v>
      </c>
      <c r="F2419" s="5" t="s">
        <v>74</v>
      </c>
      <c r="G2419" s="5">
        <v>8885.0</v>
      </c>
      <c r="H2419" s="5" t="s">
        <v>143</v>
      </c>
      <c r="I2419" s="4" t="s">
        <v>28</v>
      </c>
    </row>
    <row r="2420">
      <c r="A2420" s="3">
        <v>43781.0</v>
      </c>
      <c r="B2420" s="4" t="s">
        <v>90</v>
      </c>
      <c r="C2420" s="5">
        <v>21.0</v>
      </c>
      <c r="D2420" s="4" t="s">
        <v>91</v>
      </c>
      <c r="E2420" s="6" t="s">
        <v>92</v>
      </c>
      <c r="F2420" s="5" t="s">
        <v>32</v>
      </c>
      <c r="G2420" s="5">
        <v>3157.0</v>
      </c>
      <c r="H2420" s="5" t="s">
        <v>93</v>
      </c>
      <c r="I2420" s="4" t="s">
        <v>28</v>
      </c>
    </row>
    <row r="2421">
      <c r="A2421" s="3">
        <v>43781.0</v>
      </c>
      <c r="B2421" s="4" t="s">
        <v>124</v>
      </c>
      <c r="C2421" s="5">
        <v>22.0</v>
      </c>
      <c r="D2421" s="4" t="s">
        <v>125</v>
      </c>
      <c r="E2421" s="6" t="s">
        <v>126</v>
      </c>
      <c r="F2421" s="5" t="s">
        <v>26</v>
      </c>
      <c r="G2421" s="5">
        <v>2493.0</v>
      </c>
      <c r="H2421" s="5" t="s">
        <v>127</v>
      </c>
      <c r="I2421" s="4" t="s">
        <v>28</v>
      </c>
    </row>
    <row r="2422">
      <c r="A2422" s="3">
        <v>43781.0</v>
      </c>
      <c r="B2422" s="4" t="s">
        <v>108</v>
      </c>
      <c r="C2422" s="5">
        <v>23.0</v>
      </c>
      <c r="D2422" s="4" t="s">
        <v>109</v>
      </c>
      <c r="E2422" s="6" t="s">
        <v>110</v>
      </c>
      <c r="F2422" s="5" t="s">
        <v>58</v>
      </c>
      <c r="G2422" s="5">
        <v>14480.0</v>
      </c>
      <c r="H2422" s="5" t="s">
        <v>111</v>
      </c>
      <c r="I2422" s="4" t="s">
        <v>28</v>
      </c>
    </row>
    <row r="2423">
      <c r="A2423" s="3">
        <v>43781.0</v>
      </c>
      <c r="B2423" s="4" t="s">
        <v>857</v>
      </c>
      <c r="C2423" s="5">
        <v>24.0</v>
      </c>
      <c r="D2423" s="4" t="s">
        <v>858</v>
      </c>
      <c r="E2423" s="6" t="s">
        <v>859</v>
      </c>
      <c r="F2423" s="5">
        <v>4.0</v>
      </c>
      <c r="G2423" s="5">
        <v>2099.0</v>
      </c>
      <c r="H2423" s="5" t="s">
        <v>67</v>
      </c>
      <c r="I2423" s="4" t="s">
        <v>14</v>
      </c>
    </row>
    <row r="2424">
      <c r="A2424" s="3">
        <v>43781.0</v>
      </c>
      <c r="B2424" s="4" t="s">
        <v>217</v>
      </c>
      <c r="C2424" s="5">
        <v>25.0</v>
      </c>
      <c r="D2424" s="4" t="s">
        <v>218</v>
      </c>
      <c r="E2424" s="6" t="s">
        <v>219</v>
      </c>
      <c r="F2424" s="5" t="s">
        <v>32</v>
      </c>
      <c r="G2424" s="5">
        <v>3561.0</v>
      </c>
      <c r="H2424" s="5" t="s">
        <v>220</v>
      </c>
      <c r="I2424" s="4" t="s">
        <v>28</v>
      </c>
    </row>
    <row r="2425">
      <c r="A2425" s="3">
        <v>43781.0</v>
      </c>
      <c r="B2425" s="4" t="s">
        <v>55</v>
      </c>
      <c r="C2425" s="5">
        <v>26.0</v>
      </c>
      <c r="D2425" s="4" t="s">
        <v>56</v>
      </c>
      <c r="E2425" s="6" t="s">
        <v>57</v>
      </c>
      <c r="F2425" s="5" t="s">
        <v>58</v>
      </c>
      <c r="G2425" s="5">
        <v>2245.0</v>
      </c>
      <c r="H2425" s="5" t="s">
        <v>59</v>
      </c>
      <c r="I2425" s="4" t="s">
        <v>28</v>
      </c>
    </row>
    <row r="2426">
      <c r="A2426" s="3">
        <v>43781.0</v>
      </c>
      <c r="B2426" s="4" t="s">
        <v>112</v>
      </c>
      <c r="C2426" s="5">
        <v>27.0</v>
      </c>
      <c r="D2426" s="4" t="s">
        <v>113</v>
      </c>
      <c r="E2426" s="6" t="s">
        <v>114</v>
      </c>
      <c r="F2426" s="5" t="s">
        <v>12</v>
      </c>
      <c r="G2426" s="5">
        <v>2675.0</v>
      </c>
      <c r="H2426" s="5" t="s">
        <v>115</v>
      </c>
      <c r="I2426" s="4" t="s">
        <v>28</v>
      </c>
    </row>
    <row r="2427">
      <c r="A2427" s="3">
        <v>43781.0</v>
      </c>
      <c r="B2427" s="4" t="s">
        <v>29</v>
      </c>
      <c r="C2427" s="5">
        <v>28.0</v>
      </c>
      <c r="D2427" s="4" t="s">
        <v>30</v>
      </c>
      <c r="E2427" s="6" t="s">
        <v>31</v>
      </c>
      <c r="F2427" s="5" t="s">
        <v>32</v>
      </c>
      <c r="G2427" s="5">
        <v>2108.0</v>
      </c>
      <c r="H2427" s="5" t="s">
        <v>33</v>
      </c>
      <c r="I2427" s="4" t="s">
        <v>28</v>
      </c>
    </row>
    <row r="2428">
      <c r="A2428" s="3">
        <v>43781.0</v>
      </c>
      <c r="B2428" s="4" t="s">
        <v>190</v>
      </c>
      <c r="C2428" s="5">
        <v>29.0</v>
      </c>
      <c r="D2428" s="4" t="s">
        <v>191</v>
      </c>
      <c r="E2428" s="6" t="s">
        <v>192</v>
      </c>
      <c r="F2428" s="5" t="s">
        <v>26</v>
      </c>
      <c r="G2428" s="5">
        <v>229.0</v>
      </c>
      <c r="H2428" s="5" t="s">
        <v>193</v>
      </c>
      <c r="I2428" s="4" t="s">
        <v>28</v>
      </c>
    </row>
    <row r="2429">
      <c r="A2429" s="3">
        <v>43781.0</v>
      </c>
      <c r="B2429" s="4" t="s">
        <v>367</v>
      </c>
      <c r="C2429" s="5">
        <v>30.0</v>
      </c>
      <c r="D2429" s="4" t="s">
        <v>104</v>
      </c>
      <c r="E2429" s="6" t="s">
        <v>368</v>
      </c>
      <c r="F2429" s="5">
        <v>4.0</v>
      </c>
      <c r="G2429" s="5">
        <v>3386.0</v>
      </c>
      <c r="H2429" s="5" t="s">
        <v>369</v>
      </c>
      <c r="I2429" s="4" t="s">
        <v>28</v>
      </c>
    </row>
    <row r="2430">
      <c r="A2430" s="3">
        <v>43781.0</v>
      </c>
      <c r="B2430" s="4" t="s">
        <v>384</v>
      </c>
      <c r="C2430" s="5">
        <v>31.0</v>
      </c>
      <c r="D2430" s="4" t="s">
        <v>385</v>
      </c>
      <c r="E2430" s="6" t="s">
        <v>386</v>
      </c>
      <c r="F2430" s="5" t="s">
        <v>74</v>
      </c>
      <c r="G2430" s="5">
        <v>2544.0</v>
      </c>
      <c r="H2430" s="5">
        <v>30.0</v>
      </c>
      <c r="I2430" s="4" t="s">
        <v>28</v>
      </c>
    </row>
    <row r="2431">
      <c r="A2431" s="3">
        <v>43781.0</v>
      </c>
      <c r="B2431" s="4" t="s">
        <v>156</v>
      </c>
      <c r="C2431" s="5">
        <v>32.0</v>
      </c>
      <c r="D2431" s="4" t="s">
        <v>157</v>
      </c>
      <c r="E2431" s="6" t="s">
        <v>158</v>
      </c>
      <c r="F2431" s="5" t="s">
        <v>134</v>
      </c>
      <c r="G2431" s="5">
        <v>1400.0</v>
      </c>
      <c r="H2431" s="5" t="s">
        <v>159</v>
      </c>
      <c r="I2431" s="4" t="s">
        <v>28</v>
      </c>
    </row>
    <row r="2432">
      <c r="A2432" s="3">
        <v>43781.0</v>
      </c>
      <c r="B2432" s="4" t="s">
        <v>131</v>
      </c>
      <c r="C2432" s="5">
        <v>33.0</v>
      </c>
      <c r="D2432" s="4" t="s">
        <v>132</v>
      </c>
      <c r="E2432" s="6" t="s">
        <v>133</v>
      </c>
      <c r="F2432" s="5" t="s">
        <v>134</v>
      </c>
      <c r="G2432" s="5">
        <v>712.0</v>
      </c>
      <c r="H2432" s="5" t="s">
        <v>135</v>
      </c>
      <c r="I2432" s="4" t="s">
        <v>28</v>
      </c>
    </row>
    <row r="2433">
      <c r="A2433" s="3">
        <v>43781.0</v>
      </c>
      <c r="B2433" s="4" t="s">
        <v>409</v>
      </c>
      <c r="C2433" s="5">
        <v>34.0</v>
      </c>
      <c r="D2433" s="4" t="s">
        <v>410</v>
      </c>
      <c r="E2433" s="6" t="s">
        <v>411</v>
      </c>
      <c r="F2433" s="5" t="s">
        <v>32</v>
      </c>
      <c r="G2433" s="5">
        <v>827.0</v>
      </c>
      <c r="H2433" s="5" t="s">
        <v>412</v>
      </c>
      <c r="I2433" s="4" t="s">
        <v>28</v>
      </c>
    </row>
    <row r="2434">
      <c r="A2434" s="3">
        <v>43781.0</v>
      </c>
      <c r="B2434" s="4" t="s">
        <v>552</v>
      </c>
      <c r="C2434" s="5">
        <v>35.0</v>
      </c>
      <c r="D2434" s="4" t="s">
        <v>553</v>
      </c>
      <c r="E2434" s="6" t="s">
        <v>554</v>
      </c>
      <c r="F2434" s="5" t="s">
        <v>58</v>
      </c>
      <c r="G2434" s="5">
        <v>214.0</v>
      </c>
      <c r="H2434" s="5" t="s">
        <v>555</v>
      </c>
      <c r="I2434" s="4" t="s">
        <v>28</v>
      </c>
    </row>
    <row r="2435">
      <c r="A2435" s="3">
        <v>43781.0</v>
      </c>
      <c r="B2435" s="4" t="s">
        <v>482</v>
      </c>
      <c r="C2435" s="5">
        <v>36.0</v>
      </c>
      <c r="D2435" s="4" t="s">
        <v>199</v>
      </c>
      <c r="E2435" s="6" t="s">
        <v>483</v>
      </c>
      <c r="F2435" s="5">
        <v>4.0</v>
      </c>
      <c r="G2435" s="5">
        <v>8862.0</v>
      </c>
      <c r="H2435" s="5" t="s">
        <v>484</v>
      </c>
      <c r="I2435" s="4" t="s">
        <v>28</v>
      </c>
    </row>
    <row r="2436">
      <c r="A2436" s="3">
        <v>43781.0</v>
      </c>
      <c r="B2436" s="4" t="s">
        <v>322</v>
      </c>
      <c r="C2436" s="5">
        <v>37.0</v>
      </c>
      <c r="D2436" s="4" t="s">
        <v>323</v>
      </c>
      <c r="E2436" s="6" t="s">
        <v>324</v>
      </c>
      <c r="F2436" s="5" t="s">
        <v>12</v>
      </c>
      <c r="G2436" s="5">
        <v>2489.0</v>
      </c>
      <c r="H2436" s="5" t="s">
        <v>325</v>
      </c>
      <c r="I2436" s="4" t="s">
        <v>28</v>
      </c>
    </row>
    <row r="2437">
      <c r="A2437" s="3">
        <v>43781.0</v>
      </c>
      <c r="B2437" s="4" t="s">
        <v>248</v>
      </c>
      <c r="C2437" s="5">
        <v>38.0</v>
      </c>
      <c r="D2437" s="4" t="s">
        <v>249</v>
      </c>
      <c r="E2437" s="6" t="s">
        <v>250</v>
      </c>
      <c r="F2437" s="5" t="s">
        <v>251</v>
      </c>
      <c r="G2437" s="5">
        <v>4596.0</v>
      </c>
      <c r="H2437" s="5" t="s">
        <v>252</v>
      </c>
      <c r="I2437" s="4" t="s">
        <v>14</v>
      </c>
    </row>
    <row r="2438">
      <c r="A2438" s="3">
        <v>43781.0</v>
      </c>
      <c r="B2438" s="4" t="s">
        <v>423</v>
      </c>
      <c r="C2438" s="5">
        <v>39.0</v>
      </c>
      <c r="D2438" s="4" t="s">
        <v>424</v>
      </c>
      <c r="E2438" s="6" t="s">
        <v>425</v>
      </c>
      <c r="F2438" s="5" t="s">
        <v>32</v>
      </c>
      <c r="G2438" s="5">
        <v>1739.0</v>
      </c>
      <c r="H2438" s="5" t="s">
        <v>426</v>
      </c>
      <c r="I2438" s="4" t="s">
        <v>14</v>
      </c>
    </row>
    <row r="2439">
      <c r="A2439" s="3">
        <v>43781.0</v>
      </c>
      <c r="B2439" s="4" t="s">
        <v>360</v>
      </c>
      <c r="C2439" s="5">
        <v>40.0</v>
      </c>
      <c r="D2439" s="4" t="s">
        <v>361</v>
      </c>
      <c r="E2439" s="6" t="s">
        <v>362</v>
      </c>
      <c r="F2439" s="5">
        <v>4.0</v>
      </c>
      <c r="G2439" s="5">
        <v>540.0</v>
      </c>
      <c r="H2439" s="5" t="s">
        <v>54</v>
      </c>
      <c r="I2439" s="4" t="s">
        <v>14</v>
      </c>
    </row>
    <row r="2440">
      <c r="A2440" s="3">
        <v>43781.0</v>
      </c>
      <c r="B2440" s="4" t="s">
        <v>116</v>
      </c>
      <c r="C2440" s="5">
        <v>41.0</v>
      </c>
      <c r="D2440" s="4" t="s">
        <v>117</v>
      </c>
      <c r="E2440" s="6" t="s">
        <v>118</v>
      </c>
      <c r="F2440" s="5" t="s">
        <v>32</v>
      </c>
      <c r="G2440" s="5">
        <v>2056.0</v>
      </c>
      <c r="H2440" s="5" t="s">
        <v>119</v>
      </c>
      <c r="I2440" s="4" t="s">
        <v>28</v>
      </c>
    </row>
    <row r="2441">
      <c r="A2441" s="3">
        <v>43781.0</v>
      </c>
      <c r="B2441" s="4" t="s">
        <v>680</v>
      </c>
      <c r="C2441" s="5">
        <v>42.0</v>
      </c>
      <c r="D2441" s="4" t="s">
        <v>681</v>
      </c>
      <c r="E2441" s="6" t="s">
        <v>682</v>
      </c>
      <c r="F2441" s="5" t="s">
        <v>32</v>
      </c>
      <c r="G2441" s="5">
        <v>2047.0</v>
      </c>
      <c r="H2441" s="5" t="s">
        <v>683</v>
      </c>
      <c r="I2441" s="4" t="s">
        <v>28</v>
      </c>
    </row>
    <row r="2442">
      <c r="A2442" s="3">
        <v>43781.0</v>
      </c>
      <c r="B2442" s="4" t="s">
        <v>64</v>
      </c>
      <c r="C2442" s="5">
        <v>43.0</v>
      </c>
      <c r="D2442" s="4" t="s">
        <v>65</v>
      </c>
      <c r="E2442" s="6" t="s">
        <v>66</v>
      </c>
      <c r="F2442" s="5">
        <v>4.0</v>
      </c>
      <c r="G2442" s="5">
        <v>2329.0</v>
      </c>
      <c r="H2442" s="5" t="s">
        <v>67</v>
      </c>
      <c r="I2442" s="4" t="s">
        <v>14</v>
      </c>
    </row>
    <row r="2443">
      <c r="A2443" s="3">
        <v>43781.0</v>
      </c>
      <c r="B2443" s="4" t="s">
        <v>50</v>
      </c>
      <c r="C2443" s="5">
        <v>44.0</v>
      </c>
      <c r="D2443" s="4" t="s">
        <v>51</v>
      </c>
      <c r="E2443" s="6" t="s">
        <v>52</v>
      </c>
      <c r="F2443" s="5" t="s">
        <v>53</v>
      </c>
      <c r="G2443" s="5">
        <v>938.0</v>
      </c>
      <c r="H2443" s="5" t="s">
        <v>54</v>
      </c>
      <c r="I2443" s="4" t="s">
        <v>28</v>
      </c>
    </row>
    <row r="2444">
      <c r="A2444" s="3">
        <v>43781.0</v>
      </c>
      <c r="B2444" s="4" t="s">
        <v>380</v>
      </c>
      <c r="C2444" s="5">
        <v>45.0</v>
      </c>
      <c r="D2444" s="4" t="s">
        <v>381</v>
      </c>
      <c r="E2444" s="6" t="s">
        <v>382</v>
      </c>
      <c r="F2444" s="5" t="s">
        <v>12</v>
      </c>
      <c r="G2444" s="5">
        <v>6969.0</v>
      </c>
      <c r="H2444" s="5" t="s">
        <v>383</v>
      </c>
      <c r="I2444" s="4" t="s">
        <v>28</v>
      </c>
    </row>
    <row r="2445">
      <c r="A2445" s="3">
        <v>43781.0</v>
      </c>
      <c r="B2445" s="4" t="s">
        <v>318</v>
      </c>
      <c r="C2445" s="5">
        <v>46.0</v>
      </c>
      <c r="D2445" s="4" t="s">
        <v>319</v>
      </c>
      <c r="E2445" s="6" t="s">
        <v>320</v>
      </c>
      <c r="F2445" s="5" t="s">
        <v>134</v>
      </c>
      <c r="G2445" s="5">
        <v>1113.0</v>
      </c>
      <c r="H2445" s="5" t="s">
        <v>321</v>
      </c>
      <c r="I2445" s="4" t="s">
        <v>28</v>
      </c>
    </row>
    <row r="2446">
      <c r="A2446" s="3">
        <v>43781.0</v>
      </c>
      <c r="B2446" s="4" t="s">
        <v>790</v>
      </c>
      <c r="C2446" s="5">
        <v>47.0</v>
      </c>
      <c r="D2446" s="4" t="s">
        <v>791</v>
      </c>
      <c r="E2446" s="6" t="s">
        <v>792</v>
      </c>
      <c r="F2446" s="5">
        <v>4.0</v>
      </c>
      <c r="G2446" s="5">
        <v>2004.0</v>
      </c>
      <c r="H2446" s="5" t="s">
        <v>793</v>
      </c>
      <c r="I2446" s="4" t="s">
        <v>14</v>
      </c>
    </row>
    <row r="2447">
      <c r="A2447" s="3">
        <v>43781.0</v>
      </c>
      <c r="B2447" s="4" t="s">
        <v>723</v>
      </c>
      <c r="C2447" s="5">
        <v>48.0</v>
      </c>
      <c r="D2447" s="4" t="s">
        <v>724</v>
      </c>
      <c r="E2447" s="6" t="s">
        <v>725</v>
      </c>
      <c r="F2447" s="5">
        <v>4.0</v>
      </c>
      <c r="G2447" s="5">
        <v>1405.0</v>
      </c>
      <c r="H2447" s="5" t="s">
        <v>726</v>
      </c>
      <c r="I2447" s="4" t="s">
        <v>28</v>
      </c>
    </row>
    <row r="2448">
      <c r="A2448" s="3">
        <v>43781.0</v>
      </c>
      <c r="B2448" s="4" t="s">
        <v>664</v>
      </c>
      <c r="C2448" s="5">
        <v>49.0</v>
      </c>
      <c r="D2448" s="4" t="s">
        <v>665</v>
      </c>
      <c r="E2448" s="6" t="s">
        <v>666</v>
      </c>
      <c r="F2448" s="5" t="s">
        <v>74</v>
      </c>
      <c r="G2448" s="5">
        <v>1200.0</v>
      </c>
      <c r="H2448" s="5" t="s">
        <v>213</v>
      </c>
      <c r="I2448" s="4" t="s">
        <v>14</v>
      </c>
    </row>
    <row r="2449">
      <c r="A2449" s="3">
        <v>43781.0</v>
      </c>
      <c r="B2449" s="4" t="s">
        <v>210</v>
      </c>
      <c r="C2449" s="5">
        <v>50.0</v>
      </c>
      <c r="D2449" s="4" t="s">
        <v>211</v>
      </c>
      <c r="E2449" s="6" t="s">
        <v>212</v>
      </c>
      <c r="F2449" s="5">
        <v>4.0</v>
      </c>
      <c r="G2449" s="5">
        <v>454.0</v>
      </c>
      <c r="H2449" s="5" t="s">
        <v>213</v>
      </c>
      <c r="I2449" s="4" t="s">
        <v>28</v>
      </c>
    </row>
    <row r="2450">
      <c r="A2450" s="3">
        <v>43781.0</v>
      </c>
      <c r="B2450" s="4" t="s">
        <v>326</v>
      </c>
      <c r="C2450" s="5">
        <v>51.0</v>
      </c>
      <c r="D2450" s="4" t="s">
        <v>327</v>
      </c>
      <c r="E2450" s="6" t="s">
        <v>328</v>
      </c>
      <c r="F2450" s="5" t="s">
        <v>32</v>
      </c>
      <c r="G2450" s="5">
        <v>4873.0</v>
      </c>
      <c r="H2450" s="5" t="s">
        <v>213</v>
      </c>
      <c r="I2450" s="4" t="s">
        <v>28</v>
      </c>
    </row>
    <row r="2451">
      <c r="A2451" s="3">
        <v>43781.0</v>
      </c>
      <c r="B2451" s="4" t="s">
        <v>160</v>
      </c>
      <c r="C2451" s="5">
        <v>52.0</v>
      </c>
      <c r="D2451" s="4" t="s">
        <v>161</v>
      </c>
      <c r="E2451" s="6" t="s">
        <v>162</v>
      </c>
      <c r="F2451" s="5">
        <v>4.0</v>
      </c>
      <c r="G2451" s="5">
        <v>3281.0</v>
      </c>
      <c r="H2451" s="5" t="s">
        <v>163</v>
      </c>
      <c r="I2451" s="4" t="s">
        <v>14</v>
      </c>
    </row>
    <row r="2452">
      <c r="A2452" s="3">
        <v>43781.0</v>
      </c>
      <c r="B2452" s="4" t="s">
        <v>449</v>
      </c>
      <c r="C2452" s="5">
        <v>53.0</v>
      </c>
      <c r="D2452" s="4" t="s">
        <v>450</v>
      </c>
      <c r="E2452" s="6" t="s">
        <v>451</v>
      </c>
      <c r="F2452" s="5" t="s">
        <v>251</v>
      </c>
      <c r="G2452" s="5">
        <v>1054.0</v>
      </c>
      <c r="H2452" s="5" t="s">
        <v>452</v>
      </c>
      <c r="I2452" s="4" t="s">
        <v>28</v>
      </c>
    </row>
    <row r="2453">
      <c r="A2453" s="3">
        <v>43781.0</v>
      </c>
      <c r="B2453" s="4" t="s">
        <v>715</v>
      </c>
      <c r="C2453" s="5">
        <v>54.0</v>
      </c>
      <c r="D2453" s="4" t="s">
        <v>716</v>
      </c>
      <c r="E2453" s="6" t="s">
        <v>717</v>
      </c>
      <c r="F2453" s="5" t="s">
        <v>32</v>
      </c>
      <c r="G2453" s="5">
        <v>3560.0</v>
      </c>
      <c r="H2453" s="5" t="s">
        <v>718</v>
      </c>
      <c r="I2453" s="4" t="s">
        <v>28</v>
      </c>
    </row>
    <row r="2454">
      <c r="A2454" s="3">
        <v>43781.0</v>
      </c>
      <c r="B2454" s="4" t="s">
        <v>256</v>
      </c>
      <c r="C2454" s="5">
        <v>55.0</v>
      </c>
      <c r="D2454" s="4" t="s">
        <v>257</v>
      </c>
      <c r="E2454" s="6" t="s">
        <v>258</v>
      </c>
      <c r="F2454" s="5" t="s">
        <v>251</v>
      </c>
      <c r="G2454" s="5">
        <v>2406.0</v>
      </c>
      <c r="H2454" s="5" t="s">
        <v>259</v>
      </c>
      <c r="I2454" s="4" t="s">
        <v>28</v>
      </c>
    </row>
    <row r="2455">
      <c r="A2455" s="3">
        <v>43781.0</v>
      </c>
      <c r="B2455" s="4" t="s">
        <v>919</v>
      </c>
      <c r="C2455" s="5">
        <v>56.0</v>
      </c>
      <c r="D2455" s="4" t="s">
        <v>920</v>
      </c>
      <c r="E2455" s="6" t="s">
        <v>921</v>
      </c>
      <c r="F2455" s="5" t="s">
        <v>58</v>
      </c>
      <c r="G2455" s="5">
        <v>3753.0</v>
      </c>
      <c r="H2455" s="5" t="s">
        <v>922</v>
      </c>
      <c r="I2455" s="4" t="s">
        <v>28</v>
      </c>
    </row>
    <row r="2456">
      <c r="A2456" s="3">
        <v>43781.0</v>
      </c>
      <c r="B2456" s="4" t="s">
        <v>144</v>
      </c>
      <c r="C2456" s="5">
        <v>57.0</v>
      </c>
      <c r="D2456" s="4" t="s">
        <v>145</v>
      </c>
      <c r="E2456" s="6" t="s">
        <v>146</v>
      </c>
      <c r="F2456" s="5" t="s">
        <v>53</v>
      </c>
      <c r="G2456" s="5">
        <v>3616.0</v>
      </c>
      <c r="H2456" s="5" t="s">
        <v>147</v>
      </c>
      <c r="I2456" s="4" t="s">
        <v>28</v>
      </c>
    </row>
    <row r="2457">
      <c r="A2457" s="3">
        <v>43781.0</v>
      </c>
      <c r="B2457" s="4" t="s">
        <v>413</v>
      </c>
      <c r="C2457" s="5">
        <v>58.0</v>
      </c>
      <c r="D2457" s="4" t="s">
        <v>414</v>
      </c>
      <c r="E2457" s="6" t="s">
        <v>415</v>
      </c>
      <c r="F2457" s="5" t="s">
        <v>26</v>
      </c>
      <c r="G2457" s="5">
        <v>3279.0</v>
      </c>
      <c r="H2457" s="5" t="s">
        <v>416</v>
      </c>
      <c r="I2457" s="4" t="s">
        <v>28</v>
      </c>
    </row>
    <row r="2458">
      <c r="A2458" s="3">
        <v>43781.0</v>
      </c>
      <c r="B2458" s="4" t="s">
        <v>536</v>
      </c>
      <c r="C2458" s="5">
        <v>59.0</v>
      </c>
      <c r="D2458" s="4" t="s">
        <v>537</v>
      </c>
      <c r="E2458" s="6" t="s">
        <v>538</v>
      </c>
      <c r="F2458" s="5">
        <v>4.0</v>
      </c>
      <c r="G2458" s="5">
        <v>756.0</v>
      </c>
      <c r="H2458" s="5" t="s">
        <v>539</v>
      </c>
      <c r="I2458" s="4" t="s">
        <v>28</v>
      </c>
    </row>
    <row r="2459">
      <c r="A2459" s="3">
        <v>43781.0</v>
      </c>
      <c r="B2459" s="4" t="s">
        <v>915</v>
      </c>
      <c r="C2459" s="5">
        <v>60.0</v>
      </c>
      <c r="D2459" s="4" t="s">
        <v>916</v>
      </c>
      <c r="E2459" s="6" t="s">
        <v>917</v>
      </c>
      <c r="F2459" s="5" t="s">
        <v>26</v>
      </c>
      <c r="G2459" s="5">
        <v>301.0</v>
      </c>
      <c r="H2459" s="5" t="s">
        <v>918</v>
      </c>
      <c r="I2459" s="4" t="s">
        <v>14</v>
      </c>
    </row>
    <row r="2460">
      <c r="A2460" s="3">
        <v>43781.0</v>
      </c>
      <c r="B2460" s="4" t="s">
        <v>94</v>
      </c>
      <c r="C2460" s="5">
        <v>61.0</v>
      </c>
      <c r="D2460" s="4" t="s">
        <v>95</v>
      </c>
      <c r="E2460" s="6" t="s">
        <v>96</v>
      </c>
      <c r="F2460" s="5" t="s">
        <v>97</v>
      </c>
      <c r="G2460" s="5">
        <v>674.0</v>
      </c>
      <c r="H2460" s="5">
        <v>30.0</v>
      </c>
      <c r="I2460" s="4" t="s">
        <v>28</v>
      </c>
    </row>
    <row r="2461">
      <c r="A2461" s="3">
        <v>43781.0</v>
      </c>
      <c r="B2461" s="4" t="s">
        <v>926</v>
      </c>
      <c r="C2461" s="5">
        <v>62.0</v>
      </c>
      <c r="D2461" s="4" t="s">
        <v>927</v>
      </c>
      <c r="E2461" s="6" t="s">
        <v>928</v>
      </c>
      <c r="F2461" s="5">
        <v>3.0</v>
      </c>
      <c r="G2461" s="5">
        <v>928.0</v>
      </c>
      <c r="H2461" s="5" t="s">
        <v>929</v>
      </c>
      <c r="I2461" s="4" t="s">
        <v>14</v>
      </c>
    </row>
    <row r="2462">
      <c r="A2462" s="3">
        <v>43781.0</v>
      </c>
      <c r="B2462" s="4" t="s">
        <v>445</v>
      </c>
      <c r="C2462" s="5">
        <v>63.0</v>
      </c>
      <c r="D2462" s="4" t="s">
        <v>446</v>
      </c>
      <c r="E2462" s="6" t="s">
        <v>447</v>
      </c>
      <c r="F2462" s="5">
        <v>4.0</v>
      </c>
      <c r="G2462" s="5">
        <v>1200.0</v>
      </c>
      <c r="H2462" s="5" t="s">
        <v>448</v>
      </c>
      <c r="I2462" s="4" t="s">
        <v>14</v>
      </c>
    </row>
    <row r="2463">
      <c r="A2463" s="3">
        <v>43781.0</v>
      </c>
      <c r="B2463" s="4" t="s">
        <v>559</v>
      </c>
      <c r="C2463" s="5">
        <v>64.0</v>
      </c>
      <c r="D2463" s="4" t="s">
        <v>560</v>
      </c>
      <c r="E2463" s="6" t="s">
        <v>561</v>
      </c>
      <c r="F2463" s="5" t="s">
        <v>53</v>
      </c>
      <c r="G2463" s="5">
        <v>3411.0</v>
      </c>
      <c r="H2463" s="5" t="s">
        <v>562</v>
      </c>
      <c r="I2463" s="4" t="s">
        <v>28</v>
      </c>
    </row>
    <row r="2464">
      <c r="A2464" s="3">
        <v>43781.0</v>
      </c>
      <c r="B2464" s="4" t="s">
        <v>839</v>
      </c>
      <c r="C2464" s="5">
        <v>65.0</v>
      </c>
      <c r="D2464" s="4" t="s">
        <v>840</v>
      </c>
      <c r="E2464" s="6" t="s">
        <v>841</v>
      </c>
      <c r="F2464" s="5" t="s">
        <v>58</v>
      </c>
      <c r="G2464" s="5">
        <v>4558.0</v>
      </c>
      <c r="H2464" s="5" t="s">
        <v>842</v>
      </c>
      <c r="I2464" s="4" t="s">
        <v>28</v>
      </c>
    </row>
    <row r="2465">
      <c r="A2465" s="3">
        <v>43781.0</v>
      </c>
      <c r="B2465" s="4" t="s">
        <v>103</v>
      </c>
      <c r="C2465" s="5">
        <v>66.0</v>
      </c>
      <c r="D2465" s="4" t="s">
        <v>104</v>
      </c>
      <c r="E2465" s="6" t="s">
        <v>105</v>
      </c>
      <c r="F2465" s="5" t="s">
        <v>106</v>
      </c>
      <c r="G2465" s="5">
        <v>1030.0</v>
      </c>
      <c r="H2465" s="5" t="s">
        <v>107</v>
      </c>
      <c r="I2465" s="4" t="s">
        <v>28</v>
      </c>
    </row>
    <row r="2466">
      <c r="A2466" s="3">
        <v>43781.0</v>
      </c>
      <c r="B2466" s="4" t="s">
        <v>329</v>
      </c>
      <c r="C2466" s="5">
        <v>67.0</v>
      </c>
      <c r="D2466" s="4" t="s">
        <v>330</v>
      </c>
      <c r="E2466" s="6" t="s">
        <v>331</v>
      </c>
      <c r="F2466" s="5" t="s">
        <v>251</v>
      </c>
      <c r="G2466" s="5">
        <v>1926.0</v>
      </c>
      <c r="H2466" s="5" t="s">
        <v>332</v>
      </c>
      <c r="I2466" s="4" t="s">
        <v>28</v>
      </c>
    </row>
    <row r="2467">
      <c r="A2467" s="3">
        <v>43781.0</v>
      </c>
      <c r="B2467" s="4" t="s">
        <v>128</v>
      </c>
      <c r="C2467" s="5">
        <v>68.0</v>
      </c>
      <c r="D2467" s="4" t="s">
        <v>129</v>
      </c>
      <c r="E2467" s="6" t="s">
        <v>130</v>
      </c>
      <c r="F2467" s="5">
        <v>4.0</v>
      </c>
      <c r="G2467" s="5">
        <v>2841.0</v>
      </c>
      <c r="H2467" s="5">
        <v>99.0</v>
      </c>
      <c r="I2467" s="4" t="s">
        <v>14</v>
      </c>
    </row>
    <row r="2468">
      <c r="A2468" s="3">
        <v>43781.0</v>
      </c>
      <c r="B2468" s="4" t="s">
        <v>434</v>
      </c>
      <c r="C2468" s="5">
        <v>69.0</v>
      </c>
      <c r="D2468" s="4" t="s">
        <v>435</v>
      </c>
      <c r="E2468" s="6" t="s">
        <v>436</v>
      </c>
      <c r="F2468" s="5" t="s">
        <v>12</v>
      </c>
      <c r="G2468" s="5">
        <v>4791.0</v>
      </c>
      <c r="H2468" s="5" t="s">
        <v>437</v>
      </c>
      <c r="I2468" s="4" t="s">
        <v>28</v>
      </c>
    </row>
    <row r="2469">
      <c r="A2469" s="3">
        <v>43781.0</v>
      </c>
      <c r="B2469" s="4" t="s">
        <v>348</v>
      </c>
      <c r="C2469" s="5">
        <v>70.0</v>
      </c>
      <c r="D2469" s="4" t="s">
        <v>349</v>
      </c>
      <c r="E2469" s="6" t="s">
        <v>350</v>
      </c>
      <c r="F2469" s="5" t="s">
        <v>134</v>
      </c>
      <c r="G2469" s="5">
        <v>740.0</v>
      </c>
      <c r="H2469" s="5" t="s">
        <v>351</v>
      </c>
      <c r="I2469" s="4" t="s">
        <v>28</v>
      </c>
    </row>
    <row r="2470">
      <c r="A2470" s="3">
        <v>43781.0</v>
      </c>
      <c r="B2470" s="4" t="s">
        <v>676</v>
      </c>
      <c r="C2470" s="5">
        <v>71.0</v>
      </c>
      <c r="D2470" s="4" t="s">
        <v>677</v>
      </c>
      <c r="E2470" s="6" t="s">
        <v>678</v>
      </c>
      <c r="F2470" s="5">
        <v>4.0</v>
      </c>
      <c r="G2470" s="5">
        <v>1269.0</v>
      </c>
      <c r="H2470" s="5" t="s">
        <v>679</v>
      </c>
      <c r="I2470" s="4" t="s">
        <v>14</v>
      </c>
    </row>
    <row r="2471">
      <c r="A2471" s="3">
        <v>43781.0</v>
      </c>
      <c r="B2471" s="4" t="s">
        <v>186</v>
      </c>
      <c r="C2471" s="5">
        <v>72.0</v>
      </c>
      <c r="D2471" s="4" t="s">
        <v>187</v>
      </c>
      <c r="E2471" s="6" t="s">
        <v>188</v>
      </c>
      <c r="F2471" s="5">
        <v>4.0</v>
      </c>
      <c r="G2471" s="5">
        <v>4385.0</v>
      </c>
      <c r="H2471" s="5" t="s">
        <v>189</v>
      </c>
      <c r="I2471" s="4" t="s">
        <v>28</v>
      </c>
    </row>
    <row r="2472">
      <c r="A2472" s="3">
        <v>43781.0</v>
      </c>
      <c r="B2472" s="4" t="s">
        <v>953</v>
      </c>
      <c r="C2472" s="5">
        <v>73.0</v>
      </c>
      <c r="D2472" s="4" t="s">
        <v>954</v>
      </c>
      <c r="E2472" s="6" t="s">
        <v>955</v>
      </c>
      <c r="F2472" s="5">
        <v>4.0</v>
      </c>
      <c r="G2472" s="5">
        <v>27.0</v>
      </c>
      <c r="H2472" s="5" t="s">
        <v>956</v>
      </c>
      <c r="I2472" s="4" t="s">
        <v>14</v>
      </c>
    </row>
    <row r="2473">
      <c r="A2473" s="3">
        <v>43781.0</v>
      </c>
      <c r="B2473" s="4" t="s">
        <v>398</v>
      </c>
      <c r="C2473" s="5">
        <v>74.0</v>
      </c>
      <c r="D2473" s="4" t="s">
        <v>399</v>
      </c>
      <c r="E2473" s="6" t="s">
        <v>400</v>
      </c>
      <c r="F2473" s="5" t="s">
        <v>134</v>
      </c>
      <c r="G2473" s="5">
        <v>2116.0</v>
      </c>
      <c r="H2473" s="5" t="s">
        <v>54</v>
      </c>
      <c r="I2473" s="4" t="s">
        <v>28</v>
      </c>
    </row>
    <row r="2474">
      <c r="A2474" s="3">
        <v>43781.0</v>
      </c>
      <c r="B2474" s="4" t="s">
        <v>233</v>
      </c>
      <c r="C2474" s="5">
        <v>75.0</v>
      </c>
      <c r="D2474" s="4" t="s">
        <v>234</v>
      </c>
      <c r="E2474" s="6" t="s">
        <v>235</v>
      </c>
      <c r="F2474" s="5" t="s">
        <v>85</v>
      </c>
      <c r="G2474" s="5">
        <v>1633.0</v>
      </c>
      <c r="H2474" s="5" t="s">
        <v>236</v>
      </c>
      <c r="I2474" s="4" t="s">
        <v>28</v>
      </c>
    </row>
    <row r="2475">
      <c r="A2475" s="3">
        <v>43781.0</v>
      </c>
      <c r="B2475" s="4" t="s">
        <v>237</v>
      </c>
      <c r="C2475" s="5">
        <v>76.0</v>
      </c>
      <c r="D2475" s="4" t="s">
        <v>238</v>
      </c>
      <c r="E2475" s="6" t="s">
        <v>239</v>
      </c>
      <c r="F2475" s="5" t="s">
        <v>26</v>
      </c>
      <c r="G2475" s="5">
        <v>3882.0</v>
      </c>
      <c r="H2475" s="5" t="s">
        <v>240</v>
      </c>
      <c r="I2475" s="4" t="s">
        <v>28</v>
      </c>
    </row>
    <row r="2476">
      <c r="A2476" s="3">
        <v>43781.0</v>
      </c>
      <c r="B2476" s="4" t="s">
        <v>79</v>
      </c>
      <c r="C2476" s="5">
        <v>77.0</v>
      </c>
      <c r="D2476" s="4" t="s">
        <v>80</v>
      </c>
      <c r="E2476" s="6" t="s">
        <v>81</v>
      </c>
      <c r="F2476" s="5">
        <v>4.0</v>
      </c>
      <c r="G2476" s="5">
        <v>2088.0</v>
      </c>
      <c r="H2476" s="5" t="s">
        <v>59</v>
      </c>
      <c r="I2476" s="4" t="s">
        <v>14</v>
      </c>
    </row>
    <row r="2477">
      <c r="A2477" s="3">
        <v>43781.0</v>
      </c>
      <c r="B2477" s="4" t="s">
        <v>751</v>
      </c>
      <c r="C2477" s="5">
        <v>78.0</v>
      </c>
      <c r="D2477" s="4" t="s">
        <v>752</v>
      </c>
      <c r="E2477" s="6" t="s">
        <v>753</v>
      </c>
      <c r="F2477" s="5" t="s">
        <v>74</v>
      </c>
      <c r="G2477" s="5">
        <v>1281.0</v>
      </c>
      <c r="H2477" s="5" t="s">
        <v>754</v>
      </c>
      <c r="I2477" s="4" t="s">
        <v>28</v>
      </c>
    </row>
    <row r="2478">
      <c r="A2478" s="3">
        <v>43781.0</v>
      </c>
      <c r="B2478" s="4" t="s">
        <v>263</v>
      </c>
      <c r="C2478" s="5">
        <v>79.0</v>
      </c>
      <c r="D2478" s="4" t="s">
        <v>264</v>
      </c>
      <c r="E2478" s="6" t="s">
        <v>265</v>
      </c>
      <c r="F2478" s="5" t="s">
        <v>106</v>
      </c>
      <c r="G2478" s="5">
        <v>1519.0</v>
      </c>
      <c r="H2478" s="5" t="s">
        <v>266</v>
      </c>
      <c r="I2478" s="4" t="s">
        <v>28</v>
      </c>
    </row>
    <row r="2479">
      <c r="A2479" s="3">
        <v>43781.0</v>
      </c>
      <c r="B2479" s="4" t="s">
        <v>461</v>
      </c>
      <c r="C2479" s="5">
        <v>80.0</v>
      </c>
      <c r="D2479" s="4" t="s">
        <v>462</v>
      </c>
      <c r="E2479" s="6" t="s">
        <v>463</v>
      </c>
      <c r="F2479" s="5" t="s">
        <v>53</v>
      </c>
      <c r="G2479" s="5">
        <v>2432.0</v>
      </c>
      <c r="H2479" s="5" t="s">
        <v>464</v>
      </c>
      <c r="I2479" s="4" t="s">
        <v>28</v>
      </c>
    </row>
    <row r="2480">
      <c r="A2480" s="3">
        <v>43781.0</v>
      </c>
      <c r="B2480" s="4" t="s">
        <v>957</v>
      </c>
      <c r="C2480" s="5">
        <v>81.0</v>
      </c>
      <c r="D2480" s="4" t="s">
        <v>958</v>
      </c>
      <c r="E2480" s="6" t="s">
        <v>959</v>
      </c>
      <c r="F2480" s="5">
        <v>4.0</v>
      </c>
      <c r="G2480" s="5">
        <v>642.0</v>
      </c>
      <c r="H2480" s="5" t="s">
        <v>551</v>
      </c>
      <c r="I2480" s="4" t="s">
        <v>28</v>
      </c>
    </row>
    <row r="2481">
      <c r="A2481" s="3">
        <v>43781.0</v>
      </c>
      <c r="B2481" s="4" t="s">
        <v>719</v>
      </c>
      <c r="C2481" s="5">
        <v>82.0</v>
      </c>
      <c r="D2481" s="4" t="s">
        <v>720</v>
      </c>
      <c r="E2481" s="6" t="s">
        <v>721</v>
      </c>
      <c r="F2481" s="5" t="s">
        <v>74</v>
      </c>
      <c r="G2481" s="5">
        <v>254.0</v>
      </c>
      <c r="H2481" s="5" t="s">
        <v>722</v>
      </c>
      <c r="I2481" s="4" t="s">
        <v>28</v>
      </c>
    </row>
    <row r="2482">
      <c r="A2482" s="3">
        <v>43781.0</v>
      </c>
      <c r="B2482" s="4" t="s">
        <v>225</v>
      </c>
      <c r="C2482" s="5">
        <v>83.0</v>
      </c>
      <c r="D2482" s="4" t="s">
        <v>226</v>
      </c>
      <c r="E2482" s="6" t="s">
        <v>227</v>
      </c>
      <c r="F2482" s="5" t="s">
        <v>74</v>
      </c>
      <c r="G2482" s="5">
        <v>4639.0</v>
      </c>
      <c r="H2482" s="5" t="s">
        <v>228</v>
      </c>
      <c r="I2482" s="4" t="s">
        <v>28</v>
      </c>
    </row>
    <row r="2483">
      <c r="A2483" s="3">
        <v>43781.0</v>
      </c>
      <c r="B2483" s="4" t="s">
        <v>281</v>
      </c>
      <c r="C2483" s="5">
        <v>84.0</v>
      </c>
      <c r="D2483" s="4" t="s">
        <v>113</v>
      </c>
      <c r="E2483" s="6" t="s">
        <v>282</v>
      </c>
      <c r="F2483" s="5">
        <v>4.0</v>
      </c>
      <c r="G2483" s="5">
        <v>2703.0</v>
      </c>
      <c r="H2483" s="5" t="s">
        <v>283</v>
      </c>
      <c r="I2483" s="4" t="s">
        <v>28</v>
      </c>
    </row>
    <row r="2484">
      <c r="A2484" s="3">
        <v>43781.0</v>
      </c>
      <c r="B2484" s="4" t="s">
        <v>401</v>
      </c>
      <c r="C2484" s="5">
        <v>85.0</v>
      </c>
      <c r="D2484" s="4" t="s">
        <v>402</v>
      </c>
      <c r="E2484" s="6" t="s">
        <v>403</v>
      </c>
      <c r="F2484" s="5">
        <v>4.0</v>
      </c>
      <c r="G2484" s="5">
        <v>571.0</v>
      </c>
      <c r="H2484" s="5" t="s">
        <v>404</v>
      </c>
      <c r="I2484" s="4" t="s">
        <v>14</v>
      </c>
    </row>
    <row r="2485">
      <c r="A2485" s="3">
        <v>43781.0</v>
      </c>
      <c r="B2485" s="4" t="s">
        <v>960</v>
      </c>
      <c r="C2485" s="5">
        <v>86.0</v>
      </c>
      <c r="D2485" s="4" t="s">
        <v>961</v>
      </c>
      <c r="E2485" s="6" t="s">
        <v>962</v>
      </c>
      <c r="F2485" s="5">
        <v>3.0</v>
      </c>
      <c r="G2485" s="5">
        <v>5241.0</v>
      </c>
      <c r="H2485" s="5">
        <v>67.0</v>
      </c>
      <c r="I2485" s="4" t="s">
        <v>14</v>
      </c>
    </row>
    <row r="2486">
      <c r="A2486" s="3">
        <v>43781.0</v>
      </c>
      <c r="B2486" s="4" t="s">
        <v>759</v>
      </c>
      <c r="C2486" s="5">
        <v>87.0</v>
      </c>
      <c r="D2486" s="4" t="s">
        <v>760</v>
      </c>
      <c r="E2486" s="6" t="s">
        <v>761</v>
      </c>
      <c r="F2486" s="5">
        <v>4.0</v>
      </c>
      <c r="G2486" s="5">
        <v>1088.0</v>
      </c>
      <c r="H2486" s="5" t="s">
        <v>762</v>
      </c>
      <c r="I2486" s="4" t="s">
        <v>14</v>
      </c>
    </row>
    <row r="2487">
      <c r="A2487" s="3">
        <v>43781.0</v>
      </c>
      <c r="B2487" s="4" t="s">
        <v>221</v>
      </c>
      <c r="C2487" s="5">
        <v>88.0</v>
      </c>
      <c r="D2487" s="4" t="s">
        <v>222</v>
      </c>
      <c r="E2487" s="6" t="s">
        <v>223</v>
      </c>
      <c r="F2487" s="5" t="s">
        <v>26</v>
      </c>
      <c r="G2487" s="5">
        <v>6851.0</v>
      </c>
      <c r="H2487" s="5" t="s">
        <v>224</v>
      </c>
      <c r="I2487" s="4" t="s">
        <v>28</v>
      </c>
    </row>
    <row r="2488">
      <c r="A2488" s="3">
        <v>43781.0</v>
      </c>
      <c r="B2488" s="4" t="s">
        <v>877</v>
      </c>
      <c r="C2488" s="5">
        <v>89.0</v>
      </c>
      <c r="D2488" s="4" t="s">
        <v>878</v>
      </c>
      <c r="E2488" s="6" t="s">
        <v>879</v>
      </c>
      <c r="F2488" s="5" t="s">
        <v>32</v>
      </c>
      <c r="G2488" s="5">
        <v>535.0</v>
      </c>
      <c r="H2488" s="5" t="s">
        <v>880</v>
      </c>
      <c r="I2488" s="4" t="s">
        <v>28</v>
      </c>
    </row>
    <row r="2489">
      <c r="A2489" s="3">
        <v>43781.0</v>
      </c>
      <c r="B2489" s="4" t="s">
        <v>893</v>
      </c>
      <c r="C2489" s="5">
        <v>90.0</v>
      </c>
      <c r="D2489" s="4" t="s">
        <v>894</v>
      </c>
      <c r="E2489" s="6" t="s">
        <v>895</v>
      </c>
      <c r="F2489" s="5" t="s">
        <v>896</v>
      </c>
      <c r="G2489" s="5">
        <v>230.0</v>
      </c>
      <c r="H2489" s="5" t="s">
        <v>897</v>
      </c>
      <c r="I2489" s="4" t="s">
        <v>28</v>
      </c>
    </row>
    <row r="2490">
      <c r="A2490" s="3">
        <v>43781.0</v>
      </c>
      <c r="B2490" s="4" t="s">
        <v>229</v>
      </c>
      <c r="C2490" s="5">
        <v>91.0</v>
      </c>
      <c r="D2490" s="4" t="s">
        <v>230</v>
      </c>
      <c r="E2490" s="6" t="s">
        <v>231</v>
      </c>
      <c r="F2490" s="5" t="s">
        <v>134</v>
      </c>
      <c r="G2490" s="5">
        <v>166.0</v>
      </c>
      <c r="H2490" s="5" t="s">
        <v>232</v>
      </c>
      <c r="I2490" s="4" t="s">
        <v>28</v>
      </c>
    </row>
    <row r="2491">
      <c r="A2491" s="3">
        <v>43781.0</v>
      </c>
      <c r="B2491" s="4" t="s">
        <v>98</v>
      </c>
      <c r="C2491" s="5">
        <v>92.0</v>
      </c>
      <c r="D2491" s="4" t="s">
        <v>99</v>
      </c>
      <c r="E2491" s="6" t="s">
        <v>100</v>
      </c>
      <c r="F2491" s="5" t="s">
        <v>101</v>
      </c>
      <c r="G2491" s="5">
        <v>439.0</v>
      </c>
      <c r="H2491" s="5" t="s">
        <v>102</v>
      </c>
      <c r="I2491" s="4" t="s">
        <v>28</v>
      </c>
    </row>
    <row r="2492">
      <c r="A2492" s="3">
        <v>43781.0</v>
      </c>
      <c r="B2492" s="4" t="s">
        <v>618</v>
      </c>
      <c r="C2492" s="5">
        <v>93.0</v>
      </c>
      <c r="D2492" s="4" t="s">
        <v>619</v>
      </c>
      <c r="E2492" s="6" t="s">
        <v>620</v>
      </c>
      <c r="F2492" s="5" t="s">
        <v>176</v>
      </c>
      <c r="G2492" s="5">
        <v>71.0</v>
      </c>
      <c r="H2492" s="5" t="s">
        <v>621</v>
      </c>
      <c r="I2492" s="4" t="s">
        <v>28</v>
      </c>
    </row>
    <row r="2493">
      <c r="A2493" s="3">
        <v>43781.0</v>
      </c>
      <c r="B2493" s="4" t="s">
        <v>923</v>
      </c>
      <c r="C2493" s="5">
        <v>94.0</v>
      </c>
      <c r="D2493" s="4" t="s">
        <v>924</v>
      </c>
      <c r="E2493" s="6" t="s">
        <v>925</v>
      </c>
      <c r="F2493" s="5" t="s">
        <v>58</v>
      </c>
      <c r="G2493" s="5">
        <v>454.0</v>
      </c>
      <c r="H2493" s="5" t="s">
        <v>747</v>
      </c>
      <c r="I2493" s="4" t="s">
        <v>28</v>
      </c>
    </row>
    <row r="2494">
      <c r="A2494" s="3">
        <v>43781.0</v>
      </c>
      <c r="B2494" s="4" t="s">
        <v>827</v>
      </c>
      <c r="C2494" s="5">
        <v>95.0</v>
      </c>
      <c r="D2494" s="4" t="s">
        <v>828</v>
      </c>
      <c r="E2494" s="6" t="s">
        <v>829</v>
      </c>
      <c r="F2494" s="5" t="s">
        <v>12</v>
      </c>
      <c r="G2494" s="5">
        <v>2222.0</v>
      </c>
      <c r="H2494" s="5" t="s">
        <v>830</v>
      </c>
      <c r="I2494" s="4" t="s">
        <v>28</v>
      </c>
    </row>
    <row r="2495">
      <c r="A2495" s="3">
        <v>43781.0</v>
      </c>
      <c r="B2495" s="4" t="s">
        <v>763</v>
      </c>
      <c r="C2495" s="5">
        <v>96.0</v>
      </c>
      <c r="D2495" s="4" t="s">
        <v>764</v>
      </c>
      <c r="E2495" s="6" t="s">
        <v>765</v>
      </c>
      <c r="F2495" s="5" t="s">
        <v>85</v>
      </c>
      <c r="G2495" s="5">
        <v>183.0</v>
      </c>
      <c r="H2495" s="5" t="s">
        <v>213</v>
      </c>
      <c r="I2495" s="4" t="s">
        <v>28</v>
      </c>
    </row>
    <row r="2496">
      <c r="A2496" s="3">
        <v>43781.0</v>
      </c>
      <c r="B2496" s="4" t="s">
        <v>810</v>
      </c>
      <c r="C2496" s="5">
        <v>97.0</v>
      </c>
      <c r="D2496" s="4" t="s">
        <v>811</v>
      </c>
      <c r="E2496" s="6" t="s">
        <v>812</v>
      </c>
      <c r="F2496" s="5" t="s">
        <v>26</v>
      </c>
      <c r="G2496" s="5">
        <v>1923.0</v>
      </c>
      <c r="H2496" s="5" t="s">
        <v>569</v>
      </c>
      <c r="I2496" s="4" t="s">
        <v>28</v>
      </c>
    </row>
    <row r="2497">
      <c r="A2497" s="3">
        <v>43781.0</v>
      </c>
      <c r="B2497" s="4" t="s">
        <v>881</v>
      </c>
      <c r="C2497" s="5">
        <v>98.0</v>
      </c>
      <c r="D2497" s="4" t="s">
        <v>882</v>
      </c>
      <c r="E2497" s="6" t="s">
        <v>883</v>
      </c>
      <c r="F2497" s="5" t="s">
        <v>12</v>
      </c>
      <c r="G2497" s="5">
        <v>28.0</v>
      </c>
      <c r="H2497" s="5" t="s">
        <v>884</v>
      </c>
      <c r="I2497" s="4" t="s">
        <v>14</v>
      </c>
    </row>
    <row r="2498">
      <c r="A2498" s="3">
        <v>43781.0</v>
      </c>
      <c r="B2498" s="4" t="s">
        <v>601</v>
      </c>
      <c r="C2498" s="5">
        <v>99.0</v>
      </c>
      <c r="D2498" s="4" t="s">
        <v>602</v>
      </c>
      <c r="E2498" s="6" t="s">
        <v>603</v>
      </c>
      <c r="F2498" s="5" t="s">
        <v>32</v>
      </c>
      <c r="G2498" s="5">
        <v>629.0</v>
      </c>
      <c r="H2498" s="5" t="s">
        <v>351</v>
      </c>
      <c r="I2498" s="4" t="s">
        <v>28</v>
      </c>
    </row>
    <row r="2499">
      <c r="A2499" s="3">
        <v>43781.0</v>
      </c>
      <c r="B2499" s="4" t="s">
        <v>377</v>
      </c>
      <c r="C2499" s="5">
        <v>100.0</v>
      </c>
      <c r="D2499" s="4" t="s">
        <v>378</v>
      </c>
      <c r="E2499" s="6" t="s">
        <v>379</v>
      </c>
      <c r="F2499" s="5" t="s">
        <v>32</v>
      </c>
      <c r="G2499" s="5">
        <v>2875.0</v>
      </c>
      <c r="H2499" s="5" t="s">
        <v>332</v>
      </c>
      <c r="I2499" s="4" t="s">
        <v>28</v>
      </c>
    </row>
    <row r="2500">
      <c r="A2500" s="3">
        <v>43780.0</v>
      </c>
      <c r="B2500" s="4" t="s">
        <v>15</v>
      </c>
      <c r="C2500" s="5">
        <v>1.0</v>
      </c>
      <c r="D2500" s="4" t="s">
        <v>16</v>
      </c>
      <c r="E2500" s="6" t="s">
        <v>17</v>
      </c>
      <c r="F2500" s="5">
        <v>4.0</v>
      </c>
      <c r="G2500" s="5">
        <v>29163.0</v>
      </c>
      <c r="H2500" s="5" t="s">
        <v>18</v>
      </c>
      <c r="I2500" s="4" t="s">
        <v>14</v>
      </c>
    </row>
    <row r="2501">
      <c r="A2501" s="3">
        <v>43780.0</v>
      </c>
      <c r="B2501" s="4" t="s">
        <v>19</v>
      </c>
      <c r="C2501" s="5">
        <v>2.0</v>
      </c>
      <c r="D2501" s="4" t="s">
        <v>20</v>
      </c>
      <c r="E2501" s="6" t="s">
        <v>21</v>
      </c>
      <c r="F2501" s="5">
        <v>4.0</v>
      </c>
      <c r="G2501" s="5">
        <v>10808.0</v>
      </c>
      <c r="H2501" s="5" t="s">
        <v>22</v>
      </c>
      <c r="I2501" s="4" t="s">
        <v>14</v>
      </c>
    </row>
    <row r="2502">
      <c r="A2502" s="3">
        <v>43780.0</v>
      </c>
      <c r="B2502" s="4" t="s">
        <v>23</v>
      </c>
      <c r="C2502" s="5">
        <v>3.0</v>
      </c>
      <c r="D2502" s="4" t="s">
        <v>24</v>
      </c>
      <c r="E2502" s="6" t="s">
        <v>25</v>
      </c>
      <c r="F2502" s="5" t="s">
        <v>26</v>
      </c>
      <c r="G2502" s="5">
        <v>6079.0</v>
      </c>
      <c r="H2502" s="5" t="s">
        <v>27</v>
      </c>
      <c r="I2502" s="4" t="s">
        <v>28</v>
      </c>
    </row>
    <row r="2503">
      <c r="A2503" s="3">
        <v>43780.0</v>
      </c>
      <c r="B2503" s="4" t="s">
        <v>46</v>
      </c>
      <c r="C2503" s="5">
        <v>4.0</v>
      </c>
      <c r="D2503" s="4" t="s">
        <v>47</v>
      </c>
      <c r="E2503" s="6" t="s">
        <v>48</v>
      </c>
      <c r="F2503" s="5">
        <v>4.0</v>
      </c>
      <c r="G2503" s="5">
        <v>6736.0</v>
      </c>
      <c r="H2503" s="5" t="s">
        <v>49</v>
      </c>
      <c r="I2503" s="4" t="s">
        <v>14</v>
      </c>
    </row>
    <row r="2504">
      <c r="A2504" s="3">
        <v>43780.0</v>
      </c>
      <c r="B2504" s="4" t="s">
        <v>38</v>
      </c>
      <c r="C2504" s="5">
        <v>5.0</v>
      </c>
      <c r="D2504" s="4" t="s">
        <v>39</v>
      </c>
      <c r="E2504" s="6" t="s">
        <v>40</v>
      </c>
      <c r="F2504" s="5">
        <v>4.0</v>
      </c>
      <c r="G2504" s="5">
        <v>5485.0</v>
      </c>
      <c r="H2504" s="5" t="s">
        <v>41</v>
      </c>
      <c r="I2504" s="4" t="s">
        <v>14</v>
      </c>
    </row>
    <row r="2505">
      <c r="A2505" s="3">
        <v>43780.0</v>
      </c>
      <c r="B2505" s="4" t="s">
        <v>60</v>
      </c>
      <c r="C2505" s="5">
        <v>6.0</v>
      </c>
      <c r="D2505" s="4" t="s">
        <v>61</v>
      </c>
      <c r="E2505" s="6" t="s">
        <v>62</v>
      </c>
      <c r="F2505" s="5">
        <v>4.0</v>
      </c>
      <c r="G2505" s="5">
        <v>2758.0</v>
      </c>
      <c r="H2505" s="5" t="s">
        <v>63</v>
      </c>
      <c r="I2505" s="4" t="s">
        <v>14</v>
      </c>
    </row>
    <row r="2506">
      <c r="A2506" s="3">
        <v>43780.0</v>
      </c>
      <c r="B2506" s="4" t="s">
        <v>76</v>
      </c>
      <c r="C2506" s="5">
        <v>7.0</v>
      </c>
      <c r="D2506" s="4" t="s">
        <v>77</v>
      </c>
      <c r="E2506" s="6" t="s">
        <v>78</v>
      </c>
      <c r="F2506" s="5" t="s">
        <v>26</v>
      </c>
      <c r="G2506" s="5">
        <v>2934.0</v>
      </c>
      <c r="H2506" s="5" t="s">
        <v>67</v>
      </c>
      <c r="I2506" s="4" t="s">
        <v>28</v>
      </c>
    </row>
    <row r="2507">
      <c r="A2507" s="3">
        <v>43780.0</v>
      </c>
      <c r="B2507" s="4" t="s">
        <v>930</v>
      </c>
      <c r="C2507" s="5">
        <v>8.0</v>
      </c>
      <c r="D2507" s="4" t="s">
        <v>931</v>
      </c>
      <c r="E2507" s="6" t="s">
        <v>932</v>
      </c>
      <c r="F2507" s="5" t="s">
        <v>933</v>
      </c>
      <c r="G2507" s="5">
        <v>61.0</v>
      </c>
      <c r="H2507" s="5">
        <v>259.0</v>
      </c>
      <c r="I2507" s="4" t="s">
        <v>14</v>
      </c>
    </row>
    <row r="2508">
      <c r="A2508" s="3">
        <v>43780.0</v>
      </c>
      <c r="B2508" s="4" t="s">
        <v>68</v>
      </c>
      <c r="C2508" s="5">
        <v>9.0</v>
      </c>
      <c r="D2508" s="4" t="s">
        <v>69</v>
      </c>
      <c r="E2508" s="6" t="s">
        <v>70</v>
      </c>
      <c r="F2508" s="5">
        <v>4.0</v>
      </c>
      <c r="G2508" s="5">
        <v>3725.0</v>
      </c>
      <c r="H2508" s="5" t="s">
        <v>67</v>
      </c>
      <c r="I2508" s="4" t="s">
        <v>28</v>
      </c>
    </row>
    <row r="2509">
      <c r="A2509" s="3">
        <v>43780.0</v>
      </c>
      <c r="B2509" s="4" t="s">
        <v>468</v>
      </c>
      <c r="C2509" s="5">
        <v>10.0</v>
      </c>
      <c r="D2509" s="4" t="s">
        <v>469</v>
      </c>
      <c r="E2509" s="6" t="s">
        <v>470</v>
      </c>
      <c r="F2509" s="5">
        <v>4.0</v>
      </c>
      <c r="G2509" s="5">
        <v>31441.0</v>
      </c>
      <c r="H2509" s="5" t="s">
        <v>471</v>
      </c>
      <c r="I2509" s="4" t="s">
        <v>14</v>
      </c>
    </row>
    <row r="2510">
      <c r="A2510" s="3">
        <v>43780.0</v>
      </c>
      <c r="B2510" s="4" t="s">
        <v>71</v>
      </c>
      <c r="C2510" s="5">
        <v>11.0</v>
      </c>
      <c r="D2510" s="4" t="s">
        <v>72</v>
      </c>
      <c r="E2510" s="6" t="s">
        <v>73</v>
      </c>
      <c r="F2510" s="5" t="s">
        <v>74</v>
      </c>
      <c r="G2510" s="5">
        <v>2403.0</v>
      </c>
      <c r="H2510" s="5" t="s">
        <v>75</v>
      </c>
      <c r="I2510" s="4" t="s">
        <v>28</v>
      </c>
    </row>
    <row r="2511">
      <c r="A2511" s="3">
        <v>43780.0</v>
      </c>
      <c r="B2511" s="4" t="s">
        <v>692</v>
      </c>
      <c r="C2511" s="5">
        <v>12.0</v>
      </c>
      <c r="D2511" s="4" t="s">
        <v>693</v>
      </c>
      <c r="E2511" s="6" t="s">
        <v>694</v>
      </c>
      <c r="F2511" s="5" t="s">
        <v>12</v>
      </c>
      <c r="G2511" s="5">
        <v>4587.0</v>
      </c>
      <c r="H2511" s="5" t="s">
        <v>695</v>
      </c>
      <c r="I2511" s="4" t="s">
        <v>28</v>
      </c>
    </row>
    <row r="2512">
      <c r="A2512" s="3">
        <v>43780.0</v>
      </c>
      <c r="B2512" s="4" t="s">
        <v>963</v>
      </c>
      <c r="C2512" s="5">
        <v>13.0</v>
      </c>
      <c r="D2512" s="4" t="s">
        <v>43</v>
      </c>
      <c r="E2512" s="6" t="s">
        <v>964</v>
      </c>
      <c r="F2512" s="5">
        <v>4.0</v>
      </c>
      <c r="G2512" s="5">
        <v>1652.0</v>
      </c>
      <c r="H2512" s="5" t="s">
        <v>209</v>
      </c>
      <c r="I2512" s="4" t="s">
        <v>14</v>
      </c>
    </row>
    <row r="2513">
      <c r="A2513" s="3">
        <v>43780.0</v>
      </c>
      <c r="B2513" s="4" t="s">
        <v>120</v>
      </c>
      <c r="C2513" s="5">
        <v>14.0</v>
      </c>
      <c r="D2513" s="4" t="s">
        <v>121</v>
      </c>
      <c r="E2513" s="6" t="s">
        <v>122</v>
      </c>
      <c r="F2513" s="5" t="s">
        <v>32</v>
      </c>
      <c r="G2513" s="5">
        <v>2041.0</v>
      </c>
      <c r="H2513" s="5" t="s">
        <v>123</v>
      </c>
      <c r="I2513" s="4" t="s">
        <v>28</v>
      </c>
    </row>
    <row r="2514">
      <c r="A2514" s="3">
        <v>43780.0</v>
      </c>
      <c r="B2514" s="4" t="s">
        <v>29</v>
      </c>
      <c r="C2514" s="5">
        <v>15.0</v>
      </c>
      <c r="D2514" s="4" t="s">
        <v>30</v>
      </c>
      <c r="E2514" s="6" t="s">
        <v>31</v>
      </c>
      <c r="F2514" s="5" t="s">
        <v>32</v>
      </c>
      <c r="G2514" s="5">
        <v>2108.0</v>
      </c>
      <c r="H2514" s="5" t="s">
        <v>33</v>
      </c>
      <c r="I2514" s="4" t="s">
        <v>28</v>
      </c>
    </row>
    <row r="2515">
      <c r="A2515" s="3">
        <v>43780.0</v>
      </c>
      <c r="B2515" s="4" t="s">
        <v>86</v>
      </c>
      <c r="C2515" s="5">
        <v>16.0</v>
      </c>
      <c r="D2515" s="4" t="s">
        <v>87</v>
      </c>
      <c r="E2515" s="6" t="s">
        <v>88</v>
      </c>
      <c r="F2515" s="5">
        <v>4.0</v>
      </c>
      <c r="G2515" s="5">
        <v>3640.0</v>
      </c>
      <c r="H2515" s="5" t="s">
        <v>89</v>
      </c>
      <c r="I2515" s="4" t="s">
        <v>14</v>
      </c>
    </row>
    <row r="2516">
      <c r="A2516" s="3">
        <v>43780.0</v>
      </c>
      <c r="B2516" s="4" t="s">
        <v>34</v>
      </c>
      <c r="C2516" s="5">
        <v>17.0</v>
      </c>
      <c r="D2516" s="4" t="s">
        <v>35</v>
      </c>
      <c r="E2516" s="6" t="s">
        <v>36</v>
      </c>
      <c r="F2516" s="5">
        <v>4.0</v>
      </c>
      <c r="G2516" s="5">
        <v>3781.0</v>
      </c>
      <c r="H2516" s="5" t="s">
        <v>37</v>
      </c>
      <c r="I2516" s="4" t="s">
        <v>28</v>
      </c>
    </row>
    <row r="2517">
      <c r="A2517" s="3">
        <v>43780.0</v>
      </c>
      <c r="B2517" s="4" t="s">
        <v>90</v>
      </c>
      <c r="C2517" s="5">
        <v>18.0</v>
      </c>
      <c r="D2517" s="4" t="s">
        <v>91</v>
      </c>
      <c r="E2517" s="6" t="s">
        <v>92</v>
      </c>
      <c r="F2517" s="5" t="s">
        <v>32</v>
      </c>
      <c r="G2517" s="5">
        <v>3157.0</v>
      </c>
      <c r="H2517" s="5" t="s">
        <v>93</v>
      </c>
      <c r="I2517" s="4" t="s">
        <v>28</v>
      </c>
    </row>
    <row r="2518">
      <c r="A2518" s="3">
        <v>43780.0</v>
      </c>
      <c r="B2518" s="4" t="s">
        <v>182</v>
      </c>
      <c r="C2518" s="5">
        <v>19.0</v>
      </c>
      <c r="D2518" s="4" t="s">
        <v>183</v>
      </c>
      <c r="E2518" s="6" t="s">
        <v>184</v>
      </c>
      <c r="F2518" s="5">
        <v>4.0</v>
      </c>
      <c r="G2518" s="5">
        <v>6706.0</v>
      </c>
      <c r="H2518" s="5" t="s">
        <v>185</v>
      </c>
      <c r="I2518" s="4" t="s">
        <v>14</v>
      </c>
    </row>
    <row r="2519">
      <c r="A2519" s="3">
        <v>43780.0</v>
      </c>
      <c r="B2519" s="4" t="s">
        <v>214</v>
      </c>
      <c r="C2519" s="5">
        <v>20.0</v>
      </c>
      <c r="D2519" s="4" t="s">
        <v>215</v>
      </c>
      <c r="E2519" s="6" t="s">
        <v>216</v>
      </c>
      <c r="F2519" s="5" t="s">
        <v>26</v>
      </c>
      <c r="G2519" s="5">
        <v>4463.0</v>
      </c>
      <c r="H2519" s="5" t="s">
        <v>54</v>
      </c>
      <c r="I2519" s="4" t="s">
        <v>28</v>
      </c>
    </row>
    <row r="2520">
      <c r="A2520" s="3">
        <v>43780.0</v>
      </c>
      <c r="B2520" s="4" t="s">
        <v>140</v>
      </c>
      <c r="C2520" s="5">
        <v>21.0</v>
      </c>
      <c r="D2520" s="4" t="s">
        <v>141</v>
      </c>
      <c r="E2520" s="6" t="s">
        <v>142</v>
      </c>
      <c r="F2520" s="5" t="s">
        <v>74</v>
      </c>
      <c r="G2520" s="5">
        <v>8885.0</v>
      </c>
      <c r="H2520" s="5" t="s">
        <v>143</v>
      </c>
      <c r="I2520" s="4" t="s">
        <v>28</v>
      </c>
    </row>
    <row r="2521">
      <c r="A2521" s="3">
        <v>43780.0</v>
      </c>
      <c r="B2521" s="4" t="s">
        <v>532</v>
      </c>
      <c r="C2521" s="5">
        <v>22.0</v>
      </c>
      <c r="D2521" s="4" t="s">
        <v>533</v>
      </c>
      <c r="E2521" s="6" t="s">
        <v>534</v>
      </c>
      <c r="F2521" s="5" t="s">
        <v>12</v>
      </c>
      <c r="G2521" s="5">
        <v>2799.0</v>
      </c>
      <c r="H2521" s="5" t="s">
        <v>535</v>
      </c>
      <c r="I2521" s="4" t="s">
        <v>14</v>
      </c>
    </row>
    <row r="2522">
      <c r="A2522" s="3">
        <v>43780.0</v>
      </c>
      <c r="B2522" s="4" t="s">
        <v>857</v>
      </c>
      <c r="C2522" s="5">
        <v>23.0</v>
      </c>
      <c r="D2522" s="4" t="s">
        <v>858</v>
      </c>
      <c r="E2522" s="6" t="s">
        <v>859</v>
      </c>
      <c r="F2522" s="5">
        <v>4.0</v>
      </c>
      <c r="G2522" s="5">
        <v>2099.0</v>
      </c>
      <c r="H2522" s="5" t="s">
        <v>67</v>
      </c>
      <c r="I2522" s="4" t="s">
        <v>14</v>
      </c>
    </row>
    <row r="2523">
      <c r="A2523" s="3">
        <v>43780.0</v>
      </c>
      <c r="B2523" s="4" t="s">
        <v>108</v>
      </c>
      <c r="C2523" s="5">
        <v>24.0</v>
      </c>
      <c r="D2523" s="4" t="s">
        <v>109</v>
      </c>
      <c r="E2523" s="6" t="s">
        <v>110</v>
      </c>
      <c r="F2523" s="5" t="s">
        <v>58</v>
      </c>
      <c r="G2523" s="5">
        <v>14480.0</v>
      </c>
      <c r="H2523" s="5" t="s">
        <v>111</v>
      </c>
      <c r="I2523" s="4" t="s">
        <v>28</v>
      </c>
    </row>
    <row r="2524">
      <c r="A2524" s="3">
        <v>43780.0</v>
      </c>
      <c r="B2524" s="4" t="s">
        <v>124</v>
      </c>
      <c r="C2524" s="5">
        <v>25.0</v>
      </c>
      <c r="D2524" s="4" t="s">
        <v>125</v>
      </c>
      <c r="E2524" s="6" t="s">
        <v>126</v>
      </c>
      <c r="F2524" s="5" t="s">
        <v>26</v>
      </c>
      <c r="G2524" s="5">
        <v>2493.0</v>
      </c>
      <c r="H2524" s="5" t="s">
        <v>127</v>
      </c>
      <c r="I2524" s="4" t="s">
        <v>28</v>
      </c>
    </row>
    <row r="2525">
      <c r="A2525" s="3">
        <v>43780.0</v>
      </c>
      <c r="B2525" s="4" t="s">
        <v>112</v>
      </c>
      <c r="C2525" s="5">
        <v>26.0</v>
      </c>
      <c r="D2525" s="4" t="s">
        <v>113</v>
      </c>
      <c r="E2525" s="6" t="s">
        <v>114</v>
      </c>
      <c r="F2525" s="5" t="s">
        <v>12</v>
      </c>
      <c r="G2525" s="5">
        <v>2675.0</v>
      </c>
      <c r="H2525" s="5" t="s">
        <v>115</v>
      </c>
      <c r="I2525" s="4" t="s">
        <v>28</v>
      </c>
    </row>
    <row r="2526">
      <c r="A2526" s="3">
        <v>43780.0</v>
      </c>
      <c r="B2526" s="4" t="s">
        <v>367</v>
      </c>
      <c r="C2526" s="5">
        <v>27.0</v>
      </c>
      <c r="D2526" s="4" t="s">
        <v>104</v>
      </c>
      <c r="E2526" s="6" t="s">
        <v>368</v>
      </c>
      <c r="F2526" s="5">
        <v>4.0</v>
      </c>
      <c r="G2526" s="5">
        <v>3386.0</v>
      </c>
      <c r="H2526" s="5" t="s">
        <v>369</v>
      </c>
      <c r="I2526" s="4" t="s">
        <v>28</v>
      </c>
    </row>
    <row r="2527">
      <c r="A2527" s="3">
        <v>43780.0</v>
      </c>
      <c r="B2527" s="4" t="s">
        <v>55</v>
      </c>
      <c r="C2527" s="5">
        <v>28.0</v>
      </c>
      <c r="D2527" s="4" t="s">
        <v>56</v>
      </c>
      <c r="E2527" s="6" t="s">
        <v>57</v>
      </c>
      <c r="F2527" s="5" t="s">
        <v>58</v>
      </c>
      <c r="G2527" s="5">
        <v>2245.0</v>
      </c>
      <c r="H2527" s="5" t="s">
        <v>59</v>
      </c>
      <c r="I2527" s="4" t="s">
        <v>28</v>
      </c>
    </row>
    <row r="2528">
      <c r="A2528" s="3">
        <v>43780.0</v>
      </c>
      <c r="B2528" s="4" t="s">
        <v>384</v>
      </c>
      <c r="C2528" s="5">
        <v>29.0</v>
      </c>
      <c r="D2528" s="4" t="s">
        <v>385</v>
      </c>
      <c r="E2528" s="6" t="s">
        <v>386</v>
      </c>
      <c r="F2528" s="5" t="s">
        <v>74</v>
      </c>
      <c r="G2528" s="5">
        <v>2544.0</v>
      </c>
      <c r="H2528" s="5">
        <v>30.0</v>
      </c>
      <c r="I2528" s="4" t="s">
        <v>28</v>
      </c>
    </row>
    <row r="2529">
      <c r="A2529" s="3">
        <v>43780.0</v>
      </c>
      <c r="B2529" s="4" t="s">
        <v>229</v>
      </c>
      <c r="C2529" s="5">
        <v>30.0</v>
      </c>
      <c r="D2529" s="4" t="s">
        <v>230</v>
      </c>
      <c r="E2529" s="6" t="s">
        <v>231</v>
      </c>
      <c r="F2529" s="5" t="s">
        <v>134</v>
      </c>
      <c r="G2529" s="5">
        <v>166.0</v>
      </c>
      <c r="H2529" s="5" t="s">
        <v>232</v>
      </c>
      <c r="I2529" s="4" t="s">
        <v>28</v>
      </c>
    </row>
    <row r="2530">
      <c r="A2530" s="3">
        <v>43780.0</v>
      </c>
      <c r="B2530" s="4" t="s">
        <v>190</v>
      </c>
      <c r="C2530" s="5">
        <v>31.0</v>
      </c>
      <c r="D2530" s="4" t="s">
        <v>191</v>
      </c>
      <c r="E2530" s="6" t="s">
        <v>192</v>
      </c>
      <c r="F2530" s="5" t="s">
        <v>26</v>
      </c>
      <c r="G2530" s="5">
        <v>229.0</v>
      </c>
      <c r="H2530" s="5" t="s">
        <v>193</v>
      </c>
      <c r="I2530" s="4" t="s">
        <v>28</v>
      </c>
    </row>
    <row r="2531">
      <c r="A2531" s="3">
        <v>43780.0</v>
      </c>
      <c r="B2531" s="4" t="s">
        <v>322</v>
      </c>
      <c r="C2531" s="5">
        <v>32.0</v>
      </c>
      <c r="D2531" s="4" t="s">
        <v>323</v>
      </c>
      <c r="E2531" s="6" t="s">
        <v>324</v>
      </c>
      <c r="F2531" s="5" t="s">
        <v>12</v>
      </c>
      <c r="G2531" s="5">
        <v>2489.0</v>
      </c>
      <c r="H2531" s="5" t="s">
        <v>325</v>
      </c>
      <c r="I2531" s="4" t="s">
        <v>28</v>
      </c>
    </row>
    <row r="2532">
      <c r="A2532" s="3">
        <v>43780.0</v>
      </c>
      <c r="B2532" s="4" t="s">
        <v>248</v>
      </c>
      <c r="C2532" s="5">
        <v>33.0</v>
      </c>
      <c r="D2532" s="4" t="s">
        <v>249</v>
      </c>
      <c r="E2532" s="6" t="s">
        <v>250</v>
      </c>
      <c r="F2532" s="5" t="s">
        <v>251</v>
      </c>
      <c r="G2532" s="5">
        <v>4596.0</v>
      </c>
      <c r="H2532" s="5" t="s">
        <v>252</v>
      </c>
      <c r="I2532" s="4" t="s">
        <v>14</v>
      </c>
    </row>
    <row r="2533">
      <c r="A2533" s="3">
        <v>43780.0</v>
      </c>
      <c r="B2533" s="4" t="s">
        <v>217</v>
      </c>
      <c r="C2533" s="5">
        <v>34.0</v>
      </c>
      <c r="D2533" s="4" t="s">
        <v>218</v>
      </c>
      <c r="E2533" s="6" t="s">
        <v>219</v>
      </c>
      <c r="F2533" s="5" t="s">
        <v>32</v>
      </c>
      <c r="G2533" s="5">
        <v>3561.0</v>
      </c>
      <c r="H2533" s="5" t="s">
        <v>220</v>
      </c>
      <c r="I2533" s="4" t="s">
        <v>28</v>
      </c>
    </row>
    <row r="2534">
      <c r="A2534" s="3">
        <v>43780.0</v>
      </c>
      <c r="B2534" s="4" t="s">
        <v>552</v>
      </c>
      <c r="C2534" s="5">
        <v>35.0</v>
      </c>
      <c r="D2534" s="4" t="s">
        <v>553</v>
      </c>
      <c r="E2534" s="6" t="s">
        <v>554</v>
      </c>
      <c r="F2534" s="5" t="s">
        <v>58</v>
      </c>
      <c r="G2534" s="5">
        <v>214.0</v>
      </c>
      <c r="H2534" s="5" t="s">
        <v>555</v>
      </c>
      <c r="I2534" s="4" t="s">
        <v>28</v>
      </c>
    </row>
    <row r="2535">
      <c r="A2535" s="3">
        <v>43780.0</v>
      </c>
      <c r="B2535" s="4" t="s">
        <v>156</v>
      </c>
      <c r="C2535" s="5">
        <v>36.0</v>
      </c>
      <c r="D2535" s="4" t="s">
        <v>157</v>
      </c>
      <c r="E2535" s="6" t="s">
        <v>158</v>
      </c>
      <c r="F2535" s="5" t="s">
        <v>134</v>
      </c>
      <c r="G2535" s="5">
        <v>1400.0</v>
      </c>
      <c r="H2535" s="5" t="s">
        <v>159</v>
      </c>
      <c r="I2535" s="4" t="s">
        <v>28</v>
      </c>
    </row>
    <row r="2536">
      <c r="A2536" s="3">
        <v>43780.0</v>
      </c>
      <c r="B2536" s="4" t="s">
        <v>116</v>
      </c>
      <c r="C2536" s="5">
        <v>37.0</v>
      </c>
      <c r="D2536" s="4" t="s">
        <v>117</v>
      </c>
      <c r="E2536" s="6" t="s">
        <v>118</v>
      </c>
      <c r="F2536" s="5" t="s">
        <v>32</v>
      </c>
      <c r="G2536" s="5">
        <v>2056.0</v>
      </c>
      <c r="H2536" s="5" t="s">
        <v>119</v>
      </c>
      <c r="I2536" s="4" t="s">
        <v>28</v>
      </c>
    </row>
    <row r="2537">
      <c r="A2537" s="3">
        <v>43780.0</v>
      </c>
      <c r="B2537" s="4" t="s">
        <v>409</v>
      </c>
      <c r="C2537" s="5">
        <v>38.0</v>
      </c>
      <c r="D2537" s="4" t="s">
        <v>410</v>
      </c>
      <c r="E2537" s="6" t="s">
        <v>411</v>
      </c>
      <c r="F2537" s="5" t="s">
        <v>32</v>
      </c>
      <c r="G2537" s="5">
        <v>827.0</v>
      </c>
      <c r="H2537" s="5" t="s">
        <v>412</v>
      </c>
      <c r="I2537" s="4" t="s">
        <v>28</v>
      </c>
    </row>
    <row r="2538">
      <c r="A2538" s="3">
        <v>43780.0</v>
      </c>
      <c r="B2538" s="4" t="s">
        <v>482</v>
      </c>
      <c r="C2538" s="5">
        <v>39.0</v>
      </c>
      <c r="D2538" s="4" t="s">
        <v>199</v>
      </c>
      <c r="E2538" s="6" t="s">
        <v>483</v>
      </c>
      <c r="F2538" s="5">
        <v>4.0</v>
      </c>
      <c r="G2538" s="5">
        <v>8862.0</v>
      </c>
      <c r="H2538" s="5" t="s">
        <v>484</v>
      </c>
      <c r="I2538" s="4" t="s">
        <v>28</v>
      </c>
    </row>
    <row r="2539">
      <c r="A2539" s="3">
        <v>43780.0</v>
      </c>
      <c r="B2539" s="4" t="s">
        <v>380</v>
      </c>
      <c r="C2539" s="5">
        <v>40.0</v>
      </c>
      <c r="D2539" s="4" t="s">
        <v>381</v>
      </c>
      <c r="E2539" s="6" t="s">
        <v>382</v>
      </c>
      <c r="F2539" s="5" t="s">
        <v>12</v>
      </c>
      <c r="G2539" s="5">
        <v>6969.0</v>
      </c>
      <c r="H2539" s="5" t="s">
        <v>383</v>
      </c>
      <c r="I2539" s="4" t="s">
        <v>28</v>
      </c>
    </row>
    <row r="2540">
      <c r="A2540" s="3">
        <v>43780.0</v>
      </c>
      <c r="B2540" s="4" t="s">
        <v>64</v>
      </c>
      <c r="C2540" s="5">
        <v>41.0</v>
      </c>
      <c r="D2540" s="4" t="s">
        <v>65</v>
      </c>
      <c r="E2540" s="6" t="s">
        <v>66</v>
      </c>
      <c r="F2540" s="5">
        <v>4.0</v>
      </c>
      <c r="G2540" s="5">
        <v>2329.0</v>
      </c>
      <c r="H2540" s="5" t="s">
        <v>67</v>
      </c>
      <c r="I2540" s="4" t="s">
        <v>14</v>
      </c>
    </row>
    <row r="2541">
      <c r="A2541" s="3">
        <v>43780.0</v>
      </c>
      <c r="B2541" s="4" t="s">
        <v>131</v>
      </c>
      <c r="C2541" s="5">
        <v>42.0</v>
      </c>
      <c r="D2541" s="4" t="s">
        <v>132</v>
      </c>
      <c r="E2541" s="6" t="s">
        <v>133</v>
      </c>
      <c r="F2541" s="5" t="s">
        <v>134</v>
      </c>
      <c r="G2541" s="5">
        <v>712.0</v>
      </c>
      <c r="H2541" s="5" t="s">
        <v>135</v>
      </c>
      <c r="I2541" s="4" t="s">
        <v>28</v>
      </c>
    </row>
    <row r="2542">
      <c r="A2542" s="3">
        <v>43780.0</v>
      </c>
      <c r="B2542" s="4" t="s">
        <v>360</v>
      </c>
      <c r="C2542" s="5">
        <v>43.0</v>
      </c>
      <c r="D2542" s="4" t="s">
        <v>361</v>
      </c>
      <c r="E2542" s="6" t="s">
        <v>362</v>
      </c>
      <c r="F2542" s="5">
        <v>4.0</v>
      </c>
      <c r="G2542" s="5">
        <v>540.0</v>
      </c>
      <c r="H2542" s="5" t="s">
        <v>54</v>
      </c>
      <c r="I2542" s="4" t="s">
        <v>14</v>
      </c>
    </row>
    <row r="2543">
      <c r="A2543" s="3">
        <v>43780.0</v>
      </c>
      <c r="B2543" s="4" t="s">
        <v>790</v>
      </c>
      <c r="C2543" s="5">
        <v>44.0</v>
      </c>
      <c r="D2543" s="4" t="s">
        <v>791</v>
      </c>
      <c r="E2543" s="6" t="s">
        <v>792</v>
      </c>
      <c r="F2543" s="5">
        <v>4.0</v>
      </c>
      <c r="G2543" s="5">
        <v>2004.0</v>
      </c>
      <c r="H2543" s="5" t="s">
        <v>793</v>
      </c>
      <c r="I2543" s="4" t="s">
        <v>14</v>
      </c>
    </row>
    <row r="2544">
      <c r="A2544" s="3">
        <v>43780.0</v>
      </c>
      <c r="B2544" s="4" t="s">
        <v>680</v>
      </c>
      <c r="C2544" s="5">
        <v>45.0</v>
      </c>
      <c r="D2544" s="4" t="s">
        <v>681</v>
      </c>
      <c r="E2544" s="6" t="s">
        <v>682</v>
      </c>
      <c r="F2544" s="5" t="s">
        <v>32</v>
      </c>
      <c r="G2544" s="5">
        <v>2047.0</v>
      </c>
      <c r="H2544" s="5" t="s">
        <v>683</v>
      </c>
      <c r="I2544" s="4" t="s">
        <v>28</v>
      </c>
    </row>
    <row r="2545">
      <c r="A2545" s="3">
        <v>43780.0</v>
      </c>
      <c r="B2545" s="4" t="s">
        <v>318</v>
      </c>
      <c r="C2545" s="5">
        <v>46.0</v>
      </c>
      <c r="D2545" s="4" t="s">
        <v>319</v>
      </c>
      <c r="E2545" s="6" t="s">
        <v>320</v>
      </c>
      <c r="F2545" s="5" t="s">
        <v>134</v>
      </c>
      <c r="G2545" s="5">
        <v>1113.0</v>
      </c>
      <c r="H2545" s="5" t="s">
        <v>321</v>
      </c>
      <c r="I2545" s="4" t="s">
        <v>28</v>
      </c>
    </row>
    <row r="2546">
      <c r="A2546" s="3">
        <v>43780.0</v>
      </c>
      <c r="B2546" s="4" t="s">
        <v>326</v>
      </c>
      <c r="C2546" s="5">
        <v>47.0</v>
      </c>
      <c r="D2546" s="4" t="s">
        <v>327</v>
      </c>
      <c r="E2546" s="6" t="s">
        <v>328</v>
      </c>
      <c r="F2546" s="5" t="s">
        <v>32</v>
      </c>
      <c r="G2546" s="5">
        <v>4873.0</v>
      </c>
      <c r="H2546" s="5" t="s">
        <v>213</v>
      </c>
      <c r="I2546" s="4" t="s">
        <v>28</v>
      </c>
    </row>
    <row r="2547">
      <c r="A2547" s="3">
        <v>43780.0</v>
      </c>
      <c r="B2547" s="4" t="s">
        <v>953</v>
      </c>
      <c r="C2547" s="5">
        <v>48.0</v>
      </c>
      <c r="D2547" s="4" t="s">
        <v>954</v>
      </c>
      <c r="E2547" s="6" t="s">
        <v>955</v>
      </c>
      <c r="F2547" s="5">
        <v>4.0</v>
      </c>
      <c r="G2547" s="5">
        <v>27.0</v>
      </c>
      <c r="H2547" s="5" t="s">
        <v>956</v>
      </c>
      <c r="I2547" s="4" t="s">
        <v>14</v>
      </c>
    </row>
    <row r="2548">
      <c r="A2548" s="3">
        <v>43780.0</v>
      </c>
      <c r="B2548" s="4" t="s">
        <v>664</v>
      </c>
      <c r="C2548" s="5">
        <v>49.0</v>
      </c>
      <c r="D2548" s="4" t="s">
        <v>665</v>
      </c>
      <c r="E2548" s="6" t="s">
        <v>666</v>
      </c>
      <c r="F2548" s="5" t="s">
        <v>74</v>
      </c>
      <c r="G2548" s="5">
        <v>1200.0</v>
      </c>
      <c r="H2548" s="5" t="s">
        <v>213</v>
      </c>
      <c r="I2548" s="4" t="s">
        <v>14</v>
      </c>
    </row>
    <row r="2549">
      <c r="A2549" s="3">
        <v>43780.0</v>
      </c>
      <c r="B2549" s="4" t="s">
        <v>50</v>
      </c>
      <c r="C2549" s="5">
        <v>50.0</v>
      </c>
      <c r="D2549" s="4" t="s">
        <v>51</v>
      </c>
      <c r="E2549" s="6" t="s">
        <v>52</v>
      </c>
      <c r="F2549" s="5" t="s">
        <v>53</v>
      </c>
      <c r="G2549" s="5">
        <v>938.0</v>
      </c>
      <c r="H2549" s="5" t="s">
        <v>54</v>
      </c>
      <c r="I2549" s="4" t="s">
        <v>28</v>
      </c>
    </row>
    <row r="2550">
      <c r="A2550" s="3">
        <v>43780.0</v>
      </c>
      <c r="B2550" s="4" t="s">
        <v>256</v>
      </c>
      <c r="C2550" s="5">
        <v>51.0</v>
      </c>
      <c r="D2550" s="4" t="s">
        <v>257</v>
      </c>
      <c r="E2550" s="6" t="s">
        <v>258</v>
      </c>
      <c r="F2550" s="5" t="s">
        <v>251</v>
      </c>
      <c r="G2550" s="5">
        <v>2406.0</v>
      </c>
      <c r="H2550" s="5" t="s">
        <v>259</v>
      </c>
      <c r="I2550" s="4" t="s">
        <v>28</v>
      </c>
    </row>
    <row r="2551">
      <c r="A2551" s="3">
        <v>43780.0</v>
      </c>
      <c r="B2551" s="4" t="s">
        <v>423</v>
      </c>
      <c r="C2551" s="5">
        <v>52.0</v>
      </c>
      <c r="D2551" s="4" t="s">
        <v>424</v>
      </c>
      <c r="E2551" s="6" t="s">
        <v>425</v>
      </c>
      <c r="F2551" s="5" t="s">
        <v>32</v>
      </c>
      <c r="G2551" s="5">
        <v>1739.0</v>
      </c>
      <c r="H2551" s="5" t="s">
        <v>426</v>
      </c>
      <c r="I2551" s="4" t="s">
        <v>14</v>
      </c>
    </row>
    <row r="2552">
      <c r="A2552" s="3">
        <v>43780.0</v>
      </c>
      <c r="B2552" s="4" t="s">
        <v>723</v>
      </c>
      <c r="C2552" s="5">
        <v>53.0</v>
      </c>
      <c r="D2552" s="4" t="s">
        <v>724</v>
      </c>
      <c r="E2552" s="6" t="s">
        <v>725</v>
      </c>
      <c r="F2552" s="5">
        <v>4.0</v>
      </c>
      <c r="G2552" s="5">
        <v>1405.0</v>
      </c>
      <c r="H2552" s="5" t="s">
        <v>726</v>
      </c>
      <c r="I2552" s="4" t="s">
        <v>28</v>
      </c>
    </row>
    <row r="2553">
      <c r="A2553" s="3">
        <v>43780.0</v>
      </c>
      <c r="B2553" s="4" t="s">
        <v>144</v>
      </c>
      <c r="C2553" s="5">
        <v>54.0</v>
      </c>
      <c r="D2553" s="4" t="s">
        <v>145</v>
      </c>
      <c r="E2553" s="6" t="s">
        <v>146</v>
      </c>
      <c r="F2553" s="5" t="s">
        <v>53</v>
      </c>
      <c r="G2553" s="5">
        <v>3616.0</v>
      </c>
      <c r="H2553" s="5" t="s">
        <v>147</v>
      </c>
      <c r="I2553" s="4" t="s">
        <v>28</v>
      </c>
    </row>
    <row r="2554">
      <c r="A2554" s="3">
        <v>43780.0</v>
      </c>
      <c r="B2554" s="4" t="s">
        <v>449</v>
      </c>
      <c r="C2554" s="5">
        <v>55.0</v>
      </c>
      <c r="D2554" s="4" t="s">
        <v>450</v>
      </c>
      <c r="E2554" s="6" t="s">
        <v>451</v>
      </c>
      <c r="F2554" s="5" t="s">
        <v>251</v>
      </c>
      <c r="G2554" s="5">
        <v>1054.0</v>
      </c>
      <c r="H2554" s="5" t="s">
        <v>452</v>
      </c>
      <c r="I2554" s="4" t="s">
        <v>28</v>
      </c>
    </row>
    <row r="2555">
      <c r="A2555" s="3">
        <v>43780.0</v>
      </c>
      <c r="B2555" s="4" t="s">
        <v>413</v>
      </c>
      <c r="C2555" s="5">
        <v>56.0</v>
      </c>
      <c r="D2555" s="4" t="s">
        <v>414</v>
      </c>
      <c r="E2555" s="6" t="s">
        <v>415</v>
      </c>
      <c r="F2555" s="5" t="s">
        <v>26</v>
      </c>
      <c r="G2555" s="5">
        <v>3279.0</v>
      </c>
      <c r="H2555" s="5" t="s">
        <v>416</v>
      </c>
      <c r="I2555" s="4" t="s">
        <v>28</v>
      </c>
    </row>
    <row r="2556">
      <c r="A2556" s="3">
        <v>43780.0</v>
      </c>
      <c r="B2556" s="4" t="s">
        <v>160</v>
      </c>
      <c r="C2556" s="5">
        <v>57.0</v>
      </c>
      <c r="D2556" s="4" t="s">
        <v>161</v>
      </c>
      <c r="E2556" s="6" t="s">
        <v>162</v>
      </c>
      <c r="F2556" s="5">
        <v>4.0</v>
      </c>
      <c r="G2556" s="5">
        <v>3281.0</v>
      </c>
      <c r="H2556" s="5" t="s">
        <v>163</v>
      </c>
      <c r="I2556" s="4" t="s">
        <v>14</v>
      </c>
    </row>
    <row r="2557">
      <c r="A2557" s="3">
        <v>43780.0</v>
      </c>
      <c r="B2557" s="4" t="s">
        <v>536</v>
      </c>
      <c r="C2557" s="5">
        <v>58.0</v>
      </c>
      <c r="D2557" s="4" t="s">
        <v>537</v>
      </c>
      <c r="E2557" s="6" t="s">
        <v>538</v>
      </c>
      <c r="F2557" s="5">
        <v>4.0</v>
      </c>
      <c r="G2557" s="5">
        <v>756.0</v>
      </c>
      <c r="H2557" s="5" t="s">
        <v>539</v>
      </c>
      <c r="I2557" s="4" t="s">
        <v>28</v>
      </c>
    </row>
    <row r="2558">
      <c r="A2558" s="3">
        <v>43780.0</v>
      </c>
      <c r="B2558" s="4" t="s">
        <v>923</v>
      </c>
      <c r="C2558" s="5">
        <v>59.0</v>
      </c>
      <c r="D2558" s="4" t="s">
        <v>924</v>
      </c>
      <c r="E2558" s="6" t="s">
        <v>925</v>
      </c>
      <c r="F2558" s="5" t="s">
        <v>58</v>
      </c>
      <c r="G2558" s="5">
        <v>454.0</v>
      </c>
      <c r="H2558" s="5" t="s">
        <v>747</v>
      </c>
      <c r="I2558" s="4" t="s">
        <v>28</v>
      </c>
    </row>
    <row r="2559">
      <c r="A2559" s="3">
        <v>43780.0</v>
      </c>
      <c r="B2559" s="4" t="s">
        <v>715</v>
      </c>
      <c r="C2559" s="5">
        <v>60.0</v>
      </c>
      <c r="D2559" s="4" t="s">
        <v>716</v>
      </c>
      <c r="E2559" s="6" t="s">
        <v>717</v>
      </c>
      <c r="F2559" s="5" t="s">
        <v>32</v>
      </c>
      <c r="G2559" s="5">
        <v>3560.0</v>
      </c>
      <c r="H2559" s="5" t="s">
        <v>718</v>
      </c>
      <c r="I2559" s="4" t="s">
        <v>28</v>
      </c>
    </row>
    <row r="2560">
      <c r="A2560" s="3">
        <v>43780.0</v>
      </c>
      <c r="B2560" s="4" t="s">
        <v>919</v>
      </c>
      <c r="C2560" s="5">
        <v>61.0</v>
      </c>
      <c r="D2560" s="4" t="s">
        <v>920</v>
      </c>
      <c r="E2560" s="6" t="s">
        <v>921</v>
      </c>
      <c r="F2560" s="5" t="s">
        <v>58</v>
      </c>
      <c r="G2560" s="5">
        <v>3753.0</v>
      </c>
      <c r="H2560" s="5" t="s">
        <v>922</v>
      </c>
      <c r="I2560" s="4" t="s">
        <v>28</v>
      </c>
    </row>
    <row r="2561">
      <c r="A2561" s="3">
        <v>43780.0</v>
      </c>
      <c r="B2561" s="4" t="s">
        <v>965</v>
      </c>
      <c r="C2561" s="5">
        <v>62.0</v>
      </c>
      <c r="D2561" s="4" t="s">
        <v>966</v>
      </c>
      <c r="E2561" s="6" t="s">
        <v>967</v>
      </c>
      <c r="F2561" s="5" t="s">
        <v>58</v>
      </c>
      <c r="G2561" s="5">
        <v>1267.0</v>
      </c>
      <c r="H2561" s="5" t="s">
        <v>762</v>
      </c>
      <c r="I2561" s="4" t="s">
        <v>14</v>
      </c>
    </row>
    <row r="2562">
      <c r="A2562" s="3">
        <v>43780.0</v>
      </c>
      <c r="B2562" s="4" t="s">
        <v>398</v>
      </c>
      <c r="C2562" s="5">
        <v>63.0</v>
      </c>
      <c r="D2562" s="4" t="s">
        <v>399</v>
      </c>
      <c r="E2562" s="6" t="s">
        <v>400</v>
      </c>
      <c r="F2562" s="5" t="s">
        <v>134</v>
      </c>
      <c r="G2562" s="5">
        <v>2116.0</v>
      </c>
      <c r="H2562" s="5" t="s">
        <v>54</v>
      </c>
      <c r="I2562" s="4" t="s">
        <v>28</v>
      </c>
    </row>
    <row r="2563">
      <c r="A2563" s="3">
        <v>43780.0</v>
      </c>
      <c r="B2563" s="4" t="s">
        <v>968</v>
      </c>
      <c r="C2563" s="5">
        <v>64.0</v>
      </c>
      <c r="D2563" s="4" t="s">
        <v>969</v>
      </c>
      <c r="E2563" s="6" t="s">
        <v>970</v>
      </c>
      <c r="F2563" s="5">
        <v>4.0</v>
      </c>
      <c r="G2563" s="5">
        <v>1731.0</v>
      </c>
      <c r="H2563" s="5" t="s">
        <v>971</v>
      </c>
      <c r="I2563" s="4" t="s">
        <v>28</v>
      </c>
    </row>
    <row r="2564">
      <c r="A2564" s="3">
        <v>43780.0</v>
      </c>
      <c r="B2564" s="4" t="s">
        <v>210</v>
      </c>
      <c r="C2564" s="5">
        <v>65.0</v>
      </c>
      <c r="D2564" s="4" t="s">
        <v>211</v>
      </c>
      <c r="E2564" s="6" t="s">
        <v>212</v>
      </c>
      <c r="F2564" s="5">
        <v>4.0</v>
      </c>
      <c r="G2564" s="5">
        <v>454.0</v>
      </c>
      <c r="H2564" s="5" t="s">
        <v>213</v>
      </c>
      <c r="I2564" s="4" t="s">
        <v>28</v>
      </c>
    </row>
    <row r="2565">
      <c r="A2565" s="3">
        <v>43780.0</v>
      </c>
      <c r="B2565" s="4" t="s">
        <v>972</v>
      </c>
      <c r="C2565" s="5">
        <v>66.0</v>
      </c>
      <c r="D2565" s="4" t="s">
        <v>973</v>
      </c>
      <c r="E2565" s="6" t="s">
        <v>974</v>
      </c>
      <c r="F2565" s="5">
        <v>4.0</v>
      </c>
      <c r="G2565" s="5">
        <v>851.0</v>
      </c>
      <c r="H2565" s="5" t="s">
        <v>975</v>
      </c>
      <c r="I2565" s="4" t="s">
        <v>28</v>
      </c>
    </row>
    <row r="2566">
      <c r="A2566" s="3">
        <v>43780.0</v>
      </c>
      <c r="B2566" s="4" t="s">
        <v>348</v>
      </c>
      <c r="C2566" s="5">
        <v>67.0</v>
      </c>
      <c r="D2566" s="4" t="s">
        <v>349</v>
      </c>
      <c r="E2566" s="6" t="s">
        <v>350</v>
      </c>
      <c r="F2566" s="5" t="s">
        <v>134</v>
      </c>
      <c r="G2566" s="5">
        <v>740.0</v>
      </c>
      <c r="H2566" s="5" t="s">
        <v>351</v>
      </c>
      <c r="I2566" s="4" t="s">
        <v>28</v>
      </c>
    </row>
    <row r="2567">
      <c r="A2567" s="3">
        <v>43780.0</v>
      </c>
      <c r="B2567" s="4" t="s">
        <v>915</v>
      </c>
      <c r="C2567" s="5">
        <v>68.0</v>
      </c>
      <c r="D2567" s="4" t="s">
        <v>916</v>
      </c>
      <c r="E2567" s="6" t="s">
        <v>917</v>
      </c>
      <c r="F2567" s="5" t="s">
        <v>26</v>
      </c>
      <c r="G2567" s="5">
        <v>301.0</v>
      </c>
      <c r="H2567" s="5" t="s">
        <v>918</v>
      </c>
      <c r="I2567" s="4" t="s">
        <v>14</v>
      </c>
    </row>
    <row r="2568">
      <c r="A2568" s="3">
        <v>43780.0</v>
      </c>
      <c r="B2568" s="4" t="s">
        <v>926</v>
      </c>
      <c r="C2568" s="5">
        <v>69.0</v>
      </c>
      <c r="D2568" s="4" t="s">
        <v>927</v>
      </c>
      <c r="E2568" s="6" t="s">
        <v>928</v>
      </c>
      <c r="F2568" s="5">
        <v>3.0</v>
      </c>
      <c r="G2568" s="5">
        <v>928.0</v>
      </c>
      <c r="H2568" s="5" t="s">
        <v>929</v>
      </c>
      <c r="I2568" s="4" t="s">
        <v>14</v>
      </c>
    </row>
    <row r="2569">
      <c r="A2569" s="3">
        <v>43780.0</v>
      </c>
      <c r="B2569" s="4" t="s">
        <v>763</v>
      </c>
      <c r="C2569" s="5">
        <v>70.0</v>
      </c>
      <c r="D2569" s="4" t="s">
        <v>764</v>
      </c>
      <c r="E2569" s="6" t="s">
        <v>765</v>
      </c>
      <c r="F2569" s="5" t="s">
        <v>85</v>
      </c>
      <c r="G2569" s="5">
        <v>183.0</v>
      </c>
      <c r="H2569" s="5" t="s">
        <v>213</v>
      </c>
      <c r="I2569" s="4" t="s">
        <v>28</v>
      </c>
    </row>
    <row r="2570">
      <c r="A2570" s="3">
        <v>43780.0</v>
      </c>
      <c r="B2570" s="4" t="s">
        <v>839</v>
      </c>
      <c r="C2570" s="5">
        <v>71.0</v>
      </c>
      <c r="D2570" s="4" t="s">
        <v>840</v>
      </c>
      <c r="E2570" s="6" t="s">
        <v>841</v>
      </c>
      <c r="F2570" s="5" t="s">
        <v>58</v>
      </c>
      <c r="G2570" s="5">
        <v>4558.0</v>
      </c>
      <c r="H2570" s="5" t="s">
        <v>842</v>
      </c>
      <c r="I2570" s="4" t="s">
        <v>28</v>
      </c>
    </row>
    <row r="2571">
      <c r="A2571" s="3">
        <v>43780.0</v>
      </c>
      <c r="B2571" s="4" t="s">
        <v>676</v>
      </c>
      <c r="C2571" s="5">
        <v>72.0</v>
      </c>
      <c r="D2571" s="4" t="s">
        <v>677</v>
      </c>
      <c r="E2571" s="6" t="s">
        <v>678</v>
      </c>
      <c r="F2571" s="5">
        <v>4.0</v>
      </c>
      <c r="G2571" s="5">
        <v>1269.0</v>
      </c>
      <c r="H2571" s="5" t="s">
        <v>679</v>
      </c>
      <c r="I2571" s="4" t="s">
        <v>14</v>
      </c>
    </row>
    <row r="2572">
      <c r="A2572" s="3">
        <v>43780.0</v>
      </c>
      <c r="B2572" s="4" t="s">
        <v>329</v>
      </c>
      <c r="C2572" s="5">
        <v>73.0</v>
      </c>
      <c r="D2572" s="4" t="s">
        <v>330</v>
      </c>
      <c r="E2572" s="6" t="s">
        <v>331</v>
      </c>
      <c r="F2572" s="5" t="s">
        <v>251</v>
      </c>
      <c r="G2572" s="5">
        <v>1926.0</v>
      </c>
      <c r="H2572" s="5" t="s">
        <v>332</v>
      </c>
      <c r="I2572" s="4" t="s">
        <v>28</v>
      </c>
    </row>
    <row r="2573">
      <c r="A2573" s="3">
        <v>43780.0</v>
      </c>
      <c r="B2573" s="4" t="s">
        <v>976</v>
      </c>
      <c r="C2573" s="5">
        <v>74.0</v>
      </c>
      <c r="D2573" s="4" t="s">
        <v>977</v>
      </c>
      <c r="E2573" s="6" t="s">
        <v>978</v>
      </c>
      <c r="F2573" s="5" t="s">
        <v>74</v>
      </c>
      <c r="G2573" s="5">
        <v>1086.0</v>
      </c>
      <c r="H2573" s="5" t="s">
        <v>979</v>
      </c>
      <c r="I2573" s="4" t="s">
        <v>28</v>
      </c>
    </row>
    <row r="2574">
      <c r="A2574" s="3">
        <v>43780.0</v>
      </c>
      <c r="B2574" s="4" t="s">
        <v>980</v>
      </c>
      <c r="C2574" s="5">
        <v>75.0</v>
      </c>
      <c r="D2574" s="4" t="s">
        <v>981</v>
      </c>
      <c r="E2574" s="6" t="s">
        <v>982</v>
      </c>
      <c r="F2574" s="5" t="s">
        <v>26</v>
      </c>
      <c r="G2574" s="5">
        <v>2601.0</v>
      </c>
      <c r="H2574" s="5" t="s">
        <v>983</v>
      </c>
      <c r="I2574" s="4" t="s">
        <v>28</v>
      </c>
    </row>
    <row r="2575">
      <c r="A2575" s="3">
        <v>43780.0</v>
      </c>
      <c r="B2575" s="4" t="s">
        <v>94</v>
      </c>
      <c r="C2575" s="5">
        <v>76.0</v>
      </c>
      <c r="D2575" s="4" t="s">
        <v>95</v>
      </c>
      <c r="E2575" s="6" t="s">
        <v>96</v>
      </c>
      <c r="F2575" s="5" t="s">
        <v>97</v>
      </c>
      <c r="G2575" s="5">
        <v>674.0</v>
      </c>
      <c r="H2575" s="5">
        <v>30.0</v>
      </c>
      <c r="I2575" s="4" t="s">
        <v>28</v>
      </c>
    </row>
    <row r="2576">
      <c r="A2576" s="3">
        <v>43780.0</v>
      </c>
      <c r="B2576" s="4" t="s">
        <v>559</v>
      </c>
      <c r="C2576" s="5">
        <v>77.0</v>
      </c>
      <c r="D2576" s="4" t="s">
        <v>560</v>
      </c>
      <c r="E2576" s="6" t="s">
        <v>561</v>
      </c>
      <c r="F2576" s="5" t="s">
        <v>53</v>
      </c>
      <c r="G2576" s="5">
        <v>3411.0</v>
      </c>
      <c r="H2576" s="5" t="s">
        <v>562</v>
      </c>
      <c r="I2576" s="4" t="s">
        <v>28</v>
      </c>
    </row>
    <row r="2577">
      <c r="A2577" s="3">
        <v>43780.0</v>
      </c>
      <c r="B2577" s="4" t="s">
        <v>445</v>
      </c>
      <c r="C2577" s="5">
        <v>78.0</v>
      </c>
      <c r="D2577" s="4" t="s">
        <v>446</v>
      </c>
      <c r="E2577" s="6" t="s">
        <v>447</v>
      </c>
      <c r="F2577" s="5">
        <v>4.0</v>
      </c>
      <c r="G2577" s="5">
        <v>1200.0</v>
      </c>
      <c r="H2577" s="5" t="s">
        <v>448</v>
      </c>
      <c r="I2577" s="4" t="s">
        <v>14</v>
      </c>
    </row>
    <row r="2578">
      <c r="A2578" s="3">
        <v>43780.0</v>
      </c>
      <c r="B2578" s="4" t="s">
        <v>281</v>
      </c>
      <c r="C2578" s="5">
        <v>79.0</v>
      </c>
      <c r="D2578" s="4" t="s">
        <v>113</v>
      </c>
      <c r="E2578" s="6" t="s">
        <v>282</v>
      </c>
      <c r="F2578" s="5">
        <v>4.0</v>
      </c>
      <c r="G2578" s="5">
        <v>2703.0</v>
      </c>
      <c r="H2578" s="5" t="s">
        <v>283</v>
      </c>
      <c r="I2578" s="4" t="s">
        <v>28</v>
      </c>
    </row>
    <row r="2579">
      <c r="A2579" s="3">
        <v>43780.0</v>
      </c>
      <c r="B2579" s="4" t="s">
        <v>128</v>
      </c>
      <c r="C2579" s="5">
        <v>80.0</v>
      </c>
      <c r="D2579" s="4" t="s">
        <v>129</v>
      </c>
      <c r="E2579" s="6" t="s">
        <v>130</v>
      </c>
      <c r="F2579" s="5">
        <v>4.0</v>
      </c>
      <c r="G2579" s="5">
        <v>2841.0</v>
      </c>
      <c r="H2579" s="5">
        <v>99.0</v>
      </c>
      <c r="I2579" s="4" t="s">
        <v>14</v>
      </c>
    </row>
    <row r="2580">
      <c r="A2580" s="3">
        <v>43780.0</v>
      </c>
      <c r="B2580" s="4" t="s">
        <v>957</v>
      </c>
      <c r="C2580" s="5">
        <v>81.0</v>
      </c>
      <c r="D2580" s="4" t="s">
        <v>958</v>
      </c>
      <c r="E2580" s="6" t="s">
        <v>959</v>
      </c>
      <c r="F2580" s="5">
        <v>4.0</v>
      </c>
      <c r="G2580" s="5">
        <v>642.0</v>
      </c>
      <c r="H2580" s="5" t="s">
        <v>551</v>
      </c>
      <c r="I2580" s="4" t="s">
        <v>28</v>
      </c>
    </row>
    <row r="2581">
      <c r="A2581" s="3">
        <v>43780.0</v>
      </c>
      <c r="B2581" s="4" t="s">
        <v>79</v>
      </c>
      <c r="C2581" s="5">
        <v>82.0</v>
      </c>
      <c r="D2581" s="4" t="s">
        <v>80</v>
      </c>
      <c r="E2581" s="6" t="s">
        <v>81</v>
      </c>
      <c r="F2581" s="5">
        <v>4.0</v>
      </c>
      <c r="G2581" s="5">
        <v>2088.0</v>
      </c>
      <c r="H2581" s="5" t="s">
        <v>59</v>
      </c>
      <c r="I2581" s="4" t="s">
        <v>14</v>
      </c>
    </row>
    <row r="2582">
      <c r="A2582" s="3">
        <v>43780.0</v>
      </c>
      <c r="B2582" s="4" t="s">
        <v>401</v>
      </c>
      <c r="C2582" s="5">
        <v>83.0</v>
      </c>
      <c r="D2582" s="4" t="s">
        <v>402</v>
      </c>
      <c r="E2582" s="6" t="s">
        <v>403</v>
      </c>
      <c r="F2582" s="5">
        <v>4.0</v>
      </c>
      <c r="G2582" s="5">
        <v>571.0</v>
      </c>
      <c r="H2582" s="5" t="s">
        <v>404</v>
      </c>
      <c r="I2582" s="4" t="s">
        <v>14</v>
      </c>
    </row>
    <row r="2583">
      <c r="A2583" s="3">
        <v>43780.0</v>
      </c>
      <c r="B2583" s="4" t="s">
        <v>751</v>
      </c>
      <c r="C2583" s="5">
        <v>84.0</v>
      </c>
      <c r="D2583" s="4" t="s">
        <v>752</v>
      </c>
      <c r="E2583" s="6" t="s">
        <v>753</v>
      </c>
      <c r="F2583" s="5" t="s">
        <v>74</v>
      </c>
      <c r="G2583" s="5">
        <v>1281.0</v>
      </c>
      <c r="H2583" s="5" t="s">
        <v>754</v>
      </c>
      <c r="I2583" s="4" t="s">
        <v>28</v>
      </c>
    </row>
    <row r="2584">
      <c r="A2584" s="3">
        <v>43780.0</v>
      </c>
      <c r="B2584" s="4" t="s">
        <v>233</v>
      </c>
      <c r="C2584" s="5">
        <v>85.0</v>
      </c>
      <c r="D2584" s="4" t="s">
        <v>234</v>
      </c>
      <c r="E2584" s="6" t="s">
        <v>235</v>
      </c>
      <c r="F2584" s="5" t="s">
        <v>85</v>
      </c>
      <c r="G2584" s="5">
        <v>1633.0</v>
      </c>
      <c r="H2584" s="5" t="s">
        <v>236</v>
      </c>
      <c r="I2584" s="4" t="s">
        <v>28</v>
      </c>
    </row>
    <row r="2585">
      <c r="A2585" s="3">
        <v>43780.0</v>
      </c>
      <c r="B2585" s="4" t="s">
        <v>719</v>
      </c>
      <c r="C2585" s="5">
        <v>86.0</v>
      </c>
      <c r="D2585" s="4" t="s">
        <v>720</v>
      </c>
      <c r="E2585" s="6" t="s">
        <v>721</v>
      </c>
      <c r="F2585" s="5" t="s">
        <v>74</v>
      </c>
      <c r="G2585" s="5">
        <v>254.0</v>
      </c>
      <c r="H2585" s="5" t="s">
        <v>722</v>
      </c>
      <c r="I2585" s="4" t="s">
        <v>28</v>
      </c>
    </row>
    <row r="2586">
      <c r="A2586" s="3">
        <v>43780.0</v>
      </c>
      <c r="B2586" s="4" t="s">
        <v>98</v>
      </c>
      <c r="C2586" s="5">
        <v>87.0</v>
      </c>
      <c r="D2586" s="4" t="s">
        <v>99</v>
      </c>
      <c r="E2586" s="6" t="s">
        <v>100</v>
      </c>
      <c r="F2586" s="5" t="s">
        <v>101</v>
      </c>
      <c r="G2586" s="5">
        <v>439.0</v>
      </c>
      <c r="H2586" s="5" t="s">
        <v>102</v>
      </c>
      <c r="I2586" s="4" t="s">
        <v>28</v>
      </c>
    </row>
    <row r="2587">
      <c r="A2587" s="3">
        <v>43780.0</v>
      </c>
      <c r="B2587" s="4" t="s">
        <v>984</v>
      </c>
      <c r="C2587" s="5">
        <v>88.0</v>
      </c>
      <c r="D2587" s="4" t="s">
        <v>985</v>
      </c>
      <c r="E2587" s="6" t="s">
        <v>986</v>
      </c>
      <c r="F2587" s="5" t="s">
        <v>134</v>
      </c>
      <c r="G2587" s="5">
        <v>318.0</v>
      </c>
      <c r="H2587" s="5" t="s">
        <v>987</v>
      </c>
      <c r="I2587" s="4" t="s">
        <v>28</v>
      </c>
    </row>
    <row r="2588">
      <c r="A2588" s="3">
        <v>43780.0</v>
      </c>
      <c r="B2588" s="4" t="s">
        <v>759</v>
      </c>
      <c r="C2588" s="5">
        <v>89.0</v>
      </c>
      <c r="D2588" s="4" t="s">
        <v>760</v>
      </c>
      <c r="E2588" s="6" t="s">
        <v>761</v>
      </c>
      <c r="F2588" s="5">
        <v>4.0</v>
      </c>
      <c r="G2588" s="5">
        <v>1088.0</v>
      </c>
      <c r="H2588" s="5" t="s">
        <v>762</v>
      </c>
      <c r="I2588" s="4" t="s">
        <v>14</v>
      </c>
    </row>
    <row r="2589">
      <c r="A2589" s="3">
        <v>43780.0</v>
      </c>
      <c r="B2589" s="4" t="s">
        <v>827</v>
      </c>
      <c r="C2589" s="5">
        <v>90.0</v>
      </c>
      <c r="D2589" s="4" t="s">
        <v>828</v>
      </c>
      <c r="E2589" s="6" t="s">
        <v>829</v>
      </c>
      <c r="F2589" s="5" t="s">
        <v>12</v>
      </c>
      <c r="G2589" s="5">
        <v>2222.0</v>
      </c>
      <c r="H2589" s="5" t="s">
        <v>830</v>
      </c>
      <c r="I2589" s="4" t="s">
        <v>28</v>
      </c>
    </row>
    <row r="2590">
      <c r="A2590" s="3">
        <v>43780.0</v>
      </c>
      <c r="B2590" s="4" t="s">
        <v>271</v>
      </c>
      <c r="C2590" s="5">
        <v>91.0</v>
      </c>
      <c r="D2590" s="4" t="s">
        <v>272</v>
      </c>
      <c r="E2590" s="6" t="s">
        <v>273</v>
      </c>
      <c r="F2590" s="5" t="s">
        <v>12</v>
      </c>
      <c r="G2590" s="5">
        <v>7876.0</v>
      </c>
      <c r="H2590" s="5">
        <v>350.0</v>
      </c>
      <c r="I2590" s="4" t="s">
        <v>28</v>
      </c>
    </row>
    <row r="2591">
      <c r="A2591" s="3">
        <v>43780.0</v>
      </c>
      <c r="B2591" s="4" t="s">
        <v>434</v>
      </c>
      <c r="C2591" s="5">
        <v>92.0</v>
      </c>
      <c r="D2591" s="4" t="s">
        <v>435</v>
      </c>
      <c r="E2591" s="6" t="s">
        <v>436</v>
      </c>
      <c r="F2591" s="5" t="s">
        <v>12</v>
      </c>
      <c r="G2591" s="5">
        <v>4791.0</v>
      </c>
      <c r="H2591" s="5" t="s">
        <v>437</v>
      </c>
      <c r="I2591" s="4" t="s">
        <v>28</v>
      </c>
    </row>
    <row r="2592">
      <c r="A2592" s="3">
        <v>43780.0</v>
      </c>
      <c r="B2592" s="4" t="s">
        <v>810</v>
      </c>
      <c r="C2592" s="5">
        <v>93.0</v>
      </c>
      <c r="D2592" s="4" t="s">
        <v>811</v>
      </c>
      <c r="E2592" s="6" t="s">
        <v>812</v>
      </c>
      <c r="F2592" s="5" t="s">
        <v>26</v>
      </c>
      <c r="G2592" s="5">
        <v>1923.0</v>
      </c>
      <c r="H2592" s="5" t="s">
        <v>569</v>
      </c>
      <c r="I2592" s="4" t="s">
        <v>28</v>
      </c>
    </row>
    <row r="2593">
      <c r="A2593" s="3">
        <v>43780.0</v>
      </c>
      <c r="B2593" s="4" t="s">
        <v>221</v>
      </c>
      <c r="C2593" s="5">
        <v>94.0</v>
      </c>
      <c r="D2593" s="4" t="s">
        <v>222</v>
      </c>
      <c r="E2593" s="6" t="s">
        <v>223</v>
      </c>
      <c r="F2593" s="5" t="s">
        <v>26</v>
      </c>
      <c r="G2593" s="5">
        <v>6851.0</v>
      </c>
      <c r="H2593" s="5" t="s">
        <v>224</v>
      </c>
      <c r="I2593" s="4" t="s">
        <v>28</v>
      </c>
    </row>
    <row r="2594">
      <c r="A2594" s="3">
        <v>43780.0</v>
      </c>
      <c r="B2594" s="4" t="s">
        <v>949</v>
      </c>
      <c r="C2594" s="5">
        <v>95.0</v>
      </c>
      <c r="D2594" s="4" t="s">
        <v>950</v>
      </c>
      <c r="E2594" s="6" t="s">
        <v>951</v>
      </c>
      <c r="F2594" s="5" t="s">
        <v>134</v>
      </c>
      <c r="G2594" s="5">
        <v>230.0</v>
      </c>
      <c r="H2594" s="5" t="s">
        <v>952</v>
      </c>
      <c r="I2594" s="4" t="s">
        <v>28</v>
      </c>
    </row>
    <row r="2595">
      <c r="A2595" s="3">
        <v>43780.0</v>
      </c>
      <c r="B2595" s="4" t="s">
        <v>618</v>
      </c>
      <c r="C2595" s="5">
        <v>96.0</v>
      </c>
      <c r="D2595" s="4" t="s">
        <v>619</v>
      </c>
      <c r="E2595" s="6" t="s">
        <v>620</v>
      </c>
      <c r="F2595" s="5" t="s">
        <v>176</v>
      </c>
      <c r="G2595" s="5">
        <v>71.0</v>
      </c>
      <c r="H2595" s="5" t="s">
        <v>621</v>
      </c>
      <c r="I2595" s="4" t="s">
        <v>28</v>
      </c>
    </row>
    <row r="2596">
      <c r="A2596" s="3">
        <v>43780.0</v>
      </c>
      <c r="B2596" s="4" t="s">
        <v>237</v>
      </c>
      <c r="C2596" s="5">
        <v>97.0</v>
      </c>
      <c r="D2596" s="4" t="s">
        <v>238</v>
      </c>
      <c r="E2596" s="6" t="s">
        <v>239</v>
      </c>
      <c r="F2596" s="5" t="s">
        <v>26</v>
      </c>
      <c r="G2596" s="5">
        <v>3882.0</v>
      </c>
      <c r="H2596" s="5" t="s">
        <v>240</v>
      </c>
      <c r="I2596" s="4" t="s">
        <v>28</v>
      </c>
    </row>
    <row r="2597">
      <c r="A2597" s="3">
        <v>43780.0</v>
      </c>
      <c r="B2597" s="4" t="s">
        <v>673</v>
      </c>
      <c r="C2597" s="5">
        <v>98.0</v>
      </c>
      <c r="D2597" s="4" t="s">
        <v>674</v>
      </c>
      <c r="E2597" s="6" t="s">
        <v>675</v>
      </c>
      <c r="F2597" s="5">
        <v>4.0</v>
      </c>
      <c r="G2597" s="5">
        <v>690.0</v>
      </c>
      <c r="H2597" s="5" t="s">
        <v>307</v>
      </c>
      <c r="I2597" s="4" t="s">
        <v>14</v>
      </c>
    </row>
    <row r="2598">
      <c r="A2598" s="3">
        <v>43780.0</v>
      </c>
      <c r="B2598" s="4" t="s">
        <v>601</v>
      </c>
      <c r="C2598" s="5">
        <v>99.0</v>
      </c>
      <c r="D2598" s="4" t="s">
        <v>602</v>
      </c>
      <c r="E2598" s="6" t="s">
        <v>603</v>
      </c>
      <c r="F2598" s="5" t="s">
        <v>32</v>
      </c>
      <c r="G2598" s="5">
        <v>629.0</v>
      </c>
      <c r="H2598" s="5" t="s">
        <v>351</v>
      </c>
      <c r="I2598" s="4" t="s">
        <v>28</v>
      </c>
    </row>
    <row r="2599">
      <c r="A2599" s="3">
        <v>43780.0</v>
      </c>
      <c r="B2599" s="4" t="s">
        <v>225</v>
      </c>
      <c r="C2599" s="5">
        <v>100.0</v>
      </c>
      <c r="D2599" s="4" t="s">
        <v>226</v>
      </c>
      <c r="E2599" s="6" t="s">
        <v>227</v>
      </c>
      <c r="F2599" s="5" t="s">
        <v>74</v>
      </c>
      <c r="G2599" s="5">
        <v>4639.0</v>
      </c>
      <c r="H2599" s="5" t="s">
        <v>228</v>
      </c>
      <c r="I2599" s="4" t="s">
        <v>28</v>
      </c>
    </row>
    <row r="2600">
      <c r="A2600" s="3">
        <v>43779.0</v>
      </c>
      <c r="B2600" s="4" t="s">
        <v>15</v>
      </c>
      <c r="C2600" s="5">
        <v>1.0</v>
      </c>
      <c r="D2600" s="4" t="s">
        <v>16</v>
      </c>
      <c r="E2600" s="6" t="s">
        <v>17</v>
      </c>
      <c r="F2600" s="5">
        <v>4.0</v>
      </c>
      <c r="G2600" s="5">
        <v>29163.0</v>
      </c>
      <c r="H2600" s="5" t="s">
        <v>18</v>
      </c>
      <c r="I2600" s="4" t="s">
        <v>14</v>
      </c>
    </row>
    <row r="2601">
      <c r="A2601" s="3">
        <v>43779.0</v>
      </c>
      <c r="B2601" s="4" t="s">
        <v>19</v>
      </c>
      <c r="C2601" s="5">
        <v>2.0</v>
      </c>
      <c r="D2601" s="4" t="s">
        <v>20</v>
      </c>
      <c r="E2601" s="6" t="s">
        <v>21</v>
      </c>
      <c r="F2601" s="5">
        <v>4.0</v>
      </c>
      <c r="G2601" s="5">
        <v>10808.0</v>
      </c>
      <c r="H2601" s="5" t="s">
        <v>22</v>
      </c>
      <c r="I2601" s="4" t="s">
        <v>14</v>
      </c>
    </row>
    <row r="2602">
      <c r="A2602" s="3">
        <v>43779.0</v>
      </c>
      <c r="B2602" s="4" t="s">
        <v>23</v>
      </c>
      <c r="C2602" s="5">
        <v>3.0</v>
      </c>
      <c r="D2602" s="4" t="s">
        <v>24</v>
      </c>
      <c r="E2602" s="6" t="s">
        <v>25</v>
      </c>
      <c r="F2602" s="5" t="s">
        <v>26</v>
      </c>
      <c r="G2602" s="5">
        <v>6079.0</v>
      </c>
      <c r="H2602" s="5" t="s">
        <v>27</v>
      </c>
      <c r="I2602" s="4" t="s">
        <v>28</v>
      </c>
    </row>
    <row r="2603">
      <c r="A2603" s="3">
        <v>43779.0</v>
      </c>
      <c r="B2603" s="4" t="s">
        <v>468</v>
      </c>
      <c r="C2603" s="5">
        <v>4.0</v>
      </c>
      <c r="D2603" s="4" t="s">
        <v>469</v>
      </c>
      <c r="E2603" s="6" t="s">
        <v>470</v>
      </c>
      <c r="F2603" s="5">
        <v>4.0</v>
      </c>
      <c r="G2603" s="5">
        <v>31441.0</v>
      </c>
      <c r="H2603" s="5" t="s">
        <v>471</v>
      </c>
      <c r="I2603" s="4" t="s">
        <v>14</v>
      </c>
    </row>
    <row r="2604">
      <c r="A2604" s="3">
        <v>43779.0</v>
      </c>
      <c r="B2604" s="4" t="s">
        <v>38</v>
      </c>
      <c r="C2604" s="5">
        <v>5.0</v>
      </c>
      <c r="D2604" s="4" t="s">
        <v>39</v>
      </c>
      <c r="E2604" s="6" t="s">
        <v>40</v>
      </c>
      <c r="F2604" s="5">
        <v>4.0</v>
      </c>
      <c r="G2604" s="5">
        <v>5485.0</v>
      </c>
      <c r="H2604" s="5" t="s">
        <v>41</v>
      </c>
      <c r="I2604" s="4" t="s">
        <v>14</v>
      </c>
    </row>
    <row r="2605">
      <c r="A2605" s="3">
        <v>43779.0</v>
      </c>
      <c r="B2605" s="4" t="s">
        <v>46</v>
      </c>
      <c r="C2605" s="5">
        <v>6.0</v>
      </c>
      <c r="D2605" s="4" t="s">
        <v>47</v>
      </c>
      <c r="E2605" s="6" t="s">
        <v>48</v>
      </c>
      <c r="F2605" s="5">
        <v>4.0</v>
      </c>
      <c r="G2605" s="5">
        <v>6736.0</v>
      </c>
      <c r="H2605" s="5" t="s">
        <v>49</v>
      </c>
      <c r="I2605" s="4" t="s">
        <v>14</v>
      </c>
    </row>
    <row r="2606">
      <c r="A2606" s="3">
        <v>43779.0</v>
      </c>
      <c r="B2606" s="4" t="s">
        <v>930</v>
      </c>
      <c r="C2606" s="5">
        <v>7.0</v>
      </c>
      <c r="D2606" s="4" t="s">
        <v>931</v>
      </c>
      <c r="E2606" s="6" t="s">
        <v>932</v>
      </c>
      <c r="F2606" s="5" t="s">
        <v>933</v>
      </c>
      <c r="G2606" s="5">
        <v>61.0</v>
      </c>
      <c r="H2606" s="5">
        <v>259.0</v>
      </c>
      <c r="I2606" s="4" t="s">
        <v>14</v>
      </c>
    </row>
    <row r="2607">
      <c r="A2607" s="3">
        <v>43779.0</v>
      </c>
      <c r="B2607" s="4" t="s">
        <v>68</v>
      </c>
      <c r="C2607" s="5">
        <v>8.0</v>
      </c>
      <c r="D2607" s="4" t="s">
        <v>69</v>
      </c>
      <c r="E2607" s="6" t="s">
        <v>70</v>
      </c>
      <c r="F2607" s="5">
        <v>4.0</v>
      </c>
      <c r="G2607" s="5">
        <v>3725.0</v>
      </c>
      <c r="H2607" s="5" t="s">
        <v>67</v>
      </c>
      <c r="I2607" s="4" t="s">
        <v>28</v>
      </c>
    </row>
    <row r="2608">
      <c r="A2608" s="3">
        <v>43779.0</v>
      </c>
      <c r="B2608" s="4" t="s">
        <v>60</v>
      </c>
      <c r="C2608" s="5">
        <v>9.0</v>
      </c>
      <c r="D2608" s="4" t="s">
        <v>61</v>
      </c>
      <c r="E2608" s="6" t="s">
        <v>62</v>
      </c>
      <c r="F2608" s="5">
        <v>4.0</v>
      </c>
      <c r="G2608" s="5">
        <v>2758.0</v>
      </c>
      <c r="H2608" s="5" t="s">
        <v>63</v>
      </c>
      <c r="I2608" s="4" t="s">
        <v>14</v>
      </c>
    </row>
    <row r="2609">
      <c r="A2609" s="3">
        <v>43779.0</v>
      </c>
      <c r="B2609" s="4" t="s">
        <v>71</v>
      </c>
      <c r="C2609" s="5">
        <v>10.0</v>
      </c>
      <c r="D2609" s="4" t="s">
        <v>72</v>
      </c>
      <c r="E2609" s="6" t="s">
        <v>73</v>
      </c>
      <c r="F2609" s="5" t="s">
        <v>74</v>
      </c>
      <c r="G2609" s="5">
        <v>2403.0</v>
      </c>
      <c r="H2609" s="5" t="s">
        <v>75</v>
      </c>
      <c r="I2609" s="4" t="s">
        <v>28</v>
      </c>
    </row>
    <row r="2610">
      <c r="A2610" s="3">
        <v>43779.0</v>
      </c>
      <c r="B2610" s="4" t="s">
        <v>76</v>
      </c>
      <c r="C2610" s="5">
        <v>11.0</v>
      </c>
      <c r="D2610" s="4" t="s">
        <v>77</v>
      </c>
      <c r="E2610" s="6" t="s">
        <v>78</v>
      </c>
      <c r="F2610" s="5" t="s">
        <v>26</v>
      </c>
      <c r="G2610" s="5">
        <v>2934.0</v>
      </c>
      <c r="H2610" s="5" t="s">
        <v>67</v>
      </c>
      <c r="I2610" s="4" t="s">
        <v>28</v>
      </c>
    </row>
    <row r="2611">
      <c r="A2611" s="3">
        <v>43779.0</v>
      </c>
      <c r="B2611" s="4" t="s">
        <v>34</v>
      </c>
      <c r="C2611" s="5">
        <v>12.0</v>
      </c>
      <c r="D2611" s="4" t="s">
        <v>35</v>
      </c>
      <c r="E2611" s="6" t="s">
        <v>36</v>
      </c>
      <c r="F2611" s="5">
        <v>4.0</v>
      </c>
      <c r="G2611" s="5">
        <v>3781.0</v>
      </c>
      <c r="H2611" s="5" t="s">
        <v>37</v>
      </c>
      <c r="I2611" s="4" t="s">
        <v>28</v>
      </c>
    </row>
    <row r="2612">
      <c r="A2612" s="3">
        <v>43779.0</v>
      </c>
      <c r="B2612" s="4" t="s">
        <v>9</v>
      </c>
      <c r="C2612" s="5">
        <v>13.0</v>
      </c>
      <c r="D2612" s="4" t="s">
        <v>10</v>
      </c>
      <c r="E2612" s="6" t="s">
        <v>11</v>
      </c>
      <c r="F2612" s="5" t="s">
        <v>12</v>
      </c>
      <c r="G2612" s="5">
        <v>4592.0</v>
      </c>
      <c r="H2612" s="5" t="s">
        <v>13</v>
      </c>
      <c r="I2612" s="4" t="s">
        <v>14</v>
      </c>
    </row>
    <row r="2613">
      <c r="A2613" s="3">
        <v>43779.0</v>
      </c>
      <c r="B2613" s="4" t="s">
        <v>953</v>
      </c>
      <c r="C2613" s="5">
        <v>14.0</v>
      </c>
      <c r="D2613" s="4" t="s">
        <v>954</v>
      </c>
      <c r="E2613" s="6" t="s">
        <v>955</v>
      </c>
      <c r="F2613" s="5">
        <v>4.0</v>
      </c>
      <c r="G2613" s="5">
        <v>27.0</v>
      </c>
      <c r="H2613" s="5" t="s">
        <v>956</v>
      </c>
      <c r="I2613" s="4" t="s">
        <v>14</v>
      </c>
    </row>
    <row r="2614">
      <c r="A2614" s="3">
        <v>43779.0</v>
      </c>
      <c r="B2614" s="4" t="s">
        <v>120</v>
      </c>
      <c r="C2614" s="5">
        <v>15.0</v>
      </c>
      <c r="D2614" s="4" t="s">
        <v>121</v>
      </c>
      <c r="E2614" s="6" t="s">
        <v>122</v>
      </c>
      <c r="F2614" s="5" t="s">
        <v>32</v>
      </c>
      <c r="G2614" s="5">
        <v>2041.0</v>
      </c>
      <c r="H2614" s="5" t="s">
        <v>123</v>
      </c>
      <c r="I2614" s="4" t="s">
        <v>28</v>
      </c>
    </row>
    <row r="2615">
      <c r="A2615" s="3">
        <v>43779.0</v>
      </c>
      <c r="B2615" s="4" t="s">
        <v>42</v>
      </c>
      <c r="C2615" s="5">
        <v>16.0</v>
      </c>
      <c r="D2615" s="4" t="s">
        <v>43</v>
      </c>
      <c r="E2615" s="6" t="s">
        <v>44</v>
      </c>
      <c r="F2615" s="5">
        <v>4.0</v>
      </c>
      <c r="G2615" s="5">
        <v>1830.0</v>
      </c>
      <c r="H2615" s="5" t="s">
        <v>45</v>
      </c>
      <c r="I2615" s="4" t="s">
        <v>14</v>
      </c>
    </row>
    <row r="2616">
      <c r="A2616" s="3">
        <v>43779.0</v>
      </c>
      <c r="B2616" s="4" t="s">
        <v>919</v>
      </c>
      <c r="C2616" s="5">
        <v>17.0</v>
      </c>
      <c r="D2616" s="4" t="s">
        <v>920</v>
      </c>
      <c r="E2616" s="6" t="s">
        <v>921</v>
      </c>
      <c r="F2616" s="5" t="s">
        <v>58</v>
      </c>
      <c r="G2616" s="5">
        <v>3753.0</v>
      </c>
      <c r="H2616" s="5" t="s">
        <v>922</v>
      </c>
      <c r="I2616" s="4" t="s">
        <v>28</v>
      </c>
    </row>
    <row r="2617">
      <c r="A2617" s="3">
        <v>43779.0</v>
      </c>
      <c r="B2617" s="4" t="s">
        <v>29</v>
      </c>
      <c r="C2617" s="5">
        <v>18.0</v>
      </c>
      <c r="D2617" s="4" t="s">
        <v>30</v>
      </c>
      <c r="E2617" s="6" t="s">
        <v>31</v>
      </c>
      <c r="F2617" s="5" t="s">
        <v>32</v>
      </c>
      <c r="G2617" s="5">
        <v>2108.0</v>
      </c>
      <c r="H2617" s="5" t="s">
        <v>33</v>
      </c>
      <c r="I2617" s="4" t="s">
        <v>28</v>
      </c>
    </row>
    <row r="2618">
      <c r="A2618" s="3">
        <v>43779.0</v>
      </c>
      <c r="B2618" s="4" t="s">
        <v>86</v>
      </c>
      <c r="C2618" s="5">
        <v>19.0</v>
      </c>
      <c r="D2618" s="4" t="s">
        <v>87</v>
      </c>
      <c r="E2618" s="6" t="s">
        <v>88</v>
      </c>
      <c r="F2618" s="5">
        <v>4.0</v>
      </c>
      <c r="G2618" s="5">
        <v>3640.0</v>
      </c>
      <c r="H2618" s="5" t="s">
        <v>89</v>
      </c>
      <c r="I2618" s="4" t="s">
        <v>14</v>
      </c>
    </row>
    <row r="2619">
      <c r="A2619" s="3">
        <v>43779.0</v>
      </c>
      <c r="B2619" s="4" t="s">
        <v>90</v>
      </c>
      <c r="C2619" s="5">
        <v>20.0</v>
      </c>
      <c r="D2619" s="4" t="s">
        <v>91</v>
      </c>
      <c r="E2619" s="6" t="s">
        <v>92</v>
      </c>
      <c r="F2619" s="5" t="s">
        <v>32</v>
      </c>
      <c r="G2619" s="5">
        <v>3157.0</v>
      </c>
      <c r="H2619" s="5" t="s">
        <v>93</v>
      </c>
      <c r="I2619" s="4" t="s">
        <v>28</v>
      </c>
    </row>
    <row r="2620">
      <c r="A2620" s="3">
        <v>43779.0</v>
      </c>
      <c r="B2620" s="4" t="s">
        <v>108</v>
      </c>
      <c r="C2620" s="5">
        <v>21.0</v>
      </c>
      <c r="D2620" s="4" t="s">
        <v>109</v>
      </c>
      <c r="E2620" s="6" t="s">
        <v>110</v>
      </c>
      <c r="F2620" s="5" t="s">
        <v>58</v>
      </c>
      <c r="G2620" s="5">
        <v>14480.0</v>
      </c>
      <c r="H2620" s="5" t="s">
        <v>111</v>
      </c>
      <c r="I2620" s="4" t="s">
        <v>28</v>
      </c>
    </row>
    <row r="2621">
      <c r="A2621" s="3">
        <v>43779.0</v>
      </c>
      <c r="B2621" s="4" t="s">
        <v>214</v>
      </c>
      <c r="C2621" s="5">
        <v>22.0</v>
      </c>
      <c r="D2621" s="4" t="s">
        <v>215</v>
      </c>
      <c r="E2621" s="6" t="s">
        <v>216</v>
      </c>
      <c r="F2621" s="5" t="s">
        <v>26</v>
      </c>
      <c r="G2621" s="5">
        <v>4463.0</v>
      </c>
      <c r="H2621" s="5" t="s">
        <v>54</v>
      </c>
      <c r="I2621" s="4" t="s">
        <v>28</v>
      </c>
    </row>
    <row r="2622">
      <c r="A2622" s="3">
        <v>43779.0</v>
      </c>
      <c r="B2622" s="4" t="s">
        <v>857</v>
      </c>
      <c r="C2622" s="5">
        <v>23.0</v>
      </c>
      <c r="D2622" s="4" t="s">
        <v>858</v>
      </c>
      <c r="E2622" s="6" t="s">
        <v>859</v>
      </c>
      <c r="F2622" s="5">
        <v>4.0</v>
      </c>
      <c r="G2622" s="5">
        <v>2099.0</v>
      </c>
      <c r="H2622" s="5" t="s">
        <v>67</v>
      </c>
      <c r="I2622" s="4" t="s">
        <v>14</v>
      </c>
    </row>
    <row r="2623">
      <c r="A2623" s="3">
        <v>43779.0</v>
      </c>
      <c r="B2623" s="4" t="s">
        <v>140</v>
      </c>
      <c r="C2623" s="5">
        <v>24.0</v>
      </c>
      <c r="D2623" s="4" t="s">
        <v>141</v>
      </c>
      <c r="E2623" s="6" t="s">
        <v>142</v>
      </c>
      <c r="F2623" s="5" t="s">
        <v>74</v>
      </c>
      <c r="G2623" s="5">
        <v>8885.0</v>
      </c>
      <c r="H2623" s="5" t="s">
        <v>143</v>
      </c>
      <c r="I2623" s="4" t="s">
        <v>28</v>
      </c>
    </row>
    <row r="2624">
      <c r="A2624" s="3">
        <v>43779.0</v>
      </c>
      <c r="B2624" s="4" t="s">
        <v>124</v>
      </c>
      <c r="C2624" s="5">
        <v>25.0</v>
      </c>
      <c r="D2624" s="4" t="s">
        <v>125</v>
      </c>
      <c r="E2624" s="6" t="s">
        <v>126</v>
      </c>
      <c r="F2624" s="5" t="s">
        <v>26</v>
      </c>
      <c r="G2624" s="5">
        <v>2493.0</v>
      </c>
      <c r="H2624" s="5" t="s">
        <v>127</v>
      </c>
      <c r="I2624" s="4" t="s">
        <v>28</v>
      </c>
    </row>
    <row r="2625">
      <c r="A2625" s="3">
        <v>43779.0</v>
      </c>
      <c r="B2625" s="4" t="s">
        <v>532</v>
      </c>
      <c r="C2625" s="5">
        <v>26.0</v>
      </c>
      <c r="D2625" s="4" t="s">
        <v>533</v>
      </c>
      <c r="E2625" s="6" t="s">
        <v>534</v>
      </c>
      <c r="F2625" s="5" t="s">
        <v>12</v>
      </c>
      <c r="G2625" s="5">
        <v>2799.0</v>
      </c>
      <c r="H2625" s="5" t="s">
        <v>535</v>
      </c>
      <c r="I2625" s="4" t="s">
        <v>14</v>
      </c>
    </row>
    <row r="2626">
      <c r="A2626" s="3">
        <v>43779.0</v>
      </c>
      <c r="B2626" s="4" t="s">
        <v>182</v>
      </c>
      <c r="C2626" s="5">
        <v>27.0</v>
      </c>
      <c r="D2626" s="4" t="s">
        <v>183</v>
      </c>
      <c r="E2626" s="6" t="s">
        <v>184</v>
      </c>
      <c r="F2626" s="5">
        <v>4.0</v>
      </c>
      <c r="G2626" s="5">
        <v>6706.0</v>
      </c>
      <c r="H2626" s="5" t="s">
        <v>185</v>
      </c>
      <c r="I2626" s="4" t="s">
        <v>14</v>
      </c>
    </row>
    <row r="2627">
      <c r="A2627" s="3">
        <v>43779.0</v>
      </c>
      <c r="B2627" s="4" t="s">
        <v>367</v>
      </c>
      <c r="C2627" s="5">
        <v>28.0</v>
      </c>
      <c r="D2627" s="4" t="s">
        <v>104</v>
      </c>
      <c r="E2627" s="6" t="s">
        <v>368</v>
      </c>
      <c r="F2627" s="5">
        <v>4.0</v>
      </c>
      <c r="G2627" s="5">
        <v>3386.0</v>
      </c>
      <c r="H2627" s="5" t="s">
        <v>369</v>
      </c>
      <c r="I2627" s="4" t="s">
        <v>28</v>
      </c>
    </row>
    <row r="2628">
      <c r="A2628" s="3">
        <v>43779.0</v>
      </c>
      <c r="B2628" s="4" t="s">
        <v>112</v>
      </c>
      <c r="C2628" s="5">
        <v>29.0</v>
      </c>
      <c r="D2628" s="4" t="s">
        <v>113</v>
      </c>
      <c r="E2628" s="6" t="s">
        <v>114</v>
      </c>
      <c r="F2628" s="5" t="s">
        <v>12</v>
      </c>
      <c r="G2628" s="5">
        <v>2675.0</v>
      </c>
      <c r="H2628" s="5" t="s">
        <v>115</v>
      </c>
      <c r="I2628" s="4" t="s">
        <v>28</v>
      </c>
    </row>
    <row r="2629">
      <c r="A2629" s="3">
        <v>43779.0</v>
      </c>
      <c r="B2629" s="4" t="s">
        <v>55</v>
      </c>
      <c r="C2629" s="5">
        <v>30.0</v>
      </c>
      <c r="D2629" s="4" t="s">
        <v>56</v>
      </c>
      <c r="E2629" s="6" t="s">
        <v>57</v>
      </c>
      <c r="F2629" s="5" t="s">
        <v>58</v>
      </c>
      <c r="G2629" s="5">
        <v>2245.0</v>
      </c>
      <c r="H2629" s="5" t="s">
        <v>59</v>
      </c>
      <c r="I2629" s="4" t="s">
        <v>28</v>
      </c>
    </row>
    <row r="2630">
      <c r="A2630" s="3">
        <v>43779.0</v>
      </c>
      <c r="B2630" s="4" t="s">
        <v>190</v>
      </c>
      <c r="C2630" s="5">
        <v>31.0</v>
      </c>
      <c r="D2630" s="4" t="s">
        <v>191</v>
      </c>
      <c r="E2630" s="6" t="s">
        <v>192</v>
      </c>
      <c r="F2630" s="5" t="s">
        <v>26</v>
      </c>
      <c r="G2630" s="5">
        <v>229.0</v>
      </c>
      <c r="H2630" s="5" t="s">
        <v>193</v>
      </c>
      <c r="I2630" s="4" t="s">
        <v>28</v>
      </c>
    </row>
    <row r="2631">
      <c r="A2631" s="3">
        <v>43779.0</v>
      </c>
      <c r="B2631" s="4" t="s">
        <v>248</v>
      </c>
      <c r="C2631" s="5">
        <v>32.0</v>
      </c>
      <c r="D2631" s="4" t="s">
        <v>249</v>
      </c>
      <c r="E2631" s="6" t="s">
        <v>250</v>
      </c>
      <c r="F2631" s="5" t="s">
        <v>251</v>
      </c>
      <c r="G2631" s="5">
        <v>4596.0</v>
      </c>
      <c r="H2631" s="5" t="s">
        <v>252</v>
      </c>
      <c r="I2631" s="4" t="s">
        <v>14</v>
      </c>
    </row>
    <row r="2632">
      <c r="A2632" s="3">
        <v>43779.0</v>
      </c>
      <c r="B2632" s="4" t="s">
        <v>384</v>
      </c>
      <c r="C2632" s="5">
        <v>33.0</v>
      </c>
      <c r="D2632" s="4" t="s">
        <v>385</v>
      </c>
      <c r="E2632" s="6" t="s">
        <v>386</v>
      </c>
      <c r="F2632" s="5" t="s">
        <v>74</v>
      </c>
      <c r="G2632" s="5">
        <v>2544.0</v>
      </c>
      <c r="H2632" s="5">
        <v>30.0</v>
      </c>
      <c r="I2632" s="4" t="s">
        <v>28</v>
      </c>
    </row>
    <row r="2633">
      <c r="A2633" s="3">
        <v>43779.0</v>
      </c>
      <c r="B2633" s="4" t="s">
        <v>409</v>
      </c>
      <c r="C2633" s="5">
        <v>34.0</v>
      </c>
      <c r="D2633" s="4" t="s">
        <v>410</v>
      </c>
      <c r="E2633" s="6" t="s">
        <v>411</v>
      </c>
      <c r="F2633" s="5" t="s">
        <v>32</v>
      </c>
      <c r="G2633" s="5">
        <v>827.0</v>
      </c>
      <c r="H2633" s="5" t="s">
        <v>412</v>
      </c>
      <c r="I2633" s="4" t="s">
        <v>28</v>
      </c>
    </row>
    <row r="2634">
      <c r="A2634" s="3">
        <v>43779.0</v>
      </c>
      <c r="B2634" s="4" t="s">
        <v>116</v>
      </c>
      <c r="C2634" s="5">
        <v>35.0</v>
      </c>
      <c r="D2634" s="4" t="s">
        <v>117</v>
      </c>
      <c r="E2634" s="6" t="s">
        <v>118</v>
      </c>
      <c r="F2634" s="5" t="s">
        <v>32</v>
      </c>
      <c r="G2634" s="5">
        <v>2056.0</v>
      </c>
      <c r="H2634" s="5" t="s">
        <v>119</v>
      </c>
      <c r="I2634" s="4" t="s">
        <v>28</v>
      </c>
    </row>
    <row r="2635">
      <c r="A2635" s="3">
        <v>43779.0</v>
      </c>
      <c r="B2635" s="4" t="s">
        <v>318</v>
      </c>
      <c r="C2635" s="5">
        <v>36.0</v>
      </c>
      <c r="D2635" s="4" t="s">
        <v>319</v>
      </c>
      <c r="E2635" s="6" t="s">
        <v>320</v>
      </c>
      <c r="F2635" s="5" t="s">
        <v>134</v>
      </c>
      <c r="G2635" s="5">
        <v>1113.0</v>
      </c>
      <c r="H2635" s="5" t="s">
        <v>321</v>
      </c>
      <c r="I2635" s="4" t="s">
        <v>28</v>
      </c>
    </row>
    <row r="2636">
      <c r="A2636" s="3">
        <v>43779.0</v>
      </c>
      <c r="B2636" s="4" t="s">
        <v>380</v>
      </c>
      <c r="C2636" s="5">
        <v>37.0</v>
      </c>
      <c r="D2636" s="4" t="s">
        <v>381</v>
      </c>
      <c r="E2636" s="6" t="s">
        <v>382</v>
      </c>
      <c r="F2636" s="5" t="s">
        <v>12</v>
      </c>
      <c r="G2636" s="5">
        <v>6969.0</v>
      </c>
      <c r="H2636" s="5" t="s">
        <v>383</v>
      </c>
      <c r="I2636" s="4" t="s">
        <v>28</v>
      </c>
    </row>
    <row r="2637">
      <c r="A2637" s="3">
        <v>43779.0</v>
      </c>
      <c r="B2637" s="4" t="s">
        <v>680</v>
      </c>
      <c r="C2637" s="5">
        <v>38.0</v>
      </c>
      <c r="D2637" s="4" t="s">
        <v>681</v>
      </c>
      <c r="E2637" s="6" t="s">
        <v>682</v>
      </c>
      <c r="F2637" s="5" t="s">
        <v>32</v>
      </c>
      <c r="G2637" s="5">
        <v>2047.0</v>
      </c>
      <c r="H2637" s="5" t="s">
        <v>683</v>
      </c>
      <c r="I2637" s="4" t="s">
        <v>28</v>
      </c>
    </row>
    <row r="2638">
      <c r="A2638" s="3">
        <v>43779.0</v>
      </c>
      <c r="B2638" s="4" t="s">
        <v>482</v>
      </c>
      <c r="C2638" s="5">
        <v>39.0</v>
      </c>
      <c r="D2638" s="4" t="s">
        <v>199</v>
      </c>
      <c r="E2638" s="6" t="s">
        <v>483</v>
      </c>
      <c r="F2638" s="5">
        <v>4.0</v>
      </c>
      <c r="G2638" s="5">
        <v>8862.0</v>
      </c>
      <c r="H2638" s="5" t="s">
        <v>484</v>
      </c>
      <c r="I2638" s="4" t="s">
        <v>28</v>
      </c>
    </row>
    <row r="2639">
      <c r="A2639" s="3">
        <v>43779.0</v>
      </c>
      <c r="B2639" s="4" t="s">
        <v>552</v>
      </c>
      <c r="C2639" s="5">
        <v>40.0</v>
      </c>
      <c r="D2639" s="4" t="s">
        <v>553</v>
      </c>
      <c r="E2639" s="6" t="s">
        <v>554</v>
      </c>
      <c r="F2639" s="5" t="s">
        <v>58</v>
      </c>
      <c r="G2639" s="5">
        <v>214.0</v>
      </c>
      <c r="H2639" s="5" t="s">
        <v>555</v>
      </c>
      <c r="I2639" s="4" t="s">
        <v>28</v>
      </c>
    </row>
    <row r="2640">
      <c r="A2640" s="3">
        <v>43779.0</v>
      </c>
      <c r="B2640" s="4" t="s">
        <v>322</v>
      </c>
      <c r="C2640" s="5">
        <v>41.0</v>
      </c>
      <c r="D2640" s="4" t="s">
        <v>323</v>
      </c>
      <c r="E2640" s="6" t="s">
        <v>324</v>
      </c>
      <c r="F2640" s="5" t="s">
        <v>12</v>
      </c>
      <c r="G2640" s="5">
        <v>2489.0</v>
      </c>
      <c r="H2640" s="5" t="s">
        <v>325</v>
      </c>
      <c r="I2640" s="4" t="s">
        <v>28</v>
      </c>
    </row>
    <row r="2641">
      <c r="A2641" s="3">
        <v>43779.0</v>
      </c>
      <c r="B2641" s="4" t="s">
        <v>360</v>
      </c>
      <c r="C2641" s="5">
        <v>42.0</v>
      </c>
      <c r="D2641" s="4" t="s">
        <v>361</v>
      </c>
      <c r="E2641" s="6" t="s">
        <v>362</v>
      </c>
      <c r="F2641" s="5">
        <v>4.0</v>
      </c>
      <c r="G2641" s="5">
        <v>540.0</v>
      </c>
      <c r="H2641" s="5" t="s">
        <v>54</v>
      </c>
      <c r="I2641" s="4" t="s">
        <v>14</v>
      </c>
    </row>
    <row r="2642">
      <c r="A2642" s="3">
        <v>43779.0</v>
      </c>
      <c r="B2642" s="4" t="s">
        <v>790</v>
      </c>
      <c r="C2642" s="5">
        <v>43.0</v>
      </c>
      <c r="D2642" s="4" t="s">
        <v>791</v>
      </c>
      <c r="E2642" s="6" t="s">
        <v>792</v>
      </c>
      <c r="F2642" s="5">
        <v>4.0</v>
      </c>
      <c r="G2642" s="5">
        <v>2004.0</v>
      </c>
      <c r="H2642" s="5" t="s">
        <v>793</v>
      </c>
      <c r="I2642" s="4" t="s">
        <v>14</v>
      </c>
    </row>
    <row r="2643">
      <c r="A2643" s="3">
        <v>43779.0</v>
      </c>
      <c r="B2643" s="4" t="s">
        <v>536</v>
      </c>
      <c r="C2643" s="5">
        <v>44.0</v>
      </c>
      <c r="D2643" s="4" t="s">
        <v>537</v>
      </c>
      <c r="E2643" s="6" t="s">
        <v>538</v>
      </c>
      <c r="F2643" s="5">
        <v>4.0</v>
      </c>
      <c r="G2643" s="5">
        <v>756.0</v>
      </c>
      <c r="H2643" s="5" t="s">
        <v>539</v>
      </c>
      <c r="I2643" s="4" t="s">
        <v>28</v>
      </c>
    </row>
    <row r="2644">
      <c r="A2644" s="3">
        <v>43779.0</v>
      </c>
      <c r="B2644" s="4" t="s">
        <v>50</v>
      </c>
      <c r="C2644" s="5">
        <v>45.0</v>
      </c>
      <c r="D2644" s="4" t="s">
        <v>51</v>
      </c>
      <c r="E2644" s="6" t="s">
        <v>52</v>
      </c>
      <c r="F2644" s="5" t="s">
        <v>53</v>
      </c>
      <c r="G2644" s="5">
        <v>938.0</v>
      </c>
      <c r="H2644" s="5" t="s">
        <v>54</v>
      </c>
      <c r="I2644" s="4" t="s">
        <v>28</v>
      </c>
    </row>
    <row r="2645">
      <c r="A2645" s="3">
        <v>43779.0</v>
      </c>
      <c r="B2645" s="4" t="s">
        <v>64</v>
      </c>
      <c r="C2645" s="5">
        <v>46.0</v>
      </c>
      <c r="D2645" s="4" t="s">
        <v>65</v>
      </c>
      <c r="E2645" s="6" t="s">
        <v>66</v>
      </c>
      <c r="F2645" s="5">
        <v>4.0</v>
      </c>
      <c r="G2645" s="5">
        <v>2329.0</v>
      </c>
      <c r="H2645" s="5" t="s">
        <v>67</v>
      </c>
      <c r="I2645" s="4" t="s">
        <v>14</v>
      </c>
    </row>
    <row r="2646">
      <c r="A2646" s="3">
        <v>43779.0</v>
      </c>
      <c r="B2646" s="4" t="s">
        <v>326</v>
      </c>
      <c r="C2646" s="5">
        <v>47.0</v>
      </c>
      <c r="D2646" s="4" t="s">
        <v>327</v>
      </c>
      <c r="E2646" s="6" t="s">
        <v>328</v>
      </c>
      <c r="F2646" s="5" t="s">
        <v>32</v>
      </c>
      <c r="G2646" s="5">
        <v>4873.0</v>
      </c>
      <c r="H2646" s="5" t="s">
        <v>213</v>
      </c>
      <c r="I2646" s="4" t="s">
        <v>28</v>
      </c>
    </row>
    <row r="2647">
      <c r="A2647" s="3">
        <v>43779.0</v>
      </c>
      <c r="B2647" s="4" t="s">
        <v>256</v>
      </c>
      <c r="C2647" s="5">
        <v>48.0</v>
      </c>
      <c r="D2647" s="4" t="s">
        <v>257</v>
      </c>
      <c r="E2647" s="6" t="s">
        <v>258</v>
      </c>
      <c r="F2647" s="5" t="s">
        <v>251</v>
      </c>
      <c r="G2647" s="5">
        <v>2406.0</v>
      </c>
      <c r="H2647" s="5" t="s">
        <v>259</v>
      </c>
      <c r="I2647" s="4" t="s">
        <v>28</v>
      </c>
    </row>
    <row r="2648">
      <c r="A2648" s="3">
        <v>43779.0</v>
      </c>
      <c r="B2648" s="4" t="s">
        <v>156</v>
      </c>
      <c r="C2648" s="5">
        <v>49.0</v>
      </c>
      <c r="D2648" s="4" t="s">
        <v>157</v>
      </c>
      <c r="E2648" s="6" t="s">
        <v>158</v>
      </c>
      <c r="F2648" s="5" t="s">
        <v>134</v>
      </c>
      <c r="G2648" s="5">
        <v>1400.0</v>
      </c>
      <c r="H2648" s="5" t="s">
        <v>159</v>
      </c>
      <c r="I2648" s="4" t="s">
        <v>28</v>
      </c>
    </row>
    <row r="2649">
      <c r="A2649" s="3">
        <v>43779.0</v>
      </c>
      <c r="B2649" s="4" t="s">
        <v>988</v>
      </c>
      <c r="C2649" s="5">
        <v>50.0</v>
      </c>
      <c r="D2649" s="4" t="s">
        <v>989</v>
      </c>
      <c r="E2649" s="6" t="s">
        <v>990</v>
      </c>
      <c r="F2649" s="5">
        <v>3.0</v>
      </c>
      <c r="G2649" s="5">
        <v>1.0</v>
      </c>
      <c r="H2649" s="5">
        <v>120.0</v>
      </c>
      <c r="I2649" s="4" t="s">
        <v>14</v>
      </c>
    </row>
    <row r="2650">
      <c r="A2650" s="3">
        <v>43779.0</v>
      </c>
      <c r="B2650" s="4" t="s">
        <v>423</v>
      </c>
      <c r="C2650" s="5">
        <v>51.0</v>
      </c>
      <c r="D2650" s="4" t="s">
        <v>424</v>
      </c>
      <c r="E2650" s="6" t="s">
        <v>425</v>
      </c>
      <c r="F2650" s="5" t="s">
        <v>32</v>
      </c>
      <c r="G2650" s="5">
        <v>1739.0</v>
      </c>
      <c r="H2650" s="5" t="s">
        <v>426</v>
      </c>
      <c r="I2650" s="4" t="s">
        <v>14</v>
      </c>
    </row>
    <row r="2651">
      <c r="A2651" s="3">
        <v>43779.0</v>
      </c>
      <c r="B2651" s="4" t="s">
        <v>715</v>
      </c>
      <c r="C2651" s="5">
        <v>52.0</v>
      </c>
      <c r="D2651" s="4" t="s">
        <v>716</v>
      </c>
      <c r="E2651" s="6" t="s">
        <v>717</v>
      </c>
      <c r="F2651" s="5" t="s">
        <v>32</v>
      </c>
      <c r="G2651" s="5">
        <v>3560.0</v>
      </c>
      <c r="H2651" s="5" t="s">
        <v>718</v>
      </c>
      <c r="I2651" s="4" t="s">
        <v>28</v>
      </c>
    </row>
    <row r="2652">
      <c r="A2652" s="3">
        <v>43779.0</v>
      </c>
      <c r="B2652" s="4" t="s">
        <v>144</v>
      </c>
      <c r="C2652" s="5">
        <v>53.0</v>
      </c>
      <c r="D2652" s="4" t="s">
        <v>145</v>
      </c>
      <c r="E2652" s="6" t="s">
        <v>146</v>
      </c>
      <c r="F2652" s="5" t="s">
        <v>53</v>
      </c>
      <c r="G2652" s="5">
        <v>3616.0</v>
      </c>
      <c r="H2652" s="5" t="s">
        <v>147</v>
      </c>
      <c r="I2652" s="4" t="s">
        <v>28</v>
      </c>
    </row>
    <row r="2653">
      <c r="A2653" s="3">
        <v>43779.0</v>
      </c>
      <c r="B2653" s="4" t="s">
        <v>217</v>
      </c>
      <c r="C2653" s="5">
        <v>54.0</v>
      </c>
      <c r="D2653" s="4" t="s">
        <v>218</v>
      </c>
      <c r="E2653" s="6" t="s">
        <v>219</v>
      </c>
      <c r="F2653" s="5" t="s">
        <v>32</v>
      </c>
      <c r="G2653" s="5">
        <v>3561.0</v>
      </c>
      <c r="H2653" s="5" t="s">
        <v>220</v>
      </c>
      <c r="I2653" s="4" t="s">
        <v>28</v>
      </c>
    </row>
    <row r="2654">
      <c r="A2654" s="3">
        <v>43779.0</v>
      </c>
      <c r="B2654" s="4" t="s">
        <v>664</v>
      </c>
      <c r="C2654" s="5">
        <v>55.0</v>
      </c>
      <c r="D2654" s="4" t="s">
        <v>665</v>
      </c>
      <c r="E2654" s="6" t="s">
        <v>666</v>
      </c>
      <c r="F2654" s="5" t="s">
        <v>74</v>
      </c>
      <c r="G2654" s="5">
        <v>1200.0</v>
      </c>
      <c r="H2654" s="5" t="s">
        <v>213</v>
      </c>
      <c r="I2654" s="4" t="s">
        <v>14</v>
      </c>
    </row>
    <row r="2655">
      <c r="A2655" s="3">
        <v>43779.0</v>
      </c>
      <c r="B2655" s="4" t="s">
        <v>915</v>
      </c>
      <c r="C2655" s="5">
        <v>56.0</v>
      </c>
      <c r="D2655" s="4" t="s">
        <v>916</v>
      </c>
      <c r="E2655" s="6" t="s">
        <v>917</v>
      </c>
      <c r="F2655" s="5" t="s">
        <v>26</v>
      </c>
      <c r="G2655" s="5">
        <v>301.0</v>
      </c>
      <c r="H2655" s="5" t="s">
        <v>918</v>
      </c>
      <c r="I2655" s="4" t="s">
        <v>14</v>
      </c>
    </row>
    <row r="2656">
      <c r="A2656" s="3">
        <v>43779.0</v>
      </c>
      <c r="B2656" s="4" t="s">
        <v>348</v>
      </c>
      <c r="C2656" s="5">
        <v>57.0</v>
      </c>
      <c r="D2656" s="4" t="s">
        <v>349</v>
      </c>
      <c r="E2656" s="6" t="s">
        <v>350</v>
      </c>
      <c r="F2656" s="5" t="s">
        <v>134</v>
      </c>
      <c r="G2656" s="5">
        <v>740.0</v>
      </c>
      <c r="H2656" s="5" t="s">
        <v>351</v>
      </c>
      <c r="I2656" s="4" t="s">
        <v>28</v>
      </c>
    </row>
    <row r="2657">
      <c r="A2657" s="3">
        <v>43779.0</v>
      </c>
      <c r="B2657" s="4" t="s">
        <v>413</v>
      </c>
      <c r="C2657" s="5">
        <v>58.0</v>
      </c>
      <c r="D2657" s="4" t="s">
        <v>414</v>
      </c>
      <c r="E2657" s="6" t="s">
        <v>415</v>
      </c>
      <c r="F2657" s="5" t="s">
        <v>26</v>
      </c>
      <c r="G2657" s="5">
        <v>3279.0</v>
      </c>
      <c r="H2657" s="5" t="s">
        <v>416</v>
      </c>
      <c r="I2657" s="4" t="s">
        <v>28</v>
      </c>
    </row>
    <row r="2658">
      <c r="A2658" s="3">
        <v>43779.0</v>
      </c>
      <c r="B2658" s="4" t="s">
        <v>976</v>
      </c>
      <c r="C2658" s="5">
        <v>59.0</v>
      </c>
      <c r="D2658" s="4" t="s">
        <v>977</v>
      </c>
      <c r="E2658" s="6" t="s">
        <v>978</v>
      </c>
      <c r="F2658" s="5" t="s">
        <v>74</v>
      </c>
      <c r="G2658" s="5">
        <v>1086.0</v>
      </c>
      <c r="H2658" s="5" t="s">
        <v>979</v>
      </c>
      <c r="I2658" s="4" t="s">
        <v>28</v>
      </c>
    </row>
    <row r="2659">
      <c r="A2659" s="3">
        <v>43779.0</v>
      </c>
      <c r="B2659" s="4" t="s">
        <v>160</v>
      </c>
      <c r="C2659" s="5">
        <v>60.0</v>
      </c>
      <c r="D2659" s="4" t="s">
        <v>161</v>
      </c>
      <c r="E2659" s="6" t="s">
        <v>162</v>
      </c>
      <c r="F2659" s="5">
        <v>4.0</v>
      </c>
      <c r="G2659" s="5">
        <v>3281.0</v>
      </c>
      <c r="H2659" s="5" t="s">
        <v>163</v>
      </c>
      <c r="I2659" s="4" t="s">
        <v>14</v>
      </c>
    </row>
    <row r="2660">
      <c r="A2660" s="3">
        <v>43779.0</v>
      </c>
      <c r="B2660" s="4" t="s">
        <v>445</v>
      </c>
      <c r="C2660" s="5">
        <v>61.0</v>
      </c>
      <c r="D2660" s="4" t="s">
        <v>446</v>
      </c>
      <c r="E2660" s="6" t="s">
        <v>447</v>
      </c>
      <c r="F2660" s="5">
        <v>4.0</v>
      </c>
      <c r="G2660" s="5">
        <v>1200.0</v>
      </c>
      <c r="H2660" s="5" t="s">
        <v>448</v>
      </c>
      <c r="I2660" s="4" t="s">
        <v>14</v>
      </c>
    </row>
    <row r="2661">
      <c r="A2661" s="3">
        <v>43779.0</v>
      </c>
      <c r="B2661" s="4" t="s">
        <v>210</v>
      </c>
      <c r="C2661" s="5">
        <v>62.0</v>
      </c>
      <c r="D2661" s="4" t="s">
        <v>211</v>
      </c>
      <c r="E2661" s="6" t="s">
        <v>212</v>
      </c>
      <c r="F2661" s="5">
        <v>4.0</v>
      </c>
      <c r="G2661" s="5">
        <v>454.0</v>
      </c>
      <c r="H2661" s="5" t="s">
        <v>213</v>
      </c>
      <c r="I2661" s="4" t="s">
        <v>28</v>
      </c>
    </row>
    <row r="2662">
      <c r="A2662" s="3">
        <v>43779.0</v>
      </c>
      <c r="B2662" s="4" t="s">
        <v>94</v>
      </c>
      <c r="C2662" s="5">
        <v>63.0</v>
      </c>
      <c r="D2662" s="4" t="s">
        <v>95</v>
      </c>
      <c r="E2662" s="6" t="s">
        <v>96</v>
      </c>
      <c r="F2662" s="5" t="s">
        <v>97</v>
      </c>
      <c r="G2662" s="5">
        <v>674.0</v>
      </c>
      <c r="H2662" s="5">
        <v>30.0</v>
      </c>
      <c r="I2662" s="4" t="s">
        <v>28</v>
      </c>
    </row>
    <row r="2663">
      <c r="A2663" s="3">
        <v>43779.0</v>
      </c>
      <c r="B2663" s="4" t="s">
        <v>991</v>
      </c>
      <c r="C2663" s="5">
        <v>64.0</v>
      </c>
      <c r="D2663" s="4" t="s">
        <v>992</v>
      </c>
      <c r="E2663" s="6" t="s">
        <v>993</v>
      </c>
      <c r="F2663" s="5">
        <v>4.0</v>
      </c>
      <c r="G2663" s="5">
        <v>1733.0</v>
      </c>
      <c r="H2663" s="5" t="s">
        <v>994</v>
      </c>
      <c r="I2663" s="4" t="s">
        <v>28</v>
      </c>
    </row>
    <row r="2664">
      <c r="A2664" s="3">
        <v>43779.0</v>
      </c>
      <c r="B2664" s="4" t="s">
        <v>926</v>
      </c>
      <c r="C2664" s="5">
        <v>65.0</v>
      </c>
      <c r="D2664" s="4" t="s">
        <v>927</v>
      </c>
      <c r="E2664" s="6" t="s">
        <v>928</v>
      </c>
      <c r="F2664" s="5">
        <v>3.0</v>
      </c>
      <c r="G2664" s="5">
        <v>928.0</v>
      </c>
      <c r="H2664" s="5" t="s">
        <v>929</v>
      </c>
      <c r="I2664" s="4" t="s">
        <v>14</v>
      </c>
    </row>
    <row r="2665">
      <c r="A2665" s="3">
        <v>43779.0</v>
      </c>
      <c r="B2665" s="4" t="s">
        <v>676</v>
      </c>
      <c r="C2665" s="5">
        <v>66.0</v>
      </c>
      <c r="D2665" s="4" t="s">
        <v>677</v>
      </c>
      <c r="E2665" s="6" t="s">
        <v>678</v>
      </c>
      <c r="F2665" s="5">
        <v>4.0</v>
      </c>
      <c r="G2665" s="5">
        <v>1269.0</v>
      </c>
      <c r="H2665" s="5" t="s">
        <v>679</v>
      </c>
      <c r="I2665" s="4" t="s">
        <v>14</v>
      </c>
    </row>
    <row r="2666">
      <c r="A2666" s="3">
        <v>43779.0</v>
      </c>
      <c r="B2666" s="4" t="s">
        <v>559</v>
      </c>
      <c r="C2666" s="5">
        <v>67.0</v>
      </c>
      <c r="D2666" s="4" t="s">
        <v>560</v>
      </c>
      <c r="E2666" s="6" t="s">
        <v>561</v>
      </c>
      <c r="F2666" s="5" t="s">
        <v>53</v>
      </c>
      <c r="G2666" s="5">
        <v>3411.0</v>
      </c>
      <c r="H2666" s="5" t="s">
        <v>562</v>
      </c>
      <c r="I2666" s="4" t="s">
        <v>28</v>
      </c>
    </row>
    <row r="2667">
      <c r="A2667" s="3">
        <v>43779.0</v>
      </c>
      <c r="B2667" s="4" t="s">
        <v>972</v>
      </c>
      <c r="C2667" s="5">
        <v>68.0</v>
      </c>
      <c r="D2667" s="4" t="s">
        <v>973</v>
      </c>
      <c r="E2667" s="6" t="s">
        <v>974</v>
      </c>
      <c r="F2667" s="5">
        <v>4.0</v>
      </c>
      <c r="G2667" s="5">
        <v>851.0</v>
      </c>
      <c r="H2667" s="5" t="s">
        <v>975</v>
      </c>
      <c r="I2667" s="4" t="s">
        <v>28</v>
      </c>
    </row>
    <row r="2668">
      <c r="A2668" s="3">
        <v>43779.0</v>
      </c>
      <c r="B2668" s="4" t="s">
        <v>601</v>
      </c>
      <c r="C2668" s="5">
        <v>69.0</v>
      </c>
      <c r="D2668" s="4" t="s">
        <v>602</v>
      </c>
      <c r="E2668" s="6" t="s">
        <v>603</v>
      </c>
      <c r="F2668" s="5" t="s">
        <v>32</v>
      </c>
      <c r="G2668" s="5">
        <v>629.0</v>
      </c>
      <c r="H2668" s="5" t="s">
        <v>351</v>
      </c>
      <c r="I2668" s="4" t="s">
        <v>28</v>
      </c>
    </row>
    <row r="2669">
      <c r="A2669" s="3">
        <v>43779.0</v>
      </c>
      <c r="B2669" s="4" t="s">
        <v>398</v>
      </c>
      <c r="C2669" s="5">
        <v>70.0</v>
      </c>
      <c r="D2669" s="4" t="s">
        <v>399</v>
      </c>
      <c r="E2669" s="6" t="s">
        <v>400</v>
      </c>
      <c r="F2669" s="5" t="s">
        <v>134</v>
      </c>
      <c r="G2669" s="5">
        <v>2116.0</v>
      </c>
      <c r="H2669" s="5" t="s">
        <v>54</v>
      </c>
      <c r="I2669" s="4" t="s">
        <v>28</v>
      </c>
    </row>
    <row r="2670">
      <c r="A2670" s="3">
        <v>43779.0</v>
      </c>
      <c r="B2670" s="4" t="s">
        <v>461</v>
      </c>
      <c r="C2670" s="5">
        <v>71.0</v>
      </c>
      <c r="D2670" s="4" t="s">
        <v>462</v>
      </c>
      <c r="E2670" s="6" t="s">
        <v>463</v>
      </c>
      <c r="F2670" s="5" t="s">
        <v>53</v>
      </c>
      <c r="G2670" s="5">
        <v>2432.0</v>
      </c>
      <c r="H2670" s="5" t="s">
        <v>464</v>
      </c>
      <c r="I2670" s="4" t="s">
        <v>28</v>
      </c>
    </row>
    <row r="2671">
      <c r="A2671" s="3">
        <v>43779.0</v>
      </c>
      <c r="B2671" s="4" t="s">
        <v>449</v>
      </c>
      <c r="C2671" s="5">
        <v>72.0</v>
      </c>
      <c r="D2671" s="4" t="s">
        <v>450</v>
      </c>
      <c r="E2671" s="6" t="s">
        <v>451</v>
      </c>
      <c r="F2671" s="5" t="s">
        <v>251</v>
      </c>
      <c r="G2671" s="5">
        <v>1054.0</v>
      </c>
      <c r="H2671" s="5" t="s">
        <v>452</v>
      </c>
      <c r="I2671" s="4" t="s">
        <v>28</v>
      </c>
    </row>
    <row r="2672">
      <c r="A2672" s="3">
        <v>43779.0</v>
      </c>
      <c r="B2672" s="4" t="s">
        <v>980</v>
      </c>
      <c r="C2672" s="5">
        <v>73.0</v>
      </c>
      <c r="D2672" s="4" t="s">
        <v>981</v>
      </c>
      <c r="E2672" s="6" t="s">
        <v>982</v>
      </c>
      <c r="F2672" s="5" t="s">
        <v>26</v>
      </c>
      <c r="G2672" s="5">
        <v>2601.0</v>
      </c>
      <c r="H2672" s="5" t="s">
        <v>983</v>
      </c>
      <c r="I2672" s="4" t="s">
        <v>28</v>
      </c>
    </row>
    <row r="2673">
      <c r="A2673" s="3">
        <v>43779.0</v>
      </c>
      <c r="B2673" s="4" t="s">
        <v>719</v>
      </c>
      <c r="C2673" s="5">
        <v>74.0</v>
      </c>
      <c r="D2673" s="4" t="s">
        <v>720</v>
      </c>
      <c r="E2673" s="6" t="s">
        <v>721</v>
      </c>
      <c r="F2673" s="5" t="s">
        <v>74</v>
      </c>
      <c r="G2673" s="5">
        <v>254.0</v>
      </c>
      <c r="H2673" s="5" t="s">
        <v>722</v>
      </c>
      <c r="I2673" s="4" t="s">
        <v>28</v>
      </c>
    </row>
    <row r="2674">
      <c r="A2674" s="3">
        <v>43779.0</v>
      </c>
      <c r="B2674" s="4" t="s">
        <v>229</v>
      </c>
      <c r="C2674" s="5">
        <v>75.0</v>
      </c>
      <c r="D2674" s="4" t="s">
        <v>230</v>
      </c>
      <c r="E2674" s="6" t="s">
        <v>231</v>
      </c>
      <c r="F2674" s="5" t="s">
        <v>134</v>
      </c>
      <c r="G2674" s="5">
        <v>166.0</v>
      </c>
      <c r="H2674" s="5" t="s">
        <v>232</v>
      </c>
      <c r="I2674" s="4" t="s">
        <v>28</v>
      </c>
    </row>
    <row r="2675">
      <c r="A2675" s="3">
        <v>43779.0</v>
      </c>
      <c r="B2675" s="4" t="s">
        <v>839</v>
      </c>
      <c r="C2675" s="5">
        <v>76.0</v>
      </c>
      <c r="D2675" s="4" t="s">
        <v>840</v>
      </c>
      <c r="E2675" s="6" t="s">
        <v>841</v>
      </c>
      <c r="F2675" s="5" t="s">
        <v>58</v>
      </c>
      <c r="G2675" s="5">
        <v>4558.0</v>
      </c>
      <c r="H2675" s="5" t="s">
        <v>842</v>
      </c>
      <c r="I2675" s="4" t="s">
        <v>28</v>
      </c>
    </row>
    <row r="2676">
      <c r="A2676" s="3">
        <v>43779.0</v>
      </c>
      <c r="B2676" s="4" t="s">
        <v>329</v>
      </c>
      <c r="C2676" s="5">
        <v>77.0</v>
      </c>
      <c r="D2676" s="4" t="s">
        <v>330</v>
      </c>
      <c r="E2676" s="6" t="s">
        <v>331</v>
      </c>
      <c r="F2676" s="5" t="s">
        <v>251</v>
      </c>
      <c r="G2676" s="5">
        <v>1926.0</v>
      </c>
      <c r="H2676" s="5" t="s">
        <v>332</v>
      </c>
      <c r="I2676" s="4" t="s">
        <v>28</v>
      </c>
    </row>
    <row r="2677">
      <c r="A2677" s="3">
        <v>43779.0</v>
      </c>
      <c r="B2677" s="4" t="s">
        <v>434</v>
      </c>
      <c r="C2677" s="5">
        <v>78.0</v>
      </c>
      <c r="D2677" s="4" t="s">
        <v>435</v>
      </c>
      <c r="E2677" s="6" t="s">
        <v>436</v>
      </c>
      <c r="F2677" s="5" t="s">
        <v>12</v>
      </c>
      <c r="G2677" s="5">
        <v>4791.0</v>
      </c>
      <c r="H2677" s="5" t="s">
        <v>437</v>
      </c>
      <c r="I2677" s="4" t="s">
        <v>28</v>
      </c>
    </row>
    <row r="2678">
      <c r="A2678" s="3">
        <v>43779.0</v>
      </c>
      <c r="B2678" s="4" t="s">
        <v>984</v>
      </c>
      <c r="C2678" s="5">
        <v>79.0</v>
      </c>
      <c r="D2678" s="4" t="s">
        <v>985</v>
      </c>
      <c r="E2678" s="6" t="s">
        <v>986</v>
      </c>
      <c r="F2678" s="5" t="s">
        <v>134</v>
      </c>
      <c r="G2678" s="5">
        <v>318.0</v>
      </c>
      <c r="H2678" s="5" t="s">
        <v>987</v>
      </c>
      <c r="I2678" s="4" t="s">
        <v>28</v>
      </c>
    </row>
    <row r="2679">
      <c r="A2679" s="3">
        <v>43779.0</v>
      </c>
      <c r="B2679" s="4" t="s">
        <v>281</v>
      </c>
      <c r="C2679" s="5">
        <v>80.0</v>
      </c>
      <c r="D2679" s="4" t="s">
        <v>113</v>
      </c>
      <c r="E2679" s="6" t="s">
        <v>282</v>
      </c>
      <c r="F2679" s="5">
        <v>4.0</v>
      </c>
      <c r="G2679" s="5">
        <v>2703.0</v>
      </c>
      <c r="H2679" s="5" t="s">
        <v>283</v>
      </c>
      <c r="I2679" s="4" t="s">
        <v>28</v>
      </c>
    </row>
    <row r="2680">
      <c r="A2680" s="3">
        <v>43779.0</v>
      </c>
      <c r="B2680" s="4" t="s">
        <v>221</v>
      </c>
      <c r="C2680" s="5">
        <v>81.0</v>
      </c>
      <c r="D2680" s="4" t="s">
        <v>222</v>
      </c>
      <c r="E2680" s="6" t="s">
        <v>223</v>
      </c>
      <c r="F2680" s="5" t="s">
        <v>26</v>
      </c>
      <c r="G2680" s="5">
        <v>6851.0</v>
      </c>
      <c r="H2680" s="5" t="s">
        <v>224</v>
      </c>
      <c r="I2680" s="4" t="s">
        <v>28</v>
      </c>
    </row>
    <row r="2681">
      <c r="A2681" s="3">
        <v>43779.0</v>
      </c>
      <c r="B2681" s="4" t="s">
        <v>263</v>
      </c>
      <c r="C2681" s="5">
        <v>82.0</v>
      </c>
      <c r="D2681" s="4" t="s">
        <v>264</v>
      </c>
      <c r="E2681" s="6" t="s">
        <v>265</v>
      </c>
      <c r="F2681" s="5" t="s">
        <v>106</v>
      </c>
      <c r="G2681" s="5">
        <v>1519.0</v>
      </c>
      <c r="H2681" s="5" t="s">
        <v>266</v>
      </c>
      <c r="I2681" s="4" t="s">
        <v>28</v>
      </c>
    </row>
    <row r="2682">
      <c r="A2682" s="3">
        <v>43779.0</v>
      </c>
      <c r="B2682" s="4" t="s">
        <v>673</v>
      </c>
      <c r="C2682" s="5">
        <v>83.0</v>
      </c>
      <c r="D2682" s="4" t="s">
        <v>674</v>
      </c>
      <c r="E2682" s="6" t="s">
        <v>675</v>
      </c>
      <c r="F2682" s="5">
        <v>4.0</v>
      </c>
      <c r="G2682" s="5">
        <v>690.0</v>
      </c>
      <c r="H2682" s="5" t="s">
        <v>307</v>
      </c>
      <c r="I2682" s="4" t="s">
        <v>14</v>
      </c>
    </row>
    <row r="2683">
      <c r="A2683" s="3">
        <v>43779.0</v>
      </c>
      <c r="B2683" s="4" t="s">
        <v>79</v>
      </c>
      <c r="C2683" s="5">
        <v>84.0</v>
      </c>
      <c r="D2683" s="4" t="s">
        <v>80</v>
      </c>
      <c r="E2683" s="6" t="s">
        <v>81</v>
      </c>
      <c r="F2683" s="5">
        <v>4.0</v>
      </c>
      <c r="G2683" s="5">
        <v>2088.0</v>
      </c>
      <c r="H2683" s="5" t="s">
        <v>59</v>
      </c>
      <c r="I2683" s="4" t="s">
        <v>14</v>
      </c>
    </row>
    <row r="2684">
      <c r="A2684" s="3">
        <v>43779.0</v>
      </c>
      <c r="B2684" s="4" t="s">
        <v>233</v>
      </c>
      <c r="C2684" s="5">
        <v>85.0</v>
      </c>
      <c r="D2684" s="4" t="s">
        <v>234</v>
      </c>
      <c r="E2684" s="6" t="s">
        <v>235</v>
      </c>
      <c r="F2684" s="5" t="s">
        <v>85</v>
      </c>
      <c r="G2684" s="5">
        <v>1633.0</v>
      </c>
      <c r="H2684" s="5" t="s">
        <v>236</v>
      </c>
      <c r="I2684" s="4" t="s">
        <v>28</v>
      </c>
    </row>
    <row r="2685">
      <c r="A2685" s="3">
        <v>43779.0</v>
      </c>
      <c r="B2685" s="4" t="s">
        <v>751</v>
      </c>
      <c r="C2685" s="5">
        <v>86.0</v>
      </c>
      <c r="D2685" s="4" t="s">
        <v>752</v>
      </c>
      <c r="E2685" s="6" t="s">
        <v>753</v>
      </c>
      <c r="F2685" s="5" t="s">
        <v>74</v>
      </c>
      <c r="G2685" s="5">
        <v>1281.0</v>
      </c>
      <c r="H2685" s="5" t="s">
        <v>754</v>
      </c>
      <c r="I2685" s="4" t="s">
        <v>28</v>
      </c>
    </row>
    <row r="2686">
      <c r="A2686" s="3">
        <v>43779.0</v>
      </c>
      <c r="B2686" s="4" t="s">
        <v>168</v>
      </c>
      <c r="C2686" s="5">
        <v>87.0</v>
      </c>
      <c r="D2686" s="4" t="s">
        <v>169</v>
      </c>
      <c r="E2686" s="6" t="s">
        <v>170</v>
      </c>
      <c r="F2686" s="5" t="s">
        <v>171</v>
      </c>
      <c r="G2686" s="5">
        <v>1083.0</v>
      </c>
      <c r="H2686" s="5" t="s">
        <v>172</v>
      </c>
      <c r="I2686" s="4" t="s">
        <v>28</v>
      </c>
    </row>
    <row r="2687">
      <c r="A2687" s="3">
        <v>43779.0</v>
      </c>
      <c r="B2687" s="4" t="s">
        <v>827</v>
      </c>
      <c r="C2687" s="5">
        <v>88.0</v>
      </c>
      <c r="D2687" s="4" t="s">
        <v>828</v>
      </c>
      <c r="E2687" s="6" t="s">
        <v>829</v>
      </c>
      <c r="F2687" s="5" t="s">
        <v>12</v>
      </c>
      <c r="G2687" s="5">
        <v>2222.0</v>
      </c>
      <c r="H2687" s="5" t="s">
        <v>830</v>
      </c>
      <c r="I2687" s="4" t="s">
        <v>28</v>
      </c>
    </row>
    <row r="2688">
      <c r="A2688" s="3">
        <v>43779.0</v>
      </c>
      <c r="B2688" s="4" t="s">
        <v>763</v>
      </c>
      <c r="C2688" s="5">
        <v>89.0</v>
      </c>
      <c r="D2688" s="4" t="s">
        <v>764</v>
      </c>
      <c r="E2688" s="6" t="s">
        <v>765</v>
      </c>
      <c r="F2688" s="5" t="s">
        <v>85</v>
      </c>
      <c r="G2688" s="5">
        <v>183.0</v>
      </c>
      <c r="H2688" s="5" t="s">
        <v>213</v>
      </c>
      <c r="I2688" s="4" t="s">
        <v>28</v>
      </c>
    </row>
    <row r="2689">
      <c r="A2689" s="3">
        <v>43779.0</v>
      </c>
      <c r="B2689" s="4" t="s">
        <v>237</v>
      </c>
      <c r="C2689" s="5">
        <v>90.0</v>
      </c>
      <c r="D2689" s="4" t="s">
        <v>238</v>
      </c>
      <c r="E2689" s="6" t="s">
        <v>239</v>
      </c>
      <c r="F2689" s="5" t="s">
        <v>26</v>
      </c>
      <c r="G2689" s="5">
        <v>3882.0</v>
      </c>
      <c r="H2689" s="5" t="s">
        <v>240</v>
      </c>
      <c r="I2689" s="4" t="s">
        <v>28</v>
      </c>
    </row>
    <row r="2690">
      <c r="A2690" s="3">
        <v>43779.0</v>
      </c>
      <c r="B2690" s="4" t="s">
        <v>401</v>
      </c>
      <c r="C2690" s="5">
        <v>91.0</v>
      </c>
      <c r="D2690" s="4" t="s">
        <v>402</v>
      </c>
      <c r="E2690" s="6" t="s">
        <v>403</v>
      </c>
      <c r="F2690" s="5">
        <v>4.0</v>
      </c>
      <c r="G2690" s="5">
        <v>571.0</v>
      </c>
      <c r="H2690" s="5" t="s">
        <v>404</v>
      </c>
      <c r="I2690" s="4" t="s">
        <v>14</v>
      </c>
    </row>
    <row r="2691">
      <c r="A2691" s="3">
        <v>43779.0</v>
      </c>
      <c r="B2691" s="4" t="s">
        <v>186</v>
      </c>
      <c r="C2691" s="5">
        <v>92.0</v>
      </c>
      <c r="D2691" s="4" t="s">
        <v>187</v>
      </c>
      <c r="E2691" s="6" t="s">
        <v>188</v>
      </c>
      <c r="F2691" s="5">
        <v>4.0</v>
      </c>
      <c r="G2691" s="5">
        <v>4385.0</v>
      </c>
      <c r="H2691" s="5" t="s">
        <v>189</v>
      </c>
      <c r="I2691" s="4" t="s">
        <v>28</v>
      </c>
    </row>
    <row r="2692">
      <c r="A2692" s="3">
        <v>43779.0</v>
      </c>
      <c r="B2692" s="4" t="s">
        <v>949</v>
      </c>
      <c r="C2692" s="5">
        <v>93.0</v>
      </c>
      <c r="D2692" s="4" t="s">
        <v>950</v>
      </c>
      <c r="E2692" s="6" t="s">
        <v>951</v>
      </c>
      <c r="F2692" s="5" t="s">
        <v>134</v>
      </c>
      <c r="G2692" s="5">
        <v>230.0</v>
      </c>
      <c r="H2692" s="5" t="s">
        <v>952</v>
      </c>
      <c r="I2692" s="4" t="s">
        <v>28</v>
      </c>
    </row>
    <row r="2693">
      <c r="A2693" s="3">
        <v>43779.0</v>
      </c>
      <c r="B2693" s="4" t="s">
        <v>618</v>
      </c>
      <c r="C2693" s="5">
        <v>94.0</v>
      </c>
      <c r="D2693" s="4" t="s">
        <v>619</v>
      </c>
      <c r="E2693" s="6" t="s">
        <v>620</v>
      </c>
      <c r="F2693" s="5" t="s">
        <v>176</v>
      </c>
      <c r="G2693" s="5">
        <v>71.0</v>
      </c>
      <c r="H2693" s="5" t="s">
        <v>621</v>
      </c>
      <c r="I2693" s="4" t="s">
        <v>28</v>
      </c>
    </row>
    <row r="2694">
      <c r="A2694" s="3">
        <v>43779.0</v>
      </c>
      <c r="B2694" s="4" t="s">
        <v>225</v>
      </c>
      <c r="C2694" s="5">
        <v>95.0</v>
      </c>
      <c r="D2694" s="4" t="s">
        <v>226</v>
      </c>
      <c r="E2694" s="6" t="s">
        <v>227</v>
      </c>
      <c r="F2694" s="5" t="s">
        <v>74</v>
      </c>
      <c r="G2694" s="5">
        <v>4639.0</v>
      </c>
      <c r="H2694" s="5" t="s">
        <v>228</v>
      </c>
      <c r="I2694" s="4" t="s">
        <v>28</v>
      </c>
    </row>
    <row r="2695">
      <c r="A2695" s="3">
        <v>43779.0</v>
      </c>
      <c r="B2695" s="4" t="s">
        <v>957</v>
      </c>
      <c r="C2695" s="5">
        <v>96.0</v>
      </c>
      <c r="D2695" s="4" t="s">
        <v>958</v>
      </c>
      <c r="E2695" s="6" t="s">
        <v>959</v>
      </c>
      <c r="F2695" s="5">
        <v>4.0</v>
      </c>
      <c r="G2695" s="5">
        <v>642.0</v>
      </c>
      <c r="H2695" s="5" t="s">
        <v>551</v>
      </c>
      <c r="I2695" s="4" t="s">
        <v>28</v>
      </c>
    </row>
    <row r="2696">
      <c r="A2696" s="3">
        <v>43779.0</v>
      </c>
      <c r="B2696" s="4" t="s">
        <v>810</v>
      </c>
      <c r="C2696" s="5">
        <v>97.0</v>
      </c>
      <c r="D2696" s="4" t="s">
        <v>811</v>
      </c>
      <c r="E2696" s="6" t="s">
        <v>812</v>
      </c>
      <c r="F2696" s="5" t="s">
        <v>26</v>
      </c>
      <c r="G2696" s="5">
        <v>1923.0</v>
      </c>
      <c r="H2696" s="5" t="s">
        <v>569</v>
      </c>
      <c r="I2696" s="4" t="s">
        <v>28</v>
      </c>
    </row>
    <row r="2697">
      <c r="A2697" s="3">
        <v>43779.0</v>
      </c>
      <c r="B2697" s="4" t="s">
        <v>877</v>
      </c>
      <c r="C2697" s="5">
        <v>98.0</v>
      </c>
      <c r="D2697" s="4" t="s">
        <v>878</v>
      </c>
      <c r="E2697" s="6" t="s">
        <v>879</v>
      </c>
      <c r="F2697" s="5" t="s">
        <v>32</v>
      </c>
      <c r="G2697" s="5">
        <v>535.0</v>
      </c>
      <c r="H2697" s="5" t="s">
        <v>880</v>
      </c>
      <c r="I2697" s="4" t="s">
        <v>28</v>
      </c>
    </row>
    <row r="2698">
      <c r="A2698" s="3">
        <v>43779.0</v>
      </c>
      <c r="B2698" s="4" t="s">
        <v>960</v>
      </c>
      <c r="C2698" s="5">
        <v>99.0</v>
      </c>
      <c r="D2698" s="4" t="s">
        <v>961</v>
      </c>
      <c r="E2698" s="6" t="s">
        <v>962</v>
      </c>
      <c r="F2698" s="5">
        <v>3.0</v>
      </c>
      <c r="G2698" s="5">
        <v>5241.0</v>
      </c>
      <c r="H2698" s="5">
        <v>67.0</v>
      </c>
      <c r="I2698" s="4" t="s">
        <v>14</v>
      </c>
    </row>
    <row r="2699">
      <c r="A2699" s="3">
        <v>43779.0</v>
      </c>
      <c r="B2699" s="4" t="s">
        <v>786</v>
      </c>
      <c r="C2699" s="5">
        <v>100.0</v>
      </c>
      <c r="D2699" s="4" t="s">
        <v>787</v>
      </c>
      <c r="E2699" s="6" t="s">
        <v>788</v>
      </c>
      <c r="F2699" s="5" t="s">
        <v>176</v>
      </c>
      <c r="G2699" s="5">
        <v>953.0</v>
      </c>
      <c r="H2699" s="5" t="s">
        <v>789</v>
      </c>
      <c r="I2699" s="4" t="s">
        <v>28</v>
      </c>
    </row>
    <row r="2700">
      <c r="A2700" s="3">
        <v>43778.0</v>
      </c>
      <c r="B2700" s="4" t="s">
        <v>15</v>
      </c>
      <c r="C2700" s="5">
        <v>1.0</v>
      </c>
      <c r="D2700" s="4" t="s">
        <v>16</v>
      </c>
      <c r="E2700" s="6" t="s">
        <v>17</v>
      </c>
      <c r="F2700" s="5">
        <v>4.0</v>
      </c>
      <c r="G2700" s="5">
        <v>29163.0</v>
      </c>
      <c r="H2700" s="5" t="s">
        <v>18</v>
      </c>
      <c r="I2700" s="4" t="s">
        <v>14</v>
      </c>
    </row>
    <row r="2701">
      <c r="A2701" s="3">
        <v>43778.0</v>
      </c>
      <c r="B2701" s="4" t="s">
        <v>19</v>
      </c>
      <c r="C2701" s="5">
        <v>2.0</v>
      </c>
      <c r="D2701" s="4" t="s">
        <v>20</v>
      </c>
      <c r="E2701" s="6" t="s">
        <v>21</v>
      </c>
      <c r="F2701" s="5">
        <v>4.0</v>
      </c>
      <c r="G2701" s="5">
        <v>10808.0</v>
      </c>
      <c r="H2701" s="5" t="s">
        <v>22</v>
      </c>
      <c r="I2701" s="4" t="s">
        <v>14</v>
      </c>
    </row>
    <row r="2702">
      <c r="A2702" s="3">
        <v>43778.0</v>
      </c>
      <c r="B2702" s="4" t="s">
        <v>23</v>
      </c>
      <c r="C2702" s="5">
        <v>3.0</v>
      </c>
      <c r="D2702" s="4" t="s">
        <v>24</v>
      </c>
      <c r="E2702" s="6" t="s">
        <v>25</v>
      </c>
      <c r="F2702" s="5" t="s">
        <v>26</v>
      </c>
      <c r="G2702" s="5">
        <v>6079.0</v>
      </c>
      <c r="H2702" s="5" t="s">
        <v>27</v>
      </c>
      <c r="I2702" s="4" t="s">
        <v>28</v>
      </c>
    </row>
    <row r="2703">
      <c r="A2703" s="3">
        <v>43778.0</v>
      </c>
      <c r="B2703" s="4" t="s">
        <v>38</v>
      </c>
      <c r="C2703" s="5">
        <v>4.0</v>
      </c>
      <c r="D2703" s="4" t="s">
        <v>39</v>
      </c>
      <c r="E2703" s="6" t="s">
        <v>40</v>
      </c>
      <c r="F2703" s="5">
        <v>4.0</v>
      </c>
      <c r="G2703" s="5">
        <v>5485.0</v>
      </c>
      <c r="H2703" s="5" t="s">
        <v>41</v>
      </c>
      <c r="I2703" s="4" t="s">
        <v>14</v>
      </c>
    </row>
    <row r="2704">
      <c r="A2704" s="3">
        <v>43778.0</v>
      </c>
      <c r="B2704" s="4" t="s">
        <v>468</v>
      </c>
      <c r="C2704" s="5">
        <v>5.0</v>
      </c>
      <c r="D2704" s="4" t="s">
        <v>469</v>
      </c>
      <c r="E2704" s="6" t="s">
        <v>470</v>
      </c>
      <c r="F2704" s="5">
        <v>4.0</v>
      </c>
      <c r="G2704" s="5">
        <v>31441.0</v>
      </c>
      <c r="H2704" s="5" t="s">
        <v>471</v>
      </c>
      <c r="I2704" s="4" t="s">
        <v>14</v>
      </c>
    </row>
    <row r="2705">
      <c r="A2705" s="3">
        <v>43778.0</v>
      </c>
      <c r="B2705" s="4" t="s">
        <v>68</v>
      </c>
      <c r="C2705" s="5">
        <v>6.0</v>
      </c>
      <c r="D2705" s="4" t="s">
        <v>69</v>
      </c>
      <c r="E2705" s="6" t="s">
        <v>70</v>
      </c>
      <c r="F2705" s="5">
        <v>4.0</v>
      </c>
      <c r="G2705" s="5">
        <v>3725.0</v>
      </c>
      <c r="H2705" s="5" t="s">
        <v>67</v>
      </c>
      <c r="I2705" s="4" t="s">
        <v>28</v>
      </c>
    </row>
    <row r="2706">
      <c r="A2706" s="3">
        <v>43778.0</v>
      </c>
      <c r="B2706" s="4" t="s">
        <v>46</v>
      </c>
      <c r="C2706" s="5">
        <v>7.0</v>
      </c>
      <c r="D2706" s="4" t="s">
        <v>47</v>
      </c>
      <c r="E2706" s="6" t="s">
        <v>48</v>
      </c>
      <c r="F2706" s="5">
        <v>4.0</v>
      </c>
      <c r="G2706" s="5">
        <v>6736.0</v>
      </c>
      <c r="H2706" s="5" t="s">
        <v>49</v>
      </c>
      <c r="I2706" s="4" t="s">
        <v>14</v>
      </c>
    </row>
    <row r="2707">
      <c r="A2707" s="3">
        <v>43778.0</v>
      </c>
      <c r="B2707" s="4" t="s">
        <v>76</v>
      </c>
      <c r="C2707" s="5">
        <v>8.0</v>
      </c>
      <c r="D2707" s="4" t="s">
        <v>77</v>
      </c>
      <c r="E2707" s="6" t="s">
        <v>78</v>
      </c>
      <c r="F2707" s="5" t="s">
        <v>26</v>
      </c>
      <c r="G2707" s="5">
        <v>2934.0</v>
      </c>
      <c r="H2707" s="5" t="s">
        <v>67</v>
      </c>
      <c r="I2707" s="4" t="s">
        <v>28</v>
      </c>
    </row>
    <row r="2708">
      <c r="A2708" s="3">
        <v>43778.0</v>
      </c>
      <c r="B2708" s="4" t="s">
        <v>60</v>
      </c>
      <c r="C2708" s="5">
        <v>9.0</v>
      </c>
      <c r="D2708" s="4" t="s">
        <v>61</v>
      </c>
      <c r="E2708" s="6" t="s">
        <v>62</v>
      </c>
      <c r="F2708" s="5">
        <v>4.0</v>
      </c>
      <c r="G2708" s="5">
        <v>2758.0</v>
      </c>
      <c r="H2708" s="5" t="s">
        <v>63</v>
      </c>
      <c r="I2708" s="4" t="s">
        <v>14</v>
      </c>
    </row>
    <row r="2709">
      <c r="A2709" s="3">
        <v>43778.0</v>
      </c>
      <c r="B2709" s="4" t="s">
        <v>71</v>
      </c>
      <c r="C2709" s="5">
        <v>10.0</v>
      </c>
      <c r="D2709" s="4" t="s">
        <v>72</v>
      </c>
      <c r="E2709" s="6" t="s">
        <v>73</v>
      </c>
      <c r="F2709" s="5" t="s">
        <v>74</v>
      </c>
      <c r="G2709" s="5">
        <v>2403.0</v>
      </c>
      <c r="H2709" s="5" t="s">
        <v>75</v>
      </c>
      <c r="I2709" s="4" t="s">
        <v>28</v>
      </c>
    </row>
    <row r="2710">
      <c r="A2710" s="3">
        <v>43778.0</v>
      </c>
      <c r="B2710" s="4" t="s">
        <v>42</v>
      </c>
      <c r="C2710" s="5">
        <v>11.0</v>
      </c>
      <c r="D2710" s="4" t="s">
        <v>43</v>
      </c>
      <c r="E2710" s="6" t="s">
        <v>44</v>
      </c>
      <c r="F2710" s="5">
        <v>4.0</v>
      </c>
      <c r="G2710" s="5">
        <v>1830.0</v>
      </c>
      <c r="H2710" s="5" t="s">
        <v>45</v>
      </c>
      <c r="I2710" s="4" t="s">
        <v>14</v>
      </c>
    </row>
    <row r="2711">
      <c r="A2711" s="3">
        <v>43778.0</v>
      </c>
      <c r="B2711" s="4" t="s">
        <v>9</v>
      </c>
      <c r="C2711" s="5">
        <v>12.0</v>
      </c>
      <c r="D2711" s="4" t="s">
        <v>10</v>
      </c>
      <c r="E2711" s="6" t="s">
        <v>11</v>
      </c>
      <c r="F2711" s="5" t="s">
        <v>12</v>
      </c>
      <c r="G2711" s="5">
        <v>4592.0</v>
      </c>
      <c r="H2711" s="5" t="s">
        <v>13</v>
      </c>
      <c r="I2711" s="4" t="s">
        <v>14</v>
      </c>
    </row>
    <row r="2712">
      <c r="A2712" s="3">
        <v>43778.0</v>
      </c>
      <c r="B2712" s="4" t="s">
        <v>120</v>
      </c>
      <c r="C2712" s="5">
        <v>13.0</v>
      </c>
      <c r="D2712" s="4" t="s">
        <v>121</v>
      </c>
      <c r="E2712" s="6" t="s">
        <v>122</v>
      </c>
      <c r="F2712" s="5" t="s">
        <v>32</v>
      </c>
      <c r="G2712" s="5">
        <v>2041.0</v>
      </c>
      <c r="H2712" s="5" t="s">
        <v>123</v>
      </c>
      <c r="I2712" s="4" t="s">
        <v>28</v>
      </c>
    </row>
    <row r="2713">
      <c r="A2713" s="3">
        <v>43778.0</v>
      </c>
      <c r="B2713" s="4" t="s">
        <v>34</v>
      </c>
      <c r="C2713" s="5">
        <v>14.0</v>
      </c>
      <c r="D2713" s="4" t="s">
        <v>35</v>
      </c>
      <c r="E2713" s="6" t="s">
        <v>36</v>
      </c>
      <c r="F2713" s="5">
        <v>4.0</v>
      </c>
      <c r="G2713" s="5">
        <v>3781.0</v>
      </c>
      <c r="H2713" s="5" t="s">
        <v>37</v>
      </c>
      <c r="I2713" s="4" t="s">
        <v>28</v>
      </c>
    </row>
    <row r="2714">
      <c r="A2714" s="3">
        <v>43778.0</v>
      </c>
      <c r="B2714" s="4" t="s">
        <v>29</v>
      </c>
      <c r="C2714" s="5">
        <v>15.0</v>
      </c>
      <c r="D2714" s="4" t="s">
        <v>30</v>
      </c>
      <c r="E2714" s="6" t="s">
        <v>31</v>
      </c>
      <c r="F2714" s="5" t="s">
        <v>32</v>
      </c>
      <c r="G2714" s="5">
        <v>2108.0</v>
      </c>
      <c r="H2714" s="5" t="s">
        <v>33</v>
      </c>
      <c r="I2714" s="4" t="s">
        <v>28</v>
      </c>
    </row>
    <row r="2715">
      <c r="A2715" s="3">
        <v>43778.0</v>
      </c>
      <c r="B2715" s="4" t="s">
        <v>86</v>
      </c>
      <c r="C2715" s="5">
        <v>16.0</v>
      </c>
      <c r="D2715" s="4" t="s">
        <v>87</v>
      </c>
      <c r="E2715" s="6" t="s">
        <v>88</v>
      </c>
      <c r="F2715" s="5">
        <v>4.0</v>
      </c>
      <c r="G2715" s="5">
        <v>3640.0</v>
      </c>
      <c r="H2715" s="5" t="s">
        <v>89</v>
      </c>
      <c r="I2715" s="4" t="s">
        <v>14</v>
      </c>
    </row>
    <row r="2716">
      <c r="A2716" s="3">
        <v>43778.0</v>
      </c>
      <c r="B2716" s="4" t="s">
        <v>108</v>
      </c>
      <c r="C2716" s="5">
        <v>17.0</v>
      </c>
      <c r="D2716" s="4" t="s">
        <v>109</v>
      </c>
      <c r="E2716" s="6" t="s">
        <v>110</v>
      </c>
      <c r="F2716" s="5" t="s">
        <v>58</v>
      </c>
      <c r="G2716" s="5">
        <v>14480.0</v>
      </c>
      <c r="H2716" s="5" t="s">
        <v>111</v>
      </c>
      <c r="I2716" s="4" t="s">
        <v>28</v>
      </c>
    </row>
    <row r="2717">
      <c r="A2717" s="3">
        <v>43778.0</v>
      </c>
      <c r="B2717" s="4" t="s">
        <v>214</v>
      </c>
      <c r="C2717" s="5">
        <v>18.0</v>
      </c>
      <c r="D2717" s="4" t="s">
        <v>215</v>
      </c>
      <c r="E2717" s="6" t="s">
        <v>216</v>
      </c>
      <c r="F2717" s="5" t="s">
        <v>26</v>
      </c>
      <c r="G2717" s="5">
        <v>4463.0</v>
      </c>
      <c r="H2717" s="5" t="s">
        <v>54</v>
      </c>
      <c r="I2717" s="4" t="s">
        <v>28</v>
      </c>
    </row>
    <row r="2718">
      <c r="A2718" s="3">
        <v>43778.0</v>
      </c>
      <c r="B2718" s="4" t="s">
        <v>857</v>
      </c>
      <c r="C2718" s="5">
        <v>19.0</v>
      </c>
      <c r="D2718" s="4" t="s">
        <v>858</v>
      </c>
      <c r="E2718" s="6" t="s">
        <v>859</v>
      </c>
      <c r="F2718" s="5">
        <v>4.0</v>
      </c>
      <c r="G2718" s="5">
        <v>2099.0</v>
      </c>
      <c r="H2718" s="5" t="s">
        <v>67</v>
      </c>
      <c r="I2718" s="4" t="s">
        <v>14</v>
      </c>
    </row>
    <row r="2719">
      <c r="A2719" s="3">
        <v>43778.0</v>
      </c>
      <c r="B2719" s="4" t="s">
        <v>182</v>
      </c>
      <c r="C2719" s="5">
        <v>20.0</v>
      </c>
      <c r="D2719" s="4" t="s">
        <v>183</v>
      </c>
      <c r="E2719" s="6" t="s">
        <v>184</v>
      </c>
      <c r="F2719" s="5">
        <v>4.0</v>
      </c>
      <c r="G2719" s="5">
        <v>6706.0</v>
      </c>
      <c r="H2719" s="5" t="s">
        <v>185</v>
      </c>
      <c r="I2719" s="4" t="s">
        <v>14</v>
      </c>
    </row>
    <row r="2720">
      <c r="A2720" s="3">
        <v>43778.0</v>
      </c>
      <c r="B2720" s="4" t="s">
        <v>532</v>
      </c>
      <c r="C2720" s="5">
        <v>21.0</v>
      </c>
      <c r="D2720" s="4" t="s">
        <v>533</v>
      </c>
      <c r="E2720" s="6" t="s">
        <v>534</v>
      </c>
      <c r="F2720" s="5" t="s">
        <v>12</v>
      </c>
      <c r="G2720" s="5">
        <v>2799.0</v>
      </c>
      <c r="H2720" s="5" t="s">
        <v>535</v>
      </c>
      <c r="I2720" s="4" t="s">
        <v>14</v>
      </c>
    </row>
    <row r="2721">
      <c r="A2721" s="3">
        <v>43778.0</v>
      </c>
      <c r="B2721" s="4" t="s">
        <v>90</v>
      </c>
      <c r="C2721" s="5">
        <v>22.0</v>
      </c>
      <c r="D2721" s="4" t="s">
        <v>91</v>
      </c>
      <c r="E2721" s="6" t="s">
        <v>92</v>
      </c>
      <c r="F2721" s="5" t="s">
        <v>32</v>
      </c>
      <c r="G2721" s="5">
        <v>3157.0</v>
      </c>
      <c r="H2721" s="5" t="s">
        <v>93</v>
      </c>
      <c r="I2721" s="4" t="s">
        <v>28</v>
      </c>
    </row>
    <row r="2722">
      <c r="A2722" s="3">
        <v>43778.0</v>
      </c>
      <c r="B2722" s="4" t="s">
        <v>140</v>
      </c>
      <c r="C2722" s="5">
        <v>23.0</v>
      </c>
      <c r="D2722" s="4" t="s">
        <v>141</v>
      </c>
      <c r="E2722" s="6" t="s">
        <v>142</v>
      </c>
      <c r="F2722" s="5" t="s">
        <v>74</v>
      </c>
      <c r="G2722" s="5">
        <v>8885.0</v>
      </c>
      <c r="H2722" s="5" t="s">
        <v>143</v>
      </c>
      <c r="I2722" s="4" t="s">
        <v>28</v>
      </c>
    </row>
    <row r="2723">
      <c r="A2723" s="3">
        <v>43778.0</v>
      </c>
      <c r="B2723" s="4" t="s">
        <v>55</v>
      </c>
      <c r="C2723" s="5">
        <v>24.0</v>
      </c>
      <c r="D2723" s="4" t="s">
        <v>56</v>
      </c>
      <c r="E2723" s="6" t="s">
        <v>57</v>
      </c>
      <c r="F2723" s="5" t="s">
        <v>58</v>
      </c>
      <c r="G2723" s="5">
        <v>2245.0</v>
      </c>
      <c r="H2723" s="5" t="s">
        <v>59</v>
      </c>
      <c r="I2723" s="4" t="s">
        <v>28</v>
      </c>
    </row>
    <row r="2724">
      <c r="A2724" s="3">
        <v>43778.0</v>
      </c>
      <c r="B2724" s="4" t="s">
        <v>124</v>
      </c>
      <c r="C2724" s="5">
        <v>25.0</v>
      </c>
      <c r="D2724" s="4" t="s">
        <v>125</v>
      </c>
      <c r="E2724" s="6" t="s">
        <v>126</v>
      </c>
      <c r="F2724" s="5" t="s">
        <v>26</v>
      </c>
      <c r="G2724" s="5">
        <v>2493.0</v>
      </c>
      <c r="H2724" s="5" t="s">
        <v>127</v>
      </c>
      <c r="I2724" s="4" t="s">
        <v>28</v>
      </c>
    </row>
    <row r="2725">
      <c r="A2725" s="3">
        <v>43778.0</v>
      </c>
      <c r="B2725" s="4" t="s">
        <v>367</v>
      </c>
      <c r="C2725" s="5">
        <v>26.0</v>
      </c>
      <c r="D2725" s="4" t="s">
        <v>104</v>
      </c>
      <c r="E2725" s="6" t="s">
        <v>368</v>
      </c>
      <c r="F2725" s="5">
        <v>4.0</v>
      </c>
      <c r="G2725" s="5">
        <v>3386.0</v>
      </c>
      <c r="H2725" s="5" t="s">
        <v>369</v>
      </c>
      <c r="I2725" s="4" t="s">
        <v>28</v>
      </c>
    </row>
    <row r="2726">
      <c r="A2726" s="3">
        <v>43778.0</v>
      </c>
      <c r="B2726" s="4" t="s">
        <v>112</v>
      </c>
      <c r="C2726" s="5">
        <v>27.0</v>
      </c>
      <c r="D2726" s="4" t="s">
        <v>113</v>
      </c>
      <c r="E2726" s="6" t="s">
        <v>114</v>
      </c>
      <c r="F2726" s="5" t="s">
        <v>12</v>
      </c>
      <c r="G2726" s="5">
        <v>2675.0</v>
      </c>
      <c r="H2726" s="5" t="s">
        <v>115</v>
      </c>
      <c r="I2726" s="4" t="s">
        <v>28</v>
      </c>
    </row>
    <row r="2727">
      <c r="A2727" s="3">
        <v>43778.0</v>
      </c>
      <c r="B2727" s="4" t="s">
        <v>190</v>
      </c>
      <c r="C2727" s="5">
        <v>28.0</v>
      </c>
      <c r="D2727" s="4" t="s">
        <v>191</v>
      </c>
      <c r="E2727" s="6" t="s">
        <v>192</v>
      </c>
      <c r="F2727" s="5" t="s">
        <v>26</v>
      </c>
      <c r="G2727" s="5">
        <v>229.0</v>
      </c>
      <c r="H2727" s="5" t="s">
        <v>193</v>
      </c>
      <c r="I2727" s="4" t="s">
        <v>28</v>
      </c>
    </row>
    <row r="2728">
      <c r="A2728" s="3">
        <v>43778.0</v>
      </c>
      <c r="B2728" s="4" t="s">
        <v>384</v>
      </c>
      <c r="C2728" s="5">
        <v>29.0</v>
      </c>
      <c r="D2728" s="4" t="s">
        <v>385</v>
      </c>
      <c r="E2728" s="6" t="s">
        <v>386</v>
      </c>
      <c r="F2728" s="5" t="s">
        <v>74</v>
      </c>
      <c r="G2728" s="5">
        <v>2544.0</v>
      </c>
      <c r="H2728" s="5">
        <v>30.0</v>
      </c>
      <c r="I2728" s="4" t="s">
        <v>28</v>
      </c>
    </row>
    <row r="2729">
      <c r="A2729" s="3">
        <v>43778.0</v>
      </c>
      <c r="B2729" s="4" t="s">
        <v>248</v>
      </c>
      <c r="C2729" s="5">
        <v>30.0</v>
      </c>
      <c r="D2729" s="4" t="s">
        <v>249</v>
      </c>
      <c r="E2729" s="6" t="s">
        <v>250</v>
      </c>
      <c r="F2729" s="5" t="s">
        <v>251</v>
      </c>
      <c r="G2729" s="5">
        <v>4596.0</v>
      </c>
      <c r="H2729" s="5" t="s">
        <v>252</v>
      </c>
      <c r="I2729" s="4" t="s">
        <v>14</v>
      </c>
    </row>
    <row r="2730">
      <c r="A2730" s="3">
        <v>43778.0</v>
      </c>
      <c r="B2730" s="4" t="s">
        <v>116</v>
      </c>
      <c r="C2730" s="5">
        <v>31.0</v>
      </c>
      <c r="D2730" s="4" t="s">
        <v>117</v>
      </c>
      <c r="E2730" s="6" t="s">
        <v>118</v>
      </c>
      <c r="F2730" s="5" t="s">
        <v>32</v>
      </c>
      <c r="G2730" s="5">
        <v>2056.0</v>
      </c>
      <c r="H2730" s="5" t="s">
        <v>119</v>
      </c>
      <c r="I2730" s="4" t="s">
        <v>28</v>
      </c>
    </row>
    <row r="2731">
      <c r="A2731" s="3">
        <v>43778.0</v>
      </c>
      <c r="B2731" s="4" t="s">
        <v>318</v>
      </c>
      <c r="C2731" s="5">
        <v>32.0</v>
      </c>
      <c r="D2731" s="4" t="s">
        <v>319</v>
      </c>
      <c r="E2731" s="6" t="s">
        <v>320</v>
      </c>
      <c r="F2731" s="5" t="s">
        <v>134</v>
      </c>
      <c r="G2731" s="5">
        <v>1113.0</v>
      </c>
      <c r="H2731" s="5" t="s">
        <v>321</v>
      </c>
      <c r="I2731" s="4" t="s">
        <v>28</v>
      </c>
    </row>
    <row r="2732">
      <c r="A2732" s="3">
        <v>43778.0</v>
      </c>
      <c r="B2732" s="4" t="s">
        <v>552</v>
      </c>
      <c r="C2732" s="5">
        <v>33.0</v>
      </c>
      <c r="D2732" s="4" t="s">
        <v>553</v>
      </c>
      <c r="E2732" s="6" t="s">
        <v>554</v>
      </c>
      <c r="F2732" s="5" t="s">
        <v>58</v>
      </c>
      <c r="G2732" s="5">
        <v>214.0</v>
      </c>
      <c r="H2732" s="5" t="s">
        <v>555</v>
      </c>
      <c r="I2732" s="4" t="s">
        <v>28</v>
      </c>
    </row>
    <row r="2733">
      <c r="A2733" s="3">
        <v>43778.0</v>
      </c>
      <c r="B2733" s="4" t="s">
        <v>64</v>
      </c>
      <c r="C2733" s="5">
        <v>34.0</v>
      </c>
      <c r="D2733" s="4" t="s">
        <v>65</v>
      </c>
      <c r="E2733" s="6" t="s">
        <v>66</v>
      </c>
      <c r="F2733" s="5">
        <v>4.0</v>
      </c>
      <c r="G2733" s="5">
        <v>2329.0</v>
      </c>
      <c r="H2733" s="5" t="s">
        <v>67</v>
      </c>
      <c r="I2733" s="4" t="s">
        <v>14</v>
      </c>
    </row>
    <row r="2734">
      <c r="A2734" s="3">
        <v>43778.0</v>
      </c>
      <c r="B2734" s="4" t="s">
        <v>50</v>
      </c>
      <c r="C2734" s="5">
        <v>35.0</v>
      </c>
      <c r="D2734" s="4" t="s">
        <v>51</v>
      </c>
      <c r="E2734" s="6" t="s">
        <v>52</v>
      </c>
      <c r="F2734" s="5" t="s">
        <v>53</v>
      </c>
      <c r="G2734" s="5">
        <v>938.0</v>
      </c>
      <c r="H2734" s="5" t="s">
        <v>54</v>
      </c>
      <c r="I2734" s="4" t="s">
        <v>28</v>
      </c>
    </row>
    <row r="2735">
      <c r="A2735" s="3">
        <v>43778.0</v>
      </c>
      <c r="B2735" s="4" t="s">
        <v>380</v>
      </c>
      <c r="C2735" s="5">
        <v>36.0</v>
      </c>
      <c r="D2735" s="4" t="s">
        <v>381</v>
      </c>
      <c r="E2735" s="6" t="s">
        <v>382</v>
      </c>
      <c r="F2735" s="5" t="s">
        <v>12</v>
      </c>
      <c r="G2735" s="5">
        <v>6969.0</v>
      </c>
      <c r="H2735" s="5" t="s">
        <v>383</v>
      </c>
      <c r="I2735" s="4" t="s">
        <v>28</v>
      </c>
    </row>
    <row r="2736">
      <c r="A2736" s="3">
        <v>43778.0</v>
      </c>
      <c r="B2736" s="4" t="s">
        <v>482</v>
      </c>
      <c r="C2736" s="5">
        <v>37.0</v>
      </c>
      <c r="D2736" s="4" t="s">
        <v>199</v>
      </c>
      <c r="E2736" s="6" t="s">
        <v>483</v>
      </c>
      <c r="F2736" s="5">
        <v>4.0</v>
      </c>
      <c r="G2736" s="5">
        <v>8862.0</v>
      </c>
      <c r="H2736" s="5" t="s">
        <v>484</v>
      </c>
      <c r="I2736" s="4" t="s">
        <v>28</v>
      </c>
    </row>
    <row r="2737">
      <c r="A2737" s="3">
        <v>43778.0</v>
      </c>
      <c r="B2737" s="4" t="s">
        <v>536</v>
      </c>
      <c r="C2737" s="5">
        <v>38.0</v>
      </c>
      <c r="D2737" s="4" t="s">
        <v>537</v>
      </c>
      <c r="E2737" s="6" t="s">
        <v>538</v>
      </c>
      <c r="F2737" s="5">
        <v>4.0</v>
      </c>
      <c r="G2737" s="5">
        <v>756.0</v>
      </c>
      <c r="H2737" s="5" t="s">
        <v>539</v>
      </c>
      <c r="I2737" s="4" t="s">
        <v>28</v>
      </c>
    </row>
    <row r="2738">
      <c r="A2738" s="3">
        <v>43778.0</v>
      </c>
      <c r="B2738" s="4" t="s">
        <v>409</v>
      </c>
      <c r="C2738" s="5">
        <v>39.0</v>
      </c>
      <c r="D2738" s="4" t="s">
        <v>410</v>
      </c>
      <c r="E2738" s="6" t="s">
        <v>411</v>
      </c>
      <c r="F2738" s="5" t="s">
        <v>32</v>
      </c>
      <c r="G2738" s="5">
        <v>827.0</v>
      </c>
      <c r="H2738" s="5" t="s">
        <v>412</v>
      </c>
      <c r="I2738" s="4" t="s">
        <v>28</v>
      </c>
    </row>
    <row r="2739">
      <c r="A2739" s="3">
        <v>43778.0</v>
      </c>
      <c r="B2739" s="4" t="s">
        <v>360</v>
      </c>
      <c r="C2739" s="5">
        <v>40.0</v>
      </c>
      <c r="D2739" s="4" t="s">
        <v>361</v>
      </c>
      <c r="E2739" s="6" t="s">
        <v>362</v>
      </c>
      <c r="F2739" s="5">
        <v>4.0</v>
      </c>
      <c r="G2739" s="5">
        <v>540.0</v>
      </c>
      <c r="H2739" s="5" t="s">
        <v>54</v>
      </c>
      <c r="I2739" s="4" t="s">
        <v>14</v>
      </c>
    </row>
    <row r="2740">
      <c r="A2740" s="3">
        <v>43778.0</v>
      </c>
      <c r="B2740" s="4" t="s">
        <v>680</v>
      </c>
      <c r="C2740" s="5">
        <v>41.0</v>
      </c>
      <c r="D2740" s="4" t="s">
        <v>681</v>
      </c>
      <c r="E2740" s="6" t="s">
        <v>682</v>
      </c>
      <c r="F2740" s="5" t="s">
        <v>32</v>
      </c>
      <c r="G2740" s="5">
        <v>2047.0</v>
      </c>
      <c r="H2740" s="5" t="s">
        <v>683</v>
      </c>
      <c r="I2740" s="4" t="s">
        <v>28</v>
      </c>
    </row>
    <row r="2741">
      <c r="A2741" s="3">
        <v>43778.0</v>
      </c>
      <c r="B2741" s="4" t="s">
        <v>715</v>
      </c>
      <c r="C2741" s="5">
        <v>42.0</v>
      </c>
      <c r="D2741" s="4" t="s">
        <v>716</v>
      </c>
      <c r="E2741" s="6" t="s">
        <v>717</v>
      </c>
      <c r="F2741" s="5" t="s">
        <v>32</v>
      </c>
      <c r="G2741" s="5">
        <v>3560.0</v>
      </c>
      <c r="H2741" s="5" t="s">
        <v>718</v>
      </c>
      <c r="I2741" s="4" t="s">
        <v>28</v>
      </c>
    </row>
    <row r="2742">
      <c r="A2742" s="3">
        <v>43778.0</v>
      </c>
      <c r="B2742" s="4" t="s">
        <v>790</v>
      </c>
      <c r="C2742" s="5">
        <v>43.0</v>
      </c>
      <c r="D2742" s="4" t="s">
        <v>791</v>
      </c>
      <c r="E2742" s="6" t="s">
        <v>792</v>
      </c>
      <c r="F2742" s="5">
        <v>4.0</v>
      </c>
      <c r="G2742" s="5">
        <v>2004.0</v>
      </c>
      <c r="H2742" s="5" t="s">
        <v>793</v>
      </c>
      <c r="I2742" s="4" t="s">
        <v>14</v>
      </c>
    </row>
    <row r="2743">
      <c r="A2743" s="3">
        <v>43778.0</v>
      </c>
      <c r="B2743" s="4" t="s">
        <v>256</v>
      </c>
      <c r="C2743" s="5">
        <v>44.0</v>
      </c>
      <c r="D2743" s="4" t="s">
        <v>257</v>
      </c>
      <c r="E2743" s="6" t="s">
        <v>258</v>
      </c>
      <c r="F2743" s="5" t="s">
        <v>251</v>
      </c>
      <c r="G2743" s="5">
        <v>2406.0</v>
      </c>
      <c r="H2743" s="5" t="s">
        <v>259</v>
      </c>
      <c r="I2743" s="4" t="s">
        <v>28</v>
      </c>
    </row>
    <row r="2744">
      <c r="A2744" s="3">
        <v>43778.0</v>
      </c>
      <c r="B2744" s="4" t="s">
        <v>322</v>
      </c>
      <c r="C2744" s="5">
        <v>45.0</v>
      </c>
      <c r="D2744" s="4" t="s">
        <v>323</v>
      </c>
      <c r="E2744" s="6" t="s">
        <v>324</v>
      </c>
      <c r="F2744" s="5" t="s">
        <v>12</v>
      </c>
      <c r="G2744" s="5">
        <v>2489.0</v>
      </c>
      <c r="H2744" s="5" t="s">
        <v>325</v>
      </c>
      <c r="I2744" s="4" t="s">
        <v>28</v>
      </c>
    </row>
    <row r="2745">
      <c r="A2745" s="3">
        <v>43778.0</v>
      </c>
      <c r="B2745" s="4" t="s">
        <v>144</v>
      </c>
      <c r="C2745" s="5">
        <v>46.0</v>
      </c>
      <c r="D2745" s="4" t="s">
        <v>145</v>
      </c>
      <c r="E2745" s="6" t="s">
        <v>146</v>
      </c>
      <c r="F2745" s="5" t="s">
        <v>53</v>
      </c>
      <c r="G2745" s="5">
        <v>3616.0</v>
      </c>
      <c r="H2745" s="5" t="s">
        <v>147</v>
      </c>
      <c r="I2745" s="4" t="s">
        <v>28</v>
      </c>
    </row>
    <row r="2746">
      <c r="A2746" s="3">
        <v>43778.0</v>
      </c>
      <c r="B2746" s="4" t="s">
        <v>326</v>
      </c>
      <c r="C2746" s="5">
        <v>47.0</v>
      </c>
      <c r="D2746" s="4" t="s">
        <v>327</v>
      </c>
      <c r="E2746" s="6" t="s">
        <v>328</v>
      </c>
      <c r="F2746" s="5" t="s">
        <v>32</v>
      </c>
      <c r="G2746" s="5">
        <v>4873.0</v>
      </c>
      <c r="H2746" s="5" t="s">
        <v>213</v>
      </c>
      <c r="I2746" s="4" t="s">
        <v>28</v>
      </c>
    </row>
    <row r="2747">
      <c r="A2747" s="3">
        <v>43778.0</v>
      </c>
      <c r="B2747" s="4" t="s">
        <v>156</v>
      </c>
      <c r="C2747" s="5">
        <v>48.0</v>
      </c>
      <c r="D2747" s="4" t="s">
        <v>157</v>
      </c>
      <c r="E2747" s="6" t="s">
        <v>158</v>
      </c>
      <c r="F2747" s="5" t="s">
        <v>134</v>
      </c>
      <c r="G2747" s="5">
        <v>1400.0</v>
      </c>
      <c r="H2747" s="5" t="s">
        <v>159</v>
      </c>
      <c r="I2747" s="4" t="s">
        <v>28</v>
      </c>
    </row>
    <row r="2748">
      <c r="A2748" s="3">
        <v>43778.0</v>
      </c>
      <c r="B2748" s="4" t="s">
        <v>348</v>
      </c>
      <c r="C2748" s="5">
        <v>49.0</v>
      </c>
      <c r="D2748" s="4" t="s">
        <v>349</v>
      </c>
      <c r="E2748" s="6" t="s">
        <v>350</v>
      </c>
      <c r="F2748" s="5" t="s">
        <v>134</v>
      </c>
      <c r="G2748" s="5">
        <v>740.0</v>
      </c>
      <c r="H2748" s="5" t="s">
        <v>351</v>
      </c>
      <c r="I2748" s="4" t="s">
        <v>28</v>
      </c>
    </row>
    <row r="2749">
      <c r="A2749" s="3">
        <v>43778.0</v>
      </c>
      <c r="B2749" s="4" t="s">
        <v>413</v>
      </c>
      <c r="C2749" s="5">
        <v>50.0</v>
      </c>
      <c r="D2749" s="4" t="s">
        <v>414</v>
      </c>
      <c r="E2749" s="6" t="s">
        <v>415</v>
      </c>
      <c r="F2749" s="5" t="s">
        <v>26</v>
      </c>
      <c r="G2749" s="5">
        <v>3279.0</v>
      </c>
      <c r="H2749" s="5" t="s">
        <v>416</v>
      </c>
      <c r="I2749" s="4" t="s">
        <v>28</v>
      </c>
    </row>
    <row r="2750">
      <c r="A2750" s="3">
        <v>43778.0</v>
      </c>
      <c r="B2750" s="4" t="s">
        <v>434</v>
      </c>
      <c r="C2750" s="5">
        <v>51.0</v>
      </c>
      <c r="D2750" s="4" t="s">
        <v>435</v>
      </c>
      <c r="E2750" s="6" t="s">
        <v>436</v>
      </c>
      <c r="F2750" s="5" t="s">
        <v>12</v>
      </c>
      <c r="G2750" s="5">
        <v>4791.0</v>
      </c>
      <c r="H2750" s="5" t="s">
        <v>437</v>
      </c>
      <c r="I2750" s="4" t="s">
        <v>28</v>
      </c>
    </row>
    <row r="2751">
      <c r="A2751" s="3">
        <v>43778.0</v>
      </c>
      <c r="B2751" s="4" t="s">
        <v>423</v>
      </c>
      <c r="C2751" s="5">
        <v>52.0</v>
      </c>
      <c r="D2751" s="4" t="s">
        <v>424</v>
      </c>
      <c r="E2751" s="6" t="s">
        <v>425</v>
      </c>
      <c r="F2751" s="5" t="s">
        <v>32</v>
      </c>
      <c r="G2751" s="5">
        <v>1739.0</v>
      </c>
      <c r="H2751" s="5" t="s">
        <v>426</v>
      </c>
      <c r="I2751" s="4" t="s">
        <v>14</v>
      </c>
    </row>
    <row r="2752">
      <c r="A2752" s="3">
        <v>43778.0</v>
      </c>
      <c r="B2752" s="4" t="s">
        <v>915</v>
      </c>
      <c r="C2752" s="5">
        <v>53.0</v>
      </c>
      <c r="D2752" s="4" t="s">
        <v>916</v>
      </c>
      <c r="E2752" s="6" t="s">
        <v>917</v>
      </c>
      <c r="F2752" s="5" t="s">
        <v>26</v>
      </c>
      <c r="G2752" s="5">
        <v>301.0</v>
      </c>
      <c r="H2752" s="5" t="s">
        <v>918</v>
      </c>
      <c r="I2752" s="4" t="s">
        <v>14</v>
      </c>
    </row>
    <row r="2753">
      <c r="A2753" s="3">
        <v>43778.0</v>
      </c>
      <c r="B2753" s="4" t="s">
        <v>976</v>
      </c>
      <c r="C2753" s="5">
        <v>54.0</v>
      </c>
      <c r="D2753" s="4" t="s">
        <v>977</v>
      </c>
      <c r="E2753" s="6" t="s">
        <v>978</v>
      </c>
      <c r="F2753" s="5" t="s">
        <v>74</v>
      </c>
      <c r="G2753" s="5">
        <v>1086.0</v>
      </c>
      <c r="H2753" s="5" t="s">
        <v>979</v>
      </c>
      <c r="I2753" s="4" t="s">
        <v>28</v>
      </c>
    </row>
    <row r="2754">
      <c r="A2754" s="3">
        <v>43778.0</v>
      </c>
      <c r="B2754" s="4" t="s">
        <v>676</v>
      </c>
      <c r="C2754" s="5">
        <v>55.0</v>
      </c>
      <c r="D2754" s="4" t="s">
        <v>677</v>
      </c>
      <c r="E2754" s="6" t="s">
        <v>678</v>
      </c>
      <c r="F2754" s="5">
        <v>4.0</v>
      </c>
      <c r="G2754" s="5">
        <v>1269.0</v>
      </c>
      <c r="H2754" s="5" t="s">
        <v>679</v>
      </c>
      <c r="I2754" s="4" t="s">
        <v>14</v>
      </c>
    </row>
    <row r="2755">
      <c r="A2755" s="3">
        <v>43778.0</v>
      </c>
      <c r="B2755" s="4" t="s">
        <v>664</v>
      </c>
      <c r="C2755" s="5">
        <v>56.0</v>
      </c>
      <c r="D2755" s="4" t="s">
        <v>665</v>
      </c>
      <c r="E2755" s="6" t="s">
        <v>666</v>
      </c>
      <c r="F2755" s="5" t="s">
        <v>74</v>
      </c>
      <c r="G2755" s="5">
        <v>1200.0</v>
      </c>
      <c r="H2755" s="5" t="s">
        <v>213</v>
      </c>
      <c r="I2755" s="4" t="s">
        <v>14</v>
      </c>
    </row>
    <row r="2756">
      <c r="A2756" s="3">
        <v>43778.0</v>
      </c>
      <c r="B2756" s="4" t="s">
        <v>445</v>
      </c>
      <c r="C2756" s="5">
        <v>57.0</v>
      </c>
      <c r="D2756" s="4" t="s">
        <v>446</v>
      </c>
      <c r="E2756" s="6" t="s">
        <v>447</v>
      </c>
      <c r="F2756" s="5">
        <v>4.0</v>
      </c>
      <c r="G2756" s="5">
        <v>1200.0</v>
      </c>
      <c r="H2756" s="5" t="s">
        <v>448</v>
      </c>
      <c r="I2756" s="4" t="s">
        <v>14</v>
      </c>
    </row>
    <row r="2757">
      <c r="A2757" s="3">
        <v>43778.0</v>
      </c>
      <c r="B2757" s="4" t="s">
        <v>991</v>
      </c>
      <c r="C2757" s="5">
        <v>58.0</v>
      </c>
      <c r="D2757" s="4" t="s">
        <v>992</v>
      </c>
      <c r="E2757" s="6" t="s">
        <v>993</v>
      </c>
      <c r="F2757" s="5">
        <v>4.0</v>
      </c>
      <c r="G2757" s="5">
        <v>1733.0</v>
      </c>
      <c r="H2757" s="5" t="s">
        <v>994</v>
      </c>
      <c r="I2757" s="4" t="s">
        <v>28</v>
      </c>
    </row>
    <row r="2758">
      <c r="A2758" s="3">
        <v>43778.0</v>
      </c>
      <c r="B2758" s="4" t="s">
        <v>210</v>
      </c>
      <c r="C2758" s="5">
        <v>59.0</v>
      </c>
      <c r="D2758" s="4" t="s">
        <v>211</v>
      </c>
      <c r="E2758" s="6" t="s">
        <v>212</v>
      </c>
      <c r="F2758" s="5">
        <v>4.0</v>
      </c>
      <c r="G2758" s="5">
        <v>454.0</v>
      </c>
      <c r="H2758" s="5" t="s">
        <v>213</v>
      </c>
      <c r="I2758" s="4" t="s">
        <v>28</v>
      </c>
    </row>
    <row r="2759">
      <c r="A2759" s="3">
        <v>43778.0</v>
      </c>
      <c r="B2759" s="4" t="s">
        <v>160</v>
      </c>
      <c r="C2759" s="5">
        <v>60.0</v>
      </c>
      <c r="D2759" s="4" t="s">
        <v>161</v>
      </c>
      <c r="E2759" s="6" t="s">
        <v>162</v>
      </c>
      <c r="F2759" s="5">
        <v>4.0</v>
      </c>
      <c r="G2759" s="5">
        <v>3281.0</v>
      </c>
      <c r="H2759" s="5" t="s">
        <v>163</v>
      </c>
      <c r="I2759" s="4" t="s">
        <v>14</v>
      </c>
    </row>
    <row r="2760">
      <c r="A2760" s="3">
        <v>43778.0</v>
      </c>
      <c r="B2760" s="4" t="s">
        <v>461</v>
      </c>
      <c r="C2760" s="5">
        <v>61.0</v>
      </c>
      <c r="D2760" s="4" t="s">
        <v>462</v>
      </c>
      <c r="E2760" s="6" t="s">
        <v>463</v>
      </c>
      <c r="F2760" s="5" t="s">
        <v>53</v>
      </c>
      <c r="G2760" s="5">
        <v>2432.0</v>
      </c>
      <c r="H2760" s="5" t="s">
        <v>464</v>
      </c>
      <c r="I2760" s="4" t="s">
        <v>28</v>
      </c>
    </row>
    <row r="2761">
      <c r="A2761" s="3">
        <v>43778.0</v>
      </c>
      <c r="B2761" s="4" t="s">
        <v>984</v>
      </c>
      <c r="C2761" s="5">
        <v>62.0</v>
      </c>
      <c r="D2761" s="4" t="s">
        <v>985</v>
      </c>
      <c r="E2761" s="6" t="s">
        <v>986</v>
      </c>
      <c r="F2761" s="5" t="s">
        <v>134</v>
      </c>
      <c r="G2761" s="5">
        <v>318.0</v>
      </c>
      <c r="H2761" s="5" t="s">
        <v>987</v>
      </c>
      <c r="I2761" s="4" t="s">
        <v>28</v>
      </c>
    </row>
    <row r="2762">
      <c r="A2762" s="3">
        <v>43778.0</v>
      </c>
      <c r="B2762" s="4" t="s">
        <v>449</v>
      </c>
      <c r="C2762" s="5">
        <v>63.0</v>
      </c>
      <c r="D2762" s="4" t="s">
        <v>450</v>
      </c>
      <c r="E2762" s="6" t="s">
        <v>451</v>
      </c>
      <c r="F2762" s="5" t="s">
        <v>251</v>
      </c>
      <c r="G2762" s="5">
        <v>1054.0</v>
      </c>
      <c r="H2762" s="5" t="s">
        <v>452</v>
      </c>
      <c r="I2762" s="4" t="s">
        <v>28</v>
      </c>
    </row>
    <row r="2763">
      <c r="A2763" s="3">
        <v>43778.0</v>
      </c>
      <c r="B2763" s="4" t="s">
        <v>94</v>
      </c>
      <c r="C2763" s="5">
        <v>64.0</v>
      </c>
      <c r="D2763" s="4" t="s">
        <v>95</v>
      </c>
      <c r="E2763" s="6" t="s">
        <v>96</v>
      </c>
      <c r="F2763" s="5" t="s">
        <v>97</v>
      </c>
      <c r="G2763" s="5">
        <v>674.0</v>
      </c>
      <c r="H2763" s="5">
        <v>30.0</v>
      </c>
      <c r="I2763" s="4" t="s">
        <v>28</v>
      </c>
    </row>
    <row r="2764">
      <c r="A2764" s="3">
        <v>43778.0</v>
      </c>
      <c r="B2764" s="4" t="s">
        <v>229</v>
      </c>
      <c r="C2764" s="5">
        <v>65.0</v>
      </c>
      <c r="D2764" s="4" t="s">
        <v>230</v>
      </c>
      <c r="E2764" s="6" t="s">
        <v>231</v>
      </c>
      <c r="F2764" s="5" t="s">
        <v>134</v>
      </c>
      <c r="G2764" s="5">
        <v>166.0</v>
      </c>
      <c r="H2764" s="5" t="s">
        <v>232</v>
      </c>
      <c r="I2764" s="4" t="s">
        <v>28</v>
      </c>
    </row>
    <row r="2765">
      <c r="A2765" s="3">
        <v>43778.0</v>
      </c>
      <c r="B2765" s="4" t="s">
        <v>957</v>
      </c>
      <c r="C2765" s="5">
        <v>66.0</v>
      </c>
      <c r="D2765" s="4" t="s">
        <v>958</v>
      </c>
      <c r="E2765" s="6" t="s">
        <v>959</v>
      </c>
      <c r="F2765" s="5">
        <v>4.0</v>
      </c>
      <c r="G2765" s="5">
        <v>642.0</v>
      </c>
      <c r="H2765" s="5" t="s">
        <v>551</v>
      </c>
      <c r="I2765" s="4" t="s">
        <v>28</v>
      </c>
    </row>
    <row r="2766">
      <c r="A2766" s="3">
        <v>43778.0</v>
      </c>
      <c r="B2766" s="4" t="s">
        <v>926</v>
      </c>
      <c r="C2766" s="5">
        <v>67.0</v>
      </c>
      <c r="D2766" s="4" t="s">
        <v>927</v>
      </c>
      <c r="E2766" s="6" t="s">
        <v>928</v>
      </c>
      <c r="F2766" s="5">
        <v>3.0</v>
      </c>
      <c r="G2766" s="5">
        <v>928.0</v>
      </c>
      <c r="H2766" s="5" t="s">
        <v>929</v>
      </c>
      <c r="I2766" s="4" t="s">
        <v>14</v>
      </c>
    </row>
    <row r="2767">
      <c r="A2767" s="3">
        <v>43778.0</v>
      </c>
      <c r="B2767" s="4" t="s">
        <v>79</v>
      </c>
      <c r="C2767" s="5">
        <v>68.0</v>
      </c>
      <c r="D2767" s="4" t="s">
        <v>80</v>
      </c>
      <c r="E2767" s="6" t="s">
        <v>81</v>
      </c>
      <c r="F2767" s="5">
        <v>4.0</v>
      </c>
      <c r="G2767" s="5">
        <v>2088.0</v>
      </c>
      <c r="H2767" s="5" t="s">
        <v>59</v>
      </c>
      <c r="I2767" s="4" t="s">
        <v>14</v>
      </c>
    </row>
    <row r="2768">
      <c r="A2768" s="3">
        <v>43778.0</v>
      </c>
      <c r="B2768" s="4" t="s">
        <v>810</v>
      </c>
      <c r="C2768" s="5">
        <v>69.0</v>
      </c>
      <c r="D2768" s="4" t="s">
        <v>811</v>
      </c>
      <c r="E2768" s="6" t="s">
        <v>812</v>
      </c>
      <c r="F2768" s="5" t="s">
        <v>26</v>
      </c>
      <c r="G2768" s="5">
        <v>1923.0</v>
      </c>
      <c r="H2768" s="5" t="s">
        <v>569</v>
      </c>
      <c r="I2768" s="4" t="s">
        <v>28</v>
      </c>
    </row>
    <row r="2769">
      <c r="A2769" s="3">
        <v>43778.0</v>
      </c>
      <c r="B2769" s="4" t="s">
        <v>237</v>
      </c>
      <c r="C2769" s="5">
        <v>70.0</v>
      </c>
      <c r="D2769" s="4" t="s">
        <v>238</v>
      </c>
      <c r="E2769" s="6" t="s">
        <v>239</v>
      </c>
      <c r="F2769" s="5" t="s">
        <v>26</v>
      </c>
      <c r="G2769" s="5">
        <v>3882.0</v>
      </c>
      <c r="H2769" s="5" t="s">
        <v>240</v>
      </c>
      <c r="I2769" s="4" t="s">
        <v>28</v>
      </c>
    </row>
    <row r="2770">
      <c r="A2770" s="3">
        <v>43778.0</v>
      </c>
      <c r="B2770" s="4" t="s">
        <v>168</v>
      </c>
      <c r="C2770" s="5">
        <v>71.0</v>
      </c>
      <c r="D2770" s="4" t="s">
        <v>169</v>
      </c>
      <c r="E2770" s="6" t="s">
        <v>170</v>
      </c>
      <c r="F2770" s="5" t="s">
        <v>171</v>
      </c>
      <c r="G2770" s="5">
        <v>1083.0</v>
      </c>
      <c r="H2770" s="5" t="s">
        <v>172</v>
      </c>
      <c r="I2770" s="4" t="s">
        <v>28</v>
      </c>
    </row>
    <row r="2771">
      <c r="A2771" s="3">
        <v>43778.0</v>
      </c>
      <c r="B2771" s="4" t="s">
        <v>559</v>
      </c>
      <c r="C2771" s="5">
        <v>72.0</v>
      </c>
      <c r="D2771" s="4" t="s">
        <v>560</v>
      </c>
      <c r="E2771" s="6" t="s">
        <v>561</v>
      </c>
      <c r="F2771" s="5" t="s">
        <v>53</v>
      </c>
      <c r="G2771" s="5">
        <v>3411.0</v>
      </c>
      <c r="H2771" s="5" t="s">
        <v>562</v>
      </c>
      <c r="I2771" s="4" t="s">
        <v>28</v>
      </c>
    </row>
    <row r="2772">
      <c r="A2772" s="3">
        <v>43778.0</v>
      </c>
      <c r="B2772" s="4" t="s">
        <v>786</v>
      </c>
      <c r="C2772" s="5">
        <v>73.0</v>
      </c>
      <c r="D2772" s="4" t="s">
        <v>787</v>
      </c>
      <c r="E2772" s="6" t="s">
        <v>788</v>
      </c>
      <c r="F2772" s="5" t="s">
        <v>176</v>
      </c>
      <c r="G2772" s="5">
        <v>953.0</v>
      </c>
      <c r="H2772" s="5" t="s">
        <v>789</v>
      </c>
      <c r="I2772" s="4" t="s">
        <v>28</v>
      </c>
    </row>
    <row r="2773">
      <c r="A2773" s="3">
        <v>43778.0</v>
      </c>
      <c r="B2773" s="4" t="s">
        <v>221</v>
      </c>
      <c r="C2773" s="5">
        <v>74.0</v>
      </c>
      <c r="D2773" s="4" t="s">
        <v>222</v>
      </c>
      <c r="E2773" s="6" t="s">
        <v>223</v>
      </c>
      <c r="F2773" s="5" t="s">
        <v>26</v>
      </c>
      <c r="G2773" s="5">
        <v>6851.0</v>
      </c>
      <c r="H2773" s="5" t="s">
        <v>224</v>
      </c>
      <c r="I2773" s="4" t="s">
        <v>28</v>
      </c>
    </row>
    <row r="2774">
      <c r="A2774" s="3">
        <v>43778.0</v>
      </c>
      <c r="B2774" s="4" t="s">
        <v>225</v>
      </c>
      <c r="C2774" s="5">
        <v>75.0</v>
      </c>
      <c r="D2774" s="4" t="s">
        <v>226</v>
      </c>
      <c r="E2774" s="6" t="s">
        <v>227</v>
      </c>
      <c r="F2774" s="5" t="s">
        <v>74</v>
      </c>
      <c r="G2774" s="5">
        <v>4639.0</v>
      </c>
      <c r="H2774" s="5" t="s">
        <v>228</v>
      </c>
      <c r="I2774" s="4" t="s">
        <v>28</v>
      </c>
    </row>
    <row r="2775">
      <c r="A2775" s="3">
        <v>43778.0</v>
      </c>
      <c r="B2775" s="4" t="s">
        <v>398</v>
      </c>
      <c r="C2775" s="5">
        <v>76.0</v>
      </c>
      <c r="D2775" s="4" t="s">
        <v>399</v>
      </c>
      <c r="E2775" s="6" t="s">
        <v>400</v>
      </c>
      <c r="F2775" s="5" t="s">
        <v>134</v>
      </c>
      <c r="G2775" s="5">
        <v>2116.0</v>
      </c>
      <c r="H2775" s="5" t="s">
        <v>54</v>
      </c>
      <c r="I2775" s="4" t="s">
        <v>28</v>
      </c>
    </row>
    <row r="2776">
      <c r="A2776" s="3">
        <v>43778.0</v>
      </c>
      <c r="B2776" s="4" t="s">
        <v>186</v>
      </c>
      <c r="C2776" s="5">
        <v>77.0</v>
      </c>
      <c r="D2776" s="4" t="s">
        <v>187</v>
      </c>
      <c r="E2776" s="6" t="s">
        <v>188</v>
      </c>
      <c r="F2776" s="5">
        <v>4.0</v>
      </c>
      <c r="G2776" s="5">
        <v>4385.0</v>
      </c>
      <c r="H2776" s="5" t="s">
        <v>189</v>
      </c>
      <c r="I2776" s="4" t="s">
        <v>28</v>
      </c>
    </row>
    <row r="2777">
      <c r="A2777" s="3">
        <v>43778.0</v>
      </c>
      <c r="B2777" s="4" t="s">
        <v>263</v>
      </c>
      <c r="C2777" s="5">
        <v>78.0</v>
      </c>
      <c r="D2777" s="4" t="s">
        <v>264</v>
      </c>
      <c r="E2777" s="6" t="s">
        <v>265</v>
      </c>
      <c r="F2777" s="5" t="s">
        <v>106</v>
      </c>
      <c r="G2777" s="5">
        <v>1519.0</v>
      </c>
      <c r="H2777" s="5" t="s">
        <v>266</v>
      </c>
      <c r="I2777" s="4" t="s">
        <v>28</v>
      </c>
    </row>
    <row r="2778">
      <c r="A2778" s="3">
        <v>43778.0</v>
      </c>
      <c r="B2778" s="4" t="s">
        <v>972</v>
      </c>
      <c r="C2778" s="5">
        <v>79.0</v>
      </c>
      <c r="D2778" s="4" t="s">
        <v>973</v>
      </c>
      <c r="E2778" s="6" t="s">
        <v>974</v>
      </c>
      <c r="F2778" s="5">
        <v>4.0</v>
      </c>
      <c r="G2778" s="5">
        <v>851.0</v>
      </c>
      <c r="H2778" s="5" t="s">
        <v>975</v>
      </c>
      <c r="I2778" s="4" t="s">
        <v>28</v>
      </c>
    </row>
    <row r="2779">
      <c r="A2779" s="3">
        <v>43778.0</v>
      </c>
      <c r="B2779" s="4" t="s">
        <v>401</v>
      </c>
      <c r="C2779" s="5">
        <v>80.0</v>
      </c>
      <c r="D2779" s="4" t="s">
        <v>402</v>
      </c>
      <c r="E2779" s="6" t="s">
        <v>403</v>
      </c>
      <c r="F2779" s="5">
        <v>4.0</v>
      </c>
      <c r="G2779" s="5">
        <v>571.0</v>
      </c>
      <c r="H2779" s="5" t="s">
        <v>404</v>
      </c>
      <c r="I2779" s="4" t="s">
        <v>14</v>
      </c>
    </row>
    <row r="2780">
      <c r="A2780" s="3">
        <v>43778.0</v>
      </c>
      <c r="B2780" s="4" t="s">
        <v>719</v>
      </c>
      <c r="C2780" s="5">
        <v>81.0</v>
      </c>
      <c r="D2780" s="4" t="s">
        <v>720</v>
      </c>
      <c r="E2780" s="6" t="s">
        <v>721</v>
      </c>
      <c r="F2780" s="5" t="s">
        <v>74</v>
      </c>
      <c r="G2780" s="5">
        <v>254.0</v>
      </c>
      <c r="H2780" s="5" t="s">
        <v>722</v>
      </c>
      <c r="I2780" s="4" t="s">
        <v>28</v>
      </c>
    </row>
    <row r="2781">
      <c r="A2781" s="3">
        <v>43778.0</v>
      </c>
      <c r="B2781" s="4" t="s">
        <v>217</v>
      </c>
      <c r="C2781" s="5">
        <v>82.0</v>
      </c>
      <c r="D2781" s="4" t="s">
        <v>218</v>
      </c>
      <c r="E2781" s="6" t="s">
        <v>219</v>
      </c>
      <c r="F2781" s="5" t="s">
        <v>32</v>
      </c>
      <c r="G2781" s="5">
        <v>3561.0</v>
      </c>
      <c r="H2781" s="5" t="s">
        <v>220</v>
      </c>
      <c r="I2781" s="4" t="s">
        <v>28</v>
      </c>
    </row>
    <row r="2782">
      <c r="A2782" s="3">
        <v>43778.0</v>
      </c>
      <c r="B2782" s="4" t="s">
        <v>839</v>
      </c>
      <c r="C2782" s="5">
        <v>83.0</v>
      </c>
      <c r="D2782" s="4" t="s">
        <v>840</v>
      </c>
      <c r="E2782" s="6" t="s">
        <v>841</v>
      </c>
      <c r="F2782" s="5" t="s">
        <v>58</v>
      </c>
      <c r="G2782" s="5">
        <v>4558.0</v>
      </c>
      <c r="H2782" s="5" t="s">
        <v>842</v>
      </c>
      <c r="I2782" s="4" t="s">
        <v>28</v>
      </c>
    </row>
    <row r="2783">
      <c r="A2783" s="3">
        <v>43778.0</v>
      </c>
      <c r="B2783" s="4" t="s">
        <v>601</v>
      </c>
      <c r="C2783" s="5">
        <v>84.0</v>
      </c>
      <c r="D2783" s="4" t="s">
        <v>602</v>
      </c>
      <c r="E2783" s="6" t="s">
        <v>603</v>
      </c>
      <c r="F2783" s="5" t="s">
        <v>32</v>
      </c>
      <c r="G2783" s="5">
        <v>629.0</v>
      </c>
      <c r="H2783" s="5" t="s">
        <v>351</v>
      </c>
      <c r="I2783" s="4" t="s">
        <v>28</v>
      </c>
    </row>
    <row r="2784">
      <c r="A2784" s="3">
        <v>43778.0</v>
      </c>
      <c r="B2784" s="4" t="s">
        <v>377</v>
      </c>
      <c r="C2784" s="5">
        <v>85.0</v>
      </c>
      <c r="D2784" s="4" t="s">
        <v>378</v>
      </c>
      <c r="E2784" s="6" t="s">
        <v>379</v>
      </c>
      <c r="F2784" s="5" t="s">
        <v>32</v>
      </c>
      <c r="G2784" s="5">
        <v>2875.0</v>
      </c>
      <c r="H2784" s="5" t="s">
        <v>332</v>
      </c>
      <c r="I2784" s="4" t="s">
        <v>28</v>
      </c>
    </row>
    <row r="2785">
      <c r="A2785" s="3">
        <v>43778.0</v>
      </c>
      <c r="B2785" s="4" t="s">
        <v>980</v>
      </c>
      <c r="C2785" s="5">
        <v>86.0</v>
      </c>
      <c r="D2785" s="4" t="s">
        <v>981</v>
      </c>
      <c r="E2785" s="6" t="s">
        <v>982</v>
      </c>
      <c r="F2785" s="5" t="s">
        <v>26</v>
      </c>
      <c r="G2785" s="5">
        <v>2601.0</v>
      </c>
      <c r="H2785" s="5" t="s">
        <v>983</v>
      </c>
      <c r="I2785" s="4" t="s">
        <v>28</v>
      </c>
    </row>
    <row r="2786">
      <c r="A2786" s="3">
        <v>43778.0</v>
      </c>
      <c r="B2786" s="4" t="s">
        <v>233</v>
      </c>
      <c r="C2786" s="5">
        <v>87.0</v>
      </c>
      <c r="D2786" s="4" t="s">
        <v>234</v>
      </c>
      <c r="E2786" s="6" t="s">
        <v>235</v>
      </c>
      <c r="F2786" s="5" t="s">
        <v>85</v>
      </c>
      <c r="G2786" s="5">
        <v>1633.0</v>
      </c>
      <c r="H2786" s="5" t="s">
        <v>236</v>
      </c>
      <c r="I2786" s="4" t="s">
        <v>28</v>
      </c>
    </row>
    <row r="2787">
      <c r="A2787" s="3">
        <v>43778.0</v>
      </c>
      <c r="B2787" s="4" t="s">
        <v>329</v>
      </c>
      <c r="C2787" s="5">
        <v>88.0</v>
      </c>
      <c r="D2787" s="4" t="s">
        <v>330</v>
      </c>
      <c r="E2787" s="6" t="s">
        <v>331</v>
      </c>
      <c r="F2787" s="5" t="s">
        <v>251</v>
      </c>
      <c r="G2787" s="5">
        <v>1926.0</v>
      </c>
      <c r="H2787" s="5" t="s">
        <v>332</v>
      </c>
      <c r="I2787" s="4" t="s">
        <v>28</v>
      </c>
    </row>
    <row r="2788">
      <c r="A2788" s="3">
        <v>43778.0</v>
      </c>
      <c r="B2788" s="4" t="s">
        <v>763</v>
      </c>
      <c r="C2788" s="5">
        <v>89.0</v>
      </c>
      <c r="D2788" s="4" t="s">
        <v>764</v>
      </c>
      <c r="E2788" s="6" t="s">
        <v>765</v>
      </c>
      <c r="F2788" s="5" t="s">
        <v>85</v>
      </c>
      <c r="G2788" s="5">
        <v>183.0</v>
      </c>
      <c r="H2788" s="5" t="s">
        <v>213</v>
      </c>
      <c r="I2788" s="4" t="s">
        <v>28</v>
      </c>
    </row>
    <row r="2789">
      <c r="A2789" s="3">
        <v>43778.0</v>
      </c>
      <c r="B2789" s="4" t="s">
        <v>766</v>
      </c>
      <c r="C2789" s="5">
        <v>90.0</v>
      </c>
      <c r="D2789" s="4" t="s">
        <v>767</v>
      </c>
      <c r="E2789" s="6" t="s">
        <v>768</v>
      </c>
      <c r="F2789" s="5" t="s">
        <v>12</v>
      </c>
      <c r="G2789" s="5">
        <v>3784.0</v>
      </c>
      <c r="H2789" s="5" t="s">
        <v>769</v>
      </c>
      <c r="I2789" s="4" t="s">
        <v>28</v>
      </c>
    </row>
    <row r="2790">
      <c r="A2790" s="3">
        <v>43778.0</v>
      </c>
      <c r="B2790" s="4" t="s">
        <v>949</v>
      </c>
      <c r="C2790" s="5">
        <v>91.0</v>
      </c>
      <c r="D2790" s="4" t="s">
        <v>950</v>
      </c>
      <c r="E2790" s="6" t="s">
        <v>951</v>
      </c>
      <c r="F2790" s="5" t="s">
        <v>134</v>
      </c>
      <c r="G2790" s="5">
        <v>230.0</v>
      </c>
      <c r="H2790" s="5" t="s">
        <v>952</v>
      </c>
      <c r="I2790" s="4" t="s">
        <v>28</v>
      </c>
    </row>
    <row r="2791">
      <c r="A2791" s="3">
        <v>43778.0</v>
      </c>
      <c r="B2791" s="4" t="s">
        <v>315</v>
      </c>
      <c r="C2791" s="5">
        <v>92.0</v>
      </c>
      <c r="D2791" s="4" t="s">
        <v>316</v>
      </c>
      <c r="E2791" s="6" t="s">
        <v>317</v>
      </c>
      <c r="F2791" s="5" t="s">
        <v>74</v>
      </c>
      <c r="G2791" s="5">
        <v>3596.0</v>
      </c>
      <c r="H2791" s="5">
        <v>30.0</v>
      </c>
      <c r="I2791" s="4" t="s">
        <v>28</v>
      </c>
    </row>
    <row r="2792">
      <c r="A2792" s="3">
        <v>43778.0</v>
      </c>
      <c r="B2792" s="4" t="s">
        <v>673</v>
      </c>
      <c r="C2792" s="5">
        <v>93.0</v>
      </c>
      <c r="D2792" s="4" t="s">
        <v>674</v>
      </c>
      <c r="E2792" s="6" t="s">
        <v>675</v>
      </c>
      <c r="F2792" s="5">
        <v>4.0</v>
      </c>
      <c r="G2792" s="5">
        <v>690.0</v>
      </c>
      <c r="H2792" s="5" t="s">
        <v>307</v>
      </c>
      <c r="I2792" s="4" t="s">
        <v>14</v>
      </c>
    </row>
    <row r="2793">
      <c r="A2793" s="3">
        <v>43778.0</v>
      </c>
      <c r="B2793" s="4" t="s">
        <v>82</v>
      </c>
      <c r="C2793" s="5">
        <v>94.0</v>
      </c>
      <c r="D2793" s="4" t="s">
        <v>83</v>
      </c>
      <c r="E2793" s="6" t="s">
        <v>84</v>
      </c>
      <c r="F2793" s="5" t="s">
        <v>85</v>
      </c>
      <c r="G2793" s="5">
        <v>759.0</v>
      </c>
      <c r="H2793" s="5">
        <v>37.0</v>
      </c>
      <c r="I2793" s="4" t="s">
        <v>28</v>
      </c>
    </row>
    <row r="2794">
      <c r="A2794" s="3">
        <v>43778.0</v>
      </c>
      <c r="B2794" s="4" t="s">
        <v>827</v>
      </c>
      <c r="C2794" s="5">
        <v>95.0</v>
      </c>
      <c r="D2794" s="4" t="s">
        <v>828</v>
      </c>
      <c r="E2794" s="6" t="s">
        <v>829</v>
      </c>
      <c r="F2794" s="5" t="s">
        <v>12</v>
      </c>
      <c r="G2794" s="5">
        <v>2222.0</v>
      </c>
      <c r="H2794" s="5" t="s">
        <v>830</v>
      </c>
      <c r="I2794" s="4" t="s">
        <v>28</v>
      </c>
    </row>
    <row r="2795">
      <c r="A2795" s="3">
        <v>43778.0</v>
      </c>
      <c r="B2795" s="4" t="s">
        <v>919</v>
      </c>
      <c r="C2795" s="5">
        <v>96.0</v>
      </c>
      <c r="D2795" s="4" t="s">
        <v>920</v>
      </c>
      <c r="E2795" s="6" t="s">
        <v>921</v>
      </c>
      <c r="F2795" s="5" t="s">
        <v>58</v>
      </c>
      <c r="G2795" s="5">
        <v>3753.0</v>
      </c>
      <c r="H2795" s="5" t="s">
        <v>922</v>
      </c>
      <c r="I2795" s="4" t="s">
        <v>28</v>
      </c>
    </row>
    <row r="2796">
      <c r="A2796" s="3">
        <v>43778.0</v>
      </c>
      <c r="B2796" s="4" t="s">
        <v>281</v>
      </c>
      <c r="C2796" s="5">
        <v>97.0</v>
      </c>
      <c r="D2796" s="4" t="s">
        <v>113</v>
      </c>
      <c r="E2796" s="6" t="s">
        <v>282</v>
      </c>
      <c r="F2796" s="5">
        <v>4.0</v>
      </c>
      <c r="G2796" s="5">
        <v>2703.0</v>
      </c>
      <c r="H2796" s="5" t="s">
        <v>283</v>
      </c>
      <c r="I2796" s="4" t="s">
        <v>28</v>
      </c>
    </row>
    <row r="2797">
      <c r="A2797" s="3">
        <v>43778.0</v>
      </c>
      <c r="B2797" s="4" t="s">
        <v>363</v>
      </c>
      <c r="C2797" s="5">
        <v>98.0</v>
      </c>
      <c r="D2797" s="4" t="s">
        <v>364</v>
      </c>
      <c r="E2797" s="6" t="s">
        <v>365</v>
      </c>
      <c r="F2797" s="5">
        <v>4.0</v>
      </c>
      <c r="G2797" s="5">
        <v>1116.0</v>
      </c>
      <c r="H2797" s="5" t="s">
        <v>366</v>
      </c>
      <c r="I2797" s="4" t="s">
        <v>14</v>
      </c>
    </row>
    <row r="2798">
      <c r="A2798" s="3">
        <v>43778.0</v>
      </c>
      <c r="B2798" s="4" t="s">
        <v>797</v>
      </c>
      <c r="C2798" s="5">
        <v>99.0</v>
      </c>
      <c r="D2798" s="4" t="s">
        <v>798</v>
      </c>
      <c r="E2798" s="6" t="s">
        <v>799</v>
      </c>
      <c r="F2798" s="5" t="s">
        <v>53</v>
      </c>
      <c r="G2798" s="5">
        <v>2490.0</v>
      </c>
      <c r="H2798" s="5" t="s">
        <v>800</v>
      </c>
      <c r="I2798" s="4" t="s">
        <v>28</v>
      </c>
    </row>
    <row r="2799">
      <c r="A2799" s="3">
        <v>43778.0</v>
      </c>
      <c r="B2799" s="4" t="s">
        <v>751</v>
      </c>
      <c r="C2799" s="5">
        <v>100.0</v>
      </c>
      <c r="D2799" s="4" t="s">
        <v>752</v>
      </c>
      <c r="E2799" s="6" t="s">
        <v>753</v>
      </c>
      <c r="F2799" s="5" t="s">
        <v>74</v>
      </c>
      <c r="G2799" s="5">
        <v>1281.0</v>
      </c>
      <c r="H2799" s="5" t="s">
        <v>754</v>
      </c>
      <c r="I2799" s="4" t="s">
        <v>28</v>
      </c>
    </row>
    <row r="2800">
      <c r="A2800" s="3">
        <v>43777.0</v>
      </c>
      <c r="B2800" s="4" t="s">
        <v>19</v>
      </c>
      <c r="C2800" s="5">
        <v>1.0</v>
      </c>
      <c r="D2800" s="4" t="s">
        <v>20</v>
      </c>
      <c r="E2800" s="6" t="s">
        <v>21</v>
      </c>
      <c r="F2800" s="5">
        <v>4.0</v>
      </c>
      <c r="G2800" s="5">
        <v>10808.0</v>
      </c>
      <c r="H2800" s="5" t="s">
        <v>22</v>
      </c>
      <c r="I2800" s="4" t="s">
        <v>14</v>
      </c>
    </row>
    <row r="2801">
      <c r="A2801" s="3">
        <v>43777.0</v>
      </c>
      <c r="B2801" s="4" t="s">
        <v>15</v>
      </c>
      <c r="C2801" s="5">
        <v>2.0</v>
      </c>
      <c r="D2801" s="4" t="s">
        <v>16</v>
      </c>
      <c r="E2801" s="6" t="s">
        <v>17</v>
      </c>
      <c r="F2801" s="5">
        <v>4.0</v>
      </c>
      <c r="G2801" s="5">
        <v>29163.0</v>
      </c>
      <c r="H2801" s="5" t="s">
        <v>18</v>
      </c>
      <c r="I2801" s="4" t="s">
        <v>14</v>
      </c>
    </row>
    <row r="2802">
      <c r="A2802" s="3">
        <v>43777.0</v>
      </c>
      <c r="B2802" s="4" t="s">
        <v>23</v>
      </c>
      <c r="C2802" s="5">
        <v>3.0</v>
      </c>
      <c r="D2802" s="4" t="s">
        <v>24</v>
      </c>
      <c r="E2802" s="6" t="s">
        <v>25</v>
      </c>
      <c r="F2802" s="5" t="s">
        <v>26</v>
      </c>
      <c r="G2802" s="5">
        <v>6079.0</v>
      </c>
      <c r="H2802" s="5" t="s">
        <v>27</v>
      </c>
      <c r="I2802" s="4" t="s">
        <v>28</v>
      </c>
    </row>
    <row r="2803">
      <c r="A2803" s="3">
        <v>43777.0</v>
      </c>
      <c r="B2803" s="4" t="s">
        <v>468</v>
      </c>
      <c r="C2803" s="5">
        <v>4.0</v>
      </c>
      <c r="D2803" s="4" t="s">
        <v>469</v>
      </c>
      <c r="E2803" s="6" t="s">
        <v>470</v>
      </c>
      <c r="F2803" s="5">
        <v>4.0</v>
      </c>
      <c r="G2803" s="5">
        <v>31441.0</v>
      </c>
      <c r="H2803" s="5" t="s">
        <v>471</v>
      </c>
      <c r="I2803" s="4" t="s">
        <v>14</v>
      </c>
    </row>
    <row r="2804">
      <c r="A2804" s="3">
        <v>43777.0</v>
      </c>
      <c r="B2804" s="4" t="s">
        <v>38</v>
      </c>
      <c r="C2804" s="5">
        <v>5.0</v>
      </c>
      <c r="D2804" s="4" t="s">
        <v>39</v>
      </c>
      <c r="E2804" s="6" t="s">
        <v>40</v>
      </c>
      <c r="F2804" s="5">
        <v>4.0</v>
      </c>
      <c r="G2804" s="5">
        <v>5485.0</v>
      </c>
      <c r="H2804" s="5" t="s">
        <v>41</v>
      </c>
      <c r="I2804" s="4" t="s">
        <v>14</v>
      </c>
    </row>
    <row r="2805">
      <c r="A2805" s="3">
        <v>43777.0</v>
      </c>
      <c r="B2805" s="4" t="s">
        <v>46</v>
      </c>
      <c r="C2805" s="5">
        <v>6.0</v>
      </c>
      <c r="D2805" s="4" t="s">
        <v>47</v>
      </c>
      <c r="E2805" s="6" t="s">
        <v>48</v>
      </c>
      <c r="F2805" s="5">
        <v>4.0</v>
      </c>
      <c r="G2805" s="5">
        <v>6736.0</v>
      </c>
      <c r="H2805" s="5" t="s">
        <v>49</v>
      </c>
      <c r="I2805" s="4" t="s">
        <v>14</v>
      </c>
    </row>
    <row r="2806">
      <c r="A2806" s="3">
        <v>43777.0</v>
      </c>
      <c r="B2806" s="4" t="s">
        <v>68</v>
      </c>
      <c r="C2806" s="5">
        <v>7.0</v>
      </c>
      <c r="D2806" s="4" t="s">
        <v>69</v>
      </c>
      <c r="E2806" s="6" t="s">
        <v>70</v>
      </c>
      <c r="F2806" s="5">
        <v>4.0</v>
      </c>
      <c r="G2806" s="5">
        <v>3725.0</v>
      </c>
      <c r="H2806" s="5" t="s">
        <v>67</v>
      </c>
      <c r="I2806" s="4" t="s">
        <v>28</v>
      </c>
    </row>
    <row r="2807">
      <c r="A2807" s="3">
        <v>43777.0</v>
      </c>
      <c r="B2807" s="4" t="s">
        <v>60</v>
      </c>
      <c r="C2807" s="5">
        <v>8.0</v>
      </c>
      <c r="D2807" s="4" t="s">
        <v>61</v>
      </c>
      <c r="E2807" s="6" t="s">
        <v>62</v>
      </c>
      <c r="F2807" s="5">
        <v>4.0</v>
      </c>
      <c r="G2807" s="5">
        <v>2758.0</v>
      </c>
      <c r="H2807" s="5" t="s">
        <v>63</v>
      </c>
      <c r="I2807" s="4" t="s">
        <v>14</v>
      </c>
    </row>
    <row r="2808">
      <c r="A2808" s="3">
        <v>43777.0</v>
      </c>
      <c r="B2808" s="4" t="s">
        <v>76</v>
      </c>
      <c r="C2808" s="5">
        <v>9.0</v>
      </c>
      <c r="D2808" s="4" t="s">
        <v>77</v>
      </c>
      <c r="E2808" s="6" t="s">
        <v>78</v>
      </c>
      <c r="F2808" s="5" t="s">
        <v>26</v>
      </c>
      <c r="G2808" s="5">
        <v>2934.0</v>
      </c>
      <c r="H2808" s="5" t="s">
        <v>67</v>
      </c>
      <c r="I2808" s="4" t="s">
        <v>28</v>
      </c>
    </row>
    <row r="2809">
      <c r="A2809" s="3">
        <v>43777.0</v>
      </c>
      <c r="B2809" s="4" t="s">
        <v>42</v>
      </c>
      <c r="C2809" s="5">
        <v>10.0</v>
      </c>
      <c r="D2809" s="4" t="s">
        <v>43</v>
      </c>
      <c r="E2809" s="6" t="s">
        <v>44</v>
      </c>
      <c r="F2809" s="5">
        <v>4.0</v>
      </c>
      <c r="G2809" s="5">
        <v>1830.0</v>
      </c>
      <c r="H2809" s="5" t="s">
        <v>45</v>
      </c>
      <c r="I2809" s="4" t="s">
        <v>14</v>
      </c>
    </row>
    <row r="2810">
      <c r="A2810" s="3">
        <v>43777.0</v>
      </c>
      <c r="B2810" s="4" t="s">
        <v>71</v>
      </c>
      <c r="C2810" s="5">
        <v>11.0</v>
      </c>
      <c r="D2810" s="4" t="s">
        <v>72</v>
      </c>
      <c r="E2810" s="6" t="s">
        <v>73</v>
      </c>
      <c r="F2810" s="5" t="s">
        <v>74</v>
      </c>
      <c r="G2810" s="5">
        <v>2403.0</v>
      </c>
      <c r="H2810" s="5" t="s">
        <v>75</v>
      </c>
      <c r="I2810" s="4" t="s">
        <v>28</v>
      </c>
    </row>
    <row r="2811">
      <c r="A2811" s="3">
        <v>43777.0</v>
      </c>
      <c r="B2811" s="4" t="s">
        <v>120</v>
      </c>
      <c r="C2811" s="5">
        <v>12.0</v>
      </c>
      <c r="D2811" s="4" t="s">
        <v>121</v>
      </c>
      <c r="E2811" s="6" t="s">
        <v>122</v>
      </c>
      <c r="F2811" s="5" t="s">
        <v>32</v>
      </c>
      <c r="G2811" s="5">
        <v>2041.0</v>
      </c>
      <c r="H2811" s="5" t="s">
        <v>123</v>
      </c>
      <c r="I2811" s="4" t="s">
        <v>28</v>
      </c>
    </row>
    <row r="2812">
      <c r="A2812" s="3">
        <v>43777.0</v>
      </c>
      <c r="B2812" s="4" t="s">
        <v>29</v>
      </c>
      <c r="C2812" s="5">
        <v>13.0</v>
      </c>
      <c r="D2812" s="4" t="s">
        <v>30</v>
      </c>
      <c r="E2812" s="6" t="s">
        <v>31</v>
      </c>
      <c r="F2812" s="5" t="s">
        <v>32</v>
      </c>
      <c r="G2812" s="5">
        <v>2108.0</v>
      </c>
      <c r="H2812" s="5" t="s">
        <v>33</v>
      </c>
      <c r="I2812" s="4" t="s">
        <v>28</v>
      </c>
    </row>
    <row r="2813">
      <c r="A2813" s="3">
        <v>43777.0</v>
      </c>
      <c r="B2813" s="4" t="s">
        <v>9</v>
      </c>
      <c r="C2813" s="5">
        <v>14.0</v>
      </c>
      <c r="D2813" s="4" t="s">
        <v>10</v>
      </c>
      <c r="E2813" s="6" t="s">
        <v>11</v>
      </c>
      <c r="F2813" s="5" t="s">
        <v>12</v>
      </c>
      <c r="G2813" s="5">
        <v>4592.0</v>
      </c>
      <c r="H2813" s="5" t="s">
        <v>13</v>
      </c>
      <c r="I2813" s="4" t="s">
        <v>14</v>
      </c>
    </row>
    <row r="2814">
      <c r="A2814" s="3">
        <v>43777.0</v>
      </c>
      <c r="B2814" s="4" t="s">
        <v>86</v>
      </c>
      <c r="C2814" s="5">
        <v>15.0</v>
      </c>
      <c r="D2814" s="4" t="s">
        <v>87</v>
      </c>
      <c r="E2814" s="6" t="s">
        <v>88</v>
      </c>
      <c r="F2814" s="5">
        <v>4.0</v>
      </c>
      <c r="G2814" s="5">
        <v>3640.0</v>
      </c>
      <c r="H2814" s="5" t="s">
        <v>89</v>
      </c>
      <c r="I2814" s="4" t="s">
        <v>14</v>
      </c>
    </row>
    <row r="2815">
      <c r="A2815" s="3">
        <v>43777.0</v>
      </c>
      <c r="B2815" s="4" t="s">
        <v>214</v>
      </c>
      <c r="C2815" s="5">
        <v>16.0</v>
      </c>
      <c r="D2815" s="4" t="s">
        <v>215</v>
      </c>
      <c r="E2815" s="6" t="s">
        <v>216</v>
      </c>
      <c r="F2815" s="5" t="s">
        <v>26</v>
      </c>
      <c r="G2815" s="5">
        <v>4463.0</v>
      </c>
      <c r="H2815" s="5" t="s">
        <v>54</v>
      </c>
      <c r="I2815" s="4" t="s">
        <v>28</v>
      </c>
    </row>
    <row r="2816">
      <c r="A2816" s="3">
        <v>43777.0</v>
      </c>
      <c r="B2816" s="4" t="s">
        <v>108</v>
      </c>
      <c r="C2816" s="5">
        <v>17.0</v>
      </c>
      <c r="D2816" s="4" t="s">
        <v>109</v>
      </c>
      <c r="E2816" s="6" t="s">
        <v>110</v>
      </c>
      <c r="F2816" s="5" t="s">
        <v>58</v>
      </c>
      <c r="G2816" s="5">
        <v>14480.0</v>
      </c>
      <c r="H2816" s="5" t="s">
        <v>111</v>
      </c>
      <c r="I2816" s="4" t="s">
        <v>28</v>
      </c>
    </row>
    <row r="2817">
      <c r="A2817" s="3">
        <v>43777.0</v>
      </c>
      <c r="B2817" s="4" t="s">
        <v>116</v>
      </c>
      <c r="C2817" s="5">
        <v>18.0</v>
      </c>
      <c r="D2817" s="4" t="s">
        <v>117</v>
      </c>
      <c r="E2817" s="6" t="s">
        <v>118</v>
      </c>
      <c r="F2817" s="5" t="s">
        <v>32</v>
      </c>
      <c r="G2817" s="5">
        <v>2056.0</v>
      </c>
      <c r="H2817" s="5" t="s">
        <v>119</v>
      </c>
      <c r="I2817" s="4" t="s">
        <v>28</v>
      </c>
    </row>
    <row r="2818">
      <c r="A2818" s="3">
        <v>43777.0</v>
      </c>
      <c r="B2818" s="4" t="s">
        <v>140</v>
      </c>
      <c r="C2818" s="5">
        <v>19.0</v>
      </c>
      <c r="D2818" s="4" t="s">
        <v>141</v>
      </c>
      <c r="E2818" s="6" t="s">
        <v>142</v>
      </c>
      <c r="F2818" s="5" t="s">
        <v>74</v>
      </c>
      <c r="G2818" s="5">
        <v>8885.0</v>
      </c>
      <c r="H2818" s="5" t="s">
        <v>143</v>
      </c>
      <c r="I2818" s="4" t="s">
        <v>28</v>
      </c>
    </row>
    <row r="2819">
      <c r="A2819" s="3">
        <v>43777.0</v>
      </c>
      <c r="B2819" s="4" t="s">
        <v>55</v>
      </c>
      <c r="C2819" s="5">
        <v>20.0</v>
      </c>
      <c r="D2819" s="4" t="s">
        <v>56</v>
      </c>
      <c r="E2819" s="6" t="s">
        <v>57</v>
      </c>
      <c r="F2819" s="5" t="s">
        <v>58</v>
      </c>
      <c r="G2819" s="5">
        <v>2245.0</v>
      </c>
      <c r="H2819" s="5" t="s">
        <v>59</v>
      </c>
      <c r="I2819" s="4" t="s">
        <v>28</v>
      </c>
    </row>
    <row r="2820">
      <c r="A2820" s="3">
        <v>43777.0</v>
      </c>
      <c r="B2820" s="4" t="s">
        <v>857</v>
      </c>
      <c r="C2820" s="5">
        <v>21.0</v>
      </c>
      <c r="D2820" s="4" t="s">
        <v>858</v>
      </c>
      <c r="E2820" s="6" t="s">
        <v>859</v>
      </c>
      <c r="F2820" s="5">
        <v>4.0</v>
      </c>
      <c r="G2820" s="5">
        <v>2099.0</v>
      </c>
      <c r="H2820" s="5" t="s">
        <v>67</v>
      </c>
      <c r="I2820" s="4" t="s">
        <v>14</v>
      </c>
    </row>
    <row r="2821">
      <c r="A2821" s="3">
        <v>43777.0</v>
      </c>
      <c r="B2821" s="4" t="s">
        <v>367</v>
      </c>
      <c r="C2821" s="5">
        <v>22.0</v>
      </c>
      <c r="D2821" s="4" t="s">
        <v>104</v>
      </c>
      <c r="E2821" s="6" t="s">
        <v>368</v>
      </c>
      <c r="F2821" s="5">
        <v>4.0</v>
      </c>
      <c r="G2821" s="5">
        <v>3386.0</v>
      </c>
      <c r="H2821" s="5" t="s">
        <v>369</v>
      </c>
      <c r="I2821" s="4" t="s">
        <v>28</v>
      </c>
    </row>
    <row r="2822">
      <c r="A2822" s="3">
        <v>43777.0</v>
      </c>
      <c r="B2822" s="4" t="s">
        <v>34</v>
      </c>
      <c r="C2822" s="5">
        <v>23.0</v>
      </c>
      <c r="D2822" s="4" t="s">
        <v>35</v>
      </c>
      <c r="E2822" s="6" t="s">
        <v>36</v>
      </c>
      <c r="F2822" s="5">
        <v>4.0</v>
      </c>
      <c r="G2822" s="5">
        <v>3781.0</v>
      </c>
      <c r="H2822" s="5" t="s">
        <v>37</v>
      </c>
      <c r="I2822" s="4" t="s">
        <v>28</v>
      </c>
    </row>
    <row r="2823">
      <c r="A2823" s="3">
        <v>43777.0</v>
      </c>
      <c r="B2823" s="4" t="s">
        <v>112</v>
      </c>
      <c r="C2823" s="5">
        <v>24.0</v>
      </c>
      <c r="D2823" s="4" t="s">
        <v>113</v>
      </c>
      <c r="E2823" s="6" t="s">
        <v>114</v>
      </c>
      <c r="F2823" s="5" t="s">
        <v>12</v>
      </c>
      <c r="G2823" s="5">
        <v>2675.0</v>
      </c>
      <c r="H2823" s="5" t="s">
        <v>115</v>
      </c>
      <c r="I2823" s="4" t="s">
        <v>28</v>
      </c>
    </row>
    <row r="2824">
      <c r="A2824" s="3">
        <v>43777.0</v>
      </c>
      <c r="B2824" s="4" t="s">
        <v>190</v>
      </c>
      <c r="C2824" s="5">
        <v>25.0</v>
      </c>
      <c r="D2824" s="4" t="s">
        <v>191</v>
      </c>
      <c r="E2824" s="6" t="s">
        <v>192</v>
      </c>
      <c r="F2824" s="5" t="s">
        <v>26</v>
      </c>
      <c r="G2824" s="5">
        <v>229.0</v>
      </c>
      <c r="H2824" s="5" t="s">
        <v>193</v>
      </c>
      <c r="I2824" s="4" t="s">
        <v>28</v>
      </c>
    </row>
    <row r="2825">
      <c r="A2825" s="3">
        <v>43777.0</v>
      </c>
      <c r="B2825" s="4" t="s">
        <v>90</v>
      </c>
      <c r="C2825" s="5">
        <v>26.0</v>
      </c>
      <c r="D2825" s="4" t="s">
        <v>91</v>
      </c>
      <c r="E2825" s="6" t="s">
        <v>92</v>
      </c>
      <c r="F2825" s="5" t="s">
        <v>32</v>
      </c>
      <c r="G2825" s="5">
        <v>3157.0</v>
      </c>
      <c r="H2825" s="5" t="s">
        <v>93</v>
      </c>
      <c r="I2825" s="4" t="s">
        <v>28</v>
      </c>
    </row>
    <row r="2826">
      <c r="A2826" s="3">
        <v>43777.0</v>
      </c>
      <c r="B2826" s="4" t="s">
        <v>124</v>
      </c>
      <c r="C2826" s="5">
        <v>27.0</v>
      </c>
      <c r="D2826" s="4" t="s">
        <v>125</v>
      </c>
      <c r="E2826" s="6" t="s">
        <v>126</v>
      </c>
      <c r="F2826" s="5" t="s">
        <v>26</v>
      </c>
      <c r="G2826" s="5">
        <v>2493.0</v>
      </c>
      <c r="H2826" s="5" t="s">
        <v>127</v>
      </c>
      <c r="I2826" s="4" t="s">
        <v>28</v>
      </c>
    </row>
    <row r="2827">
      <c r="A2827" s="3">
        <v>43777.0</v>
      </c>
      <c r="B2827" s="4" t="s">
        <v>248</v>
      </c>
      <c r="C2827" s="5">
        <v>28.0</v>
      </c>
      <c r="D2827" s="4" t="s">
        <v>249</v>
      </c>
      <c r="E2827" s="6" t="s">
        <v>250</v>
      </c>
      <c r="F2827" s="5" t="s">
        <v>251</v>
      </c>
      <c r="G2827" s="5">
        <v>4596.0</v>
      </c>
      <c r="H2827" s="5" t="s">
        <v>252</v>
      </c>
      <c r="I2827" s="4" t="s">
        <v>14</v>
      </c>
    </row>
    <row r="2828">
      <c r="A2828" s="3">
        <v>43777.0</v>
      </c>
      <c r="B2828" s="4" t="s">
        <v>182</v>
      </c>
      <c r="C2828" s="5">
        <v>29.0</v>
      </c>
      <c r="D2828" s="4" t="s">
        <v>183</v>
      </c>
      <c r="E2828" s="6" t="s">
        <v>184</v>
      </c>
      <c r="F2828" s="5">
        <v>4.0</v>
      </c>
      <c r="G2828" s="5">
        <v>6706.0</v>
      </c>
      <c r="H2828" s="5" t="s">
        <v>185</v>
      </c>
      <c r="I2828" s="4" t="s">
        <v>14</v>
      </c>
    </row>
    <row r="2829">
      <c r="A2829" s="3">
        <v>43777.0</v>
      </c>
      <c r="B2829" s="4" t="s">
        <v>384</v>
      </c>
      <c r="C2829" s="5">
        <v>30.0</v>
      </c>
      <c r="D2829" s="4" t="s">
        <v>385</v>
      </c>
      <c r="E2829" s="6" t="s">
        <v>386</v>
      </c>
      <c r="F2829" s="5" t="s">
        <v>74</v>
      </c>
      <c r="G2829" s="5">
        <v>2544.0</v>
      </c>
      <c r="H2829" s="5">
        <v>30.0</v>
      </c>
      <c r="I2829" s="4" t="s">
        <v>28</v>
      </c>
    </row>
    <row r="2830">
      <c r="A2830" s="3">
        <v>43777.0</v>
      </c>
      <c r="B2830" s="4" t="s">
        <v>552</v>
      </c>
      <c r="C2830" s="5">
        <v>31.0</v>
      </c>
      <c r="D2830" s="4" t="s">
        <v>553</v>
      </c>
      <c r="E2830" s="6" t="s">
        <v>554</v>
      </c>
      <c r="F2830" s="5" t="s">
        <v>58</v>
      </c>
      <c r="G2830" s="5">
        <v>214.0</v>
      </c>
      <c r="H2830" s="5" t="s">
        <v>555</v>
      </c>
      <c r="I2830" s="4" t="s">
        <v>28</v>
      </c>
    </row>
    <row r="2831">
      <c r="A2831" s="3">
        <v>43777.0</v>
      </c>
      <c r="B2831" s="4" t="s">
        <v>482</v>
      </c>
      <c r="C2831" s="5">
        <v>32.0</v>
      </c>
      <c r="D2831" s="4" t="s">
        <v>199</v>
      </c>
      <c r="E2831" s="6" t="s">
        <v>483</v>
      </c>
      <c r="F2831" s="5">
        <v>4.0</v>
      </c>
      <c r="G2831" s="5">
        <v>8862.0</v>
      </c>
      <c r="H2831" s="5" t="s">
        <v>484</v>
      </c>
      <c r="I2831" s="4" t="s">
        <v>28</v>
      </c>
    </row>
    <row r="2832">
      <c r="A2832" s="3">
        <v>43777.0</v>
      </c>
      <c r="B2832" s="4" t="s">
        <v>318</v>
      </c>
      <c r="C2832" s="5">
        <v>33.0</v>
      </c>
      <c r="D2832" s="4" t="s">
        <v>319</v>
      </c>
      <c r="E2832" s="6" t="s">
        <v>320</v>
      </c>
      <c r="F2832" s="5" t="s">
        <v>134</v>
      </c>
      <c r="G2832" s="5">
        <v>1113.0</v>
      </c>
      <c r="H2832" s="5" t="s">
        <v>321</v>
      </c>
      <c r="I2832" s="4" t="s">
        <v>28</v>
      </c>
    </row>
    <row r="2833">
      <c r="A2833" s="3">
        <v>43777.0</v>
      </c>
      <c r="B2833" s="4" t="s">
        <v>64</v>
      </c>
      <c r="C2833" s="5">
        <v>34.0</v>
      </c>
      <c r="D2833" s="4" t="s">
        <v>65</v>
      </c>
      <c r="E2833" s="6" t="s">
        <v>66</v>
      </c>
      <c r="F2833" s="5">
        <v>4.0</v>
      </c>
      <c r="G2833" s="5">
        <v>2329.0</v>
      </c>
      <c r="H2833" s="5" t="s">
        <v>67</v>
      </c>
      <c r="I2833" s="4" t="s">
        <v>14</v>
      </c>
    </row>
    <row r="2834">
      <c r="A2834" s="3">
        <v>43777.0</v>
      </c>
      <c r="B2834" s="4" t="s">
        <v>380</v>
      </c>
      <c r="C2834" s="5">
        <v>35.0</v>
      </c>
      <c r="D2834" s="4" t="s">
        <v>381</v>
      </c>
      <c r="E2834" s="6" t="s">
        <v>382</v>
      </c>
      <c r="F2834" s="5" t="s">
        <v>12</v>
      </c>
      <c r="G2834" s="5">
        <v>6969.0</v>
      </c>
      <c r="H2834" s="5" t="s">
        <v>383</v>
      </c>
      <c r="I2834" s="4" t="s">
        <v>28</v>
      </c>
    </row>
    <row r="2835">
      <c r="A2835" s="3">
        <v>43777.0</v>
      </c>
      <c r="B2835" s="4" t="s">
        <v>790</v>
      </c>
      <c r="C2835" s="5">
        <v>36.0</v>
      </c>
      <c r="D2835" s="4" t="s">
        <v>791</v>
      </c>
      <c r="E2835" s="6" t="s">
        <v>792</v>
      </c>
      <c r="F2835" s="5">
        <v>4.0</v>
      </c>
      <c r="G2835" s="5">
        <v>2004.0</v>
      </c>
      <c r="H2835" s="5" t="s">
        <v>793</v>
      </c>
      <c r="I2835" s="4" t="s">
        <v>14</v>
      </c>
    </row>
    <row r="2836">
      <c r="A2836" s="3">
        <v>43777.0</v>
      </c>
      <c r="B2836" s="4" t="s">
        <v>536</v>
      </c>
      <c r="C2836" s="5">
        <v>37.0</v>
      </c>
      <c r="D2836" s="4" t="s">
        <v>537</v>
      </c>
      <c r="E2836" s="6" t="s">
        <v>538</v>
      </c>
      <c r="F2836" s="5">
        <v>4.0</v>
      </c>
      <c r="G2836" s="5">
        <v>756.0</v>
      </c>
      <c r="H2836" s="5" t="s">
        <v>539</v>
      </c>
      <c r="I2836" s="4" t="s">
        <v>28</v>
      </c>
    </row>
    <row r="2837">
      <c r="A2837" s="3">
        <v>43777.0</v>
      </c>
      <c r="B2837" s="4" t="s">
        <v>144</v>
      </c>
      <c r="C2837" s="5">
        <v>38.0</v>
      </c>
      <c r="D2837" s="4" t="s">
        <v>145</v>
      </c>
      <c r="E2837" s="6" t="s">
        <v>146</v>
      </c>
      <c r="F2837" s="5" t="s">
        <v>53</v>
      </c>
      <c r="G2837" s="5">
        <v>3616.0</v>
      </c>
      <c r="H2837" s="5" t="s">
        <v>147</v>
      </c>
      <c r="I2837" s="4" t="s">
        <v>28</v>
      </c>
    </row>
    <row r="2838">
      <c r="A2838" s="3">
        <v>43777.0</v>
      </c>
      <c r="B2838" s="4" t="s">
        <v>680</v>
      </c>
      <c r="C2838" s="5">
        <v>39.0</v>
      </c>
      <c r="D2838" s="4" t="s">
        <v>681</v>
      </c>
      <c r="E2838" s="6" t="s">
        <v>682</v>
      </c>
      <c r="F2838" s="5" t="s">
        <v>32</v>
      </c>
      <c r="G2838" s="5">
        <v>2047.0</v>
      </c>
      <c r="H2838" s="5" t="s">
        <v>683</v>
      </c>
      <c r="I2838" s="4" t="s">
        <v>28</v>
      </c>
    </row>
    <row r="2839">
      <c r="A2839" s="3">
        <v>43777.0</v>
      </c>
      <c r="B2839" s="4" t="s">
        <v>256</v>
      </c>
      <c r="C2839" s="5">
        <v>40.0</v>
      </c>
      <c r="D2839" s="4" t="s">
        <v>257</v>
      </c>
      <c r="E2839" s="6" t="s">
        <v>258</v>
      </c>
      <c r="F2839" s="5" t="s">
        <v>251</v>
      </c>
      <c r="G2839" s="5">
        <v>2406.0</v>
      </c>
      <c r="H2839" s="5" t="s">
        <v>259</v>
      </c>
      <c r="I2839" s="4" t="s">
        <v>28</v>
      </c>
    </row>
    <row r="2840">
      <c r="A2840" s="3">
        <v>43777.0</v>
      </c>
      <c r="B2840" s="4" t="s">
        <v>360</v>
      </c>
      <c r="C2840" s="5">
        <v>41.0</v>
      </c>
      <c r="D2840" s="4" t="s">
        <v>361</v>
      </c>
      <c r="E2840" s="6" t="s">
        <v>362</v>
      </c>
      <c r="F2840" s="5">
        <v>4.0</v>
      </c>
      <c r="G2840" s="5">
        <v>540.0</v>
      </c>
      <c r="H2840" s="5" t="s">
        <v>54</v>
      </c>
      <c r="I2840" s="4" t="s">
        <v>14</v>
      </c>
    </row>
    <row r="2841">
      <c r="A2841" s="3">
        <v>43777.0</v>
      </c>
      <c r="B2841" s="4" t="s">
        <v>915</v>
      </c>
      <c r="C2841" s="5">
        <v>42.0</v>
      </c>
      <c r="D2841" s="4" t="s">
        <v>916</v>
      </c>
      <c r="E2841" s="6" t="s">
        <v>917</v>
      </c>
      <c r="F2841" s="5" t="s">
        <v>26</v>
      </c>
      <c r="G2841" s="5">
        <v>301.0</v>
      </c>
      <c r="H2841" s="5" t="s">
        <v>918</v>
      </c>
      <c r="I2841" s="4" t="s">
        <v>14</v>
      </c>
    </row>
    <row r="2842">
      <c r="A2842" s="3">
        <v>43777.0</v>
      </c>
      <c r="B2842" s="4" t="s">
        <v>532</v>
      </c>
      <c r="C2842" s="5">
        <v>43.0</v>
      </c>
      <c r="D2842" s="4" t="s">
        <v>533</v>
      </c>
      <c r="E2842" s="6" t="s">
        <v>534</v>
      </c>
      <c r="F2842" s="5" t="s">
        <v>12</v>
      </c>
      <c r="G2842" s="5">
        <v>2799.0</v>
      </c>
      <c r="H2842" s="5" t="s">
        <v>535</v>
      </c>
      <c r="I2842" s="4" t="s">
        <v>14</v>
      </c>
    </row>
    <row r="2843">
      <c r="A2843" s="3">
        <v>43777.0</v>
      </c>
      <c r="B2843" s="4" t="s">
        <v>326</v>
      </c>
      <c r="C2843" s="5">
        <v>44.0</v>
      </c>
      <c r="D2843" s="4" t="s">
        <v>327</v>
      </c>
      <c r="E2843" s="6" t="s">
        <v>328</v>
      </c>
      <c r="F2843" s="5" t="s">
        <v>32</v>
      </c>
      <c r="G2843" s="5">
        <v>4873.0</v>
      </c>
      <c r="H2843" s="5" t="s">
        <v>213</v>
      </c>
      <c r="I2843" s="4" t="s">
        <v>28</v>
      </c>
    </row>
    <row r="2844">
      <c r="A2844" s="3">
        <v>43777.0</v>
      </c>
      <c r="B2844" s="4" t="s">
        <v>715</v>
      </c>
      <c r="C2844" s="5">
        <v>45.0</v>
      </c>
      <c r="D2844" s="4" t="s">
        <v>716</v>
      </c>
      <c r="E2844" s="6" t="s">
        <v>717</v>
      </c>
      <c r="F2844" s="5" t="s">
        <v>32</v>
      </c>
      <c r="G2844" s="5">
        <v>3560.0</v>
      </c>
      <c r="H2844" s="5" t="s">
        <v>718</v>
      </c>
      <c r="I2844" s="4" t="s">
        <v>28</v>
      </c>
    </row>
    <row r="2845">
      <c r="A2845" s="3">
        <v>43777.0</v>
      </c>
      <c r="B2845" s="4" t="s">
        <v>976</v>
      </c>
      <c r="C2845" s="5">
        <v>46.0</v>
      </c>
      <c r="D2845" s="4" t="s">
        <v>977</v>
      </c>
      <c r="E2845" s="6" t="s">
        <v>978</v>
      </c>
      <c r="F2845" s="5" t="s">
        <v>74</v>
      </c>
      <c r="G2845" s="5">
        <v>1086.0</v>
      </c>
      <c r="H2845" s="5" t="s">
        <v>979</v>
      </c>
      <c r="I2845" s="4" t="s">
        <v>28</v>
      </c>
    </row>
    <row r="2846">
      <c r="A2846" s="3">
        <v>43777.0</v>
      </c>
      <c r="B2846" s="4" t="s">
        <v>322</v>
      </c>
      <c r="C2846" s="5">
        <v>47.0</v>
      </c>
      <c r="D2846" s="4" t="s">
        <v>323</v>
      </c>
      <c r="E2846" s="6" t="s">
        <v>324</v>
      </c>
      <c r="F2846" s="5" t="s">
        <v>12</v>
      </c>
      <c r="G2846" s="5">
        <v>2489.0</v>
      </c>
      <c r="H2846" s="5" t="s">
        <v>325</v>
      </c>
      <c r="I2846" s="4" t="s">
        <v>28</v>
      </c>
    </row>
    <row r="2847">
      <c r="A2847" s="3">
        <v>43777.0</v>
      </c>
      <c r="B2847" s="4" t="s">
        <v>50</v>
      </c>
      <c r="C2847" s="5">
        <v>48.0</v>
      </c>
      <c r="D2847" s="4" t="s">
        <v>51</v>
      </c>
      <c r="E2847" s="6" t="s">
        <v>52</v>
      </c>
      <c r="F2847" s="5" t="s">
        <v>53</v>
      </c>
      <c r="G2847" s="5">
        <v>938.0</v>
      </c>
      <c r="H2847" s="5" t="s">
        <v>54</v>
      </c>
      <c r="I2847" s="4" t="s">
        <v>28</v>
      </c>
    </row>
    <row r="2848">
      <c r="A2848" s="3">
        <v>43777.0</v>
      </c>
      <c r="B2848" s="4" t="s">
        <v>210</v>
      </c>
      <c r="C2848" s="5">
        <v>49.0</v>
      </c>
      <c r="D2848" s="4" t="s">
        <v>211</v>
      </c>
      <c r="E2848" s="6" t="s">
        <v>212</v>
      </c>
      <c r="F2848" s="5">
        <v>4.0</v>
      </c>
      <c r="G2848" s="5">
        <v>454.0</v>
      </c>
      <c r="H2848" s="5" t="s">
        <v>213</v>
      </c>
      <c r="I2848" s="4" t="s">
        <v>28</v>
      </c>
    </row>
    <row r="2849">
      <c r="A2849" s="3">
        <v>43777.0</v>
      </c>
      <c r="B2849" s="4" t="s">
        <v>413</v>
      </c>
      <c r="C2849" s="5">
        <v>50.0</v>
      </c>
      <c r="D2849" s="4" t="s">
        <v>414</v>
      </c>
      <c r="E2849" s="6" t="s">
        <v>415</v>
      </c>
      <c r="F2849" s="5" t="s">
        <v>26</v>
      </c>
      <c r="G2849" s="5">
        <v>3279.0</v>
      </c>
      <c r="H2849" s="5" t="s">
        <v>416</v>
      </c>
      <c r="I2849" s="4" t="s">
        <v>28</v>
      </c>
    </row>
    <row r="2850">
      <c r="A2850" s="3">
        <v>43777.0</v>
      </c>
      <c r="B2850" s="4" t="s">
        <v>348</v>
      </c>
      <c r="C2850" s="5">
        <v>51.0</v>
      </c>
      <c r="D2850" s="4" t="s">
        <v>349</v>
      </c>
      <c r="E2850" s="6" t="s">
        <v>350</v>
      </c>
      <c r="F2850" s="5" t="s">
        <v>134</v>
      </c>
      <c r="G2850" s="5">
        <v>740.0</v>
      </c>
      <c r="H2850" s="5" t="s">
        <v>351</v>
      </c>
      <c r="I2850" s="4" t="s">
        <v>28</v>
      </c>
    </row>
    <row r="2851">
      <c r="A2851" s="3">
        <v>43777.0</v>
      </c>
      <c r="B2851" s="4" t="s">
        <v>676</v>
      </c>
      <c r="C2851" s="5">
        <v>52.0</v>
      </c>
      <c r="D2851" s="4" t="s">
        <v>677</v>
      </c>
      <c r="E2851" s="6" t="s">
        <v>678</v>
      </c>
      <c r="F2851" s="5">
        <v>4.0</v>
      </c>
      <c r="G2851" s="5">
        <v>1269.0</v>
      </c>
      <c r="H2851" s="5" t="s">
        <v>679</v>
      </c>
      <c r="I2851" s="4" t="s">
        <v>14</v>
      </c>
    </row>
    <row r="2852">
      <c r="A2852" s="3">
        <v>43777.0</v>
      </c>
      <c r="B2852" s="4" t="s">
        <v>409</v>
      </c>
      <c r="C2852" s="5">
        <v>53.0</v>
      </c>
      <c r="D2852" s="4" t="s">
        <v>410</v>
      </c>
      <c r="E2852" s="6" t="s">
        <v>411</v>
      </c>
      <c r="F2852" s="5" t="s">
        <v>32</v>
      </c>
      <c r="G2852" s="5">
        <v>827.0</v>
      </c>
      <c r="H2852" s="5" t="s">
        <v>412</v>
      </c>
      <c r="I2852" s="4" t="s">
        <v>28</v>
      </c>
    </row>
    <row r="2853">
      <c r="A2853" s="3">
        <v>43777.0</v>
      </c>
      <c r="B2853" s="4" t="s">
        <v>445</v>
      </c>
      <c r="C2853" s="5">
        <v>54.0</v>
      </c>
      <c r="D2853" s="4" t="s">
        <v>446</v>
      </c>
      <c r="E2853" s="6" t="s">
        <v>447</v>
      </c>
      <c r="F2853" s="5">
        <v>4.0</v>
      </c>
      <c r="G2853" s="5">
        <v>1200.0</v>
      </c>
      <c r="H2853" s="5" t="s">
        <v>448</v>
      </c>
      <c r="I2853" s="4" t="s">
        <v>14</v>
      </c>
    </row>
    <row r="2854">
      <c r="A2854" s="3">
        <v>43777.0</v>
      </c>
      <c r="B2854" s="4" t="s">
        <v>156</v>
      </c>
      <c r="C2854" s="5">
        <v>55.0</v>
      </c>
      <c r="D2854" s="4" t="s">
        <v>157</v>
      </c>
      <c r="E2854" s="6" t="s">
        <v>158</v>
      </c>
      <c r="F2854" s="5" t="s">
        <v>134</v>
      </c>
      <c r="G2854" s="5">
        <v>1400.0</v>
      </c>
      <c r="H2854" s="5" t="s">
        <v>159</v>
      </c>
      <c r="I2854" s="4" t="s">
        <v>28</v>
      </c>
    </row>
    <row r="2855">
      <c r="A2855" s="3">
        <v>43777.0</v>
      </c>
      <c r="B2855" s="4" t="s">
        <v>461</v>
      </c>
      <c r="C2855" s="5">
        <v>56.0</v>
      </c>
      <c r="D2855" s="4" t="s">
        <v>462</v>
      </c>
      <c r="E2855" s="6" t="s">
        <v>463</v>
      </c>
      <c r="F2855" s="5" t="s">
        <v>53</v>
      </c>
      <c r="G2855" s="5">
        <v>2432.0</v>
      </c>
      <c r="H2855" s="5" t="s">
        <v>464</v>
      </c>
      <c r="I2855" s="4" t="s">
        <v>28</v>
      </c>
    </row>
    <row r="2856">
      <c r="A2856" s="3">
        <v>43777.0</v>
      </c>
      <c r="B2856" s="4" t="s">
        <v>229</v>
      </c>
      <c r="C2856" s="5">
        <v>57.0</v>
      </c>
      <c r="D2856" s="4" t="s">
        <v>230</v>
      </c>
      <c r="E2856" s="6" t="s">
        <v>231</v>
      </c>
      <c r="F2856" s="5" t="s">
        <v>134</v>
      </c>
      <c r="G2856" s="5">
        <v>166.0</v>
      </c>
      <c r="H2856" s="5" t="s">
        <v>232</v>
      </c>
      <c r="I2856" s="4" t="s">
        <v>28</v>
      </c>
    </row>
    <row r="2857">
      <c r="A2857" s="3">
        <v>43777.0</v>
      </c>
      <c r="B2857" s="4" t="s">
        <v>423</v>
      </c>
      <c r="C2857" s="5">
        <v>58.0</v>
      </c>
      <c r="D2857" s="4" t="s">
        <v>424</v>
      </c>
      <c r="E2857" s="6" t="s">
        <v>425</v>
      </c>
      <c r="F2857" s="5" t="s">
        <v>32</v>
      </c>
      <c r="G2857" s="5">
        <v>1739.0</v>
      </c>
      <c r="H2857" s="5" t="s">
        <v>426</v>
      </c>
      <c r="I2857" s="4" t="s">
        <v>14</v>
      </c>
    </row>
    <row r="2858">
      <c r="A2858" s="3">
        <v>43777.0</v>
      </c>
      <c r="B2858" s="4" t="s">
        <v>434</v>
      </c>
      <c r="C2858" s="5">
        <v>59.0</v>
      </c>
      <c r="D2858" s="4" t="s">
        <v>435</v>
      </c>
      <c r="E2858" s="6" t="s">
        <v>436</v>
      </c>
      <c r="F2858" s="5" t="s">
        <v>12</v>
      </c>
      <c r="G2858" s="5">
        <v>4791.0</v>
      </c>
      <c r="H2858" s="5" t="s">
        <v>437</v>
      </c>
      <c r="I2858" s="4" t="s">
        <v>28</v>
      </c>
    </row>
    <row r="2859">
      <c r="A2859" s="3">
        <v>43777.0</v>
      </c>
      <c r="B2859" s="4" t="s">
        <v>664</v>
      </c>
      <c r="C2859" s="5">
        <v>60.0</v>
      </c>
      <c r="D2859" s="4" t="s">
        <v>665</v>
      </c>
      <c r="E2859" s="6" t="s">
        <v>666</v>
      </c>
      <c r="F2859" s="5" t="s">
        <v>74</v>
      </c>
      <c r="G2859" s="5">
        <v>1200.0</v>
      </c>
      <c r="H2859" s="5" t="s">
        <v>213</v>
      </c>
      <c r="I2859" s="4" t="s">
        <v>14</v>
      </c>
    </row>
    <row r="2860">
      <c r="A2860" s="3">
        <v>43777.0</v>
      </c>
      <c r="B2860" s="4" t="s">
        <v>559</v>
      </c>
      <c r="C2860" s="5">
        <v>61.0</v>
      </c>
      <c r="D2860" s="4" t="s">
        <v>560</v>
      </c>
      <c r="E2860" s="6" t="s">
        <v>561</v>
      </c>
      <c r="F2860" s="5" t="s">
        <v>53</v>
      </c>
      <c r="G2860" s="5">
        <v>3411.0</v>
      </c>
      <c r="H2860" s="5" t="s">
        <v>562</v>
      </c>
      <c r="I2860" s="4" t="s">
        <v>28</v>
      </c>
    </row>
    <row r="2861">
      <c r="A2861" s="3">
        <v>43777.0</v>
      </c>
      <c r="B2861" s="4" t="s">
        <v>926</v>
      </c>
      <c r="C2861" s="5">
        <v>62.0</v>
      </c>
      <c r="D2861" s="4" t="s">
        <v>927</v>
      </c>
      <c r="E2861" s="6" t="s">
        <v>928</v>
      </c>
      <c r="F2861" s="5">
        <v>3.0</v>
      </c>
      <c r="G2861" s="5">
        <v>928.0</v>
      </c>
      <c r="H2861" s="5" t="s">
        <v>929</v>
      </c>
      <c r="I2861" s="4" t="s">
        <v>14</v>
      </c>
    </row>
    <row r="2862">
      <c r="A2862" s="3">
        <v>43777.0</v>
      </c>
      <c r="B2862" s="4" t="s">
        <v>449</v>
      </c>
      <c r="C2862" s="5">
        <v>63.0</v>
      </c>
      <c r="D2862" s="4" t="s">
        <v>450</v>
      </c>
      <c r="E2862" s="6" t="s">
        <v>451</v>
      </c>
      <c r="F2862" s="5" t="s">
        <v>251</v>
      </c>
      <c r="G2862" s="5">
        <v>1054.0</v>
      </c>
      <c r="H2862" s="5" t="s">
        <v>452</v>
      </c>
      <c r="I2862" s="4" t="s">
        <v>28</v>
      </c>
    </row>
    <row r="2863">
      <c r="A2863" s="3">
        <v>43777.0</v>
      </c>
      <c r="B2863" s="4" t="s">
        <v>160</v>
      </c>
      <c r="C2863" s="5">
        <v>64.0</v>
      </c>
      <c r="D2863" s="4" t="s">
        <v>161</v>
      </c>
      <c r="E2863" s="6" t="s">
        <v>162</v>
      </c>
      <c r="F2863" s="5">
        <v>4.0</v>
      </c>
      <c r="G2863" s="5">
        <v>3281.0</v>
      </c>
      <c r="H2863" s="5" t="s">
        <v>163</v>
      </c>
      <c r="I2863" s="4" t="s">
        <v>14</v>
      </c>
    </row>
    <row r="2864">
      <c r="A2864" s="3">
        <v>43777.0</v>
      </c>
      <c r="B2864" s="4" t="s">
        <v>217</v>
      </c>
      <c r="C2864" s="5">
        <v>65.0</v>
      </c>
      <c r="D2864" s="4" t="s">
        <v>218</v>
      </c>
      <c r="E2864" s="6" t="s">
        <v>219</v>
      </c>
      <c r="F2864" s="5" t="s">
        <v>32</v>
      </c>
      <c r="G2864" s="5">
        <v>3561.0</v>
      </c>
      <c r="H2864" s="5" t="s">
        <v>220</v>
      </c>
      <c r="I2864" s="4" t="s">
        <v>28</v>
      </c>
    </row>
    <row r="2865">
      <c r="A2865" s="3">
        <v>43777.0</v>
      </c>
      <c r="B2865" s="4" t="s">
        <v>221</v>
      </c>
      <c r="C2865" s="5">
        <v>66.0</v>
      </c>
      <c r="D2865" s="4" t="s">
        <v>222</v>
      </c>
      <c r="E2865" s="6" t="s">
        <v>223</v>
      </c>
      <c r="F2865" s="5" t="s">
        <v>26</v>
      </c>
      <c r="G2865" s="5">
        <v>6851.0</v>
      </c>
      <c r="H2865" s="5" t="s">
        <v>224</v>
      </c>
      <c r="I2865" s="4" t="s">
        <v>28</v>
      </c>
    </row>
    <row r="2866">
      <c r="A2866" s="3">
        <v>43777.0</v>
      </c>
      <c r="B2866" s="4" t="s">
        <v>233</v>
      </c>
      <c r="C2866" s="5">
        <v>67.0</v>
      </c>
      <c r="D2866" s="4" t="s">
        <v>234</v>
      </c>
      <c r="E2866" s="6" t="s">
        <v>235</v>
      </c>
      <c r="F2866" s="5" t="s">
        <v>85</v>
      </c>
      <c r="G2866" s="5">
        <v>1633.0</v>
      </c>
      <c r="H2866" s="5" t="s">
        <v>236</v>
      </c>
      <c r="I2866" s="4" t="s">
        <v>28</v>
      </c>
    </row>
    <row r="2867">
      <c r="A2867" s="3">
        <v>43777.0</v>
      </c>
      <c r="B2867" s="4" t="s">
        <v>94</v>
      </c>
      <c r="C2867" s="5">
        <v>68.0</v>
      </c>
      <c r="D2867" s="4" t="s">
        <v>95</v>
      </c>
      <c r="E2867" s="6" t="s">
        <v>96</v>
      </c>
      <c r="F2867" s="5" t="s">
        <v>97</v>
      </c>
      <c r="G2867" s="5">
        <v>674.0</v>
      </c>
      <c r="H2867" s="5">
        <v>30.0</v>
      </c>
      <c r="I2867" s="4" t="s">
        <v>28</v>
      </c>
    </row>
    <row r="2868">
      <c r="A2868" s="3">
        <v>43777.0</v>
      </c>
      <c r="B2868" s="4" t="s">
        <v>957</v>
      </c>
      <c r="C2868" s="5">
        <v>69.0</v>
      </c>
      <c r="D2868" s="4" t="s">
        <v>958</v>
      </c>
      <c r="E2868" s="6" t="s">
        <v>959</v>
      </c>
      <c r="F2868" s="5">
        <v>4.0</v>
      </c>
      <c r="G2868" s="5">
        <v>642.0</v>
      </c>
      <c r="H2868" s="5" t="s">
        <v>551</v>
      </c>
      <c r="I2868" s="4" t="s">
        <v>28</v>
      </c>
    </row>
    <row r="2869">
      <c r="A2869" s="3">
        <v>43777.0</v>
      </c>
      <c r="B2869" s="4" t="s">
        <v>329</v>
      </c>
      <c r="C2869" s="5">
        <v>70.0</v>
      </c>
      <c r="D2869" s="4" t="s">
        <v>330</v>
      </c>
      <c r="E2869" s="6" t="s">
        <v>331</v>
      </c>
      <c r="F2869" s="5" t="s">
        <v>251</v>
      </c>
      <c r="G2869" s="5">
        <v>1926.0</v>
      </c>
      <c r="H2869" s="5" t="s">
        <v>332</v>
      </c>
      <c r="I2869" s="4" t="s">
        <v>28</v>
      </c>
    </row>
    <row r="2870">
      <c r="A2870" s="3">
        <v>43777.0</v>
      </c>
      <c r="B2870" s="4" t="s">
        <v>972</v>
      </c>
      <c r="C2870" s="5">
        <v>71.0</v>
      </c>
      <c r="D2870" s="4" t="s">
        <v>973</v>
      </c>
      <c r="E2870" s="6" t="s">
        <v>974</v>
      </c>
      <c r="F2870" s="5">
        <v>4.0</v>
      </c>
      <c r="G2870" s="5">
        <v>851.0</v>
      </c>
      <c r="H2870" s="5" t="s">
        <v>975</v>
      </c>
      <c r="I2870" s="4" t="s">
        <v>28</v>
      </c>
    </row>
    <row r="2871">
      <c r="A2871" s="3">
        <v>43777.0</v>
      </c>
      <c r="B2871" s="4" t="s">
        <v>237</v>
      </c>
      <c r="C2871" s="5">
        <v>72.0</v>
      </c>
      <c r="D2871" s="4" t="s">
        <v>238</v>
      </c>
      <c r="E2871" s="6" t="s">
        <v>239</v>
      </c>
      <c r="F2871" s="5" t="s">
        <v>26</v>
      </c>
      <c r="G2871" s="5">
        <v>3882.0</v>
      </c>
      <c r="H2871" s="5" t="s">
        <v>240</v>
      </c>
      <c r="I2871" s="4" t="s">
        <v>28</v>
      </c>
    </row>
    <row r="2872">
      <c r="A2872" s="3">
        <v>43777.0</v>
      </c>
      <c r="B2872" s="4" t="s">
        <v>377</v>
      </c>
      <c r="C2872" s="5">
        <v>73.0</v>
      </c>
      <c r="D2872" s="4" t="s">
        <v>378</v>
      </c>
      <c r="E2872" s="6" t="s">
        <v>379</v>
      </c>
      <c r="F2872" s="5" t="s">
        <v>32</v>
      </c>
      <c r="G2872" s="5">
        <v>2875.0</v>
      </c>
      <c r="H2872" s="5" t="s">
        <v>332</v>
      </c>
      <c r="I2872" s="4" t="s">
        <v>28</v>
      </c>
    </row>
    <row r="2873">
      <c r="A2873" s="3">
        <v>43777.0</v>
      </c>
      <c r="B2873" s="4" t="s">
        <v>168</v>
      </c>
      <c r="C2873" s="5">
        <v>74.0</v>
      </c>
      <c r="D2873" s="4" t="s">
        <v>169</v>
      </c>
      <c r="E2873" s="6" t="s">
        <v>170</v>
      </c>
      <c r="F2873" s="5" t="s">
        <v>171</v>
      </c>
      <c r="G2873" s="5">
        <v>1083.0</v>
      </c>
      <c r="H2873" s="5" t="s">
        <v>172</v>
      </c>
      <c r="I2873" s="4" t="s">
        <v>28</v>
      </c>
    </row>
    <row r="2874">
      <c r="A2874" s="3">
        <v>43777.0</v>
      </c>
      <c r="B2874" s="4" t="s">
        <v>759</v>
      </c>
      <c r="C2874" s="5">
        <v>75.0</v>
      </c>
      <c r="D2874" s="4" t="s">
        <v>760</v>
      </c>
      <c r="E2874" s="6" t="s">
        <v>761</v>
      </c>
      <c r="F2874" s="5">
        <v>4.0</v>
      </c>
      <c r="G2874" s="5">
        <v>1088.0</v>
      </c>
      <c r="H2874" s="5" t="s">
        <v>762</v>
      </c>
      <c r="I2874" s="4" t="s">
        <v>14</v>
      </c>
    </row>
    <row r="2875">
      <c r="A2875" s="3">
        <v>43777.0</v>
      </c>
      <c r="B2875" s="4" t="s">
        <v>766</v>
      </c>
      <c r="C2875" s="5">
        <v>76.0</v>
      </c>
      <c r="D2875" s="4" t="s">
        <v>767</v>
      </c>
      <c r="E2875" s="6" t="s">
        <v>768</v>
      </c>
      <c r="F2875" s="5" t="s">
        <v>12</v>
      </c>
      <c r="G2875" s="5">
        <v>3784.0</v>
      </c>
      <c r="H2875" s="5" t="s">
        <v>769</v>
      </c>
      <c r="I2875" s="4" t="s">
        <v>28</v>
      </c>
    </row>
    <row r="2876">
      <c r="A2876" s="3">
        <v>43777.0</v>
      </c>
      <c r="B2876" s="4" t="s">
        <v>984</v>
      </c>
      <c r="C2876" s="5">
        <v>77.0</v>
      </c>
      <c r="D2876" s="4" t="s">
        <v>985</v>
      </c>
      <c r="E2876" s="6" t="s">
        <v>986</v>
      </c>
      <c r="F2876" s="5" t="s">
        <v>134</v>
      </c>
      <c r="G2876" s="5">
        <v>318.0</v>
      </c>
      <c r="H2876" s="5" t="s">
        <v>987</v>
      </c>
      <c r="I2876" s="4" t="s">
        <v>28</v>
      </c>
    </row>
    <row r="2877">
      <c r="A2877" s="3">
        <v>43777.0</v>
      </c>
      <c r="B2877" s="4" t="s">
        <v>263</v>
      </c>
      <c r="C2877" s="5">
        <v>78.0</v>
      </c>
      <c r="D2877" s="4" t="s">
        <v>264</v>
      </c>
      <c r="E2877" s="6" t="s">
        <v>265</v>
      </c>
      <c r="F2877" s="5" t="s">
        <v>106</v>
      </c>
      <c r="G2877" s="5">
        <v>1519.0</v>
      </c>
      <c r="H2877" s="5" t="s">
        <v>266</v>
      </c>
      <c r="I2877" s="4" t="s">
        <v>28</v>
      </c>
    </row>
    <row r="2878">
      <c r="A2878" s="3">
        <v>43777.0</v>
      </c>
      <c r="B2878" s="4" t="s">
        <v>719</v>
      </c>
      <c r="C2878" s="5">
        <v>79.0</v>
      </c>
      <c r="D2878" s="4" t="s">
        <v>720</v>
      </c>
      <c r="E2878" s="6" t="s">
        <v>721</v>
      </c>
      <c r="F2878" s="5" t="s">
        <v>74</v>
      </c>
      <c r="G2878" s="5">
        <v>254.0</v>
      </c>
      <c r="H2878" s="5" t="s">
        <v>722</v>
      </c>
      <c r="I2878" s="4" t="s">
        <v>28</v>
      </c>
    </row>
    <row r="2879">
      <c r="A2879" s="3">
        <v>43777.0</v>
      </c>
      <c r="B2879" s="4" t="s">
        <v>673</v>
      </c>
      <c r="C2879" s="5">
        <v>80.0</v>
      </c>
      <c r="D2879" s="4" t="s">
        <v>674</v>
      </c>
      <c r="E2879" s="6" t="s">
        <v>675</v>
      </c>
      <c r="F2879" s="5">
        <v>4.0</v>
      </c>
      <c r="G2879" s="5">
        <v>690.0</v>
      </c>
      <c r="H2879" s="5" t="s">
        <v>307</v>
      </c>
      <c r="I2879" s="4" t="s">
        <v>14</v>
      </c>
    </row>
    <row r="2880">
      <c r="A2880" s="3">
        <v>43777.0</v>
      </c>
      <c r="B2880" s="4" t="s">
        <v>980</v>
      </c>
      <c r="C2880" s="5">
        <v>81.0</v>
      </c>
      <c r="D2880" s="4" t="s">
        <v>981</v>
      </c>
      <c r="E2880" s="6" t="s">
        <v>982</v>
      </c>
      <c r="F2880" s="5" t="s">
        <v>26</v>
      </c>
      <c r="G2880" s="5">
        <v>2601.0</v>
      </c>
      <c r="H2880" s="5" t="s">
        <v>983</v>
      </c>
      <c r="I2880" s="4" t="s">
        <v>28</v>
      </c>
    </row>
    <row r="2881">
      <c r="A2881" s="3">
        <v>43777.0</v>
      </c>
      <c r="B2881" s="4" t="s">
        <v>810</v>
      </c>
      <c r="C2881" s="5">
        <v>82.0</v>
      </c>
      <c r="D2881" s="4" t="s">
        <v>811</v>
      </c>
      <c r="E2881" s="6" t="s">
        <v>812</v>
      </c>
      <c r="F2881" s="5" t="s">
        <v>26</v>
      </c>
      <c r="G2881" s="5">
        <v>1923.0</v>
      </c>
      <c r="H2881" s="5" t="s">
        <v>569</v>
      </c>
      <c r="I2881" s="4" t="s">
        <v>28</v>
      </c>
    </row>
    <row r="2882">
      <c r="A2882" s="3">
        <v>43777.0</v>
      </c>
      <c r="B2882" s="4" t="s">
        <v>797</v>
      </c>
      <c r="C2882" s="5">
        <v>83.0</v>
      </c>
      <c r="D2882" s="4" t="s">
        <v>798</v>
      </c>
      <c r="E2882" s="6" t="s">
        <v>799</v>
      </c>
      <c r="F2882" s="5" t="s">
        <v>53</v>
      </c>
      <c r="G2882" s="5">
        <v>2490.0</v>
      </c>
      <c r="H2882" s="5" t="s">
        <v>800</v>
      </c>
      <c r="I2882" s="4" t="s">
        <v>28</v>
      </c>
    </row>
    <row r="2883">
      <c r="A2883" s="3">
        <v>43777.0</v>
      </c>
      <c r="B2883" s="4" t="s">
        <v>79</v>
      </c>
      <c r="C2883" s="5">
        <v>84.0</v>
      </c>
      <c r="D2883" s="4" t="s">
        <v>80</v>
      </c>
      <c r="E2883" s="6" t="s">
        <v>81</v>
      </c>
      <c r="F2883" s="5">
        <v>4.0</v>
      </c>
      <c r="G2883" s="5">
        <v>2088.0</v>
      </c>
      <c r="H2883" s="5" t="s">
        <v>59</v>
      </c>
      <c r="I2883" s="4" t="s">
        <v>14</v>
      </c>
    </row>
    <row r="2884">
      <c r="A2884" s="3">
        <v>43777.0</v>
      </c>
      <c r="B2884" s="4" t="s">
        <v>398</v>
      </c>
      <c r="C2884" s="5">
        <v>85.0</v>
      </c>
      <c r="D2884" s="4" t="s">
        <v>399</v>
      </c>
      <c r="E2884" s="6" t="s">
        <v>400</v>
      </c>
      <c r="F2884" s="5" t="s">
        <v>134</v>
      </c>
      <c r="G2884" s="5">
        <v>2116.0</v>
      </c>
      <c r="H2884" s="5" t="s">
        <v>54</v>
      </c>
      <c r="I2884" s="4" t="s">
        <v>28</v>
      </c>
    </row>
    <row r="2885">
      <c r="A2885" s="3">
        <v>43777.0</v>
      </c>
      <c r="B2885" s="4" t="s">
        <v>991</v>
      </c>
      <c r="C2885" s="5">
        <v>86.0</v>
      </c>
      <c r="D2885" s="4" t="s">
        <v>992</v>
      </c>
      <c r="E2885" s="6" t="s">
        <v>993</v>
      </c>
      <c r="F2885" s="5">
        <v>4.0</v>
      </c>
      <c r="G2885" s="5">
        <v>1733.0</v>
      </c>
      <c r="H2885" s="5" t="s">
        <v>994</v>
      </c>
      <c r="I2885" s="4" t="s">
        <v>28</v>
      </c>
    </row>
    <row r="2886">
      <c r="A2886" s="3">
        <v>43777.0</v>
      </c>
      <c r="B2886" s="4" t="s">
        <v>827</v>
      </c>
      <c r="C2886" s="5">
        <v>87.0</v>
      </c>
      <c r="D2886" s="4" t="s">
        <v>828</v>
      </c>
      <c r="E2886" s="6" t="s">
        <v>829</v>
      </c>
      <c r="F2886" s="5" t="s">
        <v>12</v>
      </c>
      <c r="G2886" s="5">
        <v>2222.0</v>
      </c>
      <c r="H2886" s="5" t="s">
        <v>830</v>
      </c>
      <c r="I2886" s="4" t="s">
        <v>28</v>
      </c>
    </row>
    <row r="2887">
      <c r="A2887" s="3">
        <v>43777.0</v>
      </c>
      <c r="B2887" s="4" t="s">
        <v>281</v>
      </c>
      <c r="C2887" s="5">
        <v>88.0</v>
      </c>
      <c r="D2887" s="4" t="s">
        <v>113</v>
      </c>
      <c r="E2887" s="6" t="s">
        <v>282</v>
      </c>
      <c r="F2887" s="5">
        <v>4.0</v>
      </c>
      <c r="G2887" s="5">
        <v>2703.0</v>
      </c>
      <c r="H2887" s="5" t="s">
        <v>283</v>
      </c>
      <c r="I2887" s="4" t="s">
        <v>28</v>
      </c>
    </row>
    <row r="2888">
      <c r="A2888" s="3">
        <v>43777.0</v>
      </c>
      <c r="B2888" s="4" t="s">
        <v>751</v>
      </c>
      <c r="C2888" s="5">
        <v>89.0</v>
      </c>
      <c r="D2888" s="4" t="s">
        <v>752</v>
      </c>
      <c r="E2888" s="6" t="s">
        <v>753</v>
      </c>
      <c r="F2888" s="5" t="s">
        <v>74</v>
      </c>
      <c r="G2888" s="5">
        <v>1281.0</v>
      </c>
      <c r="H2888" s="5" t="s">
        <v>754</v>
      </c>
      <c r="I2888" s="4" t="s">
        <v>28</v>
      </c>
    </row>
    <row r="2889">
      <c r="A2889" s="3">
        <v>43777.0</v>
      </c>
      <c r="B2889" s="4" t="s">
        <v>98</v>
      </c>
      <c r="C2889" s="5">
        <v>90.0</v>
      </c>
      <c r="D2889" s="4" t="s">
        <v>99</v>
      </c>
      <c r="E2889" s="6" t="s">
        <v>100</v>
      </c>
      <c r="F2889" s="5" t="s">
        <v>101</v>
      </c>
      <c r="G2889" s="5">
        <v>439.0</v>
      </c>
      <c r="H2889" s="5" t="s">
        <v>102</v>
      </c>
      <c r="I2889" s="4" t="s">
        <v>28</v>
      </c>
    </row>
    <row r="2890">
      <c r="A2890" s="3">
        <v>43777.0</v>
      </c>
      <c r="B2890" s="4" t="s">
        <v>82</v>
      </c>
      <c r="C2890" s="5">
        <v>91.0</v>
      </c>
      <c r="D2890" s="4" t="s">
        <v>83</v>
      </c>
      <c r="E2890" s="6" t="s">
        <v>84</v>
      </c>
      <c r="F2890" s="5" t="s">
        <v>85</v>
      </c>
      <c r="G2890" s="5">
        <v>759.0</v>
      </c>
      <c r="H2890" s="5">
        <v>37.0</v>
      </c>
      <c r="I2890" s="4" t="s">
        <v>28</v>
      </c>
    </row>
    <row r="2891">
      <c r="A2891" s="3">
        <v>43777.0</v>
      </c>
      <c r="B2891" s="4" t="s">
        <v>315</v>
      </c>
      <c r="C2891" s="5">
        <v>92.0</v>
      </c>
      <c r="D2891" s="4" t="s">
        <v>316</v>
      </c>
      <c r="E2891" s="6" t="s">
        <v>317</v>
      </c>
      <c r="F2891" s="5" t="s">
        <v>74</v>
      </c>
      <c r="G2891" s="5">
        <v>3596.0</v>
      </c>
      <c r="H2891" s="5">
        <v>30.0</v>
      </c>
      <c r="I2891" s="4" t="s">
        <v>28</v>
      </c>
    </row>
    <row r="2892">
      <c r="A2892" s="3">
        <v>43777.0</v>
      </c>
      <c r="B2892" s="4" t="s">
        <v>601</v>
      </c>
      <c r="C2892" s="5">
        <v>93.0</v>
      </c>
      <c r="D2892" s="4" t="s">
        <v>602</v>
      </c>
      <c r="E2892" s="6" t="s">
        <v>603</v>
      </c>
      <c r="F2892" s="5" t="s">
        <v>32</v>
      </c>
      <c r="G2892" s="5">
        <v>629.0</v>
      </c>
      <c r="H2892" s="5" t="s">
        <v>351</v>
      </c>
      <c r="I2892" s="4" t="s">
        <v>28</v>
      </c>
    </row>
    <row r="2893">
      <c r="A2893" s="3">
        <v>43777.0</v>
      </c>
      <c r="B2893" s="4" t="s">
        <v>225</v>
      </c>
      <c r="C2893" s="5">
        <v>94.0</v>
      </c>
      <c r="D2893" s="4" t="s">
        <v>226</v>
      </c>
      <c r="E2893" s="6" t="s">
        <v>227</v>
      </c>
      <c r="F2893" s="5" t="s">
        <v>74</v>
      </c>
      <c r="G2893" s="5">
        <v>4639.0</v>
      </c>
      <c r="H2893" s="5" t="s">
        <v>228</v>
      </c>
      <c r="I2893" s="4" t="s">
        <v>28</v>
      </c>
    </row>
    <row r="2894">
      <c r="A2894" s="3">
        <v>43777.0</v>
      </c>
      <c r="B2894" s="4" t="s">
        <v>271</v>
      </c>
      <c r="C2894" s="5">
        <v>95.0</v>
      </c>
      <c r="D2894" s="4" t="s">
        <v>272</v>
      </c>
      <c r="E2894" s="6" t="s">
        <v>273</v>
      </c>
      <c r="F2894" s="5" t="s">
        <v>12</v>
      </c>
      <c r="G2894" s="5">
        <v>7876.0</v>
      </c>
      <c r="H2894" s="5">
        <v>350.0</v>
      </c>
      <c r="I2894" s="4" t="s">
        <v>28</v>
      </c>
    </row>
    <row r="2895">
      <c r="A2895" s="3">
        <v>43777.0</v>
      </c>
      <c r="B2895" s="4" t="s">
        <v>786</v>
      </c>
      <c r="C2895" s="5">
        <v>96.0</v>
      </c>
      <c r="D2895" s="4" t="s">
        <v>787</v>
      </c>
      <c r="E2895" s="6" t="s">
        <v>788</v>
      </c>
      <c r="F2895" s="5" t="s">
        <v>176</v>
      </c>
      <c r="G2895" s="5">
        <v>953.0</v>
      </c>
      <c r="H2895" s="5" t="s">
        <v>789</v>
      </c>
      <c r="I2895" s="4" t="s">
        <v>28</v>
      </c>
    </row>
    <row r="2896">
      <c r="A2896" s="3">
        <v>43777.0</v>
      </c>
      <c r="B2896" s="4" t="s">
        <v>919</v>
      </c>
      <c r="C2896" s="5">
        <v>97.0</v>
      </c>
      <c r="D2896" s="4" t="s">
        <v>920</v>
      </c>
      <c r="E2896" s="6" t="s">
        <v>921</v>
      </c>
      <c r="F2896" s="5" t="s">
        <v>58</v>
      </c>
      <c r="G2896" s="5">
        <v>3753.0</v>
      </c>
      <c r="H2896" s="5" t="s">
        <v>922</v>
      </c>
      <c r="I2896" s="4" t="s">
        <v>28</v>
      </c>
    </row>
    <row r="2897">
      <c r="A2897" s="3">
        <v>43777.0</v>
      </c>
      <c r="B2897" s="4" t="s">
        <v>763</v>
      </c>
      <c r="C2897" s="5">
        <v>98.0</v>
      </c>
      <c r="D2897" s="4" t="s">
        <v>764</v>
      </c>
      <c r="E2897" s="6" t="s">
        <v>765</v>
      </c>
      <c r="F2897" s="5" t="s">
        <v>85</v>
      </c>
      <c r="G2897" s="5">
        <v>183.0</v>
      </c>
      <c r="H2897" s="5" t="s">
        <v>213</v>
      </c>
      <c r="I2897" s="4" t="s">
        <v>28</v>
      </c>
    </row>
    <row r="2898">
      <c r="A2898" s="3">
        <v>43777.0</v>
      </c>
      <c r="B2898" s="4" t="s">
        <v>995</v>
      </c>
      <c r="C2898" s="5">
        <v>99.0</v>
      </c>
      <c r="D2898" s="4" t="s">
        <v>996</v>
      </c>
      <c r="E2898" s="6" t="s">
        <v>997</v>
      </c>
      <c r="F2898" s="5">
        <v>4.0</v>
      </c>
      <c r="G2898" s="5">
        <v>1419.0</v>
      </c>
      <c r="H2898" s="5" t="s">
        <v>655</v>
      </c>
      <c r="I2898" s="4" t="s">
        <v>14</v>
      </c>
    </row>
    <row r="2899">
      <c r="A2899" s="3">
        <v>43777.0</v>
      </c>
      <c r="B2899" s="4" t="s">
        <v>949</v>
      </c>
      <c r="C2899" s="5">
        <v>100.0</v>
      </c>
      <c r="D2899" s="4" t="s">
        <v>950</v>
      </c>
      <c r="E2899" s="6" t="s">
        <v>951</v>
      </c>
      <c r="F2899" s="5" t="s">
        <v>134</v>
      </c>
      <c r="G2899" s="5">
        <v>230.0</v>
      </c>
      <c r="H2899" s="5" t="s">
        <v>952</v>
      </c>
      <c r="I2899" s="4" t="s">
        <v>28</v>
      </c>
    </row>
    <row r="2900">
      <c r="A2900" s="3">
        <v>43776.0</v>
      </c>
      <c r="B2900" s="4" t="s">
        <v>19</v>
      </c>
      <c r="C2900" s="5">
        <v>1.0</v>
      </c>
      <c r="D2900" s="4" t="s">
        <v>20</v>
      </c>
      <c r="E2900" s="6" t="s">
        <v>21</v>
      </c>
      <c r="F2900" s="5">
        <v>4.0</v>
      </c>
      <c r="G2900" s="5">
        <v>10808.0</v>
      </c>
      <c r="H2900" s="5" t="s">
        <v>22</v>
      </c>
      <c r="I2900" s="4" t="s">
        <v>14</v>
      </c>
    </row>
    <row r="2901">
      <c r="A2901" s="3">
        <v>43776.0</v>
      </c>
      <c r="B2901" s="4" t="s">
        <v>15</v>
      </c>
      <c r="C2901" s="5">
        <v>2.0</v>
      </c>
      <c r="D2901" s="4" t="s">
        <v>16</v>
      </c>
      <c r="E2901" s="6" t="s">
        <v>17</v>
      </c>
      <c r="F2901" s="5">
        <v>4.0</v>
      </c>
      <c r="G2901" s="5">
        <v>29163.0</v>
      </c>
      <c r="H2901" s="5" t="s">
        <v>18</v>
      </c>
      <c r="I2901" s="4" t="s">
        <v>14</v>
      </c>
    </row>
    <row r="2902">
      <c r="A2902" s="3">
        <v>43776.0</v>
      </c>
      <c r="B2902" s="4" t="s">
        <v>23</v>
      </c>
      <c r="C2902" s="5">
        <v>3.0</v>
      </c>
      <c r="D2902" s="4" t="s">
        <v>24</v>
      </c>
      <c r="E2902" s="6" t="s">
        <v>25</v>
      </c>
      <c r="F2902" s="5" t="s">
        <v>26</v>
      </c>
      <c r="G2902" s="5">
        <v>6079.0</v>
      </c>
      <c r="H2902" s="5" t="s">
        <v>27</v>
      </c>
      <c r="I2902" s="4" t="s">
        <v>28</v>
      </c>
    </row>
    <row r="2903">
      <c r="A2903" s="3">
        <v>43776.0</v>
      </c>
      <c r="B2903" s="4" t="s">
        <v>68</v>
      </c>
      <c r="C2903" s="5">
        <v>4.0</v>
      </c>
      <c r="D2903" s="4" t="s">
        <v>69</v>
      </c>
      <c r="E2903" s="6" t="s">
        <v>70</v>
      </c>
      <c r="F2903" s="5">
        <v>4.0</v>
      </c>
      <c r="G2903" s="5">
        <v>3725.0</v>
      </c>
      <c r="H2903" s="5" t="s">
        <v>67</v>
      </c>
      <c r="I2903" s="4" t="s">
        <v>28</v>
      </c>
    </row>
    <row r="2904">
      <c r="A2904" s="3">
        <v>43776.0</v>
      </c>
      <c r="B2904" s="4" t="s">
        <v>468</v>
      </c>
      <c r="C2904" s="5">
        <v>5.0</v>
      </c>
      <c r="D2904" s="4" t="s">
        <v>469</v>
      </c>
      <c r="E2904" s="6" t="s">
        <v>470</v>
      </c>
      <c r="F2904" s="5">
        <v>4.0</v>
      </c>
      <c r="G2904" s="5">
        <v>31441.0</v>
      </c>
      <c r="H2904" s="5" t="s">
        <v>471</v>
      </c>
      <c r="I2904" s="4" t="s">
        <v>14</v>
      </c>
    </row>
    <row r="2905">
      <c r="A2905" s="3">
        <v>43776.0</v>
      </c>
      <c r="B2905" s="4" t="s">
        <v>46</v>
      </c>
      <c r="C2905" s="5">
        <v>6.0</v>
      </c>
      <c r="D2905" s="4" t="s">
        <v>47</v>
      </c>
      <c r="E2905" s="6" t="s">
        <v>48</v>
      </c>
      <c r="F2905" s="5">
        <v>4.0</v>
      </c>
      <c r="G2905" s="5">
        <v>6736.0</v>
      </c>
      <c r="H2905" s="5" t="s">
        <v>49</v>
      </c>
      <c r="I2905" s="4" t="s">
        <v>14</v>
      </c>
    </row>
    <row r="2906">
      <c r="A2906" s="3">
        <v>43776.0</v>
      </c>
      <c r="B2906" s="4" t="s">
        <v>38</v>
      </c>
      <c r="C2906" s="5">
        <v>7.0</v>
      </c>
      <c r="D2906" s="4" t="s">
        <v>39</v>
      </c>
      <c r="E2906" s="6" t="s">
        <v>40</v>
      </c>
      <c r="F2906" s="5">
        <v>4.0</v>
      </c>
      <c r="G2906" s="5">
        <v>5485.0</v>
      </c>
      <c r="H2906" s="5" t="s">
        <v>41</v>
      </c>
      <c r="I2906" s="4" t="s">
        <v>14</v>
      </c>
    </row>
    <row r="2907">
      <c r="A2907" s="3">
        <v>43776.0</v>
      </c>
      <c r="B2907" s="4" t="s">
        <v>60</v>
      </c>
      <c r="C2907" s="5">
        <v>8.0</v>
      </c>
      <c r="D2907" s="4" t="s">
        <v>61</v>
      </c>
      <c r="E2907" s="6" t="s">
        <v>62</v>
      </c>
      <c r="F2907" s="5">
        <v>4.0</v>
      </c>
      <c r="G2907" s="5">
        <v>2758.0</v>
      </c>
      <c r="H2907" s="5" t="s">
        <v>63</v>
      </c>
      <c r="I2907" s="4" t="s">
        <v>14</v>
      </c>
    </row>
    <row r="2908">
      <c r="A2908" s="3">
        <v>43776.0</v>
      </c>
      <c r="B2908" s="4" t="s">
        <v>71</v>
      </c>
      <c r="C2908" s="5">
        <v>9.0</v>
      </c>
      <c r="D2908" s="4" t="s">
        <v>72</v>
      </c>
      <c r="E2908" s="6" t="s">
        <v>73</v>
      </c>
      <c r="F2908" s="5" t="s">
        <v>74</v>
      </c>
      <c r="G2908" s="5">
        <v>2403.0</v>
      </c>
      <c r="H2908" s="5" t="s">
        <v>75</v>
      </c>
      <c r="I2908" s="4" t="s">
        <v>28</v>
      </c>
    </row>
    <row r="2909">
      <c r="A2909" s="3">
        <v>43776.0</v>
      </c>
      <c r="B2909" s="4" t="s">
        <v>76</v>
      </c>
      <c r="C2909" s="5">
        <v>10.0</v>
      </c>
      <c r="D2909" s="4" t="s">
        <v>77</v>
      </c>
      <c r="E2909" s="6" t="s">
        <v>78</v>
      </c>
      <c r="F2909" s="5" t="s">
        <v>26</v>
      </c>
      <c r="G2909" s="5">
        <v>2934.0</v>
      </c>
      <c r="H2909" s="5" t="s">
        <v>67</v>
      </c>
      <c r="I2909" s="4" t="s">
        <v>28</v>
      </c>
    </row>
    <row r="2910">
      <c r="A2910" s="3">
        <v>43776.0</v>
      </c>
      <c r="B2910" s="4" t="s">
        <v>120</v>
      </c>
      <c r="C2910" s="5">
        <v>11.0</v>
      </c>
      <c r="D2910" s="4" t="s">
        <v>121</v>
      </c>
      <c r="E2910" s="6" t="s">
        <v>122</v>
      </c>
      <c r="F2910" s="5" t="s">
        <v>32</v>
      </c>
      <c r="G2910" s="5">
        <v>2041.0</v>
      </c>
      <c r="H2910" s="5" t="s">
        <v>123</v>
      </c>
      <c r="I2910" s="4" t="s">
        <v>28</v>
      </c>
    </row>
    <row r="2911">
      <c r="A2911" s="3">
        <v>43776.0</v>
      </c>
      <c r="B2911" s="4" t="s">
        <v>29</v>
      </c>
      <c r="C2911" s="5">
        <v>12.0</v>
      </c>
      <c r="D2911" s="4" t="s">
        <v>30</v>
      </c>
      <c r="E2911" s="6" t="s">
        <v>31</v>
      </c>
      <c r="F2911" s="5" t="s">
        <v>32</v>
      </c>
      <c r="G2911" s="5">
        <v>2108.0</v>
      </c>
      <c r="H2911" s="5" t="s">
        <v>33</v>
      </c>
      <c r="I2911" s="4" t="s">
        <v>28</v>
      </c>
    </row>
    <row r="2912">
      <c r="A2912" s="3">
        <v>43776.0</v>
      </c>
      <c r="B2912" s="4" t="s">
        <v>42</v>
      </c>
      <c r="C2912" s="5">
        <v>13.0</v>
      </c>
      <c r="D2912" s="4" t="s">
        <v>43</v>
      </c>
      <c r="E2912" s="6" t="s">
        <v>44</v>
      </c>
      <c r="F2912" s="5">
        <v>4.0</v>
      </c>
      <c r="G2912" s="5">
        <v>1830.0</v>
      </c>
      <c r="H2912" s="5" t="s">
        <v>45</v>
      </c>
      <c r="I2912" s="4" t="s">
        <v>14</v>
      </c>
    </row>
    <row r="2913">
      <c r="A2913" s="3">
        <v>43776.0</v>
      </c>
      <c r="B2913" s="4" t="s">
        <v>86</v>
      </c>
      <c r="C2913" s="5">
        <v>14.0</v>
      </c>
      <c r="D2913" s="4" t="s">
        <v>87</v>
      </c>
      <c r="E2913" s="6" t="s">
        <v>88</v>
      </c>
      <c r="F2913" s="5">
        <v>4.0</v>
      </c>
      <c r="G2913" s="5">
        <v>3640.0</v>
      </c>
      <c r="H2913" s="5" t="s">
        <v>89</v>
      </c>
      <c r="I2913" s="4" t="s">
        <v>14</v>
      </c>
    </row>
    <row r="2914">
      <c r="A2914" s="3">
        <v>43776.0</v>
      </c>
      <c r="B2914" s="4" t="s">
        <v>9</v>
      </c>
      <c r="C2914" s="5">
        <v>15.0</v>
      </c>
      <c r="D2914" s="4" t="s">
        <v>10</v>
      </c>
      <c r="E2914" s="6" t="s">
        <v>11</v>
      </c>
      <c r="F2914" s="5" t="s">
        <v>12</v>
      </c>
      <c r="G2914" s="5">
        <v>4592.0</v>
      </c>
      <c r="H2914" s="5" t="s">
        <v>13</v>
      </c>
      <c r="I2914" s="4" t="s">
        <v>14</v>
      </c>
    </row>
    <row r="2915">
      <c r="A2915" s="3">
        <v>43776.0</v>
      </c>
      <c r="B2915" s="4" t="s">
        <v>214</v>
      </c>
      <c r="C2915" s="5">
        <v>16.0</v>
      </c>
      <c r="D2915" s="4" t="s">
        <v>215</v>
      </c>
      <c r="E2915" s="6" t="s">
        <v>216</v>
      </c>
      <c r="F2915" s="5" t="s">
        <v>26</v>
      </c>
      <c r="G2915" s="5">
        <v>4463.0</v>
      </c>
      <c r="H2915" s="5" t="s">
        <v>54</v>
      </c>
      <c r="I2915" s="4" t="s">
        <v>28</v>
      </c>
    </row>
    <row r="2916">
      <c r="A2916" s="3">
        <v>43776.0</v>
      </c>
      <c r="B2916" s="4" t="s">
        <v>108</v>
      </c>
      <c r="C2916" s="5">
        <v>17.0</v>
      </c>
      <c r="D2916" s="4" t="s">
        <v>109</v>
      </c>
      <c r="E2916" s="6" t="s">
        <v>110</v>
      </c>
      <c r="F2916" s="5" t="s">
        <v>58</v>
      </c>
      <c r="G2916" s="5">
        <v>14480.0</v>
      </c>
      <c r="H2916" s="5" t="s">
        <v>111</v>
      </c>
      <c r="I2916" s="4" t="s">
        <v>28</v>
      </c>
    </row>
    <row r="2917">
      <c r="A2917" s="3">
        <v>43776.0</v>
      </c>
      <c r="B2917" s="4" t="s">
        <v>55</v>
      </c>
      <c r="C2917" s="5">
        <v>18.0</v>
      </c>
      <c r="D2917" s="4" t="s">
        <v>56</v>
      </c>
      <c r="E2917" s="6" t="s">
        <v>57</v>
      </c>
      <c r="F2917" s="5" t="s">
        <v>58</v>
      </c>
      <c r="G2917" s="5">
        <v>2245.0</v>
      </c>
      <c r="H2917" s="5" t="s">
        <v>59</v>
      </c>
      <c r="I2917" s="4" t="s">
        <v>28</v>
      </c>
    </row>
    <row r="2918">
      <c r="A2918" s="3">
        <v>43776.0</v>
      </c>
      <c r="B2918" s="4" t="s">
        <v>124</v>
      </c>
      <c r="C2918" s="5">
        <v>19.0</v>
      </c>
      <c r="D2918" s="4" t="s">
        <v>125</v>
      </c>
      <c r="E2918" s="6" t="s">
        <v>126</v>
      </c>
      <c r="F2918" s="5" t="s">
        <v>26</v>
      </c>
      <c r="G2918" s="5">
        <v>2493.0</v>
      </c>
      <c r="H2918" s="5" t="s">
        <v>127</v>
      </c>
      <c r="I2918" s="4" t="s">
        <v>28</v>
      </c>
    </row>
    <row r="2919">
      <c r="A2919" s="3">
        <v>43776.0</v>
      </c>
      <c r="B2919" s="4" t="s">
        <v>367</v>
      </c>
      <c r="C2919" s="5">
        <v>20.0</v>
      </c>
      <c r="D2919" s="4" t="s">
        <v>104</v>
      </c>
      <c r="E2919" s="6" t="s">
        <v>368</v>
      </c>
      <c r="F2919" s="5">
        <v>4.0</v>
      </c>
      <c r="G2919" s="5">
        <v>3386.0</v>
      </c>
      <c r="H2919" s="5" t="s">
        <v>369</v>
      </c>
      <c r="I2919" s="4" t="s">
        <v>28</v>
      </c>
    </row>
    <row r="2920">
      <c r="A2920" s="3">
        <v>43776.0</v>
      </c>
      <c r="B2920" s="4" t="s">
        <v>190</v>
      </c>
      <c r="C2920" s="5">
        <v>21.0</v>
      </c>
      <c r="D2920" s="4" t="s">
        <v>191</v>
      </c>
      <c r="E2920" s="6" t="s">
        <v>192</v>
      </c>
      <c r="F2920" s="5" t="s">
        <v>26</v>
      </c>
      <c r="G2920" s="5">
        <v>229.0</v>
      </c>
      <c r="H2920" s="5" t="s">
        <v>193</v>
      </c>
      <c r="I2920" s="4" t="s">
        <v>28</v>
      </c>
    </row>
    <row r="2921">
      <c r="A2921" s="3">
        <v>43776.0</v>
      </c>
      <c r="B2921" s="4" t="s">
        <v>857</v>
      </c>
      <c r="C2921" s="5">
        <v>22.0</v>
      </c>
      <c r="D2921" s="4" t="s">
        <v>858</v>
      </c>
      <c r="E2921" s="6" t="s">
        <v>859</v>
      </c>
      <c r="F2921" s="5">
        <v>4.0</v>
      </c>
      <c r="G2921" s="5">
        <v>2099.0</v>
      </c>
      <c r="H2921" s="5" t="s">
        <v>67</v>
      </c>
      <c r="I2921" s="4" t="s">
        <v>14</v>
      </c>
    </row>
    <row r="2922">
      <c r="A2922" s="3">
        <v>43776.0</v>
      </c>
      <c r="B2922" s="4" t="s">
        <v>532</v>
      </c>
      <c r="C2922" s="5">
        <v>23.0</v>
      </c>
      <c r="D2922" s="4" t="s">
        <v>533</v>
      </c>
      <c r="E2922" s="6" t="s">
        <v>534</v>
      </c>
      <c r="F2922" s="5" t="s">
        <v>12</v>
      </c>
      <c r="G2922" s="5">
        <v>2799.0</v>
      </c>
      <c r="H2922" s="5" t="s">
        <v>535</v>
      </c>
      <c r="I2922" s="4" t="s">
        <v>14</v>
      </c>
    </row>
    <row r="2923">
      <c r="A2923" s="3">
        <v>43776.0</v>
      </c>
      <c r="B2923" s="4" t="s">
        <v>34</v>
      </c>
      <c r="C2923" s="5">
        <v>24.0</v>
      </c>
      <c r="D2923" s="4" t="s">
        <v>35</v>
      </c>
      <c r="E2923" s="6" t="s">
        <v>36</v>
      </c>
      <c r="F2923" s="5">
        <v>4.0</v>
      </c>
      <c r="G2923" s="5">
        <v>3781.0</v>
      </c>
      <c r="H2923" s="5" t="s">
        <v>37</v>
      </c>
      <c r="I2923" s="4" t="s">
        <v>28</v>
      </c>
    </row>
    <row r="2924">
      <c r="A2924" s="3">
        <v>43776.0</v>
      </c>
      <c r="B2924" s="4" t="s">
        <v>384</v>
      </c>
      <c r="C2924" s="5">
        <v>25.0</v>
      </c>
      <c r="D2924" s="4" t="s">
        <v>385</v>
      </c>
      <c r="E2924" s="6" t="s">
        <v>386</v>
      </c>
      <c r="F2924" s="5" t="s">
        <v>74</v>
      </c>
      <c r="G2924" s="5">
        <v>2544.0</v>
      </c>
      <c r="H2924" s="5">
        <v>30.0</v>
      </c>
      <c r="I2924" s="4" t="s">
        <v>28</v>
      </c>
    </row>
    <row r="2925">
      <c r="A2925" s="3">
        <v>43776.0</v>
      </c>
      <c r="B2925" s="4" t="s">
        <v>90</v>
      </c>
      <c r="C2925" s="5">
        <v>26.0</v>
      </c>
      <c r="D2925" s="4" t="s">
        <v>91</v>
      </c>
      <c r="E2925" s="6" t="s">
        <v>92</v>
      </c>
      <c r="F2925" s="5" t="s">
        <v>32</v>
      </c>
      <c r="G2925" s="5">
        <v>3157.0</v>
      </c>
      <c r="H2925" s="5" t="s">
        <v>93</v>
      </c>
      <c r="I2925" s="4" t="s">
        <v>28</v>
      </c>
    </row>
    <row r="2926">
      <c r="A2926" s="3">
        <v>43776.0</v>
      </c>
      <c r="B2926" s="4" t="s">
        <v>248</v>
      </c>
      <c r="C2926" s="5">
        <v>27.0</v>
      </c>
      <c r="D2926" s="4" t="s">
        <v>249</v>
      </c>
      <c r="E2926" s="6" t="s">
        <v>250</v>
      </c>
      <c r="F2926" s="5" t="s">
        <v>251</v>
      </c>
      <c r="G2926" s="5">
        <v>4596.0</v>
      </c>
      <c r="H2926" s="5" t="s">
        <v>252</v>
      </c>
      <c r="I2926" s="4" t="s">
        <v>14</v>
      </c>
    </row>
    <row r="2927">
      <c r="A2927" s="3">
        <v>43776.0</v>
      </c>
      <c r="B2927" s="4" t="s">
        <v>552</v>
      </c>
      <c r="C2927" s="5">
        <v>28.0</v>
      </c>
      <c r="D2927" s="4" t="s">
        <v>553</v>
      </c>
      <c r="E2927" s="6" t="s">
        <v>554</v>
      </c>
      <c r="F2927" s="5" t="s">
        <v>58</v>
      </c>
      <c r="G2927" s="5">
        <v>214.0</v>
      </c>
      <c r="H2927" s="5" t="s">
        <v>555</v>
      </c>
      <c r="I2927" s="4" t="s">
        <v>28</v>
      </c>
    </row>
    <row r="2928">
      <c r="A2928" s="3">
        <v>43776.0</v>
      </c>
      <c r="B2928" s="4" t="s">
        <v>318</v>
      </c>
      <c r="C2928" s="5">
        <v>29.0</v>
      </c>
      <c r="D2928" s="4" t="s">
        <v>319</v>
      </c>
      <c r="E2928" s="6" t="s">
        <v>320</v>
      </c>
      <c r="F2928" s="5" t="s">
        <v>134</v>
      </c>
      <c r="G2928" s="5">
        <v>1113.0</v>
      </c>
      <c r="H2928" s="5" t="s">
        <v>321</v>
      </c>
      <c r="I2928" s="4" t="s">
        <v>28</v>
      </c>
    </row>
    <row r="2929">
      <c r="A2929" s="3">
        <v>43776.0</v>
      </c>
      <c r="B2929" s="4" t="s">
        <v>210</v>
      </c>
      <c r="C2929" s="5">
        <v>30.0</v>
      </c>
      <c r="D2929" s="4" t="s">
        <v>211</v>
      </c>
      <c r="E2929" s="6" t="s">
        <v>212</v>
      </c>
      <c r="F2929" s="5">
        <v>4.0</v>
      </c>
      <c r="G2929" s="5">
        <v>454.0</v>
      </c>
      <c r="H2929" s="5" t="s">
        <v>213</v>
      </c>
      <c r="I2929" s="4" t="s">
        <v>28</v>
      </c>
    </row>
    <row r="2930">
      <c r="A2930" s="3">
        <v>43776.0</v>
      </c>
      <c r="B2930" s="4" t="s">
        <v>482</v>
      </c>
      <c r="C2930" s="5">
        <v>31.0</v>
      </c>
      <c r="D2930" s="4" t="s">
        <v>199</v>
      </c>
      <c r="E2930" s="6" t="s">
        <v>483</v>
      </c>
      <c r="F2930" s="5">
        <v>4.0</v>
      </c>
      <c r="G2930" s="5">
        <v>8862.0</v>
      </c>
      <c r="H2930" s="5" t="s">
        <v>484</v>
      </c>
      <c r="I2930" s="4" t="s">
        <v>28</v>
      </c>
    </row>
    <row r="2931">
      <c r="A2931" s="3">
        <v>43776.0</v>
      </c>
      <c r="B2931" s="4" t="s">
        <v>976</v>
      </c>
      <c r="C2931" s="5">
        <v>32.0</v>
      </c>
      <c r="D2931" s="4" t="s">
        <v>977</v>
      </c>
      <c r="E2931" s="6" t="s">
        <v>978</v>
      </c>
      <c r="F2931" s="5" t="s">
        <v>74</v>
      </c>
      <c r="G2931" s="5">
        <v>1086.0</v>
      </c>
      <c r="H2931" s="5" t="s">
        <v>979</v>
      </c>
      <c r="I2931" s="4" t="s">
        <v>28</v>
      </c>
    </row>
    <row r="2932">
      <c r="A2932" s="3">
        <v>43776.0</v>
      </c>
      <c r="B2932" s="4" t="s">
        <v>116</v>
      </c>
      <c r="C2932" s="5">
        <v>33.0</v>
      </c>
      <c r="D2932" s="4" t="s">
        <v>117</v>
      </c>
      <c r="E2932" s="6" t="s">
        <v>118</v>
      </c>
      <c r="F2932" s="5" t="s">
        <v>32</v>
      </c>
      <c r="G2932" s="5">
        <v>2056.0</v>
      </c>
      <c r="H2932" s="5" t="s">
        <v>119</v>
      </c>
      <c r="I2932" s="4" t="s">
        <v>28</v>
      </c>
    </row>
    <row r="2933">
      <c r="A2933" s="3">
        <v>43776.0</v>
      </c>
      <c r="B2933" s="4" t="s">
        <v>348</v>
      </c>
      <c r="C2933" s="5">
        <v>34.0</v>
      </c>
      <c r="D2933" s="4" t="s">
        <v>349</v>
      </c>
      <c r="E2933" s="6" t="s">
        <v>350</v>
      </c>
      <c r="F2933" s="5" t="s">
        <v>134</v>
      </c>
      <c r="G2933" s="5">
        <v>740.0</v>
      </c>
      <c r="H2933" s="5" t="s">
        <v>351</v>
      </c>
      <c r="I2933" s="4" t="s">
        <v>28</v>
      </c>
    </row>
    <row r="2934">
      <c r="A2934" s="3">
        <v>43776.0</v>
      </c>
      <c r="B2934" s="4" t="s">
        <v>229</v>
      </c>
      <c r="C2934" s="5">
        <v>35.0</v>
      </c>
      <c r="D2934" s="4" t="s">
        <v>230</v>
      </c>
      <c r="E2934" s="6" t="s">
        <v>231</v>
      </c>
      <c r="F2934" s="5" t="s">
        <v>134</v>
      </c>
      <c r="G2934" s="5">
        <v>166.0</v>
      </c>
      <c r="H2934" s="5" t="s">
        <v>232</v>
      </c>
      <c r="I2934" s="4" t="s">
        <v>28</v>
      </c>
    </row>
    <row r="2935">
      <c r="A2935" s="3">
        <v>43776.0</v>
      </c>
      <c r="B2935" s="4" t="s">
        <v>64</v>
      </c>
      <c r="C2935" s="5">
        <v>36.0</v>
      </c>
      <c r="D2935" s="4" t="s">
        <v>65</v>
      </c>
      <c r="E2935" s="6" t="s">
        <v>66</v>
      </c>
      <c r="F2935" s="5">
        <v>4.0</v>
      </c>
      <c r="G2935" s="5">
        <v>2329.0</v>
      </c>
      <c r="H2935" s="5" t="s">
        <v>67</v>
      </c>
      <c r="I2935" s="4" t="s">
        <v>14</v>
      </c>
    </row>
    <row r="2936">
      <c r="A2936" s="3">
        <v>43776.0</v>
      </c>
      <c r="B2936" s="4" t="s">
        <v>50</v>
      </c>
      <c r="C2936" s="5">
        <v>37.0</v>
      </c>
      <c r="D2936" s="4" t="s">
        <v>51</v>
      </c>
      <c r="E2936" s="6" t="s">
        <v>52</v>
      </c>
      <c r="F2936" s="5" t="s">
        <v>53</v>
      </c>
      <c r="G2936" s="5">
        <v>938.0</v>
      </c>
      <c r="H2936" s="5" t="s">
        <v>54</v>
      </c>
      <c r="I2936" s="4" t="s">
        <v>28</v>
      </c>
    </row>
    <row r="2937">
      <c r="A2937" s="3">
        <v>43776.0</v>
      </c>
      <c r="B2937" s="4" t="s">
        <v>790</v>
      </c>
      <c r="C2937" s="5">
        <v>38.0</v>
      </c>
      <c r="D2937" s="4" t="s">
        <v>791</v>
      </c>
      <c r="E2937" s="6" t="s">
        <v>792</v>
      </c>
      <c r="F2937" s="5">
        <v>4.0</v>
      </c>
      <c r="G2937" s="5">
        <v>2004.0</v>
      </c>
      <c r="H2937" s="5" t="s">
        <v>793</v>
      </c>
      <c r="I2937" s="4" t="s">
        <v>14</v>
      </c>
    </row>
    <row r="2938">
      <c r="A2938" s="3">
        <v>43776.0</v>
      </c>
      <c r="B2938" s="4" t="s">
        <v>380</v>
      </c>
      <c r="C2938" s="5">
        <v>39.0</v>
      </c>
      <c r="D2938" s="4" t="s">
        <v>381</v>
      </c>
      <c r="E2938" s="6" t="s">
        <v>382</v>
      </c>
      <c r="F2938" s="5" t="s">
        <v>12</v>
      </c>
      <c r="G2938" s="5">
        <v>6969.0</v>
      </c>
      <c r="H2938" s="5" t="s">
        <v>383</v>
      </c>
      <c r="I2938" s="4" t="s">
        <v>28</v>
      </c>
    </row>
    <row r="2939">
      <c r="A2939" s="3">
        <v>43776.0</v>
      </c>
      <c r="B2939" s="4" t="s">
        <v>998</v>
      </c>
      <c r="C2939" s="5">
        <v>40.0</v>
      </c>
      <c r="D2939" s="4" t="s">
        <v>999</v>
      </c>
      <c r="E2939" s="6" t="s">
        <v>1000</v>
      </c>
      <c r="F2939" s="5">
        <v>4.0</v>
      </c>
      <c r="G2939" s="5">
        <v>2364.0</v>
      </c>
      <c r="H2939" s="5" t="s">
        <v>1001</v>
      </c>
      <c r="I2939" s="4" t="s">
        <v>14</v>
      </c>
    </row>
    <row r="2940">
      <c r="A2940" s="3">
        <v>43776.0</v>
      </c>
      <c r="B2940" s="4" t="s">
        <v>715</v>
      </c>
      <c r="C2940" s="5">
        <v>41.0</v>
      </c>
      <c r="D2940" s="4" t="s">
        <v>716</v>
      </c>
      <c r="E2940" s="6" t="s">
        <v>717</v>
      </c>
      <c r="F2940" s="5" t="s">
        <v>32</v>
      </c>
      <c r="G2940" s="5">
        <v>3560.0</v>
      </c>
      <c r="H2940" s="5" t="s">
        <v>718</v>
      </c>
      <c r="I2940" s="4" t="s">
        <v>28</v>
      </c>
    </row>
    <row r="2941">
      <c r="A2941" s="3">
        <v>43776.0</v>
      </c>
      <c r="B2941" s="4" t="s">
        <v>536</v>
      </c>
      <c r="C2941" s="5">
        <v>42.0</v>
      </c>
      <c r="D2941" s="4" t="s">
        <v>537</v>
      </c>
      <c r="E2941" s="6" t="s">
        <v>538</v>
      </c>
      <c r="F2941" s="5">
        <v>4.0</v>
      </c>
      <c r="G2941" s="5">
        <v>756.0</v>
      </c>
      <c r="H2941" s="5" t="s">
        <v>539</v>
      </c>
      <c r="I2941" s="4" t="s">
        <v>28</v>
      </c>
    </row>
    <row r="2942">
      <c r="A2942" s="3">
        <v>43776.0</v>
      </c>
      <c r="B2942" s="4" t="s">
        <v>256</v>
      </c>
      <c r="C2942" s="5">
        <v>43.0</v>
      </c>
      <c r="D2942" s="4" t="s">
        <v>257</v>
      </c>
      <c r="E2942" s="6" t="s">
        <v>258</v>
      </c>
      <c r="F2942" s="5" t="s">
        <v>251</v>
      </c>
      <c r="G2942" s="5">
        <v>2406.0</v>
      </c>
      <c r="H2942" s="5" t="s">
        <v>259</v>
      </c>
      <c r="I2942" s="4" t="s">
        <v>28</v>
      </c>
    </row>
    <row r="2943">
      <c r="A2943" s="3">
        <v>43776.0</v>
      </c>
      <c r="B2943" s="4" t="s">
        <v>461</v>
      </c>
      <c r="C2943" s="5">
        <v>44.0</v>
      </c>
      <c r="D2943" s="4" t="s">
        <v>462</v>
      </c>
      <c r="E2943" s="6" t="s">
        <v>463</v>
      </c>
      <c r="F2943" s="5" t="s">
        <v>53</v>
      </c>
      <c r="G2943" s="5">
        <v>2432.0</v>
      </c>
      <c r="H2943" s="5" t="s">
        <v>464</v>
      </c>
      <c r="I2943" s="4" t="s">
        <v>28</v>
      </c>
    </row>
    <row r="2944">
      <c r="A2944" s="3">
        <v>43776.0</v>
      </c>
      <c r="B2944" s="4" t="s">
        <v>322</v>
      </c>
      <c r="C2944" s="5">
        <v>45.0</v>
      </c>
      <c r="D2944" s="4" t="s">
        <v>323</v>
      </c>
      <c r="E2944" s="6" t="s">
        <v>324</v>
      </c>
      <c r="F2944" s="5" t="s">
        <v>12</v>
      </c>
      <c r="G2944" s="5">
        <v>2489.0</v>
      </c>
      <c r="H2944" s="5" t="s">
        <v>325</v>
      </c>
      <c r="I2944" s="4" t="s">
        <v>28</v>
      </c>
    </row>
    <row r="2945">
      <c r="A2945" s="3">
        <v>43776.0</v>
      </c>
      <c r="B2945" s="4" t="s">
        <v>144</v>
      </c>
      <c r="C2945" s="5">
        <v>46.0</v>
      </c>
      <c r="D2945" s="4" t="s">
        <v>145</v>
      </c>
      <c r="E2945" s="6" t="s">
        <v>146</v>
      </c>
      <c r="F2945" s="5" t="s">
        <v>53</v>
      </c>
      <c r="G2945" s="5">
        <v>3616.0</v>
      </c>
      <c r="H2945" s="5" t="s">
        <v>147</v>
      </c>
      <c r="I2945" s="4" t="s">
        <v>28</v>
      </c>
    </row>
    <row r="2946">
      <c r="A2946" s="3">
        <v>43776.0</v>
      </c>
      <c r="B2946" s="4" t="s">
        <v>360</v>
      </c>
      <c r="C2946" s="5">
        <v>47.0</v>
      </c>
      <c r="D2946" s="4" t="s">
        <v>361</v>
      </c>
      <c r="E2946" s="6" t="s">
        <v>362</v>
      </c>
      <c r="F2946" s="5">
        <v>4.0</v>
      </c>
      <c r="G2946" s="5">
        <v>540.0</v>
      </c>
      <c r="H2946" s="5" t="s">
        <v>54</v>
      </c>
      <c r="I2946" s="4" t="s">
        <v>14</v>
      </c>
    </row>
    <row r="2947">
      <c r="A2947" s="3">
        <v>43776.0</v>
      </c>
      <c r="B2947" s="4" t="s">
        <v>680</v>
      </c>
      <c r="C2947" s="5">
        <v>48.0</v>
      </c>
      <c r="D2947" s="4" t="s">
        <v>681</v>
      </c>
      <c r="E2947" s="6" t="s">
        <v>682</v>
      </c>
      <c r="F2947" s="5" t="s">
        <v>32</v>
      </c>
      <c r="G2947" s="5">
        <v>2047.0</v>
      </c>
      <c r="H2947" s="5" t="s">
        <v>683</v>
      </c>
      <c r="I2947" s="4" t="s">
        <v>28</v>
      </c>
    </row>
    <row r="2948">
      <c r="A2948" s="3">
        <v>43776.0</v>
      </c>
      <c r="B2948" s="4" t="s">
        <v>326</v>
      </c>
      <c r="C2948" s="5">
        <v>49.0</v>
      </c>
      <c r="D2948" s="4" t="s">
        <v>327</v>
      </c>
      <c r="E2948" s="6" t="s">
        <v>328</v>
      </c>
      <c r="F2948" s="5" t="s">
        <v>32</v>
      </c>
      <c r="G2948" s="5">
        <v>4873.0</v>
      </c>
      <c r="H2948" s="5" t="s">
        <v>213</v>
      </c>
      <c r="I2948" s="4" t="s">
        <v>28</v>
      </c>
    </row>
    <row r="2949">
      <c r="A2949" s="3">
        <v>43776.0</v>
      </c>
      <c r="B2949" s="4" t="s">
        <v>445</v>
      </c>
      <c r="C2949" s="5">
        <v>50.0</v>
      </c>
      <c r="D2949" s="4" t="s">
        <v>446</v>
      </c>
      <c r="E2949" s="6" t="s">
        <v>447</v>
      </c>
      <c r="F2949" s="5">
        <v>4.0</v>
      </c>
      <c r="G2949" s="5">
        <v>1200.0</v>
      </c>
      <c r="H2949" s="5" t="s">
        <v>448</v>
      </c>
      <c r="I2949" s="4" t="s">
        <v>14</v>
      </c>
    </row>
    <row r="2950">
      <c r="A2950" s="3">
        <v>43776.0</v>
      </c>
      <c r="B2950" s="4" t="s">
        <v>182</v>
      </c>
      <c r="C2950" s="5">
        <v>51.0</v>
      </c>
      <c r="D2950" s="4" t="s">
        <v>183</v>
      </c>
      <c r="E2950" s="6" t="s">
        <v>184</v>
      </c>
      <c r="F2950" s="5">
        <v>4.0</v>
      </c>
      <c r="G2950" s="5">
        <v>6706.0</v>
      </c>
      <c r="H2950" s="5" t="s">
        <v>185</v>
      </c>
      <c r="I2950" s="4" t="s">
        <v>14</v>
      </c>
    </row>
    <row r="2951">
      <c r="A2951" s="3">
        <v>43776.0</v>
      </c>
      <c r="B2951" s="4" t="s">
        <v>413</v>
      </c>
      <c r="C2951" s="5">
        <v>52.0</v>
      </c>
      <c r="D2951" s="4" t="s">
        <v>414</v>
      </c>
      <c r="E2951" s="6" t="s">
        <v>415</v>
      </c>
      <c r="F2951" s="5" t="s">
        <v>26</v>
      </c>
      <c r="G2951" s="5">
        <v>3279.0</v>
      </c>
      <c r="H2951" s="5" t="s">
        <v>416</v>
      </c>
      <c r="I2951" s="4" t="s">
        <v>28</v>
      </c>
    </row>
    <row r="2952">
      <c r="A2952" s="3">
        <v>43776.0</v>
      </c>
      <c r="B2952" s="4" t="s">
        <v>676</v>
      </c>
      <c r="C2952" s="5">
        <v>53.0</v>
      </c>
      <c r="D2952" s="4" t="s">
        <v>677</v>
      </c>
      <c r="E2952" s="6" t="s">
        <v>678</v>
      </c>
      <c r="F2952" s="5">
        <v>4.0</v>
      </c>
      <c r="G2952" s="5">
        <v>1269.0</v>
      </c>
      <c r="H2952" s="5" t="s">
        <v>679</v>
      </c>
      <c r="I2952" s="4" t="s">
        <v>14</v>
      </c>
    </row>
    <row r="2953">
      <c r="A2953" s="3">
        <v>43776.0</v>
      </c>
      <c r="B2953" s="4" t="s">
        <v>915</v>
      </c>
      <c r="C2953" s="5">
        <v>54.0</v>
      </c>
      <c r="D2953" s="4" t="s">
        <v>916</v>
      </c>
      <c r="E2953" s="6" t="s">
        <v>917</v>
      </c>
      <c r="F2953" s="5" t="s">
        <v>26</v>
      </c>
      <c r="G2953" s="5">
        <v>301.0</v>
      </c>
      <c r="H2953" s="5" t="s">
        <v>918</v>
      </c>
      <c r="I2953" s="4" t="s">
        <v>14</v>
      </c>
    </row>
    <row r="2954">
      <c r="A2954" s="3">
        <v>43776.0</v>
      </c>
      <c r="B2954" s="4" t="s">
        <v>156</v>
      </c>
      <c r="C2954" s="5">
        <v>55.0</v>
      </c>
      <c r="D2954" s="4" t="s">
        <v>157</v>
      </c>
      <c r="E2954" s="6" t="s">
        <v>158</v>
      </c>
      <c r="F2954" s="5" t="s">
        <v>134</v>
      </c>
      <c r="G2954" s="5">
        <v>1400.0</v>
      </c>
      <c r="H2954" s="5" t="s">
        <v>159</v>
      </c>
      <c r="I2954" s="4" t="s">
        <v>28</v>
      </c>
    </row>
    <row r="2955">
      <c r="A2955" s="3">
        <v>43776.0</v>
      </c>
      <c r="B2955" s="4" t="s">
        <v>664</v>
      </c>
      <c r="C2955" s="5">
        <v>56.0</v>
      </c>
      <c r="D2955" s="4" t="s">
        <v>665</v>
      </c>
      <c r="E2955" s="6" t="s">
        <v>666</v>
      </c>
      <c r="F2955" s="5" t="s">
        <v>74</v>
      </c>
      <c r="G2955" s="5">
        <v>1200.0</v>
      </c>
      <c r="H2955" s="5" t="s">
        <v>213</v>
      </c>
      <c r="I2955" s="4" t="s">
        <v>14</v>
      </c>
    </row>
    <row r="2956">
      <c r="A2956" s="3">
        <v>43776.0</v>
      </c>
      <c r="B2956" s="4" t="s">
        <v>423</v>
      </c>
      <c r="C2956" s="5">
        <v>57.0</v>
      </c>
      <c r="D2956" s="4" t="s">
        <v>424</v>
      </c>
      <c r="E2956" s="6" t="s">
        <v>425</v>
      </c>
      <c r="F2956" s="5" t="s">
        <v>32</v>
      </c>
      <c r="G2956" s="5">
        <v>1739.0</v>
      </c>
      <c r="H2956" s="5" t="s">
        <v>426</v>
      </c>
      <c r="I2956" s="4" t="s">
        <v>14</v>
      </c>
    </row>
    <row r="2957">
      <c r="A2957" s="3">
        <v>43776.0</v>
      </c>
      <c r="B2957" s="4" t="s">
        <v>434</v>
      </c>
      <c r="C2957" s="5">
        <v>58.0</v>
      </c>
      <c r="D2957" s="4" t="s">
        <v>435</v>
      </c>
      <c r="E2957" s="6" t="s">
        <v>436</v>
      </c>
      <c r="F2957" s="5" t="s">
        <v>12</v>
      </c>
      <c r="G2957" s="5">
        <v>4791.0</v>
      </c>
      <c r="H2957" s="5" t="s">
        <v>437</v>
      </c>
      <c r="I2957" s="4" t="s">
        <v>28</v>
      </c>
    </row>
    <row r="2958">
      <c r="A2958" s="3">
        <v>43776.0</v>
      </c>
      <c r="B2958" s="4" t="s">
        <v>1002</v>
      </c>
      <c r="C2958" s="5">
        <v>59.0</v>
      </c>
      <c r="D2958" s="4" t="s">
        <v>1003</v>
      </c>
      <c r="E2958" s="6" t="s">
        <v>1004</v>
      </c>
      <c r="F2958" s="5">
        <v>4.0</v>
      </c>
      <c r="G2958" s="5">
        <v>2619.0</v>
      </c>
      <c r="H2958" s="5" t="s">
        <v>1005</v>
      </c>
      <c r="I2958" s="4" t="s">
        <v>28</v>
      </c>
    </row>
    <row r="2959">
      <c r="A2959" s="3">
        <v>43776.0</v>
      </c>
      <c r="B2959" s="4" t="s">
        <v>409</v>
      </c>
      <c r="C2959" s="5">
        <v>60.0</v>
      </c>
      <c r="D2959" s="4" t="s">
        <v>410</v>
      </c>
      <c r="E2959" s="6" t="s">
        <v>411</v>
      </c>
      <c r="F2959" s="5" t="s">
        <v>32</v>
      </c>
      <c r="G2959" s="5">
        <v>827.0</v>
      </c>
      <c r="H2959" s="5" t="s">
        <v>412</v>
      </c>
      <c r="I2959" s="4" t="s">
        <v>28</v>
      </c>
    </row>
    <row r="2960">
      <c r="A2960" s="3">
        <v>43776.0</v>
      </c>
      <c r="B2960" s="4" t="s">
        <v>449</v>
      </c>
      <c r="C2960" s="5">
        <v>61.0</v>
      </c>
      <c r="D2960" s="4" t="s">
        <v>450</v>
      </c>
      <c r="E2960" s="6" t="s">
        <v>451</v>
      </c>
      <c r="F2960" s="5" t="s">
        <v>251</v>
      </c>
      <c r="G2960" s="5">
        <v>1054.0</v>
      </c>
      <c r="H2960" s="5" t="s">
        <v>452</v>
      </c>
      <c r="I2960" s="4" t="s">
        <v>28</v>
      </c>
    </row>
    <row r="2961">
      <c r="A2961" s="3">
        <v>43776.0</v>
      </c>
      <c r="B2961" s="4" t="s">
        <v>1006</v>
      </c>
      <c r="C2961" s="5">
        <v>62.0</v>
      </c>
      <c r="D2961" s="4" t="s">
        <v>1007</v>
      </c>
      <c r="E2961" s="6" t="s">
        <v>1008</v>
      </c>
      <c r="F2961" s="8"/>
      <c r="G2961" s="8"/>
      <c r="H2961" s="5" t="s">
        <v>75</v>
      </c>
      <c r="I2961" s="4" t="s">
        <v>28</v>
      </c>
    </row>
    <row r="2962">
      <c r="A2962" s="3">
        <v>43776.0</v>
      </c>
      <c r="B2962" s="4" t="s">
        <v>972</v>
      </c>
      <c r="C2962" s="5">
        <v>63.0</v>
      </c>
      <c r="D2962" s="4" t="s">
        <v>973</v>
      </c>
      <c r="E2962" s="6" t="s">
        <v>974</v>
      </c>
      <c r="F2962" s="5">
        <v>4.0</v>
      </c>
      <c r="G2962" s="5">
        <v>851.0</v>
      </c>
      <c r="H2962" s="5" t="s">
        <v>975</v>
      </c>
      <c r="I2962" s="4" t="s">
        <v>28</v>
      </c>
    </row>
    <row r="2963">
      <c r="A2963" s="3">
        <v>43776.0</v>
      </c>
      <c r="B2963" s="4" t="s">
        <v>957</v>
      </c>
      <c r="C2963" s="5">
        <v>64.0</v>
      </c>
      <c r="D2963" s="4" t="s">
        <v>958</v>
      </c>
      <c r="E2963" s="6" t="s">
        <v>959</v>
      </c>
      <c r="F2963" s="5">
        <v>4.0</v>
      </c>
      <c r="G2963" s="5">
        <v>642.0</v>
      </c>
      <c r="H2963" s="5" t="s">
        <v>551</v>
      </c>
      <c r="I2963" s="4" t="s">
        <v>28</v>
      </c>
    </row>
    <row r="2964">
      <c r="A2964" s="3">
        <v>43776.0</v>
      </c>
      <c r="B2964" s="4" t="s">
        <v>329</v>
      </c>
      <c r="C2964" s="5">
        <v>65.0</v>
      </c>
      <c r="D2964" s="4" t="s">
        <v>330</v>
      </c>
      <c r="E2964" s="6" t="s">
        <v>331</v>
      </c>
      <c r="F2964" s="5" t="s">
        <v>251</v>
      </c>
      <c r="G2964" s="5">
        <v>1926.0</v>
      </c>
      <c r="H2964" s="5" t="s">
        <v>332</v>
      </c>
      <c r="I2964" s="4" t="s">
        <v>28</v>
      </c>
    </row>
    <row r="2965">
      <c r="A2965" s="3">
        <v>43776.0</v>
      </c>
      <c r="B2965" s="4" t="s">
        <v>926</v>
      </c>
      <c r="C2965" s="5">
        <v>66.0</v>
      </c>
      <c r="D2965" s="4" t="s">
        <v>927</v>
      </c>
      <c r="E2965" s="6" t="s">
        <v>928</v>
      </c>
      <c r="F2965" s="5">
        <v>3.0</v>
      </c>
      <c r="G2965" s="5">
        <v>928.0</v>
      </c>
      <c r="H2965" s="5" t="s">
        <v>929</v>
      </c>
      <c r="I2965" s="4" t="s">
        <v>14</v>
      </c>
    </row>
    <row r="2966">
      <c r="A2966" s="3">
        <v>43776.0</v>
      </c>
      <c r="B2966" s="4" t="s">
        <v>160</v>
      </c>
      <c r="C2966" s="5">
        <v>67.0</v>
      </c>
      <c r="D2966" s="4" t="s">
        <v>161</v>
      </c>
      <c r="E2966" s="6" t="s">
        <v>162</v>
      </c>
      <c r="F2966" s="5">
        <v>4.0</v>
      </c>
      <c r="G2966" s="5">
        <v>3281.0</v>
      </c>
      <c r="H2966" s="5" t="s">
        <v>163</v>
      </c>
      <c r="I2966" s="4" t="s">
        <v>14</v>
      </c>
    </row>
    <row r="2967">
      <c r="A2967" s="3">
        <v>43776.0</v>
      </c>
      <c r="B2967" s="4" t="s">
        <v>759</v>
      </c>
      <c r="C2967" s="5">
        <v>68.0</v>
      </c>
      <c r="D2967" s="4" t="s">
        <v>760</v>
      </c>
      <c r="E2967" s="6" t="s">
        <v>761</v>
      </c>
      <c r="F2967" s="5">
        <v>4.0</v>
      </c>
      <c r="G2967" s="5">
        <v>1088.0</v>
      </c>
      <c r="H2967" s="5" t="s">
        <v>762</v>
      </c>
      <c r="I2967" s="4" t="s">
        <v>14</v>
      </c>
    </row>
    <row r="2968">
      <c r="A2968" s="3">
        <v>43776.0</v>
      </c>
      <c r="B2968" s="4" t="s">
        <v>1009</v>
      </c>
      <c r="C2968" s="5">
        <v>69.0</v>
      </c>
      <c r="D2968" s="4" t="s">
        <v>1010</v>
      </c>
      <c r="E2968" s="6" t="s">
        <v>1011</v>
      </c>
      <c r="F2968" s="5" t="s">
        <v>251</v>
      </c>
      <c r="G2968" s="5">
        <v>495.0</v>
      </c>
      <c r="H2968" s="5" t="s">
        <v>1012</v>
      </c>
      <c r="I2968" s="4" t="s">
        <v>28</v>
      </c>
    </row>
    <row r="2969">
      <c r="A2969" s="3">
        <v>43776.0</v>
      </c>
      <c r="B2969" s="4" t="s">
        <v>221</v>
      </c>
      <c r="C2969" s="5">
        <v>70.0</v>
      </c>
      <c r="D2969" s="4" t="s">
        <v>222</v>
      </c>
      <c r="E2969" s="6" t="s">
        <v>223</v>
      </c>
      <c r="F2969" s="5" t="s">
        <v>26</v>
      </c>
      <c r="G2969" s="5">
        <v>6851.0</v>
      </c>
      <c r="H2969" s="5" t="s">
        <v>224</v>
      </c>
      <c r="I2969" s="4" t="s">
        <v>28</v>
      </c>
    </row>
    <row r="2970">
      <c r="A2970" s="3">
        <v>43776.0</v>
      </c>
      <c r="B2970" s="4" t="s">
        <v>237</v>
      </c>
      <c r="C2970" s="5">
        <v>71.0</v>
      </c>
      <c r="D2970" s="4" t="s">
        <v>238</v>
      </c>
      <c r="E2970" s="6" t="s">
        <v>239</v>
      </c>
      <c r="F2970" s="5" t="s">
        <v>26</v>
      </c>
      <c r="G2970" s="5">
        <v>3882.0</v>
      </c>
      <c r="H2970" s="5" t="s">
        <v>240</v>
      </c>
      <c r="I2970" s="4" t="s">
        <v>28</v>
      </c>
    </row>
    <row r="2971">
      <c r="A2971" s="3">
        <v>43776.0</v>
      </c>
      <c r="B2971" s="4" t="s">
        <v>217</v>
      </c>
      <c r="C2971" s="5">
        <v>72.0</v>
      </c>
      <c r="D2971" s="4" t="s">
        <v>218</v>
      </c>
      <c r="E2971" s="6" t="s">
        <v>219</v>
      </c>
      <c r="F2971" s="5" t="s">
        <v>32</v>
      </c>
      <c r="G2971" s="5">
        <v>3561.0</v>
      </c>
      <c r="H2971" s="5" t="s">
        <v>220</v>
      </c>
      <c r="I2971" s="4" t="s">
        <v>28</v>
      </c>
    </row>
    <row r="2972">
      <c r="A2972" s="3">
        <v>43776.0</v>
      </c>
      <c r="B2972" s="4" t="s">
        <v>601</v>
      </c>
      <c r="C2972" s="5">
        <v>73.0</v>
      </c>
      <c r="D2972" s="4" t="s">
        <v>602</v>
      </c>
      <c r="E2972" s="6" t="s">
        <v>603</v>
      </c>
      <c r="F2972" s="5" t="s">
        <v>32</v>
      </c>
      <c r="G2972" s="5">
        <v>629.0</v>
      </c>
      <c r="H2972" s="5" t="s">
        <v>351</v>
      </c>
      <c r="I2972" s="4" t="s">
        <v>28</v>
      </c>
    </row>
    <row r="2973">
      <c r="A2973" s="3">
        <v>43776.0</v>
      </c>
      <c r="B2973" s="4" t="s">
        <v>398</v>
      </c>
      <c r="C2973" s="5">
        <v>74.0</v>
      </c>
      <c r="D2973" s="4" t="s">
        <v>399</v>
      </c>
      <c r="E2973" s="6" t="s">
        <v>400</v>
      </c>
      <c r="F2973" s="5" t="s">
        <v>134</v>
      </c>
      <c r="G2973" s="5">
        <v>2116.0</v>
      </c>
      <c r="H2973" s="5" t="s">
        <v>54</v>
      </c>
      <c r="I2973" s="4" t="s">
        <v>28</v>
      </c>
    </row>
    <row r="2974">
      <c r="A2974" s="3">
        <v>43776.0</v>
      </c>
      <c r="B2974" s="4" t="s">
        <v>94</v>
      </c>
      <c r="C2974" s="5">
        <v>75.0</v>
      </c>
      <c r="D2974" s="4" t="s">
        <v>95</v>
      </c>
      <c r="E2974" s="6" t="s">
        <v>96</v>
      </c>
      <c r="F2974" s="5" t="s">
        <v>97</v>
      </c>
      <c r="G2974" s="5">
        <v>674.0</v>
      </c>
      <c r="H2974" s="5">
        <v>30.0</v>
      </c>
      <c r="I2974" s="4" t="s">
        <v>28</v>
      </c>
    </row>
    <row r="2975">
      <c r="A2975" s="3">
        <v>43776.0</v>
      </c>
      <c r="B2975" s="4" t="s">
        <v>225</v>
      </c>
      <c r="C2975" s="5">
        <v>76.0</v>
      </c>
      <c r="D2975" s="4" t="s">
        <v>226</v>
      </c>
      <c r="E2975" s="6" t="s">
        <v>227</v>
      </c>
      <c r="F2975" s="5" t="s">
        <v>74</v>
      </c>
      <c r="G2975" s="5">
        <v>4639.0</v>
      </c>
      <c r="H2975" s="5" t="s">
        <v>228</v>
      </c>
      <c r="I2975" s="4" t="s">
        <v>28</v>
      </c>
    </row>
    <row r="2976">
      <c r="A2976" s="3">
        <v>43776.0</v>
      </c>
      <c r="B2976" s="4" t="s">
        <v>984</v>
      </c>
      <c r="C2976" s="5">
        <v>77.0</v>
      </c>
      <c r="D2976" s="4" t="s">
        <v>985</v>
      </c>
      <c r="E2976" s="6" t="s">
        <v>986</v>
      </c>
      <c r="F2976" s="5" t="s">
        <v>134</v>
      </c>
      <c r="G2976" s="5">
        <v>318.0</v>
      </c>
      <c r="H2976" s="5" t="s">
        <v>987</v>
      </c>
      <c r="I2976" s="4" t="s">
        <v>28</v>
      </c>
    </row>
    <row r="2977">
      <c r="A2977" s="3">
        <v>43776.0</v>
      </c>
      <c r="B2977" s="4" t="s">
        <v>315</v>
      </c>
      <c r="C2977" s="5">
        <v>78.0</v>
      </c>
      <c r="D2977" s="4" t="s">
        <v>316</v>
      </c>
      <c r="E2977" s="6" t="s">
        <v>317</v>
      </c>
      <c r="F2977" s="5" t="s">
        <v>74</v>
      </c>
      <c r="G2977" s="5">
        <v>3596.0</v>
      </c>
      <c r="H2977" s="5">
        <v>30.0</v>
      </c>
      <c r="I2977" s="4" t="s">
        <v>28</v>
      </c>
    </row>
    <row r="2978">
      <c r="A2978" s="3">
        <v>43776.0</v>
      </c>
      <c r="B2978" s="4" t="s">
        <v>673</v>
      </c>
      <c r="C2978" s="5">
        <v>79.0</v>
      </c>
      <c r="D2978" s="4" t="s">
        <v>674</v>
      </c>
      <c r="E2978" s="6" t="s">
        <v>675</v>
      </c>
      <c r="F2978" s="5">
        <v>4.0</v>
      </c>
      <c r="G2978" s="5">
        <v>690.0</v>
      </c>
      <c r="H2978" s="5" t="s">
        <v>307</v>
      </c>
      <c r="I2978" s="4" t="s">
        <v>14</v>
      </c>
    </row>
    <row r="2979">
      <c r="A2979" s="3">
        <v>43776.0</v>
      </c>
      <c r="B2979" s="4" t="s">
        <v>377</v>
      </c>
      <c r="C2979" s="5">
        <v>80.0</v>
      </c>
      <c r="D2979" s="4" t="s">
        <v>378</v>
      </c>
      <c r="E2979" s="6" t="s">
        <v>379</v>
      </c>
      <c r="F2979" s="5" t="s">
        <v>32</v>
      </c>
      <c r="G2979" s="5">
        <v>2875.0</v>
      </c>
      <c r="H2979" s="5" t="s">
        <v>332</v>
      </c>
      <c r="I2979" s="4" t="s">
        <v>28</v>
      </c>
    </row>
    <row r="2980">
      <c r="A2980" s="3">
        <v>43776.0</v>
      </c>
      <c r="B2980" s="4" t="s">
        <v>233</v>
      </c>
      <c r="C2980" s="5">
        <v>81.0</v>
      </c>
      <c r="D2980" s="4" t="s">
        <v>234</v>
      </c>
      <c r="E2980" s="6" t="s">
        <v>235</v>
      </c>
      <c r="F2980" s="5" t="s">
        <v>85</v>
      </c>
      <c r="G2980" s="5">
        <v>1633.0</v>
      </c>
      <c r="H2980" s="5" t="s">
        <v>236</v>
      </c>
      <c r="I2980" s="4" t="s">
        <v>28</v>
      </c>
    </row>
    <row r="2981">
      <c r="A2981" s="3">
        <v>43776.0</v>
      </c>
      <c r="B2981" s="4" t="s">
        <v>797</v>
      </c>
      <c r="C2981" s="5">
        <v>82.0</v>
      </c>
      <c r="D2981" s="4" t="s">
        <v>798</v>
      </c>
      <c r="E2981" s="6" t="s">
        <v>799</v>
      </c>
      <c r="F2981" s="5" t="s">
        <v>53</v>
      </c>
      <c r="G2981" s="5">
        <v>2490.0</v>
      </c>
      <c r="H2981" s="5" t="s">
        <v>800</v>
      </c>
      <c r="I2981" s="4" t="s">
        <v>28</v>
      </c>
    </row>
    <row r="2982">
      <c r="A2982" s="3">
        <v>43776.0</v>
      </c>
      <c r="B2982" s="4" t="s">
        <v>168</v>
      </c>
      <c r="C2982" s="5">
        <v>83.0</v>
      </c>
      <c r="D2982" s="4" t="s">
        <v>169</v>
      </c>
      <c r="E2982" s="6" t="s">
        <v>170</v>
      </c>
      <c r="F2982" s="5" t="s">
        <v>171</v>
      </c>
      <c r="G2982" s="5">
        <v>1083.0</v>
      </c>
      <c r="H2982" s="5" t="s">
        <v>172</v>
      </c>
      <c r="I2982" s="4" t="s">
        <v>28</v>
      </c>
    </row>
    <row r="2983">
      <c r="A2983" s="3">
        <v>43776.0</v>
      </c>
      <c r="B2983" s="4" t="s">
        <v>559</v>
      </c>
      <c r="C2983" s="5">
        <v>84.0</v>
      </c>
      <c r="D2983" s="4" t="s">
        <v>560</v>
      </c>
      <c r="E2983" s="6" t="s">
        <v>561</v>
      </c>
      <c r="F2983" s="5" t="s">
        <v>53</v>
      </c>
      <c r="G2983" s="5">
        <v>3411.0</v>
      </c>
      <c r="H2983" s="5" t="s">
        <v>562</v>
      </c>
      <c r="I2983" s="4" t="s">
        <v>28</v>
      </c>
    </row>
    <row r="2984">
      <c r="A2984" s="3">
        <v>43776.0</v>
      </c>
      <c r="B2984" s="4" t="s">
        <v>810</v>
      </c>
      <c r="C2984" s="5">
        <v>85.0</v>
      </c>
      <c r="D2984" s="4" t="s">
        <v>811</v>
      </c>
      <c r="E2984" s="6" t="s">
        <v>812</v>
      </c>
      <c r="F2984" s="5" t="s">
        <v>26</v>
      </c>
      <c r="G2984" s="5">
        <v>1923.0</v>
      </c>
      <c r="H2984" s="5" t="s">
        <v>569</v>
      </c>
      <c r="I2984" s="4" t="s">
        <v>28</v>
      </c>
    </row>
    <row r="2985">
      <c r="A2985" s="3">
        <v>43776.0</v>
      </c>
      <c r="B2985" s="4" t="s">
        <v>766</v>
      </c>
      <c r="C2985" s="5">
        <v>86.0</v>
      </c>
      <c r="D2985" s="4" t="s">
        <v>767</v>
      </c>
      <c r="E2985" s="6" t="s">
        <v>768</v>
      </c>
      <c r="F2985" s="5" t="s">
        <v>12</v>
      </c>
      <c r="G2985" s="5">
        <v>3784.0</v>
      </c>
      <c r="H2985" s="5" t="s">
        <v>769</v>
      </c>
      <c r="I2985" s="4" t="s">
        <v>28</v>
      </c>
    </row>
    <row r="2986">
      <c r="A2986" s="3">
        <v>43776.0</v>
      </c>
      <c r="B2986" s="4" t="s">
        <v>980</v>
      </c>
      <c r="C2986" s="5">
        <v>87.0</v>
      </c>
      <c r="D2986" s="4" t="s">
        <v>981</v>
      </c>
      <c r="E2986" s="6" t="s">
        <v>982</v>
      </c>
      <c r="F2986" s="5" t="s">
        <v>26</v>
      </c>
      <c r="G2986" s="5">
        <v>2601.0</v>
      </c>
      <c r="H2986" s="5" t="s">
        <v>983</v>
      </c>
      <c r="I2986" s="4" t="s">
        <v>28</v>
      </c>
    </row>
    <row r="2987">
      <c r="A2987" s="3">
        <v>43776.0</v>
      </c>
      <c r="B2987" s="4" t="s">
        <v>670</v>
      </c>
      <c r="C2987" s="5">
        <v>88.0</v>
      </c>
      <c r="D2987" s="4" t="s">
        <v>671</v>
      </c>
      <c r="E2987" s="6" t="s">
        <v>672</v>
      </c>
      <c r="F2987" s="5" t="s">
        <v>26</v>
      </c>
      <c r="G2987" s="5">
        <v>1871.0</v>
      </c>
      <c r="H2987" s="5">
        <v>98.0</v>
      </c>
      <c r="I2987" s="4" t="s">
        <v>14</v>
      </c>
    </row>
    <row r="2988">
      <c r="A2988" s="3">
        <v>43776.0</v>
      </c>
      <c r="B2988" s="4" t="s">
        <v>786</v>
      </c>
      <c r="C2988" s="5">
        <v>89.0</v>
      </c>
      <c r="D2988" s="4" t="s">
        <v>787</v>
      </c>
      <c r="E2988" s="6" t="s">
        <v>788</v>
      </c>
      <c r="F2988" s="5" t="s">
        <v>176</v>
      </c>
      <c r="G2988" s="5">
        <v>953.0</v>
      </c>
      <c r="H2988" s="5" t="s">
        <v>789</v>
      </c>
      <c r="I2988" s="4" t="s">
        <v>28</v>
      </c>
    </row>
    <row r="2989">
      <c r="A2989" s="3">
        <v>43776.0</v>
      </c>
      <c r="B2989" s="4" t="s">
        <v>281</v>
      </c>
      <c r="C2989" s="5">
        <v>90.0</v>
      </c>
      <c r="D2989" s="4" t="s">
        <v>113</v>
      </c>
      <c r="E2989" s="6" t="s">
        <v>282</v>
      </c>
      <c r="F2989" s="5">
        <v>4.0</v>
      </c>
      <c r="G2989" s="5">
        <v>2703.0</v>
      </c>
      <c r="H2989" s="5" t="s">
        <v>283</v>
      </c>
      <c r="I2989" s="4" t="s">
        <v>28</v>
      </c>
    </row>
    <row r="2990">
      <c r="A2990" s="3">
        <v>43776.0</v>
      </c>
      <c r="B2990" s="4" t="s">
        <v>719</v>
      </c>
      <c r="C2990" s="5">
        <v>91.0</v>
      </c>
      <c r="D2990" s="4" t="s">
        <v>720</v>
      </c>
      <c r="E2990" s="6" t="s">
        <v>721</v>
      </c>
      <c r="F2990" s="5" t="s">
        <v>74</v>
      </c>
      <c r="G2990" s="5">
        <v>254.0</v>
      </c>
      <c r="H2990" s="5" t="s">
        <v>722</v>
      </c>
      <c r="I2990" s="4" t="s">
        <v>28</v>
      </c>
    </row>
    <row r="2991">
      <c r="A2991" s="3">
        <v>43776.0</v>
      </c>
      <c r="B2991" s="4" t="s">
        <v>271</v>
      </c>
      <c r="C2991" s="5">
        <v>92.0</v>
      </c>
      <c r="D2991" s="4" t="s">
        <v>272</v>
      </c>
      <c r="E2991" s="6" t="s">
        <v>273</v>
      </c>
      <c r="F2991" s="5" t="s">
        <v>12</v>
      </c>
      <c r="G2991" s="5">
        <v>7876.0</v>
      </c>
      <c r="H2991" s="5">
        <v>350.0</v>
      </c>
      <c r="I2991" s="4" t="s">
        <v>28</v>
      </c>
    </row>
    <row r="2992">
      <c r="A2992" s="3">
        <v>43776.0</v>
      </c>
      <c r="B2992" s="4" t="s">
        <v>82</v>
      </c>
      <c r="C2992" s="5">
        <v>93.0</v>
      </c>
      <c r="D2992" s="4" t="s">
        <v>83</v>
      </c>
      <c r="E2992" s="6" t="s">
        <v>84</v>
      </c>
      <c r="F2992" s="5" t="s">
        <v>85</v>
      </c>
      <c r="G2992" s="5">
        <v>759.0</v>
      </c>
      <c r="H2992" s="5">
        <v>37.0</v>
      </c>
      <c r="I2992" s="4" t="s">
        <v>28</v>
      </c>
    </row>
    <row r="2993">
      <c r="A2993" s="3">
        <v>43776.0</v>
      </c>
      <c r="B2993" s="4" t="s">
        <v>540</v>
      </c>
      <c r="C2993" s="5">
        <v>94.0</v>
      </c>
      <c r="D2993" s="4" t="s">
        <v>541</v>
      </c>
      <c r="E2993" s="6" t="s">
        <v>542</v>
      </c>
      <c r="F2993" s="5" t="s">
        <v>32</v>
      </c>
      <c r="G2993" s="5">
        <v>1415.0</v>
      </c>
      <c r="H2993" s="5" t="s">
        <v>543</v>
      </c>
      <c r="I2993" s="4" t="s">
        <v>14</v>
      </c>
    </row>
    <row r="2994">
      <c r="A2994" s="3">
        <v>43776.0</v>
      </c>
      <c r="B2994" s="4" t="s">
        <v>98</v>
      </c>
      <c r="C2994" s="5">
        <v>95.0</v>
      </c>
      <c r="D2994" s="4" t="s">
        <v>99</v>
      </c>
      <c r="E2994" s="6" t="s">
        <v>100</v>
      </c>
      <c r="F2994" s="5" t="s">
        <v>101</v>
      </c>
      <c r="G2994" s="5">
        <v>439.0</v>
      </c>
      <c r="H2994" s="5" t="s">
        <v>102</v>
      </c>
      <c r="I2994" s="4" t="s">
        <v>28</v>
      </c>
    </row>
    <row r="2995">
      <c r="A2995" s="3">
        <v>43776.0</v>
      </c>
      <c r="B2995" s="4" t="s">
        <v>1013</v>
      </c>
      <c r="C2995" s="5">
        <v>96.0</v>
      </c>
      <c r="D2995" s="4" t="s">
        <v>1014</v>
      </c>
      <c r="E2995" s="6" t="s">
        <v>1015</v>
      </c>
      <c r="F2995" s="5" t="s">
        <v>53</v>
      </c>
      <c r="G2995" s="5">
        <v>1132.0</v>
      </c>
      <c r="H2995" s="5" t="s">
        <v>488</v>
      </c>
      <c r="I2995" s="4" t="s">
        <v>28</v>
      </c>
    </row>
    <row r="2996">
      <c r="A2996" s="3">
        <v>43776.0</v>
      </c>
      <c r="B2996" s="4" t="s">
        <v>827</v>
      </c>
      <c r="C2996" s="5">
        <v>97.0</v>
      </c>
      <c r="D2996" s="4" t="s">
        <v>828</v>
      </c>
      <c r="E2996" s="6" t="s">
        <v>829</v>
      </c>
      <c r="F2996" s="5" t="s">
        <v>12</v>
      </c>
      <c r="G2996" s="5">
        <v>2222.0</v>
      </c>
      <c r="H2996" s="5" t="s">
        <v>830</v>
      </c>
      <c r="I2996" s="4" t="s">
        <v>28</v>
      </c>
    </row>
    <row r="2997">
      <c r="A2997" s="3">
        <v>43776.0</v>
      </c>
      <c r="B2997" s="4" t="s">
        <v>241</v>
      </c>
      <c r="C2997" s="5">
        <v>98.0</v>
      </c>
      <c r="D2997" s="4" t="s">
        <v>242</v>
      </c>
      <c r="E2997" s="6" t="s">
        <v>243</v>
      </c>
      <c r="F2997" s="5">
        <v>4.0</v>
      </c>
      <c r="G2997" s="5">
        <v>2267.0</v>
      </c>
      <c r="H2997" s="5" t="s">
        <v>244</v>
      </c>
      <c r="I2997" s="4" t="s">
        <v>14</v>
      </c>
    </row>
    <row r="2998">
      <c r="A2998" s="3">
        <v>43776.0</v>
      </c>
      <c r="B2998" s="4" t="s">
        <v>751</v>
      </c>
      <c r="C2998" s="5">
        <v>99.0</v>
      </c>
      <c r="D2998" s="4" t="s">
        <v>752</v>
      </c>
      <c r="E2998" s="6" t="s">
        <v>753</v>
      </c>
      <c r="F2998" s="5" t="s">
        <v>74</v>
      </c>
      <c r="G2998" s="5">
        <v>1281.0</v>
      </c>
      <c r="H2998" s="5" t="s">
        <v>754</v>
      </c>
      <c r="I2998" s="4" t="s">
        <v>28</v>
      </c>
    </row>
    <row r="2999">
      <c r="A2999" s="3">
        <v>43776.0</v>
      </c>
      <c r="B2999" s="4" t="s">
        <v>128</v>
      </c>
      <c r="C2999" s="5">
        <v>100.0</v>
      </c>
      <c r="D2999" s="4" t="s">
        <v>129</v>
      </c>
      <c r="E2999" s="6" t="s">
        <v>130</v>
      </c>
      <c r="F2999" s="5">
        <v>4.0</v>
      </c>
      <c r="G2999" s="5">
        <v>2841.0</v>
      </c>
      <c r="H2999" s="5">
        <v>99.0</v>
      </c>
      <c r="I2999" s="4" t="s">
        <v>14</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 r:id="rId697" ref="E698"/>
    <hyperlink r:id="rId698" ref="E699"/>
    <hyperlink r:id="rId699" ref="E700"/>
    <hyperlink r:id="rId700" ref="E701"/>
    <hyperlink r:id="rId701" ref="E702"/>
    <hyperlink r:id="rId702" ref="E703"/>
    <hyperlink r:id="rId703" ref="E704"/>
    <hyperlink r:id="rId704" ref="E705"/>
    <hyperlink r:id="rId705" ref="E706"/>
    <hyperlink r:id="rId706" ref="E707"/>
    <hyperlink r:id="rId707" ref="E708"/>
    <hyperlink r:id="rId708" ref="E709"/>
    <hyperlink r:id="rId709" ref="E710"/>
    <hyperlink r:id="rId710" ref="E711"/>
    <hyperlink r:id="rId711" ref="E712"/>
    <hyperlink r:id="rId712" ref="E713"/>
    <hyperlink r:id="rId713" ref="E714"/>
    <hyperlink r:id="rId714" ref="E715"/>
    <hyperlink r:id="rId715" ref="E716"/>
    <hyperlink r:id="rId716" ref="E717"/>
    <hyperlink r:id="rId717" ref="E718"/>
    <hyperlink r:id="rId718" ref="E719"/>
    <hyperlink r:id="rId719" ref="E720"/>
    <hyperlink r:id="rId720" ref="E721"/>
    <hyperlink r:id="rId721" ref="E722"/>
    <hyperlink r:id="rId722" ref="E723"/>
    <hyperlink r:id="rId723" ref="E724"/>
    <hyperlink r:id="rId724" ref="E725"/>
    <hyperlink r:id="rId725" ref="E726"/>
    <hyperlink r:id="rId726" ref="E727"/>
    <hyperlink r:id="rId727" ref="E728"/>
    <hyperlink r:id="rId728" ref="E729"/>
    <hyperlink r:id="rId729" ref="E730"/>
    <hyperlink r:id="rId730" ref="E731"/>
    <hyperlink r:id="rId731" ref="E732"/>
    <hyperlink r:id="rId732" ref="E733"/>
    <hyperlink r:id="rId733" ref="E734"/>
    <hyperlink r:id="rId734" ref="E735"/>
    <hyperlink r:id="rId735" ref="E736"/>
    <hyperlink r:id="rId736" ref="E737"/>
    <hyperlink r:id="rId737" ref="E738"/>
    <hyperlink r:id="rId738" ref="E739"/>
    <hyperlink r:id="rId739" ref="E740"/>
    <hyperlink r:id="rId740" ref="E741"/>
    <hyperlink r:id="rId741" ref="E742"/>
    <hyperlink r:id="rId742" ref="E743"/>
    <hyperlink r:id="rId743" ref="E744"/>
    <hyperlink r:id="rId744" ref="E745"/>
    <hyperlink r:id="rId745" ref="E746"/>
    <hyperlink r:id="rId746" ref="E747"/>
    <hyperlink r:id="rId747" ref="E748"/>
    <hyperlink r:id="rId748" ref="E749"/>
    <hyperlink r:id="rId749" ref="E750"/>
    <hyperlink r:id="rId750" ref="E751"/>
    <hyperlink r:id="rId751" ref="E752"/>
    <hyperlink r:id="rId752" ref="E753"/>
    <hyperlink r:id="rId753" ref="E754"/>
    <hyperlink r:id="rId754" ref="E755"/>
    <hyperlink r:id="rId755" ref="E756"/>
    <hyperlink r:id="rId756" ref="E757"/>
    <hyperlink r:id="rId757" ref="E758"/>
    <hyperlink r:id="rId758" ref="E759"/>
    <hyperlink r:id="rId759" ref="E760"/>
    <hyperlink r:id="rId760" ref="E761"/>
    <hyperlink r:id="rId761" ref="E762"/>
    <hyperlink r:id="rId762" ref="E763"/>
    <hyperlink r:id="rId763" ref="E764"/>
    <hyperlink r:id="rId764" ref="E765"/>
    <hyperlink r:id="rId765" ref="E766"/>
    <hyperlink r:id="rId766" ref="E767"/>
    <hyperlink r:id="rId767" ref="E768"/>
    <hyperlink r:id="rId768" ref="E769"/>
    <hyperlink r:id="rId769" ref="E770"/>
    <hyperlink r:id="rId770" ref="E771"/>
    <hyperlink r:id="rId771" ref="E772"/>
    <hyperlink r:id="rId772" ref="E773"/>
    <hyperlink r:id="rId773" ref="E774"/>
    <hyperlink r:id="rId774" ref="E775"/>
    <hyperlink r:id="rId775" ref="E776"/>
    <hyperlink r:id="rId776" ref="E777"/>
    <hyperlink r:id="rId777" ref="E778"/>
    <hyperlink r:id="rId778" ref="E779"/>
    <hyperlink r:id="rId779" ref="E780"/>
    <hyperlink r:id="rId780" ref="E781"/>
    <hyperlink r:id="rId781" ref="E782"/>
    <hyperlink r:id="rId782" ref="E783"/>
    <hyperlink r:id="rId783" ref="E784"/>
    <hyperlink r:id="rId784" ref="E785"/>
    <hyperlink r:id="rId785" ref="E786"/>
    <hyperlink r:id="rId786" ref="E787"/>
    <hyperlink r:id="rId787" ref="E788"/>
    <hyperlink r:id="rId788" ref="E789"/>
    <hyperlink r:id="rId789" ref="E790"/>
    <hyperlink r:id="rId790" ref="E791"/>
    <hyperlink r:id="rId791" ref="E792"/>
    <hyperlink r:id="rId792" ref="E793"/>
    <hyperlink r:id="rId793" ref="E794"/>
    <hyperlink r:id="rId794" ref="E795"/>
    <hyperlink r:id="rId795" ref="E796"/>
    <hyperlink r:id="rId796" ref="E797"/>
    <hyperlink r:id="rId797" ref="E798"/>
    <hyperlink r:id="rId798" ref="E799"/>
    <hyperlink r:id="rId799" ref="E800"/>
    <hyperlink r:id="rId800" ref="E801"/>
    <hyperlink r:id="rId801" ref="E802"/>
    <hyperlink r:id="rId802" ref="E803"/>
    <hyperlink r:id="rId803" ref="E804"/>
    <hyperlink r:id="rId804" ref="E805"/>
    <hyperlink r:id="rId805" ref="E806"/>
    <hyperlink r:id="rId806" ref="E807"/>
    <hyperlink r:id="rId807" ref="E808"/>
    <hyperlink r:id="rId808" ref="E809"/>
    <hyperlink r:id="rId809" ref="E810"/>
    <hyperlink r:id="rId810" ref="E811"/>
    <hyperlink r:id="rId811" ref="E812"/>
    <hyperlink r:id="rId812" ref="E813"/>
    <hyperlink r:id="rId813" ref="E814"/>
    <hyperlink r:id="rId814" ref="E815"/>
    <hyperlink r:id="rId815" ref="E816"/>
    <hyperlink r:id="rId816" ref="E817"/>
    <hyperlink r:id="rId817" ref="E818"/>
    <hyperlink r:id="rId818" ref="E819"/>
    <hyperlink r:id="rId819" ref="E820"/>
    <hyperlink r:id="rId820" ref="E821"/>
    <hyperlink r:id="rId821" ref="E822"/>
    <hyperlink r:id="rId822" ref="E823"/>
    <hyperlink r:id="rId823" ref="E824"/>
    <hyperlink r:id="rId824" ref="E825"/>
    <hyperlink r:id="rId825" ref="E826"/>
    <hyperlink r:id="rId826" ref="E827"/>
    <hyperlink r:id="rId827" ref="E828"/>
    <hyperlink r:id="rId828" ref="E829"/>
    <hyperlink r:id="rId829" ref="E830"/>
    <hyperlink r:id="rId830" ref="E831"/>
    <hyperlink r:id="rId831" ref="E832"/>
    <hyperlink r:id="rId832" ref="E833"/>
    <hyperlink r:id="rId833" ref="E834"/>
    <hyperlink r:id="rId834" ref="E835"/>
    <hyperlink r:id="rId835" ref="E836"/>
    <hyperlink r:id="rId836" ref="E837"/>
    <hyperlink r:id="rId837" ref="E838"/>
    <hyperlink r:id="rId838" ref="E839"/>
    <hyperlink r:id="rId839" ref="E840"/>
    <hyperlink r:id="rId840" ref="E841"/>
    <hyperlink r:id="rId841" ref="E842"/>
    <hyperlink r:id="rId842" ref="E843"/>
    <hyperlink r:id="rId843" ref="E844"/>
    <hyperlink r:id="rId844" ref="E845"/>
    <hyperlink r:id="rId845" ref="E846"/>
    <hyperlink r:id="rId846" ref="E847"/>
    <hyperlink r:id="rId847" ref="E848"/>
    <hyperlink r:id="rId848" ref="E849"/>
    <hyperlink r:id="rId849" ref="E850"/>
    <hyperlink r:id="rId850" ref="E851"/>
    <hyperlink r:id="rId851" ref="E852"/>
    <hyperlink r:id="rId852" ref="E853"/>
    <hyperlink r:id="rId853" ref="E854"/>
    <hyperlink r:id="rId854" ref="E855"/>
    <hyperlink r:id="rId855" ref="E856"/>
    <hyperlink r:id="rId856" ref="E857"/>
    <hyperlink r:id="rId857" ref="E858"/>
    <hyperlink r:id="rId858" ref="E859"/>
    <hyperlink r:id="rId859" ref="E860"/>
    <hyperlink r:id="rId860" ref="E861"/>
    <hyperlink r:id="rId861" ref="E862"/>
    <hyperlink r:id="rId862" ref="E863"/>
    <hyperlink r:id="rId863" ref="E864"/>
    <hyperlink r:id="rId864" ref="E865"/>
    <hyperlink r:id="rId865" ref="E866"/>
    <hyperlink r:id="rId866" ref="E867"/>
    <hyperlink r:id="rId867" ref="E868"/>
    <hyperlink r:id="rId868" ref="E869"/>
    <hyperlink r:id="rId869" ref="E870"/>
    <hyperlink r:id="rId870" ref="E871"/>
    <hyperlink r:id="rId871" ref="E872"/>
    <hyperlink r:id="rId872" ref="E873"/>
    <hyperlink r:id="rId873" ref="E874"/>
    <hyperlink r:id="rId874" ref="E875"/>
    <hyperlink r:id="rId875" ref="E876"/>
    <hyperlink r:id="rId876" ref="E877"/>
    <hyperlink r:id="rId877" ref="E878"/>
    <hyperlink r:id="rId878" ref="E879"/>
    <hyperlink r:id="rId879" ref="E880"/>
    <hyperlink r:id="rId880" ref="E881"/>
    <hyperlink r:id="rId881" ref="E882"/>
    <hyperlink r:id="rId882" ref="E883"/>
    <hyperlink r:id="rId883" ref="E884"/>
    <hyperlink r:id="rId884" ref="E885"/>
    <hyperlink r:id="rId885" ref="E886"/>
    <hyperlink r:id="rId886" ref="E887"/>
    <hyperlink r:id="rId887" ref="E888"/>
    <hyperlink r:id="rId888" ref="E889"/>
    <hyperlink r:id="rId889" ref="E890"/>
    <hyperlink r:id="rId890" ref="E891"/>
    <hyperlink r:id="rId891" ref="E892"/>
    <hyperlink r:id="rId892" ref="E893"/>
    <hyperlink r:id="rId893" ref="E894"/>
    <hyperlink r:id="rId894" ref="E895"/>
    <hyperlink r:id="rId895" ref="E896"/>
    <hyperlink r:id="rId896" ref="E897"/>
    <hyperlink r:id="rId897" ref="E898"/>
    <hyperlink r:id="rId898" ref="E899"/>
    <hyperlink r:id="rId899" ref="E900"/>
    <hyperlink r:id="rId900" ref="E901"/>
    <hyperlink r:id="rId901" ref="E902"/>
    <hyperlink r:id="rId902" ref="E903"/>
    <hyperlink r:id="rId903" ref="E904"/>
    <hyperlink r:id="rId904" ref="E905"/>
    <hyperlink r:id="rId905" ref="E906"/>
    <hyperlink r:id="rId906" ref="E907"/>
    <hyperlink r:id="rId907" ref="E908"/>
    <hyperlink r:id="rId908" ref="E909"/>
    <hyperlink r:id="rId909" ref="E910"/>
    <hyperlink r:id="rId910" ref="E911"/>
    <hyperlink r:id="rId911" ref="E912"/>
    <hyperlink r:id="rId912" ref="E913"/>
    <hyperlink r:id="rId913" ref="E914"/>
    <hyperlink r:id="rId914" ref="E915"/>
    <hyperlink r:id="rId915" ref="E916"/>
    <hyperlink r:id="rId916" ref="E917"/>
    <hyperlink r:id="rId917" ref="E918"/>
    <hyperlink r:id="rId918" ref="E919"/>
    <hyperlink r:id="rId919" ref="E920"/>
    <hyperlink r:id="rId920" ref="E921"/>
    <hyperlink r:id="rId921" ref="E922"/>
    <hyperlink r:id="rId922" ref="E923"/>
    <hyperlink r:id="rId923" ref="E924"/>
    <hyperlink r:id="rId924" ref="E925"/>
    <hyperlink r:id="rId925" ref="E926"/>
    <hyperlink r:id="rId926" ref="E927"/>
    <hyperlink r:id="rId927" ref="E928"/>
    <hyperlink r:id="rId928" ref="E929"/>
    <hyperlink r:id="rId929" ref="E930"/>
    <hyperlink r:id="rId930" ref="E931"/>
    <hyperlink r:id="rId931" ref="E932"/>
    <hyperlink r:id="rId932" ref="E933"/>
    <hyperlink r:id="rId933" ref="E934"/>
    <hyperlink r:id="rId934" ref="E935"/>
    <hyperlink r:id="rId935" ref="E936"/>
    <hyperlink r:id="rId936" ref="E937"/>
    <hyperlink r:id="rId937" ref="E938"/>
    <hyperlink r:id="rId938" ref="E939"/>
    <hyperlink r:id="rId939" ref="E940"/>
    <hyperlink r:id="rId940" ref="E941"/>
    <hyperlink r:id="rId941" ref="E942"/>
    <hyperlink r:id="rId942" ref="E943"/>
    <hyperlink r:id="rId943" ref="E944"/>
    <hyperlink r:id="rId944" ref="E945"/>
    <hyperlink r:id="rId945" ref="E946"/>
    <hyperlink r:id="rId946" ref="E947"/>
    <hyperlink r:id="rId947" ref="E948"/>
    <hyperlink r:id="rId948" ref="E949"/>
    <hyperlink r:id="rId949" ref="E950"/>
    <hyperlink r:id="rId950" ref="E951"/>
    <hyperlink r:id="rId951" ref="E952"/>
    <hyperlink r:id="rId952" ref="E953"/>
    <hyperlink r:id="rId953" ref="E954"/>
    <hyperlink r:id="rId954" ref="E955"/>
    <hyperlink r:id="rId955" ref="E956"/>
    <hyperlink r:id="rId956" ref="E957"/>
    <hyperlink r:id="rId957" ref="E958"/>
    <hyperlink r:id="rId958" ref="E959"/>
    <hyperlink r:id="rId959" ref="E960"/>
    <hyperlink r:id="rId960" ref="E961"/>
    <hyperlink r:id="rId961" ref="E962"/>
    <hyperlink r:id="rId962" ref="E963"/>
    <hyperlink r:id="rId963" ref="E964"/>
    <hyperlink r:id="rId964" ref="E965"/>
    <hyperlink r:id="rId965" ref="E966"/>
    <hyperlink r:id="rId966" ref="E967"/>
    <hyperlink r:id="rId967" ref="E968"/>
    <hyperlink r:id="rId968" ref="E969"/>
    <hyperlink r:id="rId969" ref="E970"/>
    <hyperlink r:id="rId970" ref="E971"/>
    <hyperlink r:id="rId971" ref="E972"/>
    <hyperlink r:id="rId972" ref="E973"/>
    <hyperlink r:id="rId973" ref="E974"/>
    <hyperlink r:id="rId974" ref="E975"/>
    <hyperlink r:id="rId975" ref="E976"/>
    <hyperlink r:id="rId976" ref="E977"/>
    <hyperlink r:id="rId977" ref="E978"/>
    <hyperlink r:id="rId978" ref="E979"/>
    <hyperlink r:id="rId979" ref="E980"/>
    <hyperlink r:id="rId980" ref="E981"/>
    <hyperlink r:id="rId981" ref="E982"/>
    <hyperlink r:id="rId982" ref="E983"/>
    <hyperlink r:id="rId983" ref="E984"/>
    <hyperlink r:id="rId984" ref="E985"/>
    <hyperlink r:id="rId985" ref="E986"/>
    <hyperlink r:id="rId986" ref="E987"/>
    <hyperlink r:id="rId987" ref="E988"/>
    <hyperlink r:id="rId988" ref="E989"/>
    <hyperlink r:id="rId989" ref="E990"/>
    <hyperlink r:id="rId990" ref="E991"/>
    <hyperlink r:id="rId991" ref="E992"/>
    <hyperlink r:id="rId992" ref="E993"/>
    <hyperlink r:id="rId993" ref="E994"/>
    <hyperlink r:id="rId994" ref="E995"/>
    <hyperlink r:id="rId995" ref="E996"/>
    <hyperlink r:id="rId996" ref="E997"/>
    <hyperlink r:id="rId997" ref="E998"/>
    <hyperlink r:id="rId998" ref="E999"/>
    <hyperlink r:id="rId999" ref="E1000"/>
    <hyperlink r:id="rId1000" ref="E1001"/>
    <hyperlink r:id="rId1001" ref="E1002"/>
    <hyperlink r:id="rId1002" ref="E1003"/>
    <hyperlink r:id="rId1003" ref="E1004"/>
    <hyperlink r:id="rId1004" ref="E1005"/>
    <hyperlink r:id="rId1005" ref="E1006"/>
    <hyperlink r:id="rId1006" ref="E1007"/>
    <hyperlink r:id="rId1007" ref="E1008"/>
    <hyperlink r:id="rId1008" ref="E1009"/>
    <hyperlink r:id="rId1009" ref="E1010"/>
    <hyperlink r:id="rId1010" ref="E1011"/>
    <hyperlink r:id="rId1011" ref="E1012"/>
    <hyperlink r:id="rId1012" ref="E1013"/>
    <hyperlink r:id="rId1013" ref="E1014"/>
    <hyperlink r:id="rId1014" ref="E1015"/>
    <hyperlink r:id="rId1015" ref="E1016"/>
    <hyperlink r:id="rId1016" ref="E1017"/>
    <hyperlink r:id="rId1017" ref="E1018"/>
    <hyperlink r:id="rId1018" ref="E1019"/>
    <hyperlink r:id="rId1019" ref="E1020"/>
    <hyperlink r:id="rId1020" ref="E1021"/>
    <hyperlink r:id="rId1021" ref="E1022"/>
    <hyperlink r:id="rId1022" ref="E1023"/>
    <hyperlink r:id="rId1023" ref="E1024"/>
    <hyperlink r:id="rId1024" ref="E1025"/>
    <hyperlink r:id="rId1025" ref="E1026"/>
    <hyperlink r:id="rId1026" ref="E1027"/>
    <hyperlink r:id="rId1027" ref="E1028"/>
    <hyperlink r:id="rId1028" ref="E1029"/>
    <hyperlink r:id="rId1029" ref="E1030"/>
    <hyperlink r:id="rId1030" ref="E1031"/>
    <hyperlink r:id="rId1031" ref="E1032"/>
    <hyperlink r:id="rId1032" ref="E1033"/>
    <hyperlink r:id="rId1033" ref="E1034"/>
    <hyperlink r:id="rId1034" ref="E1035"/>
    <hyperlink r:id="rId1035" ref="E1036"/>
    <hyperlink r:id="rId1036" ref="E1037"/>
    <hyperlink r:id="rId1037" ref="E1038"/>
    <hyperlink r:id="rId1038" ref="E1039"/>
    <hyperlink r:id="rId1039" ref="E1040"/>
    <hyperlink r:id="rId1040" ref="E1041"/>
    <hyperlink r:id="rId1041" ref="E1042"/>
    <hyperlink r:id="rId1042" ref="E1043"/>
    <hyperlink r:id="rId1043" ref="E1044"/>
    <hyperlink r:id="rId1044" ref="E1045"/>
    <hyperlink r:id="rId1045" ref="E1046"/>
    <hyperlink r:id="rId1046" ref="E1047"/>
    <hyperlink r:id="rId1047" ref="E1048"/>
    <hyperlink r:id="rId1048" ref="E1049"/>
    <hyperlink r:id="rId1049" ref="E1050"/>
    <hyperlink r:id="rId1050" ref="E1051"/>
    <hyperlink r:id="rId1051" ref="E1052"/>
    <hyperlink r:id="rId1052" ref="E1053"/>
    <hyperlink r:id="rId1053" ref="E1054"/>
    <hyperlink r:id="rId1054" ref="E1055"/>
    <hyperlink r:id="rId1055" ref="E1056"/>
    <hyperlink r:id="rId1056" ref="E1057"/>
    <hyperlink r:id="rId1057" ref="E1058"/>
    <hyperlink r:id="rId1058" ref="E1059"/>
    <hyperlink r:id="rId1059" ref="E1060"/>
    <hyperlink r:id="rId1060" ref="E1061"/>
    <hyperlink r:id="rId1061" ref="E1062"/>
    <hyperlink r:id="rId1062" ref="E1063"/>
    <hyperlink r:id="rId1063" ref="E1064"/>
    <hyperlink r:id="rId1064" ref="E1065"/>
    <hyperlink r:id="rId1065" ref="E1066"/>
    <hyperlink r:id="rId1066" ref="E1067"/>
    <hyperlink r:id="rId1067" ref="E1068"/>
    <hyperlink r:id="rId1068" ref="E1069"/>
    <hyperlink r:id="rId1069" ref="E1070"/>
    <hyperlink r:id="rId1070" ref="E1071"/>
    <hyperlink r:id="rId1071" ref="E1072"/>
    <hyperlink r:id="rId1072" ref="E1073"/>
    <hyperlink r:id="rId1073" ref="E1074"/>
    <hyperlink r:id="rId1074" ref="E1075"/>
    <hyperlink r:id="rId1075" ref="E1076"/>
    <hyperlink r:id="rId1076" ref="E1077"/>
    <hyperlink r:id="rId1077" ref="E1078"/>
    <hyperlink r:id="rId1078" ref="E1079"/>
    <hyperlink r:id="rId1079" ref="E1080"/>
    <hyperlink r:id="rId1080" ref="E1081"/>
    <hyperlink r:id="rId1081" ref="E1082"/>
    <hyperlink r:id="rId1082" ref="E1083"/>
    <hyperlink r:id="rId1083" ref="E1084"/>
    <hyperlink r:id="rId1084" ref="E1085"/>
    <hyperlink r:id="rId1085" ref="E1086"/>
    <hyperlink r:id="rId1086" ref="E1087"/>
    <hyperlink r:id="rId1087" ref="E1088"/>
    <hyperlink r:id="rId1088" ref="E1089"/>
    <hyperlink r:id="rId1089" ref="E1090"/>
    <hyperlink r:id="rId1090" ref="E1091"/>
    <hyperlink r:id="rId1091" ref="E1092"/>
    <hyperlink r:id="rId1092" ref="E1093"/>
    <hyperlink r:id="rId1093" ref="E1094"/>
    <hyperlink r:id="rId1094" ref="E1095"/>
    <hyperlink r:id="rId1095" ref="E1096"/>
    <hyperlink r:id="rId1096" ref="E1097"/>
    <hyperlink r:id="rId1097" ref="E1098"/>
    <hyperlink r:id="rId1098" ref="E1099"/>
    <hyperlink r:id="rId1099" ref="E1100"/>
    <hyperlink r:id="rId1100" ref="E1101"/>
    <hyperlink r:id="rId1101" ref="E1102"/>
    <hyperlink r:id="rId1102" ref="E1103"/>
    <hyperlink r:id="rId1103" ref="E1104"/>
    <hyperlink r:id="rId1104" ref="E1105"/>
    <hyperlink r:id="rId1105" ref="E1106"/>
    <hyperlink r:id="rId1106" ref="E1107"/>
    <hyperlink r:id="rId1107" ref="E1108"/>
    <hyperlink r:id="rId1108" ref="E1109"/>
    <hyperlink r:id="rId1109" ref="E1110"/>
    <hyperlink r:id="rId1110" ref="E1111"/>
    <hyperlink r:id="rId1111" ref="E1112"/>
    <hyperlink r:id="rId1112" ref="E1113"/>
    <hyperlink r:id="rId1113" ref="E1114"/>
    <hyperlink r:id="rId1114" ref="E1115"/>
    <hyperlink r:id="rId1115" ref="E1116"/>
    <hyperlink r:id="rId1116" ref="E1117"/>
    <hyperlink r:id="rId1117" ref="E1118"/>
    <hyperlink r:id="rId1118" ref="E1119"/>
    <hyperlink r:id="rId1119" ref="E1120"/>
    <hyperlink r:id="rId1120" ref="E1121"/>
    <hyperlink r:id="rId1121" ref="E1122"/>
    <hyperlink r:id="rId1122" ref="E1123"/>
    <hyperlink r:id="rId1123" ref="E1124"/>
    <hyperlink r:id="rId1124" ref="E1125"/>
    <hyperlink r:id="rId1125" ref="E1126"/>
    <hyperlink r:id="rId1126" ref="E1127"/>
    <hyperlink r:id="rId1127" ref="E1128"/>
    <hyperlink r:id="rId1128" ref="E1129"/>
    <hyperlink r:id="rId1129" ref="E1130"/>
    <hyperlink r:id="rId1130" ref="E1131"/>
    <hyperlink r:id="rId1131" ref="E1132"/>
    <hyperlink r:id="rId1132" ref="E1133"/>
    <hyperlink r:id="rId1133" ref="E1134"/>
    <hyperlink r:id="rId1134" ref="E1135"/>
    <hyperlink r:id="rId1135" ref="E1136"/>
    <hyperlink r:id="rId1136" ref="E1137"/>
    <hyperlink r:id="rId1137" ref="E1138"/>
    <hyperlink r:id="rId1138" ref="E1139"/>
    <hyperlink r:id="rId1139" ref="E1140"/>
    <hyperlink r:id="rId1140" ref="E1141"/>
    <hyperlink r:id="rId1141" ref="E1142"/>
    <hyperlink r:id="rId1142" ref="E1143"/>
    <hyperlink r:id="rId1143" ref="E1144"/>
    <hyperlink r:id="rId1144" ref="E1145"/>
    <hyperlink r:id="rId1145" ref="E1146"/>
    <hyperlink r:id="rId1146" ref="E1147"/>
    <hyperlink r:id="rId1147" ref="E1148"/>
    <hyperlink r:id="rId1148" ref="E1149"/>
    <hyperlink r:id="rId1149" ref="E1150"/>
    <hyperlink r:id="rId1150" ref="E1151"/>
    <hyperlink r:id="rId1151" ref="E1152"/>
    <hyperlink r:id="rId1152" ref="E1153"/>
    <hyperlink r:id="rId1153" ref="E1154"/>
    <hyperlink r:id="rId1154" ref="E1155"/>
    <hyperlink r:id="rId1155" ref="E1156"/>
    <hyperlink r:id="rId1156" ref="E1157"/>
    <hyperlink r:id="rId1157" ref="E1158"/>
    <hyperlink r:id="rId1158" ref="E1159"/>
    <hyperlink r:id="rId1159" ref="E1160"/>
    <hyperlink r:id="rId1160" ref="E1161"/>
    <hyperlink r:id="rId1161" ref="E1162"/>
    <hyperlink r:id="rId1162" ref="E1163"/>
    <hyperlink r:id="rId1163" ref="E1164"/>
    <hyperlink r:id="rId1164" ref="E1165"/>
    <hyperlink r:id="rId1165" ref="E1166"/>
    <hyperlink r:id="rId1166" ref="E1167"/>
    <hyperlink r:id="rId1167" ref="E1168"/>
    <hyperlink r:id="rId1168" ref="E1169"/>
    <hyperlink r:id="rId1169" ref="E1170"/>
    <hyperlink r:id="rId1170" ref="E1171"/>
    <hyperlink r:id="rId1171" ref="E1172"/>
    <hyperlink r:id="rId1172" ref="E1173"/>
    <hyperlink r:id="rId1173" ref="E1174"/>
    <hyperlink r:id="rId1174" ref="E1175"/>
    <hyperlink r:id="rId1175" ref="E1176"/>
    <hyperlink r:id="rId1176" ref="E1177"/>
    <hyperlink r:id="rId1177" ref="E1178"/>
    <hyperlink r:id="rId1178" ref="E1179"/>
    <hyperlink r:id="rId1179" ref="E1180"/>
    <hyperlink r:id="rId1180" ref="E1181"/>
    <hyperlink r:id="rId1181" ref="E1182"/>
    <hyperlink r:id="rId1182" ref="E1183"/>
    <hyperlink r:id="rId1183" ref="E1184"/>
    <hyperlink r:id="rId1184" ref="E1185"/>
    <hyperlink r:id="rId1185" ref="E1186"/>
    <hyperlink r:id="rId1186" ref="E1187"/>
    <hyperlink r:id="rId1187" ref="E1188"/>
    <hyperlink r:id="rId1188" ref="E1189"/>
    <hyperlink r:id="rId1189" ref="E1190"/>
    <hyperlink r:id="rId1190" ref="E1191"/>
    <hyperlink r:id="rId1191" ref="E1192"/>
    <hyperlink r:id="rId1192" ref="E1193"/>
    <hyperlink r:id="rId1193" ref="E1194"/>
    <hyperlink r:id="rId1194" ref="E1195"/>
    <hyperlink r:id="rId1195" ref="E1196"/>
    <hyperlink r:id="rId1196" ref="E1197"/>
    <hyperlink r:id="rId1197" ref="E1198"/>
    <hyperlink r:id="rId1198" ref="E1199"/>
    <hyperlink r:id="rId1199" ref="E1200"/>
    <hyperlink r:id="rId1200" ref="E1201"/>
    <hyperlink r:id="rId1201" ref="E1202"/>
    <hyperlink r:id="rId1202" ref="E1203"/>
    <hyperlink r:id="rId1203" ref="E1204"/>
    <hyperlink r:id="rId1204" ref="E1205"/>
    <hyperlink r:id="rId1205" ref="E1206"/>
    <hyperlink r:id="rId1206" ref="E1207"/>
    <hyperlink r:id="rId1207" ref="E1208"/>
    <hyperlink r:id="rId1208" ref="E1209"/>
    <hyperlink r:id="rId1209" ref="E1210"/>
    <hyperlink r:id="rId1210" ref="E1211"/>
    <hyperlink r:id="rId1211" ref="E1212"/>
    <hyperlink r:id="rId1212" ref="E1213"/>
    <hyperlink r:id="rId1213" ref="E1214"/>
    <hyperlink r:id="rId1214" ref="E1215"/>
    <hyperlink r:id="rId1215" ref="E1216"/>
    <hyperlink r:id="rId1216" ref="E1217"/>
    <hyperlink r:id="rId1217" ref="E1218"/>
    <hyperlink r:id="rId1218" ref="E1219"/>
    <hyperlink r:id="rId1219" ref="E1220"/>
    <hyperlink r:id="rId1220" ref="E1221"/>
    <hyperlink r:id="rId1221" ref="E1222"/>
    <hyperlink r:id="rId1222" ref="E1223"/>
    <hyperlink r:id="rId1223" ref="E1224"/>
    <hyperlink r:id="rId1224" ref="E1225"/>
    <hyperlink r:id="rId1225" ref="E1226"/>
    <hyperlink r:id="rId1226" ref="E1227"/>
    <hyperlink r:id="rId1227" ref="E1228"/>
    <hyperlink r:id="rId1228" ref="E1229"/>
    <hyperlink r:id="rId1229" ref="E1230"/>
    <hyperlink r:id="rId1230" ref="E1231"/>
    <hyperlink r:id="rId1231" ref="E1232"/>
    <hyperlink r:id="rId1232" ref="E1233"/>
    <hyperlink r:id="rId1233" ref="E1234"/>
    <hyperlink r:id="rId1234" ref="E1235"/>
    <hyperlink r:id="rId1235" ref="E1236"/>
    <hyperlink r:id="rId1236" ref="E1237"/>
    <hyperlink r:id="rId1237" ref="E1238"/>
    <hyperlink r:id="rId1238" ref="E1239"/>
    <hyperlink r:id="rId1239" ref="E1240"/>
    <hyperlink r:id="rId1240" ref="E1241"/>
    <hyperlink r:id="rId1241" ref="E1242"/>
    <hyperlink r:id="rId1242" ref="E1243"/>
    <hyperlink r:id="rId1243" ref="E1244"/>
    <hyperlink r:id="rId1244" ref="E1245"/>
    <hyperlink r:id="rId1245" ref="E1246"/>
    <hyperlink r:id="rId1246" ref="E1247"/>
    <hyperlink r:id="rId1247" ref="E1248"/>
    <hyperlink r:id="rId1248" ref="E1249"/>
    <hyperlink r:id="rId1249" ref="E1250"/>
    <hyperlink r:id="rId1250" ref="E1251"/>
    <hyperlink r:id="rId1251" ref="E1252"/>
    <hyperlink r:id="rId1252" ref="E1253"/>
    <hyperlink r:id="rId1253" ref="E1254"/>
    <hyperlink r:id="rId1254" ref="E1255"/>
    <hyperlink r:id="rId1255" ref="E1256"/>
    <hyperlink r:id="rId1256" ref="E1257"/>
    <hyperlink r:id="rId1257" ref="E1258"/>
    <hyperlink r:id="rId1258" ref="E1259"/>
    <hyperlink r:id="rId1259" ref="E1260"/>
    <hyperlink r:id="rId1260" ref="E1261"/>
    <hyperlink r:id="rId1261" ref="E1262"/>
    <hyperlink r:id="rId1262" ref="E1263"/>
    <hyperlink r:id="rId1263" ref="E1264"/>
    <hyperlink r:id="rId1264" ref="E1265"/>
    <hyperlink r:id="rId1265" ref="E1266"/>
    <hyperlink r:id="rId1266" ref="E1267"/>
    <hyperlink r:id="rId1267" ref="E1268"/>
    <hyperlink r:id="rId1268" ref="E1269"/>
    <hyperlink r:id="rId1269" ref="E1270"/>
    <hyperlink r:id="rId1270" ref="E1271"/>
    <hyperlink r:id="rId1271" ref="E1272"/>
    <hyperlink r:id="rId1272" ref="E1273"/>
    <hyperlink r:id="rId1273" ref="E1274"/>
    <hyperlink r:id="rId1274" ref="E1275"/>
    <hyperlink r:id="rId1275" ref="E1276"/>
    <hyperlink r:id="rId1276" ref="E1277"/>
    <hyperlink r:id="rId1277" ref="E1278"/>
    <hyperlink r:id="rId1278" ref="E1279"/>
    <hyperlink r:id="rId1279" ref="E1280"/>
    <hyperlink r:id="rId1280" ref="E1281"/>
    <hyperlink r:id="rId1281" ref="E1282"/>
    <hyperlink r:id="rId1282" ref="E1283"/>
    <hyperlink r:id="rId1283" ref="E1284"/>
    <hyperlink r:id="rId1284" ref="E1285"/>
    <hyperlink r:id="rId1285" ref="E1286"/>
    <hyperlink r:id="rId1286" ref="E1287"/>
    <hyperlink r:id="rId1287" ref="E1288"/>
    <hyperlink r:id="rId1288" ref="E1289"/>
    <hyperlink r:id="rId1289" ref="E1290"/>
    <hyperlink r:id="rId1290" ref="E1291"/>
    <hyperlink r:id="rId1291" ref="E1292"/>
    <hyperlink r:id="rId1292" ref="E1293"/>
    <hyperlink r:id="rId1293" ref="E1294"/>
    <hyperlink r:id="rId1294" ref="E1295"/>
    <hyperlink r:id="rId1295" ref="E1296"/>
    <hyperlink r:id="rId1296" ref="E1297"/>
    <hyperlink r:id="rId1297" ref="E1298"/>
    <hyperlink r:id="rId1298" ref="E1299"/>
    <hyperlink r:id="rId1299" ref="E1300"/>
    <hyperlink r:id="rId1300" ref="E1301"/>
    <hyperlink r:id="rId1301" ref="E1302"/>
    <hyperlink r:id="rId1302" ref="E1303"/>
    <hyperlink r:id="rId1303" ref="E1304"/>
    <hyperlink r:id="rId1304" ref="E1305"/>
    <hyperlink r:id="rId1305" ref="E1306"/>
    <hyperlink r:id="rId1306" ref="E1307"/>
    <hyperlink r:id="rId1307" ref="E1308"/>
    <hyperlink r:id="rId1308" ref="E1309"/>
    <hyperlink r:id="rId1309" ref="E1310"/>
    <hyperlink r:id="rId1310" ref="E1311"/>
    <hyperlink r:id="rId1311" ref="E1312"/>
    <hyperlink r:id="rId1312" ref="E1313"/>
    <hyperlink r:id="rId1313" ref="E1314"/>
    <hyperlink r:id="rId1314" ref="E1315"/>
    <hyperlink r:id="rId1315" ref="E1316"/>
    <hyperlink r:id="rId1316" ref="E1317"/>
    <hyperlink r:id="rId1317" ref="E1318"/>
    <hyperlink r:id="rId1318" ref="E1319"/>
    <hyperlink r:id="rId1319" ref="E1320"/>
    <hyperlink r:id="rId1320" ref="E1321"/>
    <hyperlink r:id="rId1321" ref="E1322"/>
    <hyperlink r:id="rId1322" ref="E1323"/>
    <hyperlink r:id="rId1323" ref="E1324"/>
    <hyperlink r:id="rId1324" ref="E1325"/>
    <hyperlink r:id="rId1325" ref="E1326"/>
    <hyperlink r:id="rId1326" ref="E1327"/>
    <hyperlink r:id="rId1327" ref="E1328"/>
    <hyperlink r:id="rId1328" ref="E1329"/>
    <hyperlink r:id="rId1329" ref="E1330"/>
    <hyperlink r:id="rId1330" ref="E1331"/>
    <hyperlink r:id="rId1331" ref="E1332"/>
    <hyperlink r:id="rId1332" ref="E1333"/>
    <hyperlink r:id="rId1333" ref="E1334"/>
    <hyperlink r:id="rId1334" ref="E1335"/>
    <hyperlink r:id="rId1335" ref="E1336"/>
    <hyperlink r:id="rId1336" ref="E1337"/>
    <hyperlink r:id="rId1337" ref="E1338"/>
    <hyperlink r:id="rId1338" ref="E1339"/>
    <hyperlink r:id="rId1339" ref="E1340"/>
    <hyperlink r:id="rId1340" ref="E1341"/>
    <hyperlink r:id="rId1341" ref="E1342"/>
    <hyperlink r:id="rId1342" ref="E1343"/>
    <hyperlink r:id="rId1343" ref="E1344"/>
    <hyperlink r:id="rId1344" ref="E1345"/>
    <hyperlink r:id="rId1345" ref="E1346"/>
    <hyperlink r:id="rId1346" ref="E1347"/>
    <hyperlink r:id="rId1347" ref="E1348"/>
    <hyperlink r:id="rId1348" ref="E1349"/>
    <hyperlink r:id="rId1349" ref="E1350"/>
    <hyperlink r:id="rId1350" ref="E1351"/>
    <hyperlink r:id="rId1351" ref="E1352"/>
    <hyperlink r:id="rId1352" ref="E1353"/>
    <hyperlink r:id="rId1353" ref="E1354"/>
    <hyperlink r:id="rId1354" ref="E1355"/>
    <hyperlink r:id="rId1355" ref="E1356"/>
    <hyperlink r:id="rId1356" ref="E1357"/>
    <hyperlink r:id="rId1357" ref="E1358"/>
    <hyperlink r:id="rId1358" ref="E1359"/>
    <hyperlink r:id="rId1359" ref="E1360"/>
    <hyperlink r:id="rId1360" ref="E1361"/>
    <hyperlink r:id="rId1361" ref="E1362"/>
    <hyperlink r:id="rId1362" ref="E1363"/>
    <hyperlink r:id="rId1363" ref="E1364"/>
    <hyperlink r:id="rId1364" ref="E1365"/>
    <hyperlink r:id="rId1365" ref="E1366"/>
    <hyperlink r:id="rId1366" ref="E1367"/>
    <hyperlink r:id="rId1367" ref="E1368"/>
    <hyperlink r:id="rId1368" ref="E1369"/>
    <hyperlink r:id="rId1369" ref="E1370"/>
    <hyperlink r:id="rId1370" ref="E1371"/>
    <hyperlink r:id="rId1371" ref="E1372"/>
    <hyperlink r:id="rId1372" ref="E1373"/>
    <hyperlink r:id="rId1373" ref="E1374"/>
    <hyperlink r:id="rId1374" ref="E1375"/>
    <hyperlink r:id="rId1375" ref="E1376"/>
    <hyperlink r:id="rId1376" ref="E1377"/>
    <hyperlink r:id="rId1377" ref="E1378"/>
    <hyperlink r:id="rId1378" ref="E1379"/>
    <hyperlink r:id="rId1379" ref="E1380"/>
    <hyperlink r:id="rId1380" ref="E1381"/>
    <hyperlink r:id="rId1381" ref="E1382"/>
    <hyperlink r:id="rId1382" ref="E1383"/>
    <hyperlink r:id="rId1383" ref="E1384"/>
    <hyperlink r:id="rId1384" ref="E1385"/>
    <hyperlink r:id="rId1385" ref="E1386"/>
    <hyperlink r:id="rId1386" ref="E1387"/>
    <hyperlink r:id="rId1387" ref="E1388"/>
    <hyperlink r:id="rId1388" ref="E1389"/>
    <hyperlink r:id="rId1389" ref="E1390"/>
    <hyperlink r:id="rId1390" ref="E1391"/>
    <hyperlink r:id="rId1391" ref="E1392"/>
    <hyperlink r:id="rId1392" ref="E1393"/>
    <hyperlink r:id="rId1393" ref="E1394"/>
    <hyperlink r:id="rId1394" ref="E1395"/>
    <hyperlink r:id="rId1395" ref="E1396"/>
    <hyperlink r:id="rId1396" ref="E1397"/>
    <hyperlink r:id="rId1397" ref="E1398"/>
    <hyperlink r:id="rId1398" ref="E1399"/>
    <hyperlink r:id="rId1399" ref="E1400"/>
    <hyperlink r:id="rId1400" ref="E1401"/>
    <hyperlink r:id="rId1401" ref="E1402"/>
    <hyperlink r:id="rId1402" ref="E1403"/>
    <hyperlink r:id="rId1403" ref="E1404"/>
    <hyperlink r:id="rId1404" ref="E1405"/>
    <hyperlink r:id="rId1405" ref="E1406"/>
    <hyperlink r:id="rId1406" ref="E1407"/>
    <hyperlink r:id="rId1407" ref="E1408"/>
    <hyperlink r:id="rId1408" ref="E1409"/>
    <hyperlink r:id="rId1409" ref="E1410"/>
    <hyperlink r:id="rId1410" ref="E1411"/>
    <hyperlink r:id="rId1411" ref="E1412"/>
    <hyperlink r:id="rId1412" ref="E1413"/>
    <hyperlink r:id="rId1413" ref="E1414"/>
    <hyperlink r:id="rId1414" ref="E1415"/>
    <hyperlink r:id="rId1415" ref="E1416"/>
    <hyperlink r:id="rId1416" ref="E1417"/>
    <hyperlink r:id="rId1417" ref="E1418"/>
    <hyperlink r:id="rId1418" ref="E1419"/>
    <hyperlink r:id="rId1419" ref="E1420"/>
    <hyperlink r:id="rId1420" ref="E1421"/>
    <hyperlink r:id="rId1421" ref="E1422"/>
    <hyperlink r:id="rId1422" ref="E1423"/>
    <hyperlink r:id="rId1423" ref="E1424"/>
    <hyperlink r:id="rId1424" ref="E1425"/>
    <hyperlink r:id="rId1425" ref="E1426"/>
    <hyperlink r:id="rId1426" ref="E1427"/>
    <hyperlink r:id="rId1427" ref="E1428"/>
    <hyperlink r:id="rId1428" ref="E1429"/>
    <hyperlink r:id="rId1429" ref="E1430"/>
    <hyperlink r:id="rId1430" ref="E1431"/>
    <hyperlink r:id="rId1431" ref="E1432"/>
    <hyperlink r:id="rId1432" ref="E1433"/>
    <hyperlink r:id="rId1433" ref="E1434"/>
    <hyperlink r:id="rId1434" ref="E1435"/>
    <hyperlink r:id="rId1435" ref="E1436"/>
    <hyperlink r:id="rId1436" ref="E1437"/>
    <hyperlink r:id="rId1437" ref="E1438"/>
    <hyperlink r:id="rId1438" ref="E1439"/>
    <hyperlink r:id="rId1439" ref="E1440"/>
    <hyperlink r:id="rId1440" ref="E1441"/>
    <hyperlink r:id="rId1441" ref="E1442"/>
    <hyperlink r:id="rId1442" ref="E1443"/>
    <hyperlink r:id="rId1443" ref="E1444"/>
    <hyperlink r:id="rId1444" ref="E1445"/>
    <hyperlink r:id="rId1445" ref="E1446"/>
    <hyperlink r:id="rId1446" ref="E1447"/>
    <hyperlink r:id="rId1447" ref="E1448"/>
    <hyperlink r:id="rId1448" ref="E1449"/>
    <hyperlink r:id="rId1449" ref="E1450"/>
    <hyperlink r:id="rId1450" ref="E1451"/>
    <hyperlink r:id="rId1451" ref="E1452"/>
    <hyperlink r:id="rId1452" ref="E1453"/>
    <hyperlink r:id="rId1453" ref="E1454"/>
    <hyperlink r:id="rId1454" ref="E1455"/>
    <hyperlink r:id="rId1455" ref="E1456"/>
    <hyperlink r:id="rId1456" ref="E1457"/>
    <hyperlink r:id="rId1457" ref="E1458"/>
    <hyperlink r:id="rId1458" ref="E1459"/>
    <hyperlink r:id="rId1459" ref="E1460"/>
    <hyperlink r:id="rId1460" ref="E1461"/>
    <hyperlink r:id="rId1461" ref="E1462"/>
    <hyperlink r:id="rId1462" ref="E1463"/>
    <hyperlink r:id="rId1463" ref="E1464"/>
    <hyperlink r:id="rId1464" ref="E1465"/>
    <hyperlink r:id="rId1465" ref="E1466"/>
    <hyperlink r:id="rId1466" ref="E1467"/>
    <hyperlink r:id="rId1467" ref="E1468"/>
    <hyperlink r:id="rId1468" ref="E1469"/>
    <hyperlink r:id="rId1469" ref="E1470"/>
    <hyperlink r:id="rId1470" ref="E1471"/>
    <hyperlink r:id="rId1471" ref="E1472"/>
    <hyperlink r:id="rId1472" ref="E1473"/>
    <hyperlink r:id="rId1473" ref="E1474"/>
    <hyperlink r:id="rId1474" ref="E1475"/>
    <hyperlink r:id="rId1475" ref="E1476"/>
    <hyperlink r:id="rId1476" ref="E1477"/>
    <hyperlink r:id="rId1477" ref="E1478"/>
    <hyperlink r:id="rId1478" ref="E1479"/>
    <hyperlink r:id="rId1479" ref="E1480"/>
    <hyperlink r:id="rId1480" ref="E1481"/>
    <hyperlink r:id="rId1481" ref="E1482"/>
    <hyperlink r:id="rId1482" ref="E1483"/>
    <hyperlink r:id="rId1483" ref="E1484"/>
    <hyperlink r:id="rId1484" ref="E1485"/>
    <hyperlink r:id="rId1485" ref="E1486"/>
    <hyperlink r:id="rId1486" ref="E1487"/>
    <hyperlink r:id="rId1487" ref="E1488"/>
    <hyperlink r:id="rId1488" ref="E1489"/>
    <hyperlink r:id="rId1489" ref="E1490"/>
    <hyperlink r:id="rId1490" ref="E1491"/>
    <hyperlink r:id="rId1491" ref="E1492"/>
    <hyperlink r:id="rId1492" ref="E1493"/>
    <hyperlink r:id="rId1493" ref="E1494"/>
    <hyperlink r:id="rId1494" ref="E1495"/>
    <hyperlink r:id="rId1495" ref="E1496"/>
    <hyperlink r:id="rId1496" ref="E1497"/>
    <hyperlink r:id="rId1497" ref="E1498"/>
    <hyperlink r:id="rId1498" ref="E1499"/>
    <hyperlink r:id="rId1499" ref="E1500"/>
    <hyperlink r:id="rId1500" ref="E1501"/>
    <hyperlink r:id="rId1501" ref="E1502"/>
    <hyperlink r:id="rId1502" ref="E1503"/>
    <hyperlink r:id="rId1503" ref="E1504"/>
    <hyperlink r:id="rId1504" ref="E1505"/>
    <hyperlink r:id="rId1505" ref="E1506"/>
    <hyperlink r:id="rId1506" ref="E1507"/>
    <hyperlink r:id="rId1507" ref="E1508"/>
    <hyperlink r:id="rId1508" ref="E1509"/>
    <hyperlink r:id="rId1509" ref="E1510"/>
    <hyperlink r:id="rId1510" ref="E1511"/>
    <hyperlink r:id="rId1511" ref="E1512"/>
    <hyperlink r:id="rId1512" ref="E1513"/>
    <hyperlink r:id="rId1513" ref="E1514"/>
    <hyperlink r:id="rId1514" ref="E1515"/>
    <hyperlink r:id="rId1515" ref="E1516"/>
    <hyperlink r:id="rId1516" ref="E1517"/>
    <hyperlink r:id="rId1517" ref="E1518"/>
    <hyperlink r:id="rId1518" ref="E1519"/>
    <hyperlink r:id="rId1519" ref="E1520"/>
    <hyperlink r:id="rId1520" ref="E1521"/>
    <hyperlink r:id="rId1521" ref="E1522"/>
    <hyperlink r:id="rId1522" ref="E1523"/>
    <hyperlink r:id="rId1523" ref="E1524"/>
    <hyperlink r:id="rId1524" ref="E1525"/>
    <hyperlink r:id="rId1525" ref="E1526"/>
    <hyperlink r:id="rId1526" ref="E1527"/>
    <hyperlink r:id="rId1527" ref="E1528"/>
    <hyperlink r:id="rId1528" ref="E1529"/>
    <hyperlink r:id="rId1529" ref="E1530"/>
    <hyperlink r:id="rId1530" ref="E1531"/>
    <hyperlink r:id="rId1531" ref="E1532"/>
    <hyperlink r:id="rId1532" ref="E1533"/>
    <hyperlink r:id="rId1533" ref="E1534"/>
    <hyperlink r:id="rId1534" ref="E1535"/>
    <hyperlink r:id="rId1535" ref="E1536"/>
    <hyperlink r:id="rId1536" ref="E1537"/>
    <hyperlink r:id="rId1537" ref="E1538"/>
    <hyperlink r:id="rId1538" ref="E1539"/>
    <hyperlink r:id="rId1539" ref="E1540"/>
    <hyperlink r:id="rId1540" ref="E1541"/>
    <hyperlink r:id="rId1541" ref="E1542"/>
    <hyperlink r:id="rId1542" ref="E1543"/>
    <hyperlink r:id="rId1543" ref="E1544"/>
    <hyperlink r:id="rId1544" ref="E1545"/>
    <hyperlink r:id="rId1545" ref="E1546"/>
    <hyperlink r:id="rId1546" ref="E1547"/>
    <hyperlink r:id="rId1547" ref="E1548"/>
    <hyperlink r:id="rId1548" ref="E1549"/>
    <hyperlink r:id="rId1549" ref="E1550"/>
    <hyperlink r:id="rId1550" ref="E1551"/>
    <hyperlink r:id="rId1551" ref="E1552"/>
    <hyperlink r:id="rId1552" ref="E1553"/>
    <hyperlink r:id="rId1553" ref="E1554"/>
    <hyperlink r:id="rId1554" ref="E1555"/>
    <hyperlink r:id="rId1555" ref="E1556"/>
    <hyperlink r:id="rId1556" ref="E1557"/>
    <hyperlink r:id="rId1557" ref="E1558"/>
    <hyperlink r:id="rId1558" ref="E1559"/>
    <hyperlink r:id="rId1559" ref="E1560"/>
    <hyperlink r:id="rId1560" ref="E1561"/>
    <hyperlink r:id="rId1561" ref="E1562"/>
    <hyperlink r:id="rId1562" ref="E1563"/>
    <hyperlink r:id="rId1563" ref="E1564"/>
    <hyperlink r:id="rId1564" ref="E1565"/>
    <hyperlink r:id="rId1565" ref="E1566"/>
    <hyperlink r:id="rId1566" ref="E1567"/>
    <hyperlink r:id="rId1567" ref="E1568"/>
    <hyperlink r:id="rId1568" ref="E1569"/>
    <hyperlink r:id="rId1569" ref="E1570"/>
    <hyperlink r:id="rId1570" ref="E1571"/>
    <hyperlink r:id="rId1571" ref="E1572"/>
    <hyperlink r:id="rId1572" ref="E1573"/>
    <hyperlink r:id="rId1573" ref="E1574"/>
    <hyperlink r:id="rId1574" ref="E1575"/>
    <hyperlink r:id="rId1575" ref="E1576"/>
    <hyperlink r:id="rId1576" ref="E1577"/>
    <hyperlink r:id="rId1577" ref="E1578"/>
    <hyperlink r:id="rId1578" ref="E1579"/>
    <hyperlink r:id="rId1579" ref="E1580"/>
    <hyperlink r:id="rId1580" ref="E1581"/>
    <hyperlink r:id="rId1581" ref="E1582"/>
    <hyperlink r:id="rId1582" ref="E1583"/>
    <hyperlink r:id="rId1583" ref="E1584"/>
    <hyperlink r:id="rId1584" ref="E1585"/>
    <hyperlink r:id="rId1585" ref="E1586"/>
    <hyperlink r:id="rId1586" ref="E1587"/>
    <hyperlink r:id="rId1587" ref="E1588"/>
    <hyperlink r:id="rId1588" ref="E1589"/>
    <hyperlink r:id="rId1589" ref="E1590"/>
    <hyperlink r:id="rId1590" ref="E1591"/>
    <hyperlink r:id="rId1591" ref="E1592"/>
    <hyperlink r:id="rId1592" ref="E1593"/>
    <hyperlink r:id="rId1593" ref="E1594"/>
    <hyperlink r:id="rId1594" ref="E1595"/>
    <hyperlink r:id="rId1595" ref="E1596"/>
    <hyperlink r:id="rId1596" ref="E1597"/>
    <hyperlink r:id="rId1597" ref="E1598"/>
    <hyperlink r:id="rId1598" ref="E1599"/>
    <hyperlink r:id="rId1599" ref="E1600"/>
    <hyperlink r:id="rId1600" ref="E1601"/>
    <hyperlink r:id="rId1601" ref="E1602"/>
    <hyperlink r:id="rId1602" ref="E1603"/>
    <hyperlink r:id="rId1603" ref="E1604"/>
    <hyperlink r:id="rId1604" ref="E1605"/>
    <hyperlink r:id="rId1605" ref="E1606"/>
    <hyperlink r:id="rId1606" ref="E1607"/>
    <hyperlink r:id="rId1607" ref="E1608"/>
    <hyperlink r:id="rId1608" ref="E1609"/>
    <hyperlink r:id="rId1609" ref="E1610"/>
    <hyperlink r:id="rId1610" ref="E1611"/>
    <hyperlink r:id="rId1611" ref="E1612"/>
    <hyperlink r:id="rId1612" ref="E1613"/>
    <hyperlink r:id="rId1613" ref="E1614"/>
    <hyperlink r:id="rId1614" ref="E1615"/>
    <hyperlink r:id="rId1615" ref="E1616"/>
    <hyperlink r:id="rId1616" ref="E1617"/>
    <hyperlink r:id="rId1617" ref="E1618"/>
    <hyperlink r:id="rId1618" ref="E1619"/>
    <hyperlink r:id="rId1619" ref="E1620"/>
    <hyperlink r:id="rId1620" ref="E1621"/>
    <hyperlink r:id="rId1621" ref="E1622"/>
    <hyperlink r:id="rId1622" ref="E1623"/>
    <hyperlink r:id="rId1623" ref="E1624"/>
    <hyperlink r:id="rId1624" ref="E1625"/>
    <hyperlink r:id="rId1625" ref="E1626"/>
    <hyperlink r:id="rId1626" ref="E1627"/>
    <hyperlink r:id="rId1627" ref="E1628"/>
    <hyperlink r:id="rId1628" ref="E1629"/>
    <hyperlink r:id="rId1629" ref="E1630"/>
    <hyperlink r:id="rId1630" ref="E1631"/>
    <hyperlink r:id="rId1631" ref="E1632"/>
    <hyperlink r:id="rId1632" ref="E1633"/>
    <hyperlink r:id="rId1633" ref="E1634"/>
    <hyperlink r:id="rId1634" ref="E1635"/>
    <hyperlink r:id="rId1635" ref="E1636"/>
    <hyperlink r:id="rId1636" ref="E1637"/>
    <hyperlink r:id="rId1637" ref="E1638"/>
    <hyperlink r:id="rId1638" ref="E1639"/>
    <hyperlink r:id="rId1639" ref="E1640"/>
    <hyperlink r:id="rId1640" ref="E1641"/>
    <hyperlink r:id="rId1641" ref="E1642"/>
    <hyperlink r:id="rId1642" ref="E1643"/>
    <hyperlink r:id="rId1643" ref="E1644"/>
    <hyperlink r:id="rId1644" ref="E1645"/>
    <hyperlink r:id="rId1645" ref="E1646"/>
    <hyperlink r:id="rId1646" ref="E1647"/>
    <hyperlink r:id="rId1647" ref="E1648"/>
    <hyperlink r:id="rId1648" ref="E1649"/>
    <hyperlink r:id="rId1649" ref="E1650"/>
    <hyperlink r:id="rId1650" ref="E1651"/>
    <hyperlink r:id="rId1651" ref="E1652"/>
    <hyperlink r:id="rId1652" ref="E1653"/>
    <hyperlink r:id="rId1653" ref="E1654"/>
    <hyperlink r:id="rId1654" ref="E1655"/>
    <hyperlink r:id="rId1655" ref="E1656"/>
    <hyperlink r:id="rId1656" ref="E1657"/>
    <hyperlink r:id="rId1657" ref="E1658"/>
    <hyperlink r:id="rId1658" ref="E1659"/>
    <hyperlink r:id="rId1659" ref="E1660"/>
    <hyperlink r:id="rId1660" ref="E1661"/>
    <hyperlink r:id="rId1661" ref="E1662"/>
    <hyperlink r:id="rId1662" ref="E1663"/>
    <hyperlink r:id="rId1663" ref="E1664"/>
    <hyperlink r:id="rId1664" ref="E1665"/>
    <hyperlink r:id="rId1665" ref="E1666"/>
    <hyperlink r:id="rId1666" ref="E1667"/>
    <hyperlink r:id="rId1667" ref="E1668"/>
    <hyperlink r:id="rId1668" ref="E1669"/>
    <hyperlink r:id="rId1669" ref="E1670"/>
    <hyperlink r:id="rId1670" ref="E1671"/>
    <hyperlink r:id="rId1671" ref="E1672"/>
    <hyperlink r:id="rId1672" ref="E1673"/>
    <hyperlink r:id="rId1673" ref="E1674"/>
    <hyperlink r:id="rId1674" ref="E1675"/>
    <hyperlink r:id="rId1675" ref="E1676"/>
    <hyperlink r:id="rId1676" ref="E1677"/>
    <hyperlink r:id="rId1677" ref="E1678"/>
    <hyperlink r:id="rId1678" ref="E1679"/>
    <hyperlink r:id="rId1679" ref="E1680"/>
    <hyperlink r:id="rId1680" ref="E1681"/>
    <hyperlink r:id="rId1681" ref="E1682"/>
    <hyperlink r:id="rId1682" ref="E1683"/>
    <hyperlink r:id="rId1683" ref="E1684"/>
    <hyperlink r:id="rId1684" ref="E1685"/>
    <hyperlink r:id="rId1685" ref="E1686"/>
    <hyperlink r:id="rId1686" ref="E1687"/>
    <hyperlink r:id="rId1687" ref="E1688"/>
    <hyperlink r:id="rId1688" ref="E1689"/>
    <hyperlink r:id="rId1689" ref="E1690"/>
    <hyperlink r:id="rId1690" ref="E1691"/>
    <hyperlink r:id="rId1691" ref="E1692"/>
    <hyperlink r:id="rId1692" ref="E1693"/>
    <hyperlink r:id="rId1693" ref="E1694"/>
    <hyperlink r:id="rId1694" ref="E1695"/>
    <hyperlink r:id="rId1695" ref="E1696"/>
    <hyperlink r:id="rId1696" ref="E1697"/>
    <hyperlink r:id="rId1697" ref="E1698"/>
    <hyperlink r:id="rId1698" ref="E1699"/>
    <hyperlink r:id="rId1699" ref="E1700"/>
    <hyperlink r:id="rId1700" ref="E1701"/>
    <hyperlink r:id="rId1701" ref="E1702"/>
    <hyperlink r:id="rId1702" ref="E1703"/>
    <hyperlink r:id="rId1703" ref="E1704"/>
    <hyperlink r:id="rId1704" ref="E1705"/>
    <hyperlink r:id="rId1705" ref="E1706"/>
    <hyperlink r:id="rId1706" ref="E1707"/>
    <hyperlink r:id="rId1707" ref="E1708"/>
    <hyperlink r:id="rId1708" ref="E1709"/>
    <hyperlink r:id="rId1709" ref="E1710"/>
    <hyperlink r:id="rId1710" ref="E1711"/>
    <hyperlink r:id="rId1711" ref="E1712"/>
    <hyperlink r:id="rId1712" ref="E1713"/>
    <hyperlink r:id="rId1713" ref="E1714"/>
    <hyperlink r:id="rId1714" ref="E1715"/>
    <hyperlink r:id="rId1715" ref="E1716"/>
    <hyperlink r:id="rId1716" ref="E1717"/>
    <hyperlink r:id="rId1717" ref="E1718"/>
    <hyperlink r:id="rId1718" ref="E1719"/>
    <hyperlink r:id="rId1719" ref="E1720"/>
    <hyperlink r:id="rId1720" ref="E1721"/>
    <hyperlink r:id="rId1721" ref="E1722"/>
    <hyperlink r:id="rId1722" ref="E1723"/>
    <hyperlink r:id="rId1723" ref="E1724"/>
    <hyperlink r:id="rId1724" ref="E1725"/>
    <hyperlink r:id="rId1725" ref="E1726"/>
    <hyperlink r:id="rId1726" ref="E1727"/>
    <hyperlink r:id="rId1727" ref="E1728"/>
    <hyperlink r:id="rId1728" ref="E1729"/>
    <hyperlink r:id="rId1729" ref="E1730"/>
    <hyperlink r:id="rId1730" ref="E1731"/>
    <hyperlink r:id="rId1731" ref="E1732"/>
    <hyperlink r:id="rId1732" ref="E1733"/>
    <hyperlink r:id="rId1733" ref="E1734"/>
    <hyperlink r:id="rId1734" ref="E1735"/>
    <hyperlink r:id="rId1735" ref="E1736"/>
    <hyperlink r:id="rId1736" ref="E1737"/>
    <hyperlink r:id="rId1737" ref="E1738"/>
    <hyperlink r:id="rId1738" ref="E1739"/>
    <hyperlink r:id="rId1739" ref="E1740"/>
    <hyperlink r:id="rId1740" ref="E1741"/>
    <hyperlink r:id="rId1741" ref="E1742"/>
    <hyperlink r:id="rId1742" ref="E1743"/>
    <hyperlink r:id="rId1743" ref="E1744"/>
    <hyperlink r:id="rId1744" ref="E1745"/>
    <hyperlink r:id="rId1745" ref="E1746"/>
    <hyperlink r:id="rId1746" ref="E1747"/>
    <hyperlink r:id="rId1747" ref="E1748"/>
    <hyperlink r:id="rId1748" ref="E1749"/>
    <hyperlink r:id="rId1749" ref="E1750"/>
    <hyperlink r:id="rId1750" ref="E1751"/>
    <hyperlink r:id="rId1751" ref="E1752"/>
    <hyperlink r:id="rId1752" ref="E1753"/>
    <hyperlink r:id="rId1753" ref="E1754"/>
    <hyperlink r:id="rId1754" ref="E1755"/>
    <hyperlink r:id="rId1755" ref="E1756"/>
    <hyperlink r:id="rId1756" ref="E1757"/>
    <hyperlink r:id="rId1757" ref="E1758"/>
    <hyperlink r:id="rId1758" ref="E1759"/>
    <hyperlink r:id="rId1759" ref="E1760"/>
    <hyperlink r:id="rId1760" ref="E1761"/>
    <hyperlink r:id="rId1761" ref="E1762"/>
    <hyperlink r:id="rId1762" ref="E1763"/>
    <hyperlink r:id="rId1763" ref="E1764"/>
    <hyperlink r:id="rId1764" ref="E1765"/>
    <hyperlink r:id="rId1765" ref="E1766"/>
    <hyperlink r:id="rId1766" ref="E1767"/>
    <hyperlink r:id="rId1767" ref="E1768"/>
    <hyperlink r:id="rId1768" ref="E1769"/>
    <hyperlink r:id="rId1769" ref="E1770"/>
    <hyperlink r:id="rId1770" ref="E1771"/>
    <hyperlink r:id="rId1771" ref="E1772"/>
    <hyperlink r:id="rId1772" ref="E1773"/>
    <hyperlink r:id="rId1773" ref="E1774"/>
    <hyperlink r:id="rId1774" ref="E1775"/>
    <hyperlink r:id="rId1775" ref="E1776"/>
    <hyperlink r:id="rId1776" ref="E1777"/>
    <hyperlink r:id="rId1777" ref="E1778"/>
    <hyperlink r:id="rId1778" ref="E1779"/>
    <hyperlink r:id="rId1779" ref="E1780"/>
    <hyperlink r:id="rId1780" ref="E1781"/>
    <hyperlink r:id="rId1781" ref="E1782"/>
    <hyperlink r:id="rId1782" ref="E1783"/>
    <hyperlink r:id="rId1783" ref="E1784"/>
    <hyperlink r:id="rId1784" ref="E1785"/>
    <hyperlink r:id="rId1785" ref="E1786"/>
    <hyperlink r:id="rId1786" ref="E1787"/>
    <hyperlink r:id="rId1787" ref="E1788"/>
    <hyperlink r:id="rId1788" ref="E1789"/>
    <hyperlink r:id="rId1789" ref="E1790"/>
    <hyperlink r:id="rId1790" ref="E1791"/>
    <hyperlink r:id="rId1791" ref="E1792"/>
    <hyperlink r:id="rId1792" ref="E1793"/>
    <hyperlink r:id="rId1793" ref="E1794"/>
    <hyperlink r:id="rId1794" ref="E1795"/>
    <hyperlink r:id="rId1795" ref="E1796"/>
    <hyperlink r:id="rId1796" ref="E1797"/>
    <hyperlink r:id="rId1797" ref="E1798"/>
    <hyperlink r:id="rId1798" ref="E1799"/>
    <hyperlink r:id="rId1799" ref="E1800"/>
    <hyperlink r:id="rId1800" ref="E1801"/>
    <hyperlink r:id="rId1801" ref="E1802"/>
    <hyperlink r:id="rId1802" ref="E1803"/>
    <hyperlink r:id="rId1803" ref="E1804"/>
    <hyperlink r:id="rId1804" ref="E1805"/>
    <hyperlink r:id="rId1805" ref="E1806"/>
    <hyperlink r:id="rId1806" ref="E1807"/>
    <hyperlink r:id="rId1807" ref="E1808"/>
    <hyperlink r:id="rId1808" ref="E1809"/>
    <hyperlink r:id="rId1809" ref="E1810"/>
    <hyperlink r:id="rId1810" ref="E1811"/>
    <hyperlink r:id="rId1811" ref="E1812"/>
    <hyperlink r:id="rId1812" ref="E1813"/>
    <hyperlink r:id="rId1813" ref="E1814"/>
    <hyperlink r:id="rId1814" ref="E1815"/>
    <hyperlink r:id="rId1815" ref="E1816"/>
    <hyperlink r:id="rId1816" ref="E1817"/>
    <hyperlink r:id="rId1817" ref="E1818"/>
    <hyperlink r:id="rId1818" ref="E1819"/>
    <hyperlink r:id="rId1819" ref="E1820"/>
    <hyperlink r:id="rId1820" ref="E1821"/>
    <hyperlink r:id="rId1821" ref="E1822"/>
    <hyperlink r:id="rId1822" ref="E1823"/>
    <hyperlink r:id="rId1823" ref="E1824"/>
    <hyperlink r:id="rId1824" ref="E1825"/>
    <hyperlink r:id="rId1825" ref="E1826"/>
    <hyperlink r:id="rId1826" ref="E1827"/>
    <hyperlink r:id="rId1827" ref="E1828"/>
    <hyperlink r:id="rId1828" ref="E1829"/>
    <hyperlink r:id="rId1829" ref="E1830"/>
    <hyperlink r:id="rId1830" ref="E1831"/>
    <hyperlink r:id="rId1831" ref="E1832"/>
    <hyperlink r:id="rId1832" ref="E1833"/>
    <hyperlink r:id="rId1833" ref="E1834"/>
    <hyperlink r:id="rId1834" ref="E1835"/>
    <hyperlink r:id="rId1835" ref="E1836"/>
    <hyperlink r:id="rId1836" ref="E1837"/>
    <hyperlink r:id="rId1837" ref="E1838"/>
    <hyperlink r:id="rId1838" ref="E1839"/>
    <hyperlink r:id="rId1839" ref="E1840"/>
    <hyperlink r:id="rId1840" ref="E1841"/>
    <hyperlink r:id="rId1841" ref="E1842"/>
    <hyperlink r:id="rId1842" ref="E1843"/>
    <hyperlink r:id="rId1843" ref="E1844"/>
    <hyperlink r:id="rId1844" ref="E1845"/>
    <hyperlink r:id="rId1845" ref="E1846"/>
    <hyperlink r:id="rId1846" ref="E1847"/>
    <hyperlink r:id="rId1847" ref="E1848"/>
    <hyperlink r:id="rId1848" ref="E1849"/>
    <hyperlink r:id="rId1849" ref="E1850"/>
    <hyperlink r:id="rId1850" ref="E1851"/>
    <hyperlink r:id="rId1851" ref="E1852"/>
    <hyperlink r:id="rId1852" ref="E1853"/>
    <hyperlink r:id="rId1853" ref="E1854"/>
    <hyperlink r:id="rId1854" ref="E1855"/>
    <hyperlink r:id="rId1855" ref="E1856"/>
    <hyperlink r:id="rId1856" ref="E1857"/>
    <hyperlink r:id="rId1857" ref="E1858"/>
    <hyperlink r:id="rId1858" ref="E1859"/>
    <hyperlink r:id="rId1859" ref="E1860"/>
    <hyperlink r:id="rId1860" ref="E1861"/>
    <hyperlink r:id="rId1861" ref="E1862"/>
    <hyperlink r:id="rId1862" ref="E1863"/>
    <hyperlink r:id="rId1863" ref="E1864"/>
    <hyperlink r:id="rId1864" ref="E1865"/>
    <hyperlink r:id="rId1865" ref="E1866"/>
    <hyperlink r:id="rId1866" ref="E1867"/>
    <hyperlink r:id="rId1867" ref="E1868"/>
    <hyperlink r:id="rId1868" ref="E1869"/>
    <hyperlink r:id="rId1869" ref="E1870"/>
    <hyperlink r:id="rId1870" ref="E1871"/>
    <hyperlink r:id="rId1871" ref="E1872"/>
    <hyperlink r:id="rId1872" ref="E1873"/>
    <hyperlink r:id="rId1873" ref="E1874"/>
    <hyperlink r:id="rId1874" ref="E1875"/>
    <hyperlink r:id="rId1875" ref="E1876"/>
    <hyperlink r:id="rId1876" ref="E1877"/>
    <hyperlink r:id="rId1877" ref="E1878"/>
    <hyperlink r:id="rId1878" ref="E1879"/>
    <hyperlink r:id="rId1879" ref="E1880"/>
    <hyperlink r:id="rId1880" ref="E1881"/>
    <hyperlink r:id="rId1881" ref="E1882"/>
    <hyperlink r:id="rId1882" ref="E1883"/>
    <hyperlink r:id="rId1883" ref="E1884"/>
    <hyperlink r:id="rId1884" ref="E1885"/>
    <hyperlink r:id="rId1885" ref="E1886"/>
    <hyperlink r:id="rId1886" ref="E1887"/>
    <hyperlink r:id="rId1887" ref="E1888"/>
    <hyperlink r:id="rId1888" ref="E1889"/>
    <hyperlink r:id="rId1889" ref="E1890"/>
    <hyperlink r:id="rId1890" ref="E1891"/>
    <hyperlink r:id="rId1891" ref="E1892"/>
    <hyperlink r:id="rId1892" ref="E1893"/>
    <hyperlink r:id="rId1893" ref="E1894"/>
    <hyperlink r:id="rId1894" ref="E1895"/>
    <hyperlink r:id="rId1895" ref="E1896"/>
    <hyperlink r:id="rId1896" ref="E1897"/>
    <hyperlink r:id="rId1897" ref="E1898"/>
    <hyperlink r:id="rId1898" ref="E1899"/>
    <hyperlink r:id="rId1899" ref="E1900"/>
    <hyperlink r:id="rId1900" ref="E1901"/>
    <hyperlink r:id="rId1901" ref="E1902"/>
    <hyperlink r:id="rId1902" ref="E1903"/>
    <hyperlink r:id="rId1903" ref="E1904"/>
    <hyperlink r:id="rId1904" ref="E1905"/>
    <hyperlink r:id="rId1905" ref="E1906"/>
    <hyperlink r:id="rId1906" ref="E1907"/>
    <hyperlink r:id="rId1907" ref="E1908"/>
    <hyperlink r:id="rId1908" ref="E1909"/>
    <hyperlink r:id="rId1909" ref="E1910"/>
    <hyperlink r:id="rId1910" ref="E1911"/>
    <hyperlink r:id="rId1911" ref="E1912"/>
    <hyperlink r:id="rId1912" ref="E1913"/>
    <hyperlink r:id="rId1913" ref="E1914"/>
    <hyperlink r:id="rId1914" ref="E1915"/>
    <hyperlink r:id="rId1915" ref="E1916"/>
    <hyperlink r:id="rId1916" ref="E1917"/>
    <hyperlink r:id="rId1917" ref="E1918"/>
    <hyperlink r:id="rId1918" ref="E1919"/>
    <hyperlink r:id="rId1919" ref="E1920"/>
    <hyperlink r:id="rId1920" ref="E1921"/>
    <hyperlink r:id="rId1921" ref="E1922"/>
    <hyperlink r:id="rId1922" ref="E1923"/>
    <hyperlink r:id="rId1923" ref="E1924"/>
    <hyperlink r:id="rId1924" ref="E1925"/>
    <hyperlink r:id="rId1925" ref="E1926"/>
    <hyperlink r:id="rId1926" ref="E1927"/>
    <hyperlink r:id="rId1927" ref="E1928"/>
    <hyperlink r:id="rId1928" ref="E1929"/>
    <hyperlink r:id="rId1929" ref="E1930"/>
    <hyperlink r:id="rId1930" ref="E1931"/>
    <hyperlink r:id="rId1931" ref="E1932"/>
    <hyperlink r:id="rId1932" ref="E1933"/>
    <hyperlink r:id="rId1933" ref="E1934"/>
    <hyperlink r:id="rId1934" ref="E1935"/>
    <hyperlink r:id="rId1935" ref="E1936"/>
    <hyperlink r:id="rId1936" ref="E1937"/>
    <hyperlink r:id="rId1937" ref="E1938"/>
    <hyperlink r:id="rId1938" ref="E1939"/>
    <hyperlink r:id="rId1939" ref="E1940"/>
    <hyperlink r:id="rId1940" ref="E1941"/>
    <hyperlink r:id="rId1941" ref="E1942"/>
    <hyperlink r:id="rId1942" ref="E1943"/>
    <hyperlink r:id="rId1943" ref="E1944"/>
    <hyperlink r:id="rId1944" ref="E1945"/>
    <hyperlink r:id="rId1945" ref="E1946"/>
    <hyperlink r:id="rId1946" ref="E1947"/>
    <hyperlink r:id="rId1947" ref="E1948"/>
    <hyperlink r:id="rId1948" ref="E1949"/>
    <hyperlink r:id="rId1949" ref="E1950"/>
    <hyperlink r:id="rId1950" ref="E1951"/>
    <hyperlink r:id="rId1951" ref="E1952"/>
    <hyperlink r:id="rId1952" ref="E1953"/>
    <hyperlink r:id="rId1953" ref="E1954"/>
    <hyperlink r:id="rId1954" ref="E1955"/>
    <hyperlink r:id="rId1955" ref="E1956"/>
    <hyperlink r:id="rId1956" ref="E1957"/>
    <hyperlink r:id="rId1957" ref="E1958"/>
    <hyperlink r:id="rId1958" ref="E1959"/>
    <hyperlink r:id="rId1959" ref="E1960"/>
    <hyperlink r:id="rId1960" ref="E1961"/>
    <hyperlink r:id="rId1961" ref="E1962"/>
    <hyperlink r:id="rId1962" ref="E1963"/>
    <hyperlink r:id="rId1963" ref="E1964"/>
    <hyperlink r:id="rId1964" ref="E1965"/>
    <hyperlink r:id="rId1965" ref="E1966"/>
    <hyperlink r:id="rId1966" ref="E1967"/>
    <hyperlink r:id="rId1967" ref="E1968"/>
    <hyperlink r:id="rId1968" ref="E1969"/>
    <hyperlink r:id="rId1969" ref="E1970"/>
    <hyperlink r:id="rId1970" ref="E1971"/>
    <hyperlink r:id="rId1971" ref="E1972"/>
    <hyperlink r:id="rId1972" ref="E1973"/>
    <hyperlink r:id="rId1973" ref="E1974"/>
    <hyperlink r:id="rId1974" ref="E1975"/>
    <hyperlink r:id="rId1975" ref="E1976"/>
    <hyperlink r:id="rId1976" ref="E1977"/>
    <hyperlink r:id="rId1977" ref="E1978"/>
    <hyperlink r:id="rId1978" ref="E1979"/>
    <hyperlink r:id="rId1979" ref="E1980"/>
    <hyperlink r:id="rId1980" ref="E1981"/>
    <hyperlink r:id="rId1981" ref="E1982"/>
    <hyperlink r:id="rId1982" ref="E1983"/>
    <hyperlink r:id="rId1983" ref="E1984"/>
    <hyperlink r:id="rId1984" ref="E1985"/>
    <hyperlink r:id="rId1985" ref="E1986"/>
    <hyperlink r:id="rId1986" ref="E1987"/>
    <hyperlink r:id="rId1987" ref="E1988"/>
    <hyperlink r:id="rId1988" ref="E1989"/>
    <hyperlink r:id="rId1989" ref="E1990"/>
    <hyperlink r:id="rId1990" ref="E1991"/>
    <hyperlink r:id="rId1991" ref="E1992"/>
    <hyperlink r:id="rId1992" ref="E1993"/>
    <hyperlink r:id="rId1993" ref="E1994"/>
    <hyperlink r:id="rId1994" ref="E1995"/>
    <hyperlink r:id="rId1995" ref="E1996"/>
    <hyperlink r:id="rId1996" ref="E1997"/>
    <hyperlink r:id="rId1997" ref="E1998"/>
    <hyperlink r:id="rId1998" ref="E1999"/>
    <hyperlink r:id="rId1999" ref="E2000"/>
    <hyperlink r:id="rId2000" ref="E2001"/>
    <hyperlink r:id="rId2001" ref="E2002"/>
    <hyperlink r:id="rId2002" ref="E2003"/>
    <hyperlink r:id="rId2003" ref="E2004"/>
    <hyperlink r:id="rId2004" ref="E2005"/>
    <hyperlink r:id="rId2005" ref="E2006"/>
    <hyperlink r:id="rId2006" ref="E2007"/>
    <hyperlink r:id="rId2007" ref="E2008"/>
    <hyperlink r:id="rId2008" ref="E2009"/>
    <hyperlink r:id="rId2009" ref="E2010"/>
    <hyperlink r:id="rId2010" ref="E2011"/>
    <hyperlink r:id="rId2011" ref="E2012"/>
    <hyperlink r:id="rId2012" ref="E2013"/>
    <hyperlink r:id="rId2013" ref="E2014"/>
    <hyperlink r:id="rId2014" ref="E2015"/>
    <hyperlink r:id="rId2015" ref="E2016"/>
    <hyperlink r:id="rId2016" ref="E2017"/>
    <hyperlink r:id="rId2017" ref="E2018"/>
    <hyperlink r:id="rId2018" ref="E2019"/>
    <hyperlink r:id="rId2019" ref="E2020"/>
    <hyperlink r:id="rId2020" ref="E2021"/>
    <hyperlink r:id="rId2021" ref="E2022"/>
    <hyperlink r:id="rId2022" ref="E2023"/>
    <hyperlink r:id="rId2023" ref="E2024"/>
    <hyperlink r:id="rId2024" ref="E2025"/>
    <hyperlink r:id="rId2025" ref="E2026"/>
    <hyperlink r:id="rId2026" ref="E2027"/>
    <hyperlink r:id="rId2027" ref="E2028"/>
    <hyperlink r:id="rId2028" ref="E2029"/>
    <hyperlink r:id="rId2029" ref="E2030"/>
    <hyperlink r:id="rId2030" ref="E2031"/>
    <hyperlink r:id="rId2031" ref="E2032"/>
    <hyperlink r:id="rId2032" ref="E2033"/>
    <hyperlink r:id="rId2033" ref="E2034"/>
    <hyperlink r:id="rId2034" ref="E2035"/>
    <hyperlink r:id="rId2035" ref="E2036"/>
    <hyperlink r:id="rId2036" ref="E2037"/>
    <hyperlink r:id="rId2037" ref="E2038"/>
    <hyperlink r:id="rId2038" ref="E2039"/>
    <hyperlink r:id="rId2039" ref="E2040"/>
    <hyperlink r:id="rId2040" ref="E2041"/>
    <hyperlink r:id="rId2041" ref="E2042"/>
    <hyperlink r:id="rId2042" ref="E2043"/>
    <hyperlink r:id="rId2043" ref="E2044"/>
    <hyperlink r:id="rId2044" ref="E2045"/>
    <hyperlink r:id="rId2045" ref="E2046"/>
    <hyperlink r:id="rId2046" ref="E2047"/>
    <hyperlink r:id="rId2047" ref="E2048"/>
    <hyperlink r:id="rId2048" ref="E2049"/>
    <hyperlink r:id="rId2049" ref="E2050"/>
    <hyperlink r:id="rId2050" ref="E2051"/>
    <hyperlink r:id="rId2051" ref="E2052"/>
    <hyperlink r:id="rId2052" ref="E2053"/>
    <hyperlink r:id="rId2053" ref="E2054"/>
    <hyperlink r:id="rId2054" ref="E2055"/>
    <hyperlink r:id="rId2055" ref="E2056"/>
    <hyperlink r:id="rId2056" ref="E2057"/>
    <hyperlink r:id="rId2057" ref="E2058"/>
    <hyperlink r:id="rId2058" ref="E2059"/>
    <hyperlink r:id="rId2059" ref="E2060"/>
    <hyperlink r:id="rId2060" ref="E2061"/>
    <hyperlink r:id="rId2061" ref="E2062"/>
    <hyperlink r:id="rId2062" ref="E2063"/>
    <hyperlink r:id="rId2063" ref="E2064"/>
    <hyperlink r:id="rId2064" ref="E2065"/>
    <hyperlink r:id="rId2065" ref="E2066"/>
    <hyperlink r:id="rId2066" ref="E2067"/>
    <hyperlink r:id="rId2067" ref="E2068"/>
    <hyperlink r:id="rId2068" ref="E2069"/>
    <hyperlink r:id="rId2069" ref="E2070"/>
    <hyperlink r:id="rId2070" ref="E2071"/>
    <hyperlink r:id="rId2071" ref="E2072"/>
    <hyperlink r:id="rId2072" ref="E2073"/>
    <hyperlink r:id="rId2073" ref="E2074"/>
    <hyperlink r:id="rId2074" ref="E2075"/>
    <hyperlink r:id="rId2075" ref="E2076"/>
    <hyperlink r:id="rId2076" ref="E2077"/>
    <hyperlink r:id="rId2077" ref="E2078"/>
    <hyperlink r:id="rId2078" ref="E2079"/>
    <hyperlink r:id="rId2079" ref="E2080"/>
    <hyperlink r:id="rId2080" ref="E2081"/>
    <hyperlink r:id="rId2081" ref="E2082"/>
    <hyperlink r:id="rId2082" ref="E2083"/>
    <hyperlink r:id="rId2083" ref="E2084"/>
    <hyperlink r:id="rId2084" ref="E2085"/>
    <hyperlink r:id="rId2085" ref="E2086"/>
    <hyperlink r:id="rId2086" ref="E2087"/>
    <hyperlink r:id="rId2087" ref="E2088"/>
    <hyperlink r:id="rId2088" ref="E2089"/>
    <hyperlink r:id="rId2089" ref="E2090"/>
    <hyperlink r:id="rId2090" ref="E2091"/>
    <hyperlink r:id="rId2091" ref="E2092"/>
    <hyperlink r:id="rId2092" ref="E2093"/>
    <hyperlink r:id="rId2093" ref="E2094"/>
    <hyperlink r:id="rId2094" ref="E2095"/>
    <hyperlink r:id="rId2095" ref="E2096"/>
    <hyperlink r:id="rId2096" ref="E2097"/>
    <hyperlink r:id="rId2097" ref="E2098"/>
    <hyperlink r:id="rId2098" ref="E2099"/>
    <hyperlink r:id="rId2099" ref="E2100"/>
    <hyperlink r:id="rId2100" ref="E2101"/>
    <hyperlink r:id="rId2101" ref="E2102"/>
    <hyperlink r:id="rId2102" ref="E2103"/>
    <hyperlink r:id="rId2103" ref="E2104"/>
    <hyperlink r:id="rId2104" ref="E2105"/>
    <hyperlink r:id="rId2105" ref="E2106"/>
    <hyperlink r:id="rId2106" ref="E2107"/>
    <hyperlink r:id="rId2107" ref="E2108"/>
    <hyperlink r:id="rId2108" ref="E2109"/>
    <hyperlink r:id="rId2109" ref="E2110"/>
    <hyperlink r:id="rId2110" ref="E2111"/>
    <hyperlink r:id="rId2111" ref="E2112"/>
    <hyperlink r:id="rId2112" ref="E2113"/>
    <hyperlink r:id="rId2113" ref="E2114"/>
    <hyperlink r:id="rId2114" ref="E2115"/>
    <hyperlink r:id="rId2115" ref="E2116"/>
    <hyperlink r:id="rId2116" ref="E2117"/>
    <hyperlink r:id="rId2117" ref="E2118"/>
    <hyperlink r:id="rId2118" ref="E2119"/>
    <hyperlink r:id="rId2119" ref="E2120"/>
    <hyperlink r:id="rId2120" ref="E2121"/>
    <hyperlink r:id="rId2121" ref="E2122"/>
    <hyperlink r:id="rId2122" ref="E2123"/>
    <hyperlink r:id="rId2123" ref="E2124"/>
    <hyperlink r:id="rId2124" ref="E2125"/>
    <hyperlink r:id="rId2125" ref="E2126"/>
    <hyperlink r:id="rId2126" ref="E2127"/>
    <hyperlink r:id="rId2127" ref="E2128"/>
    <hyperlink r:id="rId2128" ref="E2129"/>
    <hyperlink r:id="rId2129" ref="E2130"/>
    <hyperlink r:id="rId2130" ref="E2131"/>
    <hyperlink r:id="rId2131" ref="E2132"/>
    <hyperlink r:id="rId2132" ref="E2133"/>
    <hyperlink r:id="rId2133" ref="E2134"/>
    <hyperlink r:id="rId2134" ref="E2135"/>
    <hyperlink r:id="rId2135" ref="E2136"/>
    <hyperlink r:id="rId2136" ref="E2137"/>
    <hyperlink r:id="rId2137" ref="E2138"/>
    <hyperlink r:id="rId2138" ref="E2139"/>
    <hyperlink r:id="rId2139" ref="E2140"/>
    <hyperlink r:id="rId2140" ref="E2141"/>
    <hyperlink r:id="rId2141" ref="E2142"/>
    <hyperlink r:id="rId2142" ref="E2143"/>
    <hyperlink r:id="rId2143" ref="E2144"/>
    <hyperlink r:id="rId2144" ref="E2145"/>
    <hyperlink r:id="rId2145" ref="E2146"/>
    <hyperlink r:id="rId2146" ref="E2147"/>
    <hyperlink r:id="rId2147" ref="E2148"/>
    <hyperlink r:id="rId2148" ref="E2149"/>
    <hyperlink r:id="rId2149" ref="E2150"/>
    <hyperlink r:id="rId2150" ref="E2151"/>
    <hyperlink r:id="rId2151" ref="E2152"/>
    <hyperlink r:id="rId2152" ref="E2153"/>
    <hyperlink r:id="rId2153" ref="E2154"/>
    <hyperlink r:id="rId2154" ref="E2155"/>
    <hyperlink r:id="rId2155" ref="E2156"/>
    <hyperlink r:id="rId2156" ref="E2157"/>
    <hyperlink r:id="rId2157" ref="E2158"/>
    <hyperlink r:id="rId2158" ref="E2159"/>
    <hyperlink r:id="rId2159" ref="E2160"/>
    <hyperlink r:id="rId2160" ref="E2161"/>
    <hyperlink r:id="rId2161" ref="E2162"/>
    <hyperlink r:id="rId2162" ref="E2163"/>
    <hyperlink r:id="rId2163" ref="E2164"/>
    <hyperlink r:id="rId2164" ref="E2165"/>
    <hyperlink r:id="rId2165" ref="E2166"/>
    <hyperlink r:id="rId2166" ref="E2167"/>
    <hyperlink r:id="rId2167" ref="E2168"/>
    <hyperlink r:id="rId2168" ref="E2169"/>
    <hyperlink r:id="rId2169" ref="E2170"/>
    <hyperlink r:id="rId2170" ref="E2171"/>
    <hyperlink r:id="rId2171" ref="E2172"/>
    <hyperlink r:id="rId2172" ref="E2173"/>
    <hyperlink r:id="rId2173" ref="E2174"/>
    <hyperlink r:id="rId2174" ref="E2175"/>
    <hyperlink r:id="rId2175" ref="E2176"/>
    <hyperlink r:id="rId2176" ref="E2177"/>
    <hyperlink r:id="rId2177" ref="E2178"/>
    <hyperlink r:id="rId2178" ref="E2179"/>
    <hyperlink r:id="rId2179" ref="E2180"/>
    <hyperlink r:id="rId2180" ref="E2181"/>
    <hyperlink r:id="rId2181" ref="E2182"/>
    <hyperlink r:id="rId2182" ref="E2183"/>
    <hyperlink r:id="rId2183" ref="E2184"/>
    <hyperlink r:id="rId2184" ref="E2185"/>
    <hyperlink r:id="rId2185" ref="E2186"/>
    <hyperlink r:id="rId2186" ref="E2187"/>
    <hyperlink r:id="rId2187" ref="E2188"/>
    <hyperlink r:id="rId2188" ref="E2189"/>
    <hyperlink r:id="rId2189" ref="E2190"/>
    <hyperlink r:id="rId2190" ref="E2191"/>
    <hyperlink r:id="rId2191" ref="E2192"/>
    <hyperlink r:id="rId2192" ref="E2193"/>
    <hyperlink r:id="rId2193" ref="E2194"/>
    <hyperlink r:id="rId2194" ref="E2195"/>
    <hyperlink r:id="rId2195" ref="E2196"/>
    <hyperlink r:id="rId2196" ref="E2197"/>
    <hyperlink r:id="rId2197" ref="E2198"/>
    <hyperlink r:id="rId2198" ref="E2199"/>
    <hyperlink r:id="rId2199" ref="E2200"/>
    <hyperlink r:id="rId2200" ref="E2201"/>
    <hyperlink r:id="rId2201" ref="E2202"/>
    <hyperlink r:id="rId2202" ref="E2203"/>
    <hyperlink r:id="rId2203" ref="E2204"/>
    <hyperlink r:id="rId2204" ref="E2205"/>
    <hyperlink r:id="rId2205" ref="E2206"/>
    <hyperlink r:id="rId2206" ref="E2207"/>
    <hyperlink r:id="rId2207" ref="E2208"/>
    <hyperlink r:id="rId2208" ref="E2209"/>
    <hyperlink r:id="rId2209" ref="E2210"/>
    <hyperlink r:id="rId2210" ref="E2211"/>
    <hyperlink r:id="rId2211" ref="E2212"/>
    <hyperlink r:id="rId2212" ref="E2213"/>
    <hyperlink r:id="rId2213" ref="E2214"/>
    <hyperlink r:id="rId2214" ref="E2215"/>
    <hyperlink r:id="rId2215" ref="E2216"/>
    <hyperlink r:id="rId2216" ref="E2217"/>
    <hyperlink r:id="rId2217" ref="E2218"/>
    <hyperlink r:id="rId2218" ref="E2219"/>
    <hyperlink r:id="rId2219" ref="E2220"/>
    <hyperlink r:id="rId2220" ref="E2221"/>
    <hyperlink r:id="rId2221" ref="E2222"/>
    <hyperlink r:id="rId2222" ref="E2223"/>
    <hyperlink r:id="rId2223" ref="E2224"/>
    <hyperlink r:id="rId2224" ref="E2225"/>
    <hyperlink r:id="rId2225" ref="E2226"/>
    <hyperlink r:id="rId2226" ref="E2227"/>
    <hyperlink r:id="rId2227" ref="E2228"/>
    <hyperlink r:id="rId2228" ref="E2229"/>
    <hyperlink r:id="rId2229" ref="E2230"/>
    <hyperlink r:id="rId2230" ref="E2231"/>
    <hyperlink r:id="rId2231" ref="E2232"/>
    <hyperlink r:id="rId2232" ref="E2233"/>
    <hyperlink r:id="rId2233" ref="E2234"/>
    <hyperlink r:id="rId2234" ref="E2235"/>
    <hyperlink r:id="rId2235" ref="E2236"/>
    <hyperlink r:id="rId2236" ref="E2237"/>
    <hyperlink r:id="rId2237" ref="E2238"/>
    <hyperlink r:id="rId2238" ref="E2239"/>
    <hyperlink r:id="rId2239" ref="E2240"/>
    <hyperlink r:id="rId2240" ref="E2241"/>
    <hyperlink r:id="rId2241" ref="E2242"/>
    <hyperlink r:id="rId2242" ref="E2243"/>
    <hyperlink r:id="rId2243" ref="E2244"/>
    <hyperlink r:id="rId2244" ref="E2245"/>
    <hyperlink r:id="rId2245" ref="E2246"/>
    <hyperlink r:id="rId2246" ref="E2247"/>
    <hyperlink r:id="rId2247" ref="E2248"/>
    <hyperlink r:id="rId2248" ref="E2249"/>
    <hyperlink r:id="rId2249" ref="E2250"/>
    <hyperlink r:id="rId2250" ref="E2251"/>
    <hyperlink r:id="rId2251" ref="E2252"/>
    <hyperlink r:id="rId2252" ref="E2253"/>
    <hyperlink r:id="rId2253" ref="E2254"/>
    <hyperlink r:id="rId2254" ref="E2255"/>
    <hyperlink r:id="rId2255" ref="E2256"/>
    <hyperlink r:id="rId2256" ref="E2257"/>
    <hyperlink r:id="rId2257" ref="E2258"/>
    <hyperlink r:id="rId2258" ref="E2259"/>
    <hyperlink r:id="rId2259" ref="E2260"/>
    <hyperlink r:id="rId2260" ref="E2261"/>
    <hyperlink r:id="rId2261" ref="E2262"/>
    <hyperlink r:id="rId2262" ref="E2263"/>
    <hyperlink r:id="rId2263" ref="E2264"/>
    <hyperlink r:id="rId2264" ref="E2265"/>
    <hyperlink r:id="rId2265" ref="E2266"/>
    <hyperlink r:id="rId2266" ref="E2267"/>
    <hyperlink r:id="rId2267" ref="E2268"/>
    <hyperlink r:id="rId2268" ref="E2269"/>
    <hyperlink r:id="rId2269" ref="E2270"/>
    <hyperlink r:id="rId2270" ref="E2271"/>
    <hyperlink r:id="rId2271" ref="E2272"/>
    <hyperlink r:id="rId2272" ref="E2273"/>
    <hyperlink r:id="rId2273" ref="E2274"/>
    <hyperlink r:id="rId2274" ref="E2275"/>
    <hyperlink r:id="rId2275" ref="E2276"/>
    <hyperlink r:id="rId2276" ref="E2277"/>
    <hyperlink r:id="rId2277" ref="E2278"/>
    <hyperlink r:id="rId2278" ref="E2279"/>
    <hyperlink r:id="rId2279" ref="E2280"/>
    <hyperlink r:id="rId2280" ref="E2281"/>
    <hyperlink r:id="rId2281" ref="E2282"/>
    <hyperlink r:id="rId2282" ref="E2283"/>
    <hyperlink r:id="rId2283" ref="E2284"/>
    <hyperlink r:id="rId2284" ref="E2285"/>
    <hyperlink r:id="rId2285" ref="E2286"/>
    <hyperlink r:id="rId2286" ref="E2287"/>
    <hyperlink r:id="rId2287" ref="E2288"/>
    <hyperlink r:id="rId2288" ref="E2289"/>
    <hyperlink r:id="rId2289" ref="E2290"/>
    <hyperlink r:id="rId2290" ref="E2291"/>
    <hyperlink r:id="rId2291" ref="E2292"/>
    <hyperlink r:id="rId2292" ref="E2293"/>
    <hyperlink r:id="rId2293" ref="E2294"/>
    <hyperlink r:id="rId2294" ref="E2295"/>
    <hyperlink r:id="rId2295" ref="E2296"/>
    <hyperlink r:id="rId2296" ref="E2297"/>
    <hyperlink r:id="rId2297" ref="E2298"/>
    <hyperlink r:id="rId2298" ref="E2299"/>
    <hyperlink r:id="rId2299" ref="E2300"/>
    <hyperlink r:id="rId2300" ref="E2301"/>
    <hyperlink r:id="rId2301" ref="E2302"/>
    <hyperlink r:id="rId2302" ref="E2303"/>
    <hyperlink r:id="rId2303" ref="E2304"/>
    <hyperlink r:id="rId2304" ref="E2305"/>
    <hyperlink r:id="rId2305" ref="E2306"/>
    <hyperlink r:id="rId2306" ref="E2307"/>
    <hyperlink r:id="rId2307" ref="E2308"/>
    <hyperlink r:id="rId2308" ref="E2309"/>
    <hyperlink r:id="rId2309" ref="E2310"/>
    <hyperlink r:id="rId2310" ref="E2311"/>
    <hyperlink r:id="rId2311" ref="E2312"/>
    <hyperlink r:id="rId2312" ref="E2313"/>
    <hyperlink r:id="rId2313" ref="E2314"/>
    <hyperlink r:id="rId2314" ref="E2315"/>
    <hyperlink r:id="rId2315" ref="E2316"/>
    <hyperlink r:id="rId2316" ref="E2317"/>
    <hyperlink r:id="rId2317" ref="E2318"/>
    <hyperlink r:id="rId2318" ref="E2319"/>
    <hyperlink r:id="rId2319" ref="E2320"/>
    <hyperlink r:id="rId2320" ref="E2321"/>
    <hyperlink r:id="rId2321" ref="E2322"/>
    <hyperlink r:id="rId2322" ref="E2323"/>
    <hyperlink r:id="rId2323" ref="E2324"/>
    <hyperlink r:id="rId2324" ref="E2325"/>
    <hyperlink r:id="rId2325" ref="E2326"/>
    <hyperlink r:id="rId2326" ref="E2327"/>
    <hyperlink r:id="rId2327" ref="E2328"/>
    <hyperlink r:id="rId2328" ref="E2329"/>
    <hyperlink r:id="rId2329" ref="E2330"/>
    <hyperlink r:id="rId2330" ref="E2331"/>
    <hyperlink r:id="rId2331" ref="E2332"/>
    <hyperlink r:id="rId2332" ref="E2333"/>
    <hyperlink r:id="rId2333" ref="E2334"/>
    <hyperlink r:id="rId2334" ref="E2335"/>
    <hyperlink r:id="rId2335" ref="E2336"/>
    <hyperlink r:id="rId2336" ref="E2337"/>
    <hyperlink r:id="rId2337" ref="E2338"/>
    <hyperlink r:id="rId2338" ref="E2339"/>
    <hyperlink r:id="rId2339" ref="E2340"/>
    <hyperlink r:id="rId2340" ref="E2341"/>
    <hyperlink r:id="rId2341" ref="E2342"/>
    <hyperlink r:id="rId2342" ref="E2343"/>
    <hyperlink r:id="rId2343" ref="E2344"/>
    <hyperlink r:id="rId2344" ref="E2345"/>
    <hyperlink r:id="rId2345" ref="E2346"/>
    <hyperlink r:id="rId2346" ref="E2347"/>
    <hyperlink r:id="rId2347" ref="E2348"/>
    <hyperlink r:id="rId2348" ref="E2349"/>
    <hyperlink r:id="rId2349" ref="E2350"/>
    <hyperlink r:id="rId2350" ref="E2351"/>
    <hyperlink r:id="rId2351" ref="E2352"/>
    <hyperlink r:id="rId2352" ref="E2353"/>
    <hyperlink r:id="rId2353" ref="E2354"/>
    <hyperlink r:id="rId2354" ref="E2355"/>
    <hyperlink r:id="rId2355" ref="E2356"/>
    <hyperlink r:id="rId2356" ref="E2357"/>
    <hyperlink r:id="rId2357" ref="E2358"/>
    <hyperlink r:id="rId2358" ref="E2359"/>
    <hyperlink r:id="rId2359" ref="E2360"/>
    <hyperlink r:id="rId2360" ref="E2361"/>
    <hyperlink r:id="rId2361" ref="E2362"/>
    <hyperlink r:id="rId2362" ref="E2363"/>
    <hyperlink r:id="rId2363" ref="E2364"/>
    <hyperlink r:id="rId2364" ref="E2365"/>
    <hyperlink r:id="rId2365" ref="E2366"/>
    <hyperlink r:id="rId2366" ref="E2367"/>
    <hyperlink r:id="rId2367" ref="E2368"/>
    <hyperlink r:id="rId2368" ref="E2369"/>
    <hyperlink r:id="rId2369" ref="E2370"/>
    <hyperlink r:id="rId2370" ref="E2371"/>
    <hyperlink r:id="rId2371" ref="E2372"/>
    <hyperlink r:id="rId2372" ref="E2373"/>
    <hyperlink r:id="rId2373" ref="E2374"/>
    <hyperlink r:id="rId2374" ref="E2375"/>
    <hyperlink r:id="rId2375" ref="E2376"/>
    <hyperlink r:id="rId2376" ref="E2377"/>
    <hyperlink r:id="rId2377" ref="E2378"/>
    <hyperlink r:id="rId2378" ref="E2379"/>
    <hyperlink r:id="rId2379" ref="E2380"/>
    <hyperlink r:id="rId2380" ref="E2381"/>
    <hyperlink r:id="rId2381" ref="E2382"/>
    <hyperlink r:id="rId2382" ref="E2383"/>
    <hyperlink r:id="rId2383" ref="E2384"/>
    <hyperlink r:id="rId2384" ref="E2385"/>
    <hyperlink r:id="rId2385" ref="E2386"/>
    <hyperlink r:id="rId2386" ref="E2387"/>
    <hyperlink r:id="rId2387" ref="E2388"/>
    <hyperlink r:id="rId2388" ref="E2389"/>
    <hyperlink r:id="rId2389" ref="E2390"/>
    <hyperlink r:id="rId2390" ref="E2391"/>
    <hyperlink r:id="rId2391" ref="E2392"/>
    <hyperlink r:id="rId2392" ref="E2393"/>
    <hyperlink r:id="rId2393" ref="E2394"/>
    <hyperlink r:id="rId2394" ref="E2395"/>
    <hyperlink r:id="rId2395" ref="E2396"/>
    <hyperlink r:id="rId2396" ref="E2397"/>
    <hyperlink r:id="rId2397" ref="E2398"/>
    <hyperlink r:id="rId2398" ref="E2399"/>
    <hyperlink r:id="rId2399" ref="E2400"/>
    <hyperlink r:id="rId2400" ref="E2401"/>
    <hyperlink r:id="rId2401" ref="E2402"/>
    <hyperlink r:id="rId2402" ref="E2403"/>
    <hyperlink r:id="rId2403" ref="E2404"/>
    <hyperlink r:id="rId2404" ref="E2405"/>
    <hyperlink r:id="rId2405" ref="E2406"/>
    <hyperlink r:id="rId2406" ref="E2407"/>
    <hyperlink r:id="rId2407" ref="E2408"/>
    <hyperlink r:id="rId2408" ref="E2409"/>
    <hyperlink r:id="rId2409" ref="E2410"/>
    <hyperlink r:id="rId2410" ref="E2411"/>
    <hyperlink r:id="rId2411" ref="E2412"/>
    <hyperlink r:id="rId2412" ref="E2413"/>
    <hyperlink r:id="rId2413" ref="E2414"/>
    <hyperlink r:id="rId2414" ref="E2415"/>
    <hyperlink r:id="rId2415" ref="E2416"/>
    <hyperlink r:id="rId2416" ref="E2417"/>
    <hyperlink r:id="rId2417" ref="E2418"/>
    <hyperlink r:id="rId2418" ref="E2419"/>
    <hyperlink r:id="rId2419" ref="E2420"/>
    <hyperlink r:id="rId2420" ref="E2421"/>
    <hyperlink r:id="rId2421" ref="E2422"/>
    <hyperlink r:id="rId2422" ref="E2423"/>
    <hyperlink r:id="rId2423" ref="E2424"/>
    <hyperlink r:id="rId2424" ref="E2425"/>
    <hyperlink r:id="rId2425" ref="E2426"/>
    <hyperlink r:id="rId2426" ref="E2427"/>
    <hyperlink r:id="rId2427" ref="E2428"/>
    <hyperlink r:id="rId2428" ref="E2429"/>
    <hyperlink r:id="rId2429" ref="E2430"/>
    <hyperlink r:id="rId2430" ref="E2431"/>
    <hyperlink r:id="rId2431" ref="E2432"/>
    <hyperlink r:id="rId2432" ref="E2433"/>
    <hyperlink r:id="rId2433" ref="E2434"/>
    <hyperlink r:id="rId2434" ref="E2435"/>
    <hyperlink r:id="rId2435" ref="E2436"/>
    <hyperlink r:id="rId2436" ref="E2437"/>
    <hyperlink r:id="rId2437" ref="E2438"/>
    <hyperlink r:id="rId2438" ref="E2439"/>
    <hyperlink r:id="rId2439" ref="E2440"/>
    <hyperlink r:id="rId2440" ref="E2441"/>
    <hyperlink r:id="rId2441" ref="E2442"/>
    <hyperlink r:id="rId2442" ref="E2443"/>
    <hyperlink r:id="rId2443" ref="E2444"/>
    <hyperlink r:id="rId2444" ref="E2445"/>
    <hyperlink r:id="rId2445" ref="E2446"/>
    <hyperlink r:id="rId2446" ref="E2447"/>
    <hyperlink r:id="rId2447" ref="E2448"/>
    <hyperlink r:id="rId2448" ref="E2449"/>
    <hyperlink r:id="rId2449" ref="E2450"/>
    <hyperlink r:id="rId2450" ref="E2451"/>
    <hyperlink r:id="rId2451" ref="E2452"/>
    <hyperlink r:id="rId2452" ref="E2453"/>
    <hyperlink r:id="rId2453" ref="E2454"/>
    <hyperlink r:id="rId2454" ref="E2455"/>
    <hyperlink r:id="rId2455" ref="E2456"/>
    <hyperlink r:id="rId2456" ref="E2457"/>
    <hyperlink r:id="rId2457" ref="E2458"/>
    <hyperlink r:id="rId2458" ref="E2459"/>
    <hyperlink r:id="rId2459" ref="E2460"/>
    <hyperlink r:id="rId2460" ref="E2461"/>
    <hyperlink r:id="rId2461" ref="E2462"/>
    <hyperlink r:id="rId2462" ref="E2463"/>
    <hyperlink r:id="rId2463" ref="E2464"/>
    <hyperlink r:id="rId2464" ref="E2465"/>
    <hyperlink r:id="rId2465" ref="E2466"/>
    <hyperlink r:id="rId2466" ref="E2467"/>
    <hyperlink r:id="rId2467" ref="E2468"/>
    <hyperlink r:id="rId2468" ref="E2469"/>
    <hyperlink r:id="rId2469" ref="E2470"/>
    <hyperlink r:id="rId2470" ref="E2471"/>
    <hyperlink r:id="rId2471" ref="E2472"/>
    <hyperlink r:id="rId2472" ref="E2473"/>
    <hyperlink r:id="rId2473" ref="E2474"/>
    <hyperlink r:id="rId2474" ref="E2475"/>
    <hyperlink r:id="rId2475" ref="E2476"/>
    <hyperlink r:id="rId2476" ref="E2477"/>
    <hyperlink r:id="rId2477" ref="E2478"/>
    <hyperlink r:id="rId2478" ref="E2479"/>
    <hyperlink r:id="rId2479" ref="E2480"/>
    <hyperlink r:id="rId2480" ref="E2481"/>
    <hyperlink r:id="rId2481" ref="E2482"/>
    <hyperlink r:id="rId2482" ref="E2483"/>
    <hyperlink r:id="rId2483" ref="E2484"/>
    <hyperlink r:id="rId2484" ref="E2485"/>
    <hyperlink r:id="rId2485" ref="E2486"/>
    <hyperlink r:id="rId2486" ref="E2487"/>
    <hyperlink r:id="rId2487" ref="E2488"/>
    <hyperlink r:id="rId2488" ref="E2489"/>
    <hyperlink r:id="rId2489" ref="E2490"/>
    <hyperlink r:id="rId2490" ref="E2491"/>
    <hyperlink r:id="rId2491" ref="E2492"/>
    <hyperlink r:id="rId2492" ref="E2493"/>
    <hyperlink r:id="rId2493" ref="E2494"/>
    <hyperlink r:id="rId2494" ref="E2495"/>
    <hyperlink r:id="rId2495" ref="E2496"/>
    <hyperlink r:id="rId2496" ref="E2497"/>
    <hyperlink r:id="rId2497" ref="E2498"/>
    <hyperlink r:id="rId2498" ref="E2499"/>
    <hyperlink r:id="rId2499" ref="E2500"/>
    <hyperlink r:id="rId2500" ref="E2501"/>
    <hyperlink r:id="rId2501" ref="E2502"/>
    <hyperlink r:id="rId2502" ref="E2503"/>
    <hyperlink r:id="rId2503" ref="E2504"/>
    <hyperlink r:id="rId2504" ref="E2505"/>
    <hyperlink r:id="rId2505" ref="E2506"/>
    <hyperlink r:id="rId2506" ref="E2507"/>
    <hyperlink r:id="rId2507" ref="E2508"/>
    <hyperlink r:id="rId2508" ref="E2509"/>
    <hyperlink r:id="rId2509" ref="E2510"/>
    <hyperlink r:id="rId2510" ref="E2511"/>
    <hyperlink r:id="rId2511" ref="E2512"/>
    <hyperlink r:id="rId2512" ref="E2513"/>
    <hyperlink r:id="rId2513" ref="E2514"/>
    <hyperlink r:id="rId2514" ref="E2515"/>
    <hyperlink r:id="rId2515" ref="E2516"/>
    <hyperlink r:id="rId2516" ref="E2517"/>
    <hyperlink r:id="rId2517" ref="E2518"/>
    <hyperlink r:id="rId2518" ref="E2519"/>
    <hyperlink r:id="rId2519" ref="E2520"/>
    <hyperlink r:id="rId2520" ref="E2521"/>
    <hyperlink r:id="rId2521" ref="E2522"/>
    <hyperlink r:id="rId2522" ref="E2523"/>
    <hyperlink r:id="rId2523" ref="E2524"/>
    <hyperlink r:id="rId2524" ref="E2525"/>
    <hyperlink r:id="rId2525" ref="E2526"/>
    <hyperlink r:id="rId2526" ref="E2527"/>
    <hyperlink r:id="rId2527" ref="E2528"/>
    <hyperlink r:id="rId2528" ref="E2529"/>
    <hyperlink r:id="rId2529" ref="E2530"/>
    <hyperlink r:id="rId2530" ref="E2531"/>
    <hyperlink r:id="rId2531" ref="E2532"/>
    <hyperlink r:id="rId2532" ref="E2533"/>
    <hyperlink r:id="rId2533" ref="E2534"/>
    <hyperlink r:id="rId2534" ref="E2535"/>
    <hyperlink r:id="rId2535" ref="E2536"/>
    <hyperlink r:id="rId2536" ref="E2537"/>
    <hyperlink r:id="rId2537" ref="E2538"/>
    <hyperlink r:id="rId2538" ref="E2539"/>
    <hyperlink r:id="rId2539" ref="E2540"/>
    <hyperlink r:id="rId2540" ref="E2541"/>
    <hyperlink r:id="rId2541" ref="E2542"/>
    <hyperlink r:id="rId2542" ref="E2543"/>
    <hyperlink r:id="rId2543" ref="E2544"/>
    <hyperlink r:id="rId2544" ref="E2545"/>
    <hyperlink r:id="rId2545" ref="E2546"/>
    <hyperlink r:id="rId2546" ref="E2547"/>
    <hyperlink r:id="rId2547" ref="E2548"/>
    <hyperlink r:id="rId2548" ref="E2549"/>
    <hyperlink r:id="rId2549" ref="E2550"/>
    <hyperlink r:id="rId2550" ref="E2551"/>
    <hyperlink r:id="rId2551" ref="E2552"/>
    <hyperlink r:id="rId2552" ref="E2553"/>
    <hyperlink r:id="rId2553" ref="E2554"/>
    <hyperlink r:id="rId2554" ref="E2555"/>
    <hyperlink r:id="rId2555" ref="E2556"/>
    <hyperlink r:id="rId2556" ref="E2557"/>
    <hyperlink r:id="rId2557" ref="E2558"/>
    <hyperlink r:id="rId2558" ref="E2559"/>
    <hyperlink r:id="rId2559" ref="E2560"/>
    <hyperlink r:id="rId2560" ref="E2561"/>
    <hyperlink r:id="rId2561" ref="E2562"/>
    <hyperlink r:id="rId2562" ref="E2563"/>
    <hyperlink r:id="rId2563" ref="E2564"/>
    <hyperlink r:id="rId2564" ref="E2565"/>
    <hyperlink r:id="rId2565" ref="E2566"/>
    <hyperlink r:id="rId2566" ref="E2567"/>
    <hyperlink r:id="rId2567" ref="E2568"/>
    <hyperlink r:id="rId2568" ref="E2569"/>
    <hyperlink r:id="rId2569" ref="E2570"/>
    <hyperlink r:id="rId2570" ref="E2571"/>
    <hyperlink r:id="rId2571" ref="E2572"/>
    <hyperlink r:id="rId2572" ref="E2573"/>
    <hyperlink r:id="rId2573" ref="E2574"/>
    <hyperlink r:id="rId2574" ref="E2575"/>
    <hyperlink r:id="rId2575" ref="E2576"/>
    <hyperlink r:id="rId2576" ref="E2577"/>
    <hyperlink r:id="rId2577" ref="E2578"/>
    <hyperlink r:id="rId2578" ref="E2579"/>
    <hyperlink r:id="rId2579" ref="E2580"/>
    <hyperlink r:id="rId2580" ref="E2581"/>
    <hyperlink r:id="rId2581" ref="E2582"/>
    <hyperlink r:id="rId2582" ref="E2583"/>
    <hyperlink r:id="rId2583" ref="E2584"/>
    <hyperlink r:id="rId2584" ref="E2585"/>
    <hyperlink r:id="rId2585" ref="E2586"/>
    <hyperlink r:id="rId2586" ref="E2587"/>
    <hyperlink r:id="rId2587" ref="E2588"/>
    <hyperlink r:id="rId2588" ref="E2589"/>
    <hyperlink r:id="rId2589" ref="E2590"/>
    <hyperlink r:id="rId2590" ref="E2591"/>
    <hyperlink r:id="rId2591" ref="E2592"/>
    <hyperlink r:id="rId2592" ref="E2593"/>
    <hyperlink r:id="rId2593" ref="E2594"/>
    <hyperlink r:id="rId2594" ref="E2595"/>
    <hyperlink r:id="rId2595" ref="E2596"/>
    <hyperlink r:id="rId2596" ref="E2597"/>
    <hyperlink r:id="rId2597" ref="E2598"/>
    <hyperlink r:id="rId2598" ref="E2599"/>
    <hyperlink r:id="rId2599" ref="E2600"/>
    <hyperlink r:id="rId2600" ref="E2601"/>
    <hyperlink r:id="rId2601" ref="E2602"/>
    <hyperlink r:id="rId2602" ref="E2603"/>
    <hyperlink r:id="rId2603" ref="E2604"/>
    <hyperlink r:id="rId2604" ref="E2605"/>
    <hyperlink r:id="rId2605" ref="E2606"/>
    <hyperlink r:id="rId2606" ref="E2607"/>
    <hyperlink r:id="rId2607" ref="E2608"/>
    <hyperlink r:id="rId2608" ref="E2609"/>
    <hyperlink r:id="rId2609" ref="E2610"/>
    <hyperlink r:id="rId2610" ref="E2611"/>
    <hyperlink r:id="rId2611" ref="E2612"/>
    <hyperlink r:id="rId2612" ref="E2613"/>
    <hyperlink r:id="rId2613" ref="E2614"/>
    <hyperlink r:id="rId2614" ref="E2615"/>
    <hyperlink r:id="rId2615" ref="E2616"/>
    <hyperlink r:id="rId2616" ref="E2617"/>
    <hyperlink r:id="rId2617" ref="E2618"/>
    <hyperlink r:id="rId2618" ref="E2619"/>
    <hyperlink r:id="rId2619" ref="E2620"/>
    <hyperlink r:id="rId2620" ref="E2621"/>
    <hyperlink r:id="rId2621" ref="E2622"/>
    <hyperlink r:id="rId2622" ref="E2623"/>
    <hyperlink r:id="rId2623" ref="E2624"/>
    <hyperlink r:id="rId2624" ref="E2625"/>
    <hyperlink r:id="rId2625" ref="E2626"/>
    <hyperlink r:id="rId2626" ref="E2627"/>
    <hyperlink r:id="rId2627" ref="E2628"/>
    <hyperlink r:id="rId2628" ref="E2629"/>
    <hyperlink r:id="rId2629" ref="E2630"/>
    <hyperlink r:id="rId2630" ref="E2631"/>
    <hyperlink r:id="rId2631" ref="E2632"/>
    <hyperlink r:id="rId2632" ref="E2633"/>
    <hyperlink r:id="rId2633" ref="E2634"/>
    <hyperlink r:id="rId2634" ref="E2635"/>
    <hyperlink r:id="rId2635" ref="E2636"/>
    <hyperlink r:id="rId2636" ref="E2637"/>
    <hyperlink r:id="rId2637" ref="E2638"/>
    <hyperlink r:id="rId2638" ref="E2639"/>
    <hyperlink r:id="rId2639" ref="E2640"/>
    <hyperlink r:id="rId2640" ref="E2641"/>
    <hyperlink r:id="rId2641" ref="E2642"/>
    <hyperlink r:id="rId2642" ref="E2643"/>
    <hyperlink r:id="rId2643" ref="E2644"/>
    <hyperlink r:id="rId2644" ref="E2645"/>
    <hyperlink r:id="rId2645" ref="E2646"/>
    <hyperlink r:id="rId2646" ref="E2647"/>
    <hyperlink r:id="rId2647" ref="E2648"/>
    <hyperlink r:id="rId2648" ref="E2649"/>
    <hyperlink r:id="rId2649" ref="E2650"/>
    <hyperlink r:id="rId2650" ref="E2651"/>
    <hyperlink r:id="rId2651" ref="E2652"/>
    <hyperlink r:id="rId2652" ref="E2653"/>
    <hyperlink r:id="rId2653" ref="E2654"/>
    <hyperlink r:id="rId2654" ref="E2655"/>
    <hyperlink r:id="rId2655" ref="E2656"/>
    <hyperlink r:id="rId2656" ref="E2657"/>
    <hyperlink r:id="rId2657" ref="E2658"/>
    <hyperlink r:id="rId2658" ref="E2659"/>
    <hyperlink r:id="rId2659" ref="E2660"/>
    <hyperlink r:id="rId2660" ref="E2661"/>
    <hyperlink r:id="rId2661" ref="E2662"/>
    <hyperlink r:id="rId2662" ref="E2663"/>
    <hyperlink r:id="rId2663" ref="E2664"/>
    <hyperlink r:id="rId2664" ref="E2665"/>
    <hyperlink r:id="rId2665" ref="E2666"/>
    <hyperlink r:id="rId2666" ref="E2667"/>
    <hyperlink r:id="rId2667" ref="E2668"/>
    <hyperlink r:id="rId2668" ref="E2669"/>
    <hyperlink r:id="rId2669" ref="E2670"/>
    <hyperlink r:id="rId2670" ref="E2671"/>
    <hyperlink r:id="rId2671" ref="E2672"/>
    <hyperlink r:id="rId2672" ref="E2673"/>
    <hyperlink r:id="rId2673" ref="E2674"/>
    <hyperlink r:id="rId2674" ref="E2675"/>
    <hyperlink r:id="rId2675" ref="E2676"/>
    <hyperlink r:id="rId2676" ref="E2677"/>
    <hyperlink r:id="rId2677" ref="E2678"/>
    <hyperlink r:id="rId2678" ref="E2679"/>
    <hyperlink r:id="rId2679" ref="E2680"/>
    <hyperlink r:id="rId2680" ref="E2681"/>
    <hyperlink r:id="rId2681" ref="E2682"/>
    <hyperlink r:id="rId2682" ref="E2683"/>
    <hyperlink r:id="rId2683" ref="E2684"/>
    <hyperlink r:id="rId2684" ref="E2685"/>
    <hyperlink r:id="rId2685" ref="E2686"/>
    <hyperlink r:id="rId2686" ref="E2687"/>
    <hyperlink r:id="rId2687" ref="E2688"/>
    <hyperlink r:id="rId2688" ref="E2689"/>
    <hyperlink r:id="rId2689" ref="E2690"/>
    <hyperlink r:id="rId2690" ref="E2691"/>
    <hyperlink r:id="rId2691" ref="E2692"/>
    <hyperlink r:id="rId2692" ref="E2693"/>
    <hyperlink r:id="rId2693" ref="E2694"/>
    <hyperlink r:id="rId2694" ref="E2695"/>
    <hyperlink r:id="rId2695" ref="E2696"/>
    <hyperlink r:id="rId2696" ref="E2697"/>
    <hyperlink r:id="rId2697" ref="E2698"/>
    <hyperlink r:id="rId2698" ref="E2699"/>
    <hyperlink r:id="rId2699" ref="E2700"/>
    <hyperlink r:id="rId2700" ref="E2701"/>
    <hyperlink r:id="rId2701" ref="E2702"/>
    <hyperlink r:id="rId2702" ref="E2703"/>
    <hyperlink r:id="rId2703" ref="E2704"/>
    <hyperlink r:id="rId2704" ref="E2705"/>
    <hyperlink r:id="rId2705" ref="E2706"/>
    <hyperlink r:id="rId2706" ref="E2707"/>
    <hyperlink r:id="rId2707" ref="E2708"/>
    <hyperlink r:id="rId2708" ref="E2709"/>
    <hyperlink r:id="rId2709" ref="E2710"/>
    <hyperlink r:id="rId2710" ref="E2711"/>
    <hyperlink r:id="rId2711" ref="E2712"/>
    <hyperlink r:id="rId2712" ref="E2713"/>
    <hyperlink r:id="rId2713" ref="E2714"/>
    <hyperlink r:id="rId2714" ref="E2715"/>
    <hyperlink r:id="rId2715" ref="E2716"/>
    <hyperlink r:id="rId2716" ref="E2717"/>
    <hyperlink r:id="rId2717" ref="E2718"/>
    <hyperlink r:id="rId2718" ref="E2719"/>
    <hyperlink r:id="rId2719" ref="E2720"/>
    <hyperlink r:id="rId2720" ref="E2721"/>
    <hyperlink r:id="rId2721" ref="E2722"/>
    <hyperlink r:id="rId2722" ref="E2723"/>
    <hyperlink r:id="rId2723" ref="E2724"/>
    <hyperlink r:id="rId2724" ref="E2725"/>
    <hyperlink r:id="rId2725" ref="E2726"/>
    <hyperlink r:id="rId2726" ref="E2727"/>
    <hyperlink r:id="rId2727" ref="E2728"/>
    <hyperlink r:id="rId2728" ref="E2729"/>
    <hyperlink r:id="rId2729" ref="E2730"/>
    <hyperlink r:id="rId2730" ref="E2731"/>
    <hyperlink r:id="rId2731" ref="E2732"/>
    <hyperlink r:id="rId2732" ref="E2733"/>
    <hyperlink r:id="rId2733" ref="E2734"/>
    <hyperlink r:id="rId2734" ref="E2735"/>
    <hyperlink r:id="rId2735" ref="E2736"/>
    <hyperlink r:id="rId2736" ref="E2737"/>
    <hyperlink r:id="rId2737" ref="E2738"/>
    <hyperlink r:id="rId2738" ref="E2739"/>
    <hyperlink r:id="rId2739" ref="E2740"/>
    <hyperlink r:id="rId2740" ref="E2741"/>
    <hyperlink r:id="rId2741" ref="E2742"/>
    <hyperlink r:id="rId2742" ref="E2743"/>
    <hyperlink r:id="rId2743" ref="E2744"/>
    <hyperlink r:id="rId2744" ref="E2745"/>
    <hyperlink r:id="rId2745" ref="E2746"/>
    <hyperlink r:id="rId2746" ref="E2747"/>
    <hyperlink r:id="rId2747" ref="E2748"/>
    <hyperlink r:id="rId2748" ref="E2749"/>
    <hyperlink r:id="rId2749" ref="E2750"/>
    <hyperlink r:id="rId2750" ref="E2751"/>
    <hyperlink r:id="rId2751" ref="E2752"/>
    <hyperlink r:id="rId2752" ref="E2753"/>
    <hyperlink r:id="rId2753" ref="E2754"/>
    <hyperlink r:id="rId2754" ref="E2755"/>
    <hyperlink r:id="rId2755" ref="E2756"/>
    <hyperlink r:id="rId2756" ref="E2757"/>
    <hyperlink r:id="rId2757" ref="E2758"/>
    <hyperlink r:id="rId2758" ref="E2759"/>
    <hyperlink r:id="rId2759" ref="E2760"/>
    <hyperlink r:id="rId2760" ref="E2761"/>
    <hyperlink r:id="rId2761" ref="E2762"/>
    <hyperlink r:id="rId2762" ref="E2763"/>
    <hyperlink r:id="rId2763" ref="E2764"/>
    <hyperlink r:id="rId2764" ref="E2765"/>
    <hyperlink r:id="rId2765" ref="E2766"/>
    <hyperlink r:id="rId2766" ref="E2767"/>
    <hyperlink r:id="rId2767" ref="E2768"/>
    <hyperlink r:id="rId2768" ref="E2769"/>
    <hyperlink r:id="rId2769" ref="E2770"/>
    <hyperlink r:id="rId2770" ref="E2771"/>
    <hyperlink r:id="rId2771" ref="E2772"/>
    <hyperlink r:id="rId2772" ref="E2773"/>
    <hyperlink r:id="rId2773" ref="E2774"/>
    <hyperlink r:id="rId2774" ref="E2775"/>
    <hyperlink r:id="rId2775" ref="E2776"/>
    <hyperlink r:id="rId2776" ref="E2777"/>
    <hyperlink r:id="rId2777" ref="E2778"/>
    <hyperlink r:id="rId2778" ref="E2779"/>
    <hyperlink r:id="rId2779" ref="E2780"/>
    <hyperlink r:id="rId2780" ref="E2781"/>
    <hyperlink r:id="rId2781" ref="E2782"/>
    <hyperlink r:id="rId2782" ref="E2783"/>
    <hyperlink r:id="rId2783" ref="E2784"/>
    <hyperlink r:id="rId2784" ref="E2785"/>
    <hyperlink r:id="rId2785" ref="E2786"/>
    <hyperlink r:id="rId2786" ref="E2787"/>
    <hyperlink r:id="rId2787" ref="E2788"/>
    <hyperlink r:id="rId2788" ref="E2789"/>
    <hyperlink r:id="rId2789" ref="E2790"/>
    <hyperlink r:id="rId2790" ref="E2791"/>
    <hyperlink r:id="rId2791" ref="E2792"/>
    <hyperlink r:id="rId2792" ref="E2793"/>
    <hyperlink r:id="rId2793" ref="E2794"/>
    <hyperlink r:id="rId2794" ref="E2795"/>
    <hyperlink r:id="rId2795" ref="E2796"/>
    <hyperlink r:id="rId2796" ref="E2797"/>
    <hyperlink r:id="rId2797" ref="E2798"/>
    <hyperlink r:id="rId2798" ref="E2799"/>
    <hyperlink r:id="rId2799" ref="E2800"/>
    <hyperlink r:id="rId2800" ref="E2801"/>
    <hyperlink r:id="rId2801" ref="E2802"/>
    <hyperlink r:id="rId2802" ref="E2803"/>
    <hyperlink r:id="rId2803" ref="E2804"/>
    <hyperlink r:id="rId2804" ref="E2805"/>
    <hyperlink r:id="rId2805" ref="E2806"/>
    <hyperlink r:id="rId2806" ref="E2807"/>
    <hyperlink r:id="rId2807" ref="E2808"/>
    <hyperlink r:id="rId2808" ref="E2809"/>
    <hyperlink r:id="rId2809" ref="E2810"/>
    <hyperlink r:id="rId2810" ref="E2811"/>
    <hyperlink r:id="rId2811" ref="E2812"/>
    <hyperlink r:id="rId2812" ref="E2813"/>
    <hyperlink r:id="rId2813" ref="E2814"/>
    <hyperlink r:id="rId2814" ref="E2815"/>
    <hyperlink r:id="rId2815" ref="E2816"/>
    <hyperlink r:id="rId2816" ref="E2817"/>
    <hyperlink r:id="rId2817" ref="E2818"/>
    <hyperlink r:id="rId2818" ref="E2819"/>
    <hyperlink r:id="rId2819" ref="E2820"/>
    <hyperlink r:id="rId2820" ref="E2821"/>
    <hyperlink r:id="rId2821" ref="E2822"/>
    <hyperlink r:id="rId2822" ref="E2823"/>
    <hyperlink r:id="rId2823" ref="E2824"/>
    <hyperlink r:id="rId2824" ref="E2825"/>
    <hyperlink r:id="rId2825" ref="E2826"/>
    <hyperlink r:id="rId2826" ref="E2827"/>
    <hyperlink r:id="rId2827" ref="E2828"/>
    <hyperlink r:id="rId2828" ref="E2829"/>
    <hyperlink r:id="rId2829" ref="E2830"/>
    <hyperlink r:id="rId2830" ref="E2831"/>
    <hyperlink r:id="rId2831" ref="E2832"/>
    <hyperlink r:id="rId2832" ref="E2833"/>
    <hyperlink r:id="rId2833" ref="E2834"/>
    <hyperlink r:id="rId2834" ref="E2835"/>
    <hyperlink r:id="rId2835" ref="E2836"/>
    <hyperlink r:id="rId2836" ref="E2837"/>
    <hyperlink r:id="rId2837" ref="E2838"/>
    <hyperlink r:id="rId2838" ref="E2839"/>
    <hyperlink r:id="rId2839" ref="E2840"/>
    <hyperlink r:id="rId2840" ref="E2841"/>
    <hyperlink r:id="rId2841" ref="E2842"/>
    <hyperlink r:id="rId2842" ref="E2843"/>
    <hyperlink r:id="rId2843" ref="E2844"/>
    <hyperlink r:id="rId2844" ref="E2845"/>
    <hyperlink r:id="rId2845" ref="E2846"/>
    <hyperlink r:id="rId2846" ref="E2847"/>
    <hyperlink r:id="rId2847" ref="E2848"/>
    <hyperlink r:id="rId2848" ref="E2849"/>
    <hyperlink r:id="rId2849" ref="E2850"/>
    <hyperlink r:id="rId2850" ref="E2851"/>
    <hyperlink r:id="rId2851" ref="E2852"/>
    <hyperlink r:id="rId2852" ref="E2853"/>
    <hyperlink r:id="rId2853" ref="E2854"/>
    <hyperlink r:id="rId2854" ref="E2855"/>
    <hyperlink r:id="rId2855" ref="E2856"/>
    <hyperlink r:id="rId2856" ref="E2857"/>
    <hyperlink r:id="rId2857" ref="E2858"/>
    <hyperlink r:id="rId2858" ref="E2859"/>
    <hyperlink r:id="rId2859" ref="E2860"/>
    <hyperlink r:id="rId2860" ref="E2861"/>
    <hyperlink r:id="rId2861" ref="E2862"/>
    <hyperlink r:id="rId2862" ref="E2863"/>
    <hyperlink r:id="rId2863" ref="E2864"/>
    <hyperlink r:id="rId2864" ref="E2865"/>
    <hyperlink r:id="rId2865" ref="E2866"/>
    <hyperlink r:id="rId2866" ref="E2867"/>
    <hyperlink r:id="rId2867" ref="E2868"/>
    <hyperlink r:id="rId2868" ref="E2869"/>
    <hyperlink r:id="rId2869" ref="E2870"/>
    <hyperlink r:id="rId2870" ref="E2871"/>
    <hyperlink r:id="rId2871" ref="E2872"/>
    <hyperlink r:id="rId2872" ref="E2873"/>
    <hyperlink r:id="rId2873" ref="E2874"/>
    <hyperlink r:id="rId2874" ref="E2875"/>
    <hyperlink r:id="rId2875" ref="E2876"/>
    <hyperlink r:id="rId2876" ref="E2877"/>
    <hyperlink r:id="rId2877" ref="E2878"/>
    <hyperlink r:id="rId2878" ref="E2879"/>
    <hyperlink r:id="rId2879" ref="E2880"/>
    <hyperlink r:id="rId2880" ref="E2881"/>
    <hyperlink r:id="rId2881" ref="E2882"/>
    <hyperlink r:id="rId2882" ref="E2883"/>
    <hyperlink r:id="rId2883" ref="E2884"/>
    <hyperlink r:id="rId2884" ref="E2885"/>
    <hyperlink r:id="rId2885" ref="E2886"/>
    <hyperlink r:id="rId2886" ref="E2887"/>
    <hyperlink r:id="rId2887" ref="E2888"/>
    <hyperlink r:id="rId2888" ref="E2889"/>
    <hyperlink r:id="rId2889" ref="E2890"/>
    <hyperlink r:id="rId2890" ref="E2891"/>
    <hyperlink r:id="rId2891" ref="E2892"/>
    <hyperlink r:id="rId2892" ref="E2893"/>
    <hyperlink r:id="rId2893" ref="E2894"/>
    <hyperlink r:id="rId2894" ref="E2895"/>
    <hyperlink r:id="rId2895" ref="E2896"/>
    <hyperlink r:id="rId2896" ref="E2897"/>
    <hyperlink r:id="rId2897" ref="E2898"/>
    <hyperlink r:id="rId2898" ref="E2899"/>
    <hyperlink r:id="rId2899" ref="E2900"/>
    <hyperlink r:id="rId2900" ref="E2901"/>
    <hyperlink r:id="rId2901" ref="E2902"/>
    <hyperlink r:id="rId2902" ref="E2903"/>
    <hyperlink r:id="rId2903" ref="E2904"/>
    <hyperlink r:id="rId2904" ref="E2905"/>
    <hyperlink r:id="rId2905" ref="E2906"/>
    <hyperlink r:id="rId2906" ref="E2907"/>
    <hyperlink r:id="rId2907" ref="E2908"/>
    <hyperlink r:id="rId2908" ref="E2909"/>
    <hyperlink r:id="rId2909" ref="E2910"/>
    <hyperlink r:id="rId2910" ref="E2911"/>
    <hyperlink r:id="rId2911" ref="E2912"/>
    <hyperlink r:id="rId2912" ref="E2913"/>
    <hyperlink r:id="rId2913" ref="E2914"/>
    <hyperlink r:id="rId2914" ref="E2915"/>
    <hyperlink r:id="rId2915" ref="E2916"/>
    <hyperlink r:id="rId2916" ref="E2917"/>
    <hyperlink r:id="rId2917" ref="E2918"/>
    <hyperlink r:id="rId2918" ref="E2919"/>
    <hyperlink r:id="rId2919" ref="E2920"/>
    <hyperlink r:id="rId2920" ref="E2921"/>
    <hyperlink r:id="rId2921" ref="E2922"/>
    <hyperlink r:id="rId2922" ref="E2923"/>
    <hyperlink r:id="rId2923" ref="E2924"/>
    <hyperlink r:id="rId2924" ref="E2925"/>
    <hyperlink r:id="rId2925" ref="E2926"/>
    <hyperlink r:id="rId2926" ref="E2927"/>
    <hyperlink r:id="rId2927" ref="E2928"/>
    <hyperlink r:id="rId2928" ref="E2929"/>
    <hyperlink r:id="rId2929" ref="E2930"/>
    <hyperlink r:id="rId2930" ref="E2931"/>
    <hyperlink r:id="rId2931" ref="E2932"/>
    <hyperlink r:id="rId2932" ref="E2933"/>
    <hyperlink r:id="rId2933" ref="E2934"/>
    <hyperlink r:id="rId2934" ref="E2935"/>
    <hyperlink r:id="rId2935" ref="E2936"/>
    <hyperlink r:id="rId2936" ref="E2937"/>
    <hyperlink r:id="rId2937" ref="E2938"/>
    <hyperlink r:id="rId2938" ref="E2939"/>
    <hyperlink r:id="rId2939" ref="E2940"/>
    <hyperlink r:id="rId2940" ref="E2941"/>
    <hyperlink r:id="rId2941" ref="E2942"/>
    <hyperlink r:id="rId2942" ref="E2943"/>
    <hyperlink r:id="rId2943" ref="E2944"/>
    <hyperlink r:id="rId2944" ref="E2945"/>
    <hyperlink r:id="rId2945" ref="E2946"/>
    <hyperlink r:id="rId2946" ref="E2947"/>
    <hyperlink r:id="rId2947" ref="E2948"/>
    <hyperlink r:id="rId2948" ref="E2949"/>
    <hyperlink r:id="rId2949" ref="E2950"/>
    <hyperlink r:id="rId2950" ref="E2951"/>
    <hyperlink r:id="rId2951" ref="E2952"/>
    <hyperlink r:id="rId2952" ref="E2953"/>
    <hyperlink r:id="rId2953" ref="E2954"/>
    <hyperlink r:id="rId2954" ref="E2955"/>
    <hyperlink r:id="rId2955" ref="E2956"/>
    <hyperlink r:id="rId2956" ref="E2957"/>
    <hyperlink r:id="rId2957" ref="E2958"/>
    <hyperlink r:id="rId2958" ref="E2959"/>
    <hyperlink r:id="rId2959" ref="E2960"/>
    <hyperlink r:id="rId2960" ref="E2961"/>
    <hyperlink r:id="rId2961" ref="E2962"/>
    <hyperlink r:id="rId2962" ref="E2963"/>
    <hyperlink r:id="rId2963" ref="E2964"/>
    <hyperlink r:id="rId2964" ref="E2965"/>
    <hyperlink r:id="rId2965" ref="E2966"/>
    <hyperlink r:id="rId2966" ref="E2967"/>
    <hyperlink r:id="rId2967" ref="E2968"/>
    <hyperlink r:id="rId2968" ref="E2969"/>
    <hyperlink r:id="rId2969" ref="E2970"/>
    <hyperlink r:id="rId2970" ref="E2971"/>
    <hyperlink r:id="rId2971" ref="E2972"/>
    <hyperlink r:id="rId2972" ref="E2973"/>
    <hyperlink r:id="rId2973" ref="E2974"/>
    <hyperlink r:id="rId2974" ref="E2975"/>
    <hyperlink r:id="rId2975" ref="E2976"/>
    <hyperlink r:id="rId2976" ref="E2977"/>
    <hyperlink r:id="rId2977" ref="E2978"/>
    <hyperlink r:id="rId2978" ref="E2979"/>
    <hyperlink r:id="rId2979" ref="E2980"/>
    <hyperlink r:id="rId2980" ref="E2981"/>
    <hyperlink r:id="rId2981" ref="E2982"/>
    <hyperlink r:id="rId2982" ref="E2983"/>
    <hyperlink r:id="rId2983" ref="E2984"/>
    <hyperlink r:id="rId2984" ref="E2985"/>
    <hyperlink r:id="rId2985" ref="E2986"/>
    <hyperlink r:id="rId2986" ref="E2987"/>
    <hyperlink r:id="rId2987" ref="E2988"/>
    <hyperlink r:id="rId2988" ref="E2989"/>
    <hyperlink r:id="rId2989" ref="E2990"/>
    <hyperlink r:id="rId2990" ref="E2991"/>
    <hyperlink r:id="rId2991" ref="E2992"/>
    <hyperlink r:id="rId2992" ref="E2993"/>
    <hyperlink r:id="rId2993" ref="E2994"/>
    <hyperlink r:id="rId2994" ref="E2995"/>
    <hyperlink r:id="rId2995" ref="E2996"/>
    <hyperlink r:id="rId2996" ref="E2997"/>
    <hyperlink r:id="rId2997" ref="E2998"/>
    <hyperlink r:id="rId2998" ref="E2999"/>
  </hyperlinks>
  <drawing r:id="rId299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7.5"/>
    <col customWidth="1" min="4" max="4" width="23.0"/>
    <col customWidth="1" min="5" max="5" width="37.0"/>
    <col customWidth="1" min="6" max="6" width="31.13"/>
  </cols>
  <sheetData>
    <row r="1">
      <c r="A1" s="9" t="str">
        <f>IFERROR(__xludf.DUMMYFUNCTION("UNIQUE('Data Source'!B:B)"),"ASIN")</f>
        <v>ASIN</v>
      </c>
      <c r="B1" s="10" t="s">
        <v>1016</v>
      </c>
      <c r="C1" s="11" t="s">
        <v>1017</v>
      </c>
      <c r="D1" s="12" t="s">
        <v>1018</v>
      </c>
      <c r="E1" s="13" t="s">
        <v>1019</v>
      </c>
      <c r="F1" s="13" t="s">
        <v>1020</v>
      </c>
      <c r="G1" s="14"/>
      <c r="H1" s="14"/>
      <c r="I1" s="14"/>
      <c r="J1" s="14"/>
      <c r="K1" s="14"/>
      <c r="L1" s="14"/>
      <c r="M1" s="14"/>
      <c r="N1" s="14"/>
      <c r="O1" s="14"/>
      <c r="P1" s="14"/>
      <c r="Q1" s="14"/>
      <c r="R1" s="14"/>
      <c r="S1" s="14"/>
      <c r="T1" s="14"/>
      <c r="U1" s="14"/>
      <c r="V1" s="14"/>
      <c r="W1" s="14"/>
      <c r="X1" s="14"/>
      <c r="Y1" s="14"/>
      <c r="Z1" s="14"/>
      <c r="AA1" s="14"/>
    </row>
    <row r="2">
      <c r="A2" s="15" t="str">
        <f>IFERROR(__xludf.DUMMYFUNCTION("""COMPUTED_VALUE"""),"B01N9J7MLI")</f>
        <v>B01N9J7MLI</v>
      </c>
      <c r="B2" s="16">
        <f>MAXIFS('Data Source'!A:A,'Data Source'!B:B,A2)</f>
        <v>43805</v>
      </c>
      <c r="C2" s="17">
        <f t="array" ref="C2">VLOOKUP(B2&amp;A2,{'Data Source'!A:A&amp;'Data Source'!B:B,'Data Source'!A:C},4,False)</f>
        <v>1</v>
      </c>
      <c r="D2" s="18">
        <f t="array" ref="D2">(VLOOKUP(B2&amp;A2,{'Data Source'!A:A&amp;'Data Source'!B:B,'Data Source'!A:C},4,False) - VLOOKUP(E2&amp;A2,{'Data Source'!A:A&amp;'Data Source'!B:B,'Data Source'!A:C},4,False))/VLOOKUP(E2&amp;A2,{'Data Source'!A:A&amp;'Data Source'!B:B,'Data Source'!A:C},4,False)</f>
        <v>-0.9333333333</v>
      </c>
      <c r="E2" s="16">
        <f>MINIFS('Data Source'!A:A,'Data Source'!B:B,A2)</f>
        <v>43776</v>
      </c>
      <c r="F2" s="17">
        <f t="shared" ref="F2:F271" si="1">B2-E2+1</f>
        <v>30</v>
      </c>
    </row>
    <row r="3">
      <c r="A3" s="15" t="str">
        <f>IFERROR(__xludf.DUMMYFUNCTION("""COMPUTED_VALUE"""),"B074QXGBG6")</f>
        <v>B074QXGBG6</v>
      </c>
      <c r="B3" s="16">
        <f>MAXIFS('Data Source'!A:A,'Data Source'!B:B,A3)</f>
        <v>43805</v>
      </c>
      <c r="C3" s="17">
        <f t="array" ref="C3">VLOOKUP(B3&amp;A3,{'Data Source'!A:A&amp;'Data Source'!B:B,'Data Source'!A:C},4,False)</f>
        <v>2</v>
      </c>
      <c r="D3" s="18">
        <f t="array" ref="D3">(VLOOKUP(B3&amp;A3,{'Data Source'!A:A&amp;'Data Source'!B:B,'Data Source'!A:C},4,False) - VLOOKUP(E3&amp;A3,{'Data Source'!A:A&amp;'Data Source'!B:B,'Data Source'!A:C},4,False))/VLOOKUP(E3&amp;A3,{'Data Source'!A:A&amp;'Data Source'!B:B,'Data Source'!A:C},4,False)</f>
        <v>0</v>
      </c>
      <c r="E3" s="16">
        <f>MINIFS('Data Source'!A:A,'Data Source'!B:B,A3)</f>
        <v>43776</v>
      </c>
      <c r="F3" s="17">
        <f t="shared" si="1"/>
        <v>30</v>
      </c>
    </row>
    <row r="4">
      <c r="A4" s="15" t="str">
        <f>IFERROR(__xludf.DUMMYFUNCTION("""COMPUTED_VALUE"""),"B07HNT8KG2")</f>
        <v>B07HNT8KG2</v>
      </c>
      <c r="B4" s="16">
        <f>MAXIFS('Data Source'!A:A,'Data Source'!B:B,A4)</f>
        <v>43805</v>
      </c>
      <c r="C4" s="17">
        <f t="array" ref="C4">VLOOKUP(B4&amp;A4,{'Data Source'!A:A&amp;'Data Source'!B:B,'Data Source'!A:C},4,False)</f>
        <v>3</v>
      </c>
      <c r="D4" s="18">
        <f t="array" ref="D4">(VLOOKUP(B4&amp;A4,{'Data Source'!A:A&amp;'Data Source'!B:B,'Data Source'!A:C},4,False) - VLOOKUP(E4&amp;A4,{'Data Source'!A:A&amp;'Data Source'!B:B,'Data Source'!A:C},4,False))/VLOOKUP(E4&amp;A4,{'Data Source'!A:A&amp;'Data Source'!B:B,'Data Source'!A:C},4,False)</f>
        <v>2</v>
      </c>
      <c r="E4" s="16">
        <f>MINIFS('Data Source'!A:A,'Data Source'!B:B,A4)</f>
        <v>43776</v>
      </c>
      <c r="F4" s="17">
        <f t="shared" si="1"/>
        <v>30</v>
      </c>
    </row>
    <row r="5">
      <c r="A5" s="15" t="str">
        <f>IFERROR(__xludf.DUMMYFUNCTION("""COMPUTED_VALUE"""),"B01N41IPPI")</f>
        <v>B01N41IPPI</v>
      </c>
      <c r="B5" s="16">
        <f>MAXIFS('Data Source'!A:A,'Data Source'!B:B,A5)</f>
        <v>43805</v>
      </c>
      <c r="C5" s="17">
        <f t="array" ref="C5">VLOOKUP(B5&amp;A5,{'Data Source'!A:A&amp;'Data Source'!B:B,'Data Source'!A:C},4,False)</f>
        <v>4</v>
      </c>
      <c r="D5" s="18">
        <f t="array" ref="D5">(VLOOKUP(B5&amp;A5,{'Data Source'!A:A&amp;'Data Source'!B:B,'Data Source'!A:C},4,False) - VLOOKUP(E5&amp;A5,{'Data Source'!A:A&amp;'Data Source'!B:B,'Data Source'!A:C},4,False))/VLOOKUP(E5&amp;A5,{'Data Source'!A:A&amp;'Data Source'!B:B,'Data Source'!A:C},4,False)</f>
        <v>0.3333333333</v>
      </c>
      <c r="E5" s="16">
        <f>MINIFS('Data Source'!A:A,'Data Source'!B:B,A5)</f>
        <v>43776</v>
      </c>
      <c r="F5" s="17">
        <f t="shared" si="1"/>
        <v>30</v>
      </c>
    </row>
    <row r="6">
      <c r="A6" s="15" t="str">
        <f>IFERROR(__xludf.DUMMYFUNCTION("""COMPUTED_VALUE"""),"B07JFMCMX3")</f>
        <v>B07JFMCMX3</v>
      </c>
      <c r="B6" s="16">
        <f>MAXIFS('Data Source'!A:A,'Data Source'!B:B,A6)</f>
        <v>43805</v>
      </c>
      <c r="C6" s="17">
        <f t="array" ref="C6">VLOOKUP(B6&amp;A6,{'Data Source'!A:A&amp;'Data Source'!B:B,'Data Source'!A:C},4,False)</f>
        <v>5</v>
      </c>
      <c r="D6" s="18">
        <f t="array" ref="D6">(VLOOKUP(B6&amp;A6,{'Data Source'!A:A&amp;'Data Source'!B:B,'Data Source'!A:C},4,False) - VLOOKUP(E6&amp;A6,{'Data Source'!A:A&amp;'Data Source'!B:B,'Data Source'!A:C},4,False))/VLOOKUP(E6&amp;A6,{'Data Source'!A:A&amp;'Data Source'!B:B,'Data Source'!A:C},4,False)</f>
        <v>-0.5833333333</v>
      </c>
      <c r="E6" s="16">
        <f>MINIFS('Data Source'!A:A,'Data Source'!B:B,A6)</f>
        <v>43776</v>
      </c>
      <c r="F6" s="17">
        <f t="shared" si="1"/>
        <v>30</v>
      </c>
    </row>
    <row r="7">
      <c r="A7" s="15" t="str">
        <f>IFERROR(__xludf.DUMMYFUNCTION("""COMPUTED_VALUE"""),"B009JCVZ90")</f>
        <v>B009JCVZ90</v>
      </c>
      <c r="B7" s="16">
        <f>MAXIFS('Data Source'!A:A,'Data Source'!B:B,A7)</f>
        <v>43805</v>
      </c>
      <c r="C7" s="17">
        <f t="array" ref="C7">VLOOKUP(B7&amp;A7,{'Data Source'!A:A&amp;'Data Source'!B:B,'Data Source'!A:C},4,False)</f>
        <v>6</v>
      </c>
      <c r="D7" s="18">
        <f t="array" ref="D7">(VLOOKUP(B7&amp;A7,{'Data Source'!A:A&amp;'Data Source'!B:B,'Data Source'!A:C},4,False) - VLOOKUP(E7&amp;A7,{'Data Source'!A:A&amp;'Data Source'!B:B,'Data Source'!A:C},4,False))/VLOOKUP(E7&amp;A7,{'Data Source'!A:A&amp;'Data Source'!B:B,'Data Source'!A:C},4,False)</f>
        <v>-0.75</v>
      </c>
      <c r="E7" s="16">
        <f>MINIFS('Data Source'!A:A,'Data Source'!B:B,A7)</f>
        <v>43776</v>
      </c>
      <c r="F7" s="17">
        <f t="shared" si="1"/>
        <v>30</v>
      </c>
    </row>
    <row r="8">
      <c r="A8" s="15" t="str">
        <f>IFERROR(__xludf.DUMMYFUNCTION("""COMPUTED_VALUE"""),"B011397784")</f>
        <v>B011397784</v>
      </c>
      <c r="B8" s="16">
        <f>MAXIFS('Data Source'!A:A,'Data Source'!B:B,A8)</f>
        <v>43805</v>
      </c>
      <c r="C8" s="17">
        <f t="array" ref="C8">VLOOKUP(B8&amp;A8,{'Data Source'!A:A&amp;'Data Source'!B:B,'Data Source'!A:C},4,False)</f>
        <v>7</v>
      </c>
      <c r="D8" s="18">
        <f t="array" ref="D8">(VLOOKUP(B8&amp;A8,{'Data Source'!A:A&amp;'Data Source'!B:B,'Data Source'!A:C},4,False) - VLOOKUP(E8&amp;A8,{'Data Source'!A:A&amp;'Data Source'!B:B,'Data Source'!A:C},4,False))/VLOOKUP(E8&amp;A8,{'Data Source'!A:A&amp;'Data Source'!B:B,'Data Source'!A:C},4,False)</f>
        <v>0</v>
      </c>
      <c r="E8" s="16">
        <f>MINIFS('Data Source'!A:A,'Data Source'!B:B,A8)</f>
        <v>43776</v>
      </c>
      <c r="F8" s="17">
        <f t="shared" si="1"/>
        <v>30</v>
      </c>
    </row>
    <row r="9">
      <c r="A9" s="15" t="str">
        <f>IFERROR(__xludf.DUMMYFUNCTION("""COMPUTED_VALUE"""),"B07B7K7N3P")</f>
        <v>B07B7K7N3P</v>
      </c>
      <c r="B9" s="16">
        <f>MAXIFS('Data Source'!A:A,'Data Source'!B:B,A9)</f>
        <v>43805</v>
      </c>
      <c r="C9" s="17">
        <f t="array" ref="C9">VLOOKUP(B9&amp;A9,{'Data Source'!A:A&amp;'Data Source'!B:B,'Data Source'!A:C},4,False)</f>
        <v>8</v>
      </c>
      <c r="D9" s="18">
        <f t="array" ref="D9">(VLOOKUP(B9&amp;A9,{'Data Source'!A:A&amp;'Data Source'!B:B,'Data Source'!A:C},4,False) - VLOOKUP(E9&amp;A9,{'Data Source'!A:A&amp;'Data Source'!B:B,'Data Source'!A:C},4,False))/VLOOKUP(E9&amp;A9,{'Data Source'!A:A&amp;'Data Source'!B:B,'Data Source'!A:C},4,False)</f>
        <v>-0.3846153846</v>
      </c>
      <c r="E9" s="16">
        <f>MINIFS('Data Source'!A:A,'Data Source'!B:B,A9)</f>
        <v>43776</v>
      </c>
      <c r="F9" s="17">
        <f t="shared" si="1"/>
        <v>30</v>
      </c>
    </row>
    <row r="10">
      <c r="A10" s="15" t="str">
        <f>IFERROR(__xludf.DUMMYFUNCTION("""COMPUTED_VALUE"""),"B00NPVCNS8")</f>
        <v>B00NPVCNS8</v>
      </c>
      <c r="B10" s="16">
        <f>MAXIFS('Data Source'!A:A,'Data Source'!B:B,A10)</f>
        <v>43805</v>
      </c>
      <c r="C10" s="17">
        <f t="array" ref="C10">VLOOKUP(B10&amp;A10,{'Data Source'!A:A&amp;'Data Source'!B:B,'Data Source'!A:C},4,False)</f>
        <v>9</v>
      </c>
      <c r="D10" s="18">
        <f t="array" ref="D10">(VLOOKUP(B10&amp;A10,{'Data Source'!A:A&amp;'Data Source'!B:B,'Data Source'!A:C},4,False) - VLOOKUP(E10&amp;A10,{'Data Source'!A:A&amp;'Data Source'!B:B,'Data Source'!A:C},4,False))/VLOOKUP(E10&amp;A10,{'Data Source'!A:A&amp;'Data Source'!B:B,'Data Source'!A:C},4,False)</f>
        <v>0.5</v>
      </c>
      <c r="E10" s="16">
        <f>MINIFS('Data Source'!A:A,'Data Source'!B:B,A10)</f>
        <v>43776</v>
      </c>
      <c r="F10" s="17">
        <f t="shared" si="1"/>
        <v>30</v>
      </c>
    </row>
    <row r="11">
      <c r="A11" s="15" t="str">
        <f>IFERROR(__xludf.DUMMYFUNCTION("""COMPUTED_VALUE"""),"B07QL9YSZY")</f>
        <v>B07QL9YSZY</v>
      </c>
      <c r="B11" s="16">
        <f>MAXIFS('Data Source'!A:A,'Data Source'!B:B,A11)</f>
        <v>43805</v>
      </c>
      <c r="C11" s="17">
        <f t="array" ref="C11">VLOOKUP(B11&amp;A11,{'Data Source'!A:A&amp;'Data Source'!B:B,'Data Source'!A:C},4,False)</f>
        <v>10</v>
      </c>
      <c r="D11" s="18">
        <f t="array" ref="D11">(VLOOKUP(B11&amp;A11,{'Data Source'!A:A&amp;'Data Source'!B:B,'Data Source'!A:C},4,False) - VLOOKUP(E11&amp;A11,{'Data Source'!A:A&amp;'Data Source'!B:B,'Data Source'!A:C},4,False))/VLOOKUP(E11&amp;A11,{'Data Source'!A:A&amp;'Data Source'!B:B,'Data Source'!A:C},4,False)</f>
        <v>-0.7297297297</v>
      </c>
      <c r="E11" s="16">
        <f>MINIFS('Data Source'!A:A,'Data Source'!B:B,A11)</f>
        <v>43776</v>
      </c>
      <c r="F11" s="17">
        <f t="shared" si="1"/>
        <v>30</v>
      </c>
    </row>
    <row r="12">
      <c r="A12" s="15" t="str">
        <f>IFERROR(__xludf.DUMMYFUNCTION("""COMPUTED_VALUE"""),"B07BNPSFVZ")</f>
        <v>B07BNPSFVZ</v>
      </c>
      <c r="B12" s="16">
        <f>MAXIFS('Data Source'!A:A,'Data Source'!B:B,A12)</f>
        <v>43805</v>
      </c>
      <c r="C12" s="17">
        <f t="array" ref="C12">VLOOKUP(B12&amp;A12,{'Data Source'!A:A&amp;'Data Source'!B:B,'Data Source'!A:C},4,False)</f>
        <v>11</v>
      </c>
      <c r="D12" s="18">
        <f t="array" ref="D12">(VLOOKUP(B12&amp;A12,{'Data Source'!A:A&amp;'Data Source'!B:B,'Data Source'!A:C},4,False) - VLOOKUP(E12&amp;A12,{'Data Source'!A:A&amp;'Data Source'!B:B,'Data Source'!A:C},4,False))/VLOOKUP(E12&amp;A12,{'Data Source'!A:A&amp;'Data Source'!B:B,'Data Source'!A:C},4,False)</f>
        <v>-0.3888888889</v>
      </c>
      <c r="E12" s="16">
        <f>MINIFS('Data Source'!A:A,'Data Source'!B:B,A12)</f>
        <v>43776</v>
      </c>
      <c r="F12" s="17">
        <f t="shared" si="1"/>
        <v>30</v>
      </c>
    </row>
    <row r="13">
      <c r="A13" s="15" t="str">
        <f>IFERROR(__xludf.DUMMYFUNCTION("""COMPUTED_VALUE"""),"B014WOXB6O")</f>
        <v>B014WOXB6O</v>
      </c>
      <c r="B13" s="16">
        <f>MAXIFS('Data Source'!A:A,'Data Source'!B:B,A13)</f>
        <v>43805</v>
      </c>
      <c r="C13" s="17">
        <f t="array" ref="C13">VLOOKUP(B13&amp;A13,{'Data Source'!A:A&amp;'Data Source'!B:B,'Data Source'!A:C},4,False)</f>
        <v>12</v>
      </c>
      <c r="D13" s="18">
        <f t="array" ref="D13">(VLOOKUP(B13&amp;A13,{'Data Source'!A:A&amp;'Data Source'!B:B,'Data Source'!A:C},4,False) - VLOOKUP(E13&amp;A13,{'Data Source'!A:A&amp;'Data Source'!B:B,'Data Source'!A:C},4,False))/VLOOKUP(E13&amp;A13,{'Data Source'!A:A&amp;'Data Source'!B:B,'Data Source'!A:C},4,False)</f>
        <v>0.5</v>
      </c>
      <c r="E13" s="16">
        <f>MINIFS('Data Source'!A:A,'Data Source'!B:B,A13)</f>
        <v>43776</v>
      </c>
      <c r="F13" s="17">
        <f t="shared" si="1"/>
        <v>30</v>
      </c>
    </row>
    <row r="14">
      <c r="A14" s="15" t="str">
        <f>IFERROR(__xludf.DUMMYFUNCTION("""COMPUTED_VALUE"""),"B01LXXM5EK")</f>
        <v>B01LXXM5EK</v>
      </c>
      <c r="B14" s="16">
        <f>MAXIFS('Data Source'!A:A,'Data Source'!B:B,A14)</f>
        <v>43805</v>
      </c>
      <c r="C14" s="17">
        <f t="array" ref="C14">VLOOKUP(B14&amp;A14,{'Data Source'!A:A&amp;'Data Source'!B:B,'Data Source'!A:C},4,False)</f>
        <v>13</v>
      </c>
      <c r="D14" s="18">
        <f t="array" ref="D14">(VLOOKUP(B14&amp;A14,{'Data Source'!A:A&amp;'Data Source'!B:B,'Data Source'!A:C},4,False) - VLOOKUP(E14&amp;A14,{'Data Source'!A:A&amp;'Data Source'!B:B,'Data Source'!A:C},4,False))/VLOOKUP(E14&amp;A14,{'Data Source'!A:A&amp;'Data Source'!B:B,'Data Source'!A:C},4,False)</f>
        <v>-0.6388888889</v>
      </c>
      <c r="E14" s="16">
        <f>MINIFS('Data Source'!A:A,'Data Source'!B:B,A14)</f>
        <v>43776</v>
      </c>
      <c r="F14" s="17">
        <f t="shared" si="1"/>
        <v>30</v>
      </c>
    </row>
    <row r="15">
      <c r="A15" s="15" t="str">
        <f>IFERROR(__xludf.DUMMYFUNCTION("""COMPUTED_VALUE"""),"B073WR319C")</f>
        <v>B073WR319C</v>
      </c>
      <c r="B15" s="16">
        <f>MAXIFS('Data Source'!A:A,'Data Source'!B:B,A15)</f>
        <v>43805</v>
      </c>
      <c r="C15" s="17">
        <f t="array" ref="C15">VLOOKUP(B15&amp;A15,{'Data Source'!A:A&amp;'Data Source'!B:B,'Data Source'!A:C},4,False)</f>
        <v>14</v>
      </c>
      <c r="D15" s="18">
        <f t="array" ref="D15">(VLOOKUP(B15&amp;A15,{'Data Source'!A:A&amp;'Data Source'!B:B,'Data Source'!A:C},4,False) - VLOOKUP(E15&amp;A15,{'Data Source'!A:A&amp;'Data Source'!B:B,'Data Source'!A:C},4,False))/VLOOKUP(E15&amp;A15,{'Data Source'!A:A&amp;'Data Source'!B:B,'Data Source'!A:C},4,False)</f>
        <v>2.5</v>
      </c>
      <c r="E15" s="16">
        <f>MINIFS('Data Source'!A:A,'Data Source'!B:B,A15)</f>
        <v>43776</v>
      </c>
      <c r="F15" s="17">
        <f t="shared" si="1"/>
        <v>30</v>
      </c>
    </row>
    <row r="16">
      <c r="A16" s="15" t="str">
        <f>IFERROR(__xludf.DUMMYFUNCTION("""COMPUTED_VALUE"""),"B077MJZ6ZG")</f>
        <v>B077MJZ6ZG</v>
      </c>
      <c r="B16" s="16">
        <f>MAXIFS('Data Source'!A:A,'Data Source'!B:B,A16)</f>
        <v>43805</v>
      </c>
      <c r="C16" s="17">
        <f t="array" ref="C16">VLOOKUP(B16&amp;A16,{'Data Source'!A:A&amp;'Data Source'!B:B,'Data Source'!A:C},4,False)</f>
        <v>15</v>
      </c>
      <c r="D16" s="18">
        <f t="array" ref="D16">(VLOOKUP(B16&amp;A16,{'Data Source'!A:A&amp;'Data Source'!B:B,'Data Source'!A:C},4,False) - VLOOKUP(E16&amp;A16,{'Data Source'!A:A&amp;'Data Source'!B:B,'Data Source'!A:C},4,False))/VLOOKUP(E16&amp;A16,{'Data Source'!A:A&amp;'Data Source'!B:B,'Data Source'!A:C},4,False)</f>
        <v>0.6666666667</v>
      </c>
      <c r="E16" s="16">
        <f>MINIFS('Data Source'!A:A,'Data Source'!B:B,A16)</f>
        <v>43776</v>
      </c>
      <c r="F16" s="17">
        <f t="shared" si="1"/>
        <v>30</v>
      </c>
    </row>
    <row r="17">
      <c r="A17" s="15" t="str">
        <f>IFERROR(__xludf.DUMMYFUNCTION("""COMPUTED_VALUE"""),"B010S7VZI0")</f>
        <v>B010S7VZI0</v>
      </c>
      <c r="B17" s="16">
        <f>MAXIFS('Data Source'!A:A,'Data Source'!B:B,A17)</f>
        <v>43805</v>
      </c>
      <c r="C17" s="17">
        <f t="array" ref="C17">VLOOKUP(B17&amp;A17,{'Data Source'!A:A&amp;'Data Source'!B:B,'Data Source'!A:C},4,False)</f>
        <v>16</v>
      </c>
      <c r="D17" s="18">
        <f t="array" ref="D17">(VLOOKUP(B17&amp;A17,{'Data Source'!A:A&amp;'Data Source'!B:B,'Data Source'!A:C},4,False) - VLOOKUP(E17&amp;A17,{'Data Source'!A:A&amp;'Data Source'!B:B,'Data Source'!A:C},4,False))/VLOOKUP(E17&amp;A17,{'Data Source'!A:A&amp;'Data Source'!B:B,'Data Source'!A:C},4,False)</f>
        <v>0.6</v>
      </c>
      <c r="E17" s="16">
        <f>MINIFS('Data Source'!A:A,'Data Source'!B:B,A17)</f>
        <v>43776</v>
      </c>
      <c r="F17" s="17">
        <f t="shared" si="1"/>
        <v>30</v>
      </c>
    </row>
    <row r="18">
      <c r="A18" s="15" t="str">
        <f>IFERROR(__xludf.DUMMYFUNCTION("""COMPUTED_VALUE"""),"B01N2RJ0HI")</f>
        <v>B01N2RJ0HI</v>
      </c>
      <c r="B18" s="16">
        <f>MAXIFS('Data Source'!A:A,'Data Source'!B:B,A18)</f>
        <v>43805</v>
      </c>
      <c r="C18" s="17">
        <f t="array" ref="C18">VLOOKUP(B18&amp;A18,{'Data Source'!A:A&amp;'Data Source'!B:B,'Data Source'!A:C},4,False)</f>
        <v>17</v>
      </c>
      <c r="D18" s="18">
        <f t="array" ref="D18">(VLOOKUP(B18&amp;A18,{'Data Source'!A:A&amp;'Data Source'!B:B,'Data Source'!A:C},4,False) - VLOOKUP(E18&amp;A18,{'Data Source'!A:A&amp;'Data Source'!B:B,'Data Source'!A:C},4,False))/VLOOKUP(E18&amp;A18,{'Data Source'!A:A&amp;'Data Source'!B:B,'Data Source'!A:C},4,False)</f>
        <v>-0.7976190476</v>
      </c>
      <c r="E18" s="16">
        <f>MINIFS('Data Source'!A:A,'Data Source'!B:B,A18)</f>
        <v>43777</v>
      </c>
      <c r="F18" s="17">
        <f t="shared" si="1"/>
        <v>29</v>
      </c>
    </row>
    <row r="19">
      <c r="A19" s="15" t="str">
        <f>IFERROR(__xludf.DUMMYFUNCTION("""COMPUTED_VALUE"""),"B00DQT7ALE")</f>
        <v>B00DQT7ALE</v>
      </c>
      <c r="B19" s="16">
        <f>MAXIFS('Data Source'!A:A,'Data Source'!B:B,A19)</f>
        <v>43805</v>
      </c>
      <c r="C19" s="17">
        <f t="array" ref="C19">VLOOKUP(B19&amp;A19,{'Data Source'!A:A&amp;'Data Source'!B:B,'Data Source'!A:C},4,False)</f>
        <v>18</v>
      </c>
      <c r="D19" s="18">
        <f t="array" ref="D19">(VLOOKUP(B19&amp;A19,{'Data Source'!A:A&amp;'Data Source'!B:B,'Data Source'!A:C},4,False) - VLOOKUP(E19&amp;A19,{'Data Source'!A:A&amp;'Data Source'!B:B,'Data Source'!A:C},4,False))/VLOOKUP(E19&amp;A19,{'Data Source'!A:A&amp;'Data Source'!B:B,'Data Source'!A:C},4,False)</f>
        <v>-0.8064516129</v>
      </c>
      <c r="E19" s="16">
        <f>MINIFS('Data Source'!A:A,'Data Source'!B:B,A19)</f>
        <v>43776</v>
      </c>
      <c r="F19" s="17">
        <f t="shared" si="1"/>
        <v>30</v>
      </c>
    </row>
    <row r="20">
      <c r="A20" s="15" t="str">
        <f>IFERROR(__xludf.DUMMYFUNCTION("""COMPUTED_VALUE"""),"B06ZXYFYND")</f>
        <v>B06ZXYFYND</v>
      </c>
      <c r="B20" s="16">
        <f>MAXIFS('Data Source'!A:A,'Data Source'!B:B,A20)</f>
        <v>43805</v>
      </c>
      <c r="C20" s="17">
        <f t="array" ref="C20">VLOOKUP(B20&amp;A20,{'Data Source'!A:A&amp;'Data Source'!B:B,'Data Source'!A:C},4,False)</f>
        <v>19</v>
      </c>
      <c r="D20" s="18">
        <f t="array" ref="D20">(VLOOKUP(B20&amp;A20,{'Data Source'!A:A&amp;'Data Source'!B:B,'Data Source'!A:C},4,False) - VLOOKUP(E20&amp;A20,{'Data Source'!A:A&amp;'Data Source'!B:B,'Data Source'!A:C},4,False))/VLOOKUP(E20&amp;A20,{'Data Source'!A:A&amp;'Data Source'!B:B,'Data Source'!A:C},4,False)</f>
        <v>0.3571428571</v>
      </c>
      <c r="E20" s="16">
        <f>MINIFS('Data Source'!A:A,'Data Source'!B:B,A20)</f>
        <v>43776</v>
      </c>
      <c r="F20" s="17">
        <f t="shared" si="1"/>
        <v>30</v>
      </c>
    </row>
    <row r="21">
      <c r="A21" s="15" t="str">
        <f>IFERROR(__xludf.DUMMYFUNCTION("""COMPUTED_VALUE"""),"B01HE1IVNA")</f>
        <v>B01HE1IVNA</v>
      </c>
      <c r="B21" s="16">
        <f>MAXIFS('Data Source'!A:A,'Data Source'!B:B,A21)</f>
        <v>43805</v>
      </c>
      <c r="C21" s="17">
        <f t="array" ref="C21">VLOOKUP(B21&amp;A21,{'Data Source'!A:A&amp;'Data Source'!B:B,'Data Source'!A:C},4,False)</f>
        <v>20</v>
      </c>
      <c r="D21" s="18">
        <f t="array" ref="D21">(VLOOKUP(B21&amp;A21,{'Data Source'!A:A&amp;'Data Source'!B:B,'Data Source'!A:C},4,False) - VLOOKUP(E21&amp;A21,{'Data Source'!A:A&amp;'Data Source'!B:B,'Data Source'!A:C},4,False))/VLOOKUP(E21&amp;A21,{'Data Source'!A:A&amp;'Data Source'!B:B,'Data Source'!A:C},4,False)</f>
        <v>-0.2307692308</v>
      </c>
      <c r="E21" s="16">
        <f>MINIFS('Data Source'!A:A,'Data Source'!B:B,A21)</f>
        <v>43776</v>
      </c>
      <c r="F21" s="17">
        <f t="shared" si="1"/>
        <v>30</v>
      </c>
    </row>
    <row r="22">
      <c r="A22" s="15" t="str">
        <f>IFERROR(__xludf.DUMMYFUNCTION("""COMPUTED_VALUE"""),"B00OD3W1BQ")</f>
        <v>B00OD3W1BQ</v>
      </c>
      <c r="B22" s="16">
        <f>MAXIFS('Data Source'!A:A,'Data Source'!B:B,A22)</f>
        <v>43805</v>
      </c>
      <c r="C22" s="17">
        <f t="array" ref="C22">VLOOKUP(B22&amp;A22,{'Data Source'!A:A&amp;'Data Source'!B:B,'Data Source'!A:C},4,False)</f>
        <v>21</v>
      </c>
      <c r="D22" s="18">
        <f t="array" ref="D22">(VLOOKUP(B22&amp;A22,{'Data Source'!A:A&amp;'Data Source'!B:B,'Data Source'!A:C},4,False) - VLOOKUP(E22&amp;A22,{'Data Source'!A:A&amp;'Data Source'!B:B,'Data Source'!A:C},4,False))/VLOOKUP(E22&amp;A22,{'Data Source'!A:A&amp;'Data Source'!B:B,'Data Source'!A:C},4,False)</f>
        <v>-0.72</v>
      </c>
      <c r="E22" s="16">
        <f>MINIFS('Data Source'!A:A,'Data Source'!B:B,A22)</f>
        <v>43776</v>
      </c>
      <c r="F22" s="17">
        <f t="shared" si="1"/>
        <v>30</v>
      </c>
    </row>
    <row r="23">
      <c r="A23" s="15" t="str">
        <f>IFERROR(__xludf.DUMMYFUNCTION("""COMPUTED_VALUE"""),"B01BWZWDZG")</f>
        <v>B01BWZWDZG</v>
      </c>
      <c r="B23" s="16">
        <f>MAXIFS('Data Source'!A:A,'Data Source'!B:B,A23)</f>
        <v>43805</v>
      </c>
      <c r="C23" s="17">
        <f t="array" ref="C23">VLOOKUP(B23&amp;A23,{'Data Source'!A:A&amp;'Data Source'!B:B,'Data Source'!A:C},4,False)</f>
        <v>22</v>
      </c>
      <c r="D23" s="18">
        <f t="array" ref="D23">(VLOOKUP(B23&amp;A23,{'Data Source'!A:A&amp;'Data Source'!B:B,'Data Source'!A:C},4,False) - VLOOKUP(E23&amp;A23,{'Data Source'!A:A&amp;'Data Source'!B:B,'Data Source'!A:C},4,False))/VLOOKUP(E23&amp;A23,{'Data Source'!A:A&amp;'Data Source'!B:B,'Data Source'!A:C},4,False)</f>
        <v>-0.7684210526</v>
      </c>
      <c r="E23" s="16">
        <f>MINIFS('Data Source'!A:A,'Data Source'!B:B,A23)</f>
        <v>43776</v>
      </c>
      <c r="F23" s="17">
        <f t="shared" si="1"/>
        <v>30</v>
      </c>
    </row>
    <row r="24">
      <c r="A24" s="15" t="str">
        <f>IFERROR(__xludf.DUMMYFUNCTION("""COMPUTED_VALUE"""),"B074NHRZQX")</f>
        <v>B074NHRZQX</v>
      </c>
      <c r="B24" s="16">
        <f>MAXIFS('Data Source'!A:A,'Data Source'!B:B,A24)</f>
        <v>43805</v>
      </c>
      <c r="C24" s="17">
        <f t="array" ref="C24">VLOOKUP(B24&amp;A24,{'Data Source'!A:A&amp;'Data Source'!B:B,'Data Source'!A:C},4,False)</f>
        <v>23</v>
      </c>
      <c r="D24" s="18">
        <f t="array" ref="D24">(VLOOKUP(B24&amp;A24,{'Data Source'!A:A&amp;'Data Source'!B:B,'Data Source'!A:C},4,False) - VLOOKUP(E24&amp;A24,{'Data Source'!A:A&amp;'Data Source'!B:B,'Data Source'!A:C},4,False))/VLOOKUP(E24&amp;A24,{'Data Source'!A:A&amp;'Data Source'!B:B,'Data Source'!A:C},4,False)</f>
        <v>-0.6515151515</v>
      </c>
      <c r="E24" s="16">
        <f>MINIFS('Data Source'!A:A,'Data Source'!B:B,A24)</f>
        <v>43781</v>
      </c>
      <c r="F24" s="17">
        <f t="shared" si="1"/>
        <v>25</v>
      </c>
    </row>
    <row r="25">
      <c r="A25" s="15" t="str">
        <f>IFERROR(__xludf.DUMMYFUNCTION("""COMPUTED_VALUE"""),"B074QTGLL2")</f>
        <v>B074QTGLL2</v>
      </c>
      <c r="B25" s="16">
        <f>MAXIFS('Data Source'!A:A,'Data Source'!B:B,A25)</f>
        <v>43805</v>
      </c>
      <c r="C25" s="17">
        <f t="array" ref="C25">VLOOKUP(B25&amp;A25,{'Data Source'!A:A&amp;'Data Source'!B:B,'Data Source'!A:C},4,False)</f>
        <v>24</v>
      </c>
      <c r="D25" s="18">
        <f t="array" ref="D25">(VLOOKUP(B25&amp;A25,{'Data Source'!A:A&amp;'Data Source'!B:B,'Data Source'!A:C},4,False) - VLOOKUP(E25&amp;A25,{'Data Source'!A:A&amp;'Data Source'!B:B,'Data Source'!A:C},4,False))/VLOOKUP(E25&amp;A25,{'Data Source'!A:A&amp;'Data Source'!B:B,'Data Source'!A:C},4,False)</f>
        <v>0.4117647059</v>
      </c>
      <c r="E25" s="16">
        <f>MINIFS('Data Source'!A:A,'Data Source'!B:B,A25)</f>
        <v>43776</v>
      </c>
      <c r="F25" s="17">
        <f t="shared" si="1"/>
        <v>30</v>
      </c>
    </row>
    <row r="26">
      <c r="A26" s="15" t="str">
        <f>IFERROR(__xludf.DUMMYFUNCTION("""COMPUTED_VALUE"""),"B01HEJWCZ0")</f>
        <v>B01HEJWCZ0</v>
      </c>
      <c r="B26" s="16">
        <f>MAXIFS('Data Source'!A:A,'Data Source'!B:B,A26)</f>
        <v>43805</v>
      </c>
      <c r="C26" s="17">
        <f t="array" ref="C26">VLOOKUP(B26&amp;A26,{'Data Source'!A:A&amp;'Data Source'!B:B,'Data Source'!A:C},4,False)</f>
        <v>25</v>
      </c>
      <c r="D26" s="18">
        <f t="array" ref="D26">(VLOOKUP(B26&amp;A26,{'Data Source'!A:A&amp;'Data Source'!B:B,'Data Source'!A:C},4,False) - VLOOKUP(E26&amp;A26,{'Data Source'!A:A&amp;'Data Source'!B:B,'Data Source'!A:C},4,False))/VLOOKUP(E26&amp;A26,{'Data Source'!A:A&amp;'Data Source'!B:B,'Data Source'!A:C},4,False)</f>
        <v>0.04166666667</v>
      </c>
      <c r="E26" s="16">
        <f>MINIFS('Data Source'!A:A,'Data Source'!B:B,A26)</f>
        <v>43777</v>
      </c>
      <c r="F26" s="17">
        <f t="shared" si="1"/>
        <v>29</v>
      </c>
    </row>
    <row r="27">
      <c r="A27" s="15" t="str">
        <f>IFERROR(__xludf.DUMMYFUNCTION("""COMPUTED_VALUE"""),"B074QWK5C4")</f>
        <v>B074QWK5C4</v>
      </c>
      <c r="B27" s="16">
        <f>MAXIFS('Data Source'!A:A,'Data Source'!B:B,A27)</f>
        <v>43805</v>
      </c>
      <c r="C27" s="17">
        <f t="array" ref="C27">VLOOKUP(B27&amp;A27,{'Data Source'!A:A&amp;'Data Source'!B:B,'Data Source'!A:C},4,False)</f>
        <v>26</v>
      </c>
      <c r="D27" s="18">
        <f t="array" ref="D27">(VLOOKUP(B27&amp;A27,{'Data Source'!A:A&amp;'Data Source'!B:B,'Data Source'!A:C},4,False) - VLOOKUP(E27&amp;A27,{'Data Source'!A:A&amp;'Data Source'!B:B,'Data Source'!A:C},4,False))/VLOOKUP(E27&amp;A27,{'Data Source'!A:A&amp;'Data Source'!B:B,'Data Source'!A:C},4,False)</f>
        <v>-0.2121212121</v>
      </c>
      <c r="E27" s="16">
        <f>MINIFS('Data Source'!A:A,'Data Source'!B:B,A27)</f>
        <v>43776</v>
      </c>
      <c r="F27" s="17">
        <f t="shared" si="1"/>
        <v>30</v>
      </c>
    </row>
    <row r="28">
      <c r="A28" s="15" t="str">
        <f>IFERROR(__xludf.DUMMYFUNCTION("""COMPUTED_VALUE"""),"B07C93H4Z1")</f>
        <v>B07C93H4Z1</v>
      </c>
      <c r="B28" s="16">
        <f>MAXIFS('Data Source'!A:A,'Data Source'!B:B,A28)</f>
        <v>43805</v>
      </c>
      <c r="C28" s="17">
        <f t="array" ref="C28">VLOOKUP(B28&amp;A28,{'Data Source'!A:A&amp;'Data Source'!B:B,'Data Source'!A:C},4,False)</f>
        <v>27</v>
      </c>
      <c r="D28" s="18">
        <f t="array" ref="D28">(VLOOKUP(B28&amp;A28,{'Data Source'!A:A&amp;'Data Source'!B:B,'Data Source'!A:C},4,False) - VLOOKUP(E28&amp;A28,{'Data Source'!A:A&amp;'Data Source'!B:B,'Data Source'!A:C},4,False))/VLOOKUP(E28&amp;A28,{'Data Source'!A:A&amp;'Data Source'!B:B,'Data Source'!A:C},4,False)</f>
        <v>1.454545455</v>
      </c>
      <c r="E28" s="16">
        <f>MINIFS('Data Source'!A:A,'Data Source'!B:B,A28)</f>
        <v>43776</v>
      </c>
      <c r="F28" s="17">
        <f t="shared" si="1"/>
        <v>30</v>
      </c>
    </row>
    <row r="29">
      <c r="A29" s="15" t="str">
        <f>IFERROR(__xludf.DUMMYFUNCTION("""COMPUTED_VALUE"""),"B01AS4WA14")</f>
        <v>B01AS4WA14</v>
      </c>
      <c r="B29" s="16">
        <f>MAXIFS('Data Source'!A:A,'Data Source'!B:B,A29)</f>
        <v>43805</v>
      </c>
      <c r="C29" s="17">
        <f t="array" ref="C29">VLOOKUP(B29&amp;A29,{'Data Source'!A:A&amp;'Data Source'!B:B,'Data Source'!A:C},4,False)</f>
        <v>28</v>
      </c>
      <c r="D29" s="18">
        <f t="array" ref="D29">(VLOOKUP(B29&amp;A29,{'Data Source'!A:A&amp;'Data Source'!B:B,'Data Source'!A:C},4,False) - VLOOKUP(E29&amp;A29,{'Data Source'!A:A&amp;'Data Source'!B:B,'Data Source'!A:C},4,False))/VLOOKUP(E29&amp;A29,{'Data Source'!A:A&amp;'Data Source'!B:B,'Data Source'!A:C},4,False)</f>
        <v>0.4736842105</v>
      </c>
      <c r="E29" s="16">
        <f>MINIFS('Data Source'!A:A,'Data Source'!B:B,A29)</f>
        <v>43776</v>
      </c>
      <c r="F29" s="17">
        <f t="shared" si="1"/>
        <v>30</v>
      </c>
    </row>
    <row r="30">
      <c r="A30" s="15" t="str">
        <f>IFERROR(__xludf.DUMMYFUNCTION("""COMPUTED_VALUE"""),"B00NX8GH4E")</f>
        <v>B00NX8GH4E</v>
      </c>
      <c r="B30" s="16">
        <f>MAXIFS('Data Source'!A:A,'Data Source'!B:B,A30)</f>
        <v>43805</v>
      </c>
      <c r="C30" s="17">
        <f t="array" ref="C30">VLOOKUP(B30&amp;A30,{'Data Source'!A:A&amp;'Data Source'!B:B,'Data Source'!A:C},4,False)</f>
        <v>29</v>
      </c>
      <c r="D30" s="18">
        <f t="array" ref="D30">(VLOOKUP(B30&amp;A30,{'Data Source'!A:A&amp;'Data Source'!B:B,'Data Source'!A:C},4,False) - VLOOKUP(E30&amp;A30,{'Data Source'!A:A&amp;'Data Source'!B:B,'Data Source'!A:C},4,False))/VLOOKUP(E30&amp;A30,{'Data Source'!A:A&amp;'Data Source'!B:B,'Data Source'!A:C},4,False)</f>
        <v>-0.71</v>
      </c>
      <c r="E30" s="16">
        <f>MINIFS('Data Source'!A:A,'Data Source'!B:B,A30)</f>
        <v>43776</v>
      </c>
      <c r="F30" s="17">
        <f t="shared" si="1"/>
        <v>30</v>
      </c>
    </row>
    <row r="31">
      <c r="A31" s="15" t="str">
        <f>IFERROR(__xludf.DUMMYFUNCTION("""COMPUTED_VALUE"""),"B07GGP9X78")</f>
        <v>B07GGP9X78</v>
      </c>
      <c r="B31" s="16">
        <f>MAXIFS('Data Source'!A:A,'Data Source'!B:B,A31)</f>
        <v>43805</v>
      </c>
      <c r="C31" s="17">
        <f t="array" ref="C31">VLOOKUP(B31&amp;A31,{'Data Source'!A:A&amp;'Data Source'!B:B,'Data Source'!A:C},4,False)</f>
        <v>30</v>
      </c>
      <c r="D31" s="18">
        <f t="array" ref="D31">(VLOOKUP(B31&amp;A31,{'Data Source'!A:A&amp;'Data Source'!B:B,'Data Source'!A:C},4,False) - VLOOKUP(E31&amp;A31,{'Data Source'!A:A&amp;'Data Source'!B:B,'Data Source'!A:C},4,False))/VLOOKUP(E31&amp;A31,{'Data Source'!A:A&amp;'Data Source'!B:B,'Data Source'!A:C},4,False)</f>
        <v>-0.2857142857</v>
      </c>
      <c r="E31" s="16">
        <f>MINIFS('Data Source'!A:A,'Data Source'!B:B,A31)</f>
        <v>43780</v>
      </c>
      <c r="F31" s="17">
        <f t="shared" si="1"/>
        <v>26</v>
      </c>
    </row>
    <row r="32">
      <c r="A32" s="15" t="str">
        <f>IFERROR(__xludf.DUMMYFUNCTION("""COMPUTED_VALUE"""),"B07HG5Q8TP")</f>
        <v>B07HG5Q8TP</v>
      </c>
      <c r="B32" s="16">
        <f>MAXIFS('Data Source'!A:A,'Data Source'!B:B,A32)</f>
        <v>43805</v>
      </c>
      <c r="C32" s="17">
        <f t="array" ref="C32">VLOOKUP(B32&amp;A32,{'Data Source'!A:A&amp;'Data Source'!B:B,'Data Source'!A:C},4,False)</f>
        <v>31</v>
      </c>
      <c r="D32" s="18">
        <f t="array" ref="D32">(VLOOKUP(B32&amp;A32,{'Data Source'!A:A&amp;'Data Source'!B:B,'Data Source'!A:C},4,False) - VLOOKUP(E32&amp;A32,{'Data Source'!A:A&amp;'Data Source'!B:B,'Data Source'!A:C},4,False))/VLOOKUP(E32&amp;A32,{'Data Source'!A:A&amp;'Data Source'!B:B,'Data Source'!A:C},4,False)</f>
        <v>-0.515625</v>
      </c>
      <c r="E32" s="16">
        <f>MINIFS('Data Source'!A:A,'Data Source'!B:B,A32)</f>
        <v>43798</v>
      </c>
      <c r="F32" s="17">
        <f t="shared" si="1"/>
        <v>8</v>
      </c>
    </row>
    <row r="33">
      <c r="A33" s="15" t="str">
        <f>IFERROR(__xludf.DUMMYFUNCTION("""COMPUTED_VALUE"""),"B00EYN1NK0")</f>
        <v>B00EYN1NK0</v>
      </c>
      <c r="B33" s="16">
        <f>MAXIFS('Data Source'!A:A,'Data Source'!B:B,A33)</f>
        <v>43805</v>
      </c>
      <c r="C33" s="17">
        <f t="array" ref="C33">VLOOKUP(B33&amp;A33,{'Data Source'!A:A&amp;'Data Source'!B:B,'Data Source'!A:C},4,False)</f>
        <v>32</v>
      </c>
      <c r="D33" s="18">
        <f t="array" ref="D33">(VLOOKUP(B33&amp;A33,{'Data Source'!A:A&amp;'Data Source'!B:B,'Data Source'!A:C},4,False) - VLOOKUP(E33&amp;A33,{'Data Source'!A:A&amp;'Data Source'!B:B,'Data Source'!A:C},4,False))/VLOOKUP(E33&amp;A33,{'Data Source'!A:A&amp;'Data Source'!B:B,'Data Source'!A:C},4,False)</f>
        <v>0.6842105263</v>
      </c>
      <c r="E33" s="16">
        <f>MINIFS('Data Source'!A:A,'Data Source'!B:B,A33)</f>
        <v>43777</v>
      </c>
      <c r="F33" s="17">
        <f t="shared" si="1"/>
        <v>29</v>
      </c>
    </row>
    <row r="34">
      <c r="A34" s="15" t="str">
        <f>IFERROR(__xludf.DUMMYFUNCTION("""COMPUTED_VALUE"""),"B01N9CODER")</f>
        <v>B01N9CODER</v>
      </c>
      <c r="B34" s="16">
        <f>MAXIFS('Data Source'!A:A,'Data Source'!B:B,A34)</f>
        <v>43805</v>
      </c>
      <c r="C34" s="17">
        <f t="array" ref="C34">VLOOKUP(B34&amp;A34,{'Data Source'!A:A&amp;'Data Source'!B:B,'Data Source'!A:C},4,False)</f>
        <v>33</v>
      </c>
      <c r="D34" s="18">
        <f t="array" ref="D34">(VLOOKUP(B34&amp;A34,{'Data Source'!A:A&amp;'Data Source'!B:B,'Data Source'!A:C},4,False) - VLOOKUP(E34&amp;A34,{'Data Source'!A:A&amp;'Data Source'!B:B,'Data Source'!A:C},4,False))/VLOOKUP(E34&amp;A34,{'Data Source'!A:A&amp;'Data Source'!B:B,'Data Source'!A:C},4,False)</f>
        <v>-0.2826086957</v>
      </c>
      <c r="E34" s="16">
        <f>MINIFS('Data Source'!A:A,'Data Source'!B:B,A34)</f>
        <v>43776</v>
      </c>
      <c r="F34" s="17">
        <f t="shared" si="1"/>
        <v>30</v>
      </c>
    </row>
    <row r="35">
      <c r="A35" s="15" t="str">
        <f>IFERROR(__xludf.DUMMYFUNCTION("""COMPUTED_VALUE"""),"B01KKHRNRK")</f>
        <v>B01KKHRNRK</v>
      </c>
      <c r="B35" s="16">
        <f>MAXIFS('Data Source'!A:A,'Data Source'!B:B,A35)</f>
        <v>43805</v>
      </c>
      <c r="C35" s="17">
        <f t="array" ref="C35">VLOOKUP(B35&amp;A35,{'Data Source'!A:A&amp;'Data Source'!B:B,'Data Source'!A:C},4,False)</f>
        <v>34</v>
      </c>
      <c r="D35" s="18">
        <f t="array" ref="D35">(VLOOKUP(B35&amp;A35,{'Data Source'!A:A&amp;'Data Source'!B:B,'Data Source'!A:C},4,False) - VLOOKUP(E35&amp;A35,{'Data Source'!A:A&amp;'Data Source'!B:B,'Data Source'!A:C},4,False))/VLOOKUP(E35&amp;A35,{'Data Source'!A:A&amp;'Data Source'!B:B,'Data Source'!A:C},4,False)</f>
        <v>0</v>
      </c>
      <c r="E35" s="16">
        <f>MINIFS('Data Source'!A:A,'Data Source'!B:B,A35)</f>
        <v>43805</v>
      </c>
      <c r="F35" s="17">
        <f t="shared" si="1"/>
        <v>1</v>
      </c>
    </row>
    <row r="36">
      <c r="A36" s="15" t="str">
        <f>IFERROR(__xludf.DUMMYFUNCTION("""COMPUTED_VALUE"""),"B0087XPDTU")</f>
        <v>B0087XPDTU</v>
      </c>
      <c r="B36" s="16">
        <f>MAXIFS('Data Source'!A:A,'Data Source'!B:B,A36)</f>
        <v>43805</v>
      </c>
      <c r="C36" s="17">
        <f t="array" ref="C36">VLOOKUP(B36&amp;A36,{'Data Source'!A:A&amp;'Data Source'!B:B,'Data Source'!A:C},4,False)</f>
        <v>35</v>
      </c>
      <c r="D36" s="18">
        <f t="array" ref="D36">(VLOOKUP(B36&amp;A36,{'Data Source'!A:A&amp;'Data Source'!B:B,'Data Source'!A:C},4,False) - VLOOKUP(E36&amp;A36,{'Data Source'!A:A&amp;'Data Source'!B:B,'Data Source'!A:C},4,False))/VLOOKUP(E36&amp;A36,{'Data Source'!A:A&amp;'Data Source'!B:B,'Data Source'!A:C},4,False)</f>
        <v>-0.6315789474</v>
      </c>
      <c r="E36" s="16">
        <f>MINIFS('Data Source'!A:A,'Data Source'!B:B,A36)</f>
        <v>43784</v>
      </c>
      <c r="F36" s="17">
        <f t="shared" si="1"/>
        <v>22</v>
      </c>
    </row>
    <row r="37">
      <c r="A37" s="15" t="str">
        <f>IFERROR(__xludf.DUMMYFUNCTION("""COMPUTED_VALUE"""),"B07WW2GY1R")</f>
        <v>B07WW2GY1R</v>
      </c>
      <c r="B37" s="16">
        <f>MAXIFS('Data Source'!A:A,'Data Source'!B:B,A37)</f>
        <v>43805</v>
      </c>
      <c r="C37" s="17">
        <f t="array" ref="C37">VLOOKUP(B37&amp;A37,{'Data Source'!A:A&amp;'Data Source'!B:B,'Data Source'!A:C},4,False)</f>
        <v>36</v>
      </c>
      <c r="D37" s="18">
        <f t="array" ref="D37">(VLOOKUP(B37&amp;A37,{'Data Source'!A:A&amp;'Data Source'!B:B,'Data Source'!A:C},4,False) - VLOOKUP(E37&amp;A37,{'Data Source'!A:A&amp;'Data Source'!B:B,'Data Source'!A:C},4,False))/VLOOKUP(E37&amp;A37,{'Data Source'!A:A&amp;'Data Source'!B:B,'Data Source'!A:C},4,False)</f>
        <v>-0.3454545455</v>
      </c>
      <c r="E37" s="16">
        <f>MINIFS('Data Source'!A:A,'Data Source'!B:B,A37)</f>
        <v>43776</v>
      </c>
      <c r="F37" s="17">
        <f t="shared" si="1"/>
        <v>30</v>
      </c>
    </row>
    <row r="38">
      <c r="A38" s="15" t="str">
        <f>IFERROR(__xludf.DUMMYFUNCTION("""COMPUTED_VALUE"""),"B00CEMGNTE")</f>
        <v>B00CEMGNTE</v>
      </c>
      <c r="B38" s="16">
        <f>MAXIFS('Data Source'!A:A,'Data Source'!B:B,A38)</f>
        <v>43805</v>
      </c>
      <c r="C38" s="17">
        <f t="array" ref="C38">VLOOKUP(B38&amp;A38,{'Data Source'!A:A&amp;'Data Source'!B:B,'Data Source'!A:C},4,False)</f>
        <v>37</v>
      </c>
      <c r="D38" s="18">
        <f t="array" ref="D38">(VLOOKUP(B38&amp;A38,{'Data Source'!A:A&amp;'Data Source'!B:B,'Data Source'!A:C},4,False) - VLOOKUP(E38&amp;A38,{'Data Source'!A:A&amp;'Data Source'!B:B,'Data Source'!A:C},4,False))/VLOOKUP(E38&amp;A38,{'Data Source'!A:A&amp;'Data Source'!B:B,'Data Source'!A:C},4,False)</f>
        <v>-0.447761194</v>
      </c>
      <c r="E38" s="16">
        <f>MINIFS('Data Source'!A:A,'Data Source'!B:B,A38)</f>
        <v>43776</v>
      </c>
      <c r="F38" s="17">
        <f t="shared" si="1"/>
        <v>30</v>
      </c>
    </row>
    <row r="39">
      <c r="A39" s="15" t="str">
        <f>IFERROR(__xludf.DUMMYFUNCTION("""COMPUTED_VALUE"""),"B003R50PKA")</f>
        <v>B003R50PKA</v>
      </c>
      <c r="B39" s="16">
        <f>MAXIFS('Data Source'!A:A,'Data Source'!B:B,A39)</f>
        <v>43805</v>
      </c>
      <c r="C39" s="17">
        <f t="array" ref="C39">VLOOKUP(B39&amp;A39,{'Data Source'!A:A&amp;'Data Source'!B:B,'Data Source'!A:C},4,False)</f>
        <v>38</v>
      </c>
      <c r="D39" s="18">
        <f t="array" ref="D39">(VLOOKUP(B39&amp;A39,{'Data Source'!A:A&amp;'Data Source'!B:B,'Data Source'!A:C},4,False) - VLOOKUP(E39&amp;A39,{'Data Source'!A:A&amp;'Data Source'!B:B,'Data Source'!A:C},4,False))/VLOOKUP(E39&amp;A39,{'Data Source'!A:A&amp;'Data Source'!B:B,'Data Source'!A:C},4,False)</f>
        <v>-0.2962962963</v>
      </c>
      <c r="E39" s="16">
        <f>MINIFS('Data Source'!A:A,'Data Source'!B:B,A39)</f>
        <v>43802</v>
      </c>
      <c r="F39" s="17">
        <f t="shared" si="1"/>
        <v>4</v>
      </c>
    </row>
    <row r="40">
      <c r="A40" s="15" t="str">
        <f>IFERROR(__xludf.DUMMYFUNCTION("""COMPUTED_VALUE"""),"B07N64XFKQ")</f>
        <v>B07N64XFKQ</v>
      </c>
      <c r="B40" s="16">
        <f>MAXIFS('Data Source'!A:A,'Data Source'!B:B,A40)</f>
        <v>43805</v>
      </c>
      <c r="C40" s="17">
        <f t="array" ref="C40">VLOOKUP(B40&amp;A40,{'Data Source'!A:A&amp;'Data Source'!B:B,'Data Source'!A:C},4,False)</f>
        <v>39</v>
      </c>
      <c r="D40" s="18">
        <f t="array" ref="D40">(VLOOKUP(B40&amp;A40,{'Data Source'!A:A&amp;'Data Source'!B:B,'Data Source'!A:C},4,False) - VLOOKUP(E40&amp;A40,{'Data Source'!A:A&amp;'Data Source'!B:B,'Data Source'!A:C},4,False))/VLOOKUP(E40&amp;A40,{'Data Source'!A:A&amp;'Data Source'!B:B,'Data Source'!A:C},4,False)</f>
        <v>-0.5301204819</v>
      </c>
      <c r="E40" s="16">
        <f>MINIFS('Data Source'!A:A,'Data Source'!B:B,A40)</f>
        <v>43776</v>
      </c>
      <c r="F40" s="17">
        <f t="shared" si="1"/>
        <v>30</v>
      </c>
    </row>
    <row r="41">
      <c r="A41" s="15" t="str">
        <f>IFERROR(__xludf.DUMMYFUNCTION("""COMPUTED_VALUE"""),"B00DPO1AN4")</f>
        <v>B00DPO1AN4</v>
      </c>
      <c r="B41" s="16">
        <f>MAXIFS('Data Source'!A:A,'Data Source'!B:B,A41)</f>
        <v>43805</v>
      </c>
      <c r="C41" s="17">
        <f t="array" ref="C41">VLOOKUP(B41&amp;A41,{'Data Source'!A:A&amp;'Data Source'!B:B,'Data Source'!A:C},4,False)</f>
        <v>40</v>
      </c>
      <c r="D41" s="18">
        <f t="array" ref="D41">(VLOOKUP(B41&amp;A41,{'Data Source'!A:A&amp;'Data Source'!B:B,'Data Source'!A:C},4,False) - VLOOKUP(E41&amp;A41,{'Data Source'!A:A&amp;'Data Source'!B:B,'Data Source'!A:C},4,False))/VLOOKUP(E41&amp;A41,{'Data Source'!A:A&amp;'Data Source'!B:B,'Data Source'!A:C},4,False)</f>
        <v>-0.5698924731</v>
      </c>
      <c r="E41" s="16">
        <f>MINIFS('Data Source'!A:A,'Data Source'!B:B,A41)</f>
        <v>43793</v>
      </c>
      <c r="F41" s="17">
        <f t="shared" si="1"/>
        <v>13</v>
      </c>
    </row>
    <row r="42">
      <c r="A42" s="15" t="str">
        <f>IFERROR(__xludf.DUMMYFUNCTION("""COMPUTED_VALUE"""),"B019OGSQLK")</f>
        <v>B019OGSQLK</v>
      </c>
      <c r="B42" s="16">
        <f>MAXIFS('Data Source'!A:A,'Data Source'!B:B,A42)</f>
        <v>43805</v>
      </c>
      <c r="C42" s="17">
        <f t="array" ref="C42">VLOOKUP(B42&amp;A42,{'Data Source'!A:A&amp;'Data Source'!B:B,'Data Source'!A:C},4,False)</f>
        <v>41</v>
      </c>
      <c r="D42" s="18">
        <f t="array" ref="D42">(VLOOKUP(B42&amp;A42,{'Data Source'!A:A&amp;'Data Source'!B:B,'Data Source'!A:C},4,False) - VLOOKUP(E42&amp;A42,{'Data Source'!A:A&amp;'Data Source'!B:B,'Data Source'!A:C},4,False))/VLOOKUP(E42&amp;A42,{'Data Source'!A:A&amp;'Data Source'!B:B,'Data Source'!A:C},4,False)</f>
        <v>0</v>
      </c>
      <c r="E42" s="16">
        <f>MINIFS('Data Source'!A:A,'Data Source'!B:B,A42)</f>
        <v>43802</v>
      </c>
      <c r="F42" s="17">
        <f t="shared" si="1"/>
        <v>4</v>
      </c>
    </row>
    <row r="43">
      <c r="A43" s="15" t="str">
        <f>IFERROR(__xludf.DUMMYFUNCTION("""COMPUTED_VALUE"""),"B01NBOWH4W")</f>
        <v>B01NBOWH4W</v>
      </c>
      <c r="B43" s="16">
        <f>MAXIFS('Data Source'!A:A,'Data Source'!B:B,A43)</f>
        <v>43805</v>
      </c>
      <c r="C43" s="17">
        <f t="array" ref="C43">VLOOKUP(B43&amp;A43,{'Data Source'!A:A&amp;'Data Source'!B:B,'Data Source'!A:C},4,False)</f>
        <v>42</v>
      </c>
      <c r="D43" s="18">
        <f t="array" ref="D43">(VLOOKUP(B43&amp;A43,{'Data Source'!A:A&amp;'Data Source'!B:B,'Data Source'!A:C},4,False) - VLOOKUP(E43&amp;A43,{'Data Source'!A:A&amp;'Data Source'!B:B,'Data Source'!A:C},4,False))/VLOOKUP(E43&amp;A43,{'Data Source'!A:A&amp;'Data Source'!B:B,'Data Source'!A:C},4,False)</f>
        <v>-0.1764705882</v>
      </c>
      <c r="E43" s="16">
        <f>MINIFS('Data Source'!A:A,'Data Source'!B:B,A43)</f>
        <v>43776</v>
      </c>
      <c r="F43" s="17">
        <f t="shared" si="1"/>
        <v>30</v>
      </c>
    </row>
    <row r="44">
      <c r="A44" s="15" t="str">
        <f>IFERROR(__xludf.DUMMYFUNCTION("""COMPUTED_VALUE"""),"B00IFHPVEU")</f>
        <v>B00IFHPVEU</v>
      </c>
      <c r="B44" s="16">
        <f>MAXIFS('Data Source'!A:A,'Data Source'!B:B,A44)</f>
        <v>43805</v>
      </c>
      <c r="C44" s="17">
        <f t="array" ref="C44">VLOOKUP(B44&amp;A44,{'Data Source'!A:A&amp;'Data Source'!B:B,'Data Source'!A:C},4,False)</f>
        <v>43</v>
      </c>
      <c r="D44" s="18">
        <f t="array" ref="D44">(VLOOKUP(B44&amp;A44,{'Data Source'!A:A&amp;'Data Source'!B:B,'Data Source'!A:C},4,False) - VLOOKUP(E44&amp;A44,{'Data Source'!A:A&amp;'Data Source'!B:B,'Data Source'!A:C},4,False))/VLOOKUP(E44&amp;A44,{'Data Source'!A:A&amp;'Data Source'!B:B,'Data Source'!A:C},4,False)</f>
        <v>-0.4415584416</v>
      </c>
      <c r="E44" s="16">
        <f>MINIFS('Data Source'!A:A,'Data Source'!B:B,A44)</f>
        <v>43778</v>
      </c>
      <c r="F44" s="17">
        <f t="shared" si="1"/>
        <v>28</v>
      </c>
    </row>
    <row r="45">
      <c r="A45" s="15" t="str">
        <f>IFERROR(__xludf.DUMMYFUNCTION("""COMPUTED_VALUE"""),"B07WT2XYKQ")</f>
        <v>B07WT2XYKQ</v>
      </c>
      <c r="B45" s="16">
        <f>MAXIFS('Data Source'!A:A,'Data Source'!B:B,A45)</f>
        <v>43805</v>
      </c>
      <c r="C45" s="17">
        <f t="array" ref="C45">VLOOKUP(B45&amp;A45,{'Data Source'!A:A&amp;'Data Source'!B:B,'Data Source'!A:C},4,False)</f>
        <v>44</v>
      </c>
      <c r="D45" s="18">
        <f t="array" ref="D45">(VLOOKUP(B45&amp;A45,{'Data Source'!A:A&amp;'Data Source'!B:B,'Data Source'!A:C},4,False) - VLOOKUP(E45&amp;A45,{'Data Source'!A:A&amp;'Data Source'!B:B,'Data Source'!A:C},4,False))/VLOOKUP(E45&amp;A45,{'Data Source'!A:A&amp;'Data Source'!B:B,'Data Source'!A:C},4,False)</f>
        <v>1.095238095</v>
      </c>
      <c r="E45" s="16">
        <f>MINIFS('Data Source'!A:A,'Data Source'!B:B,A45)</f>
        <v>43776</v>
      </c>
      <c r="F45" s="17">
        <f t="shared" si="1"/>
        <v>30</v>
      </c>
    </row>
    <row r="46">
      <c r="A46" s="15" t="str">
        <f>IFERROR(__xludf.DUMMYFUNCTION("""COMPUTED_VALUE"""),"B019K8JF3K")</f>
        <v>B019K8JF3K</v>
      </c>
      <c r="B46" s="16">
        <f>MAXIFS('Data Source'!A:A,'Data Source'!B:B,A46)</f>
        <v>43805</v>
      </c>
      <c r="C46" s="17">
        <f t="array" ref="C46">VLOOKUP(B46&amp;A46,{'Data Source'!A:A&amp;'Data Source'!B:B,'Data Source'!A:C},4,False)</f>
        <v>45</v>
      </c>
      <c r="D46" s="18">
        <f t="array" ref="D46">(VLOOKUP(B46&amp;A46,{'Data Source'!A:A&amp;'Data Source'!B:B,'Data Source'!A:C},4,False) - VLOOKUP(E46&amp;A46,{'Data Source'!A:A&amp;'Data Source'!B:B,'Data Source'!A:C},4,False))/VLOOKUP(E46&amp;A46,{'Data Source'!A:A&amp;'Data Source'!B:B,'Data Source'!A:C},4,False)</f>
        <v>-0.55</v>
      </c>
      <c r="E46" s="16">
        <f>MINIFS('Data Source'!A:A,'Data Source'!B:B,A46)</f>
        <v>43793</v>
      </c>
      <c r="F46" s="17">
        <f t="shared" si="1"/>
        <v>13</v>
      </c>
    </row>
    <row r="47">
      <c r="A47" s="15" t="str">
        <f>IFERROR(__xludf.DUMMYFUNCTION("""COMPUTED_VALUE"""),"B07GPGYZQP")</f>
        <v>B07GPGYZQP</v>
      </c>
      <c r="B47" s="16">
        <f>MAXIFS('Data Source'!A:A,'Data Source'!B:B,A47)</f>
        <v>43805</v>
      </c>
      <c r="C47" s="17">
        <f t="array" ref="C47">VLOOKUP(B47&amp;A47,{'Data Source'!A:A&amp;'Data Source'!B:B,'Data Source'!A:C},4,False)</f>
        <v>46</v>
      </c>
      <c r="D47" s="18">
        <f t="array" ref="D47">(VLOOKUP(B47&amp;A47,{'Data Source'!A:A&amp;'Data Source'!B:B,'Data Source'!A:C},4,False) - VLOOKUP(E47&amp;A47,{'Data Source'!A:A&amp;'Data Source'!B:B,'Data Source'!A:C},4,False))/VLOOKUP(E47&amp;A47,{'Data Source'!A:A&amp;'Data Source'!B:B,'Data Source'!A:C},4,False)</f>
        <v>-0.1481481481</v>
      </c>
      <c r="E47" s="16">
        <f>MINIFS('Data Source'!A:A,'Data Source'!B:B,A47)</f>
        <v>43803</v>
      </c>
      <c r="F47" s="17">
        <f t="shared" si="1"/>
        <v>3</v>
      </c>
    </row>
    <row r="48">
      <c r="A48" s="15" t="str">
        <f>IFERROR(__xludf.DUMMYFUNCTION("""COMPUTED_VALUE"""),"B01C41K93A")</f>
        <v>B01C41K93A</v>
      </c>
      <c r="B48" s="16">
        <f>MAXIFS('Data Source'!A:A,'Data Source'!B:B,A48)</f>
        <v>43805</v>
      </c>
      <c r="C48" s="17">
        <f t="array" ref="C48">VLOOKUP(B48&amp;A48,{'Data Source'!A:A&amp;'Data Source'!B:B,'Data Source'!A:C},4,False)</f>
        <v>47</v>
      </c>
      <c r="D48" s="18">
        <f t="array" ref="D48">(VLOOKUP(B48&amp;A48,{'Data Source'!A:A&amp;'Data Source'!B:B,'Data Source'!A:C},4,False) - VLOOKUP(E48&amp;A48,{'Data Source'!A:A&amp;'Data Source'!B:B,'Data Source'!A:C},4,False))/VLOOKUP(E48&amp;A48,{'Data Source'!A:A&amp;'Data Source'!B:B,'Data Source'!A:C},4,False)</f>
        <v>0.5161290323</v>
      </c>
      <c r="E48" s="16">
        <f>MINIFS('Data Source'!A:A,'Data Source'!B:B,A48)</f>
        <v>43802</v>
      </c>
      <c r="F48" s="17">
        <f t="shared" si="1"/>
        <v>4</v>
      </c>
    </row>
    <row r="49">
      <c r="A49" s="15" t="str">
        <f>IFERROR(__xludf.DUMMYFUNCTION("""COMPUTED_VALUE"""),"B07VTTZ2N1")</f>
        <v>B07VTTZ2N1</v>
      </c>
      <c r="B49" s="16">
        <f>MAXIFS('Data Source'!A:A,'Data Source'!B:B,A49)</f>
        <v>43805</v>
      </c>
      <c r="C49" s="17">
        <f t="array" ref="C49">VLOOKUP(B49&amp;A49,{'Data Source'!A:A&amp;'Data Source'!B:B,'Data Source'!A:C},4,False)</f>
        <v>48</v>
      </c>
      <c r="D49" s="18">
        <f t="array" ref="D49">(VLOOKUP(B49&amp;A49,{'Data Source'!A:A&amp;'Data Source'!B:B,'Data Source'!A:C},4,False) - VLOOKUP(E49&amp;A49,{'Data Source'!A:A&amp;'Data Source'!B:B,'Data Source'!A:C},4,False))/VLOOKUP(E49&amp;A49,{'Data Source'!A:A&amp;'Data Source'!B:B,'Data Source'!A:C},4,False)</f>
        <v>-0.5051546392</v>
      </c>
      <c r="E49" s="16">
        <f>MINIFS('Data Source'!A:A,'Data Source'!B:B,A49)</f>
        <v>43792</v>
      </c>
      <c r="F49" s="17">
        <f t="shared" si="1"/>
        <v>14</v>
      </c>
    </row>
    <row r="50">
      <c r="A50" s="15" t="str">
        <f>IFERROR(__xludf.DUMMYFUNCTION("""COMPUTED_VALUE"""),"B07KCPN1Q5")</f>
        <v>B07KCPN1Q5</v>
      </c>
      <c r="B50" s="16">
        <f>MAXIFS('Data Source'!A:A,'Data Source'!B:B,A50)</f>
        <v>43805</v>
      </c>
      <c r="C50" s="17">
        <f t="array" ref="C50">VLOOKUP(B50&amp;A50,{'Data Source'!A:A&amp;'Data Source'!B:B,'Data Source'!A:C},4,False)</f>
        <v>49</v>
      </c>
      <c r="D50" s="18">
        <f t="array" ref="D50">(VLOOKUP(B50&amp;A50,{'Data Source'!A:A&amp;'Data Source'!B:B,'Data Source'!A:C},4,False) - VLOOKUP(E50&amp;A50,{'Data Source'!A:A&amp;'Data Source'!B:B,'Data Source'!A:C},4,False))/VLOOKUP(E50&amp;A50,{'Data Source'!A:A&amp;'Data Source'!B:B,'Data Source'!A:C},4,False)</f>
        <v>0.6333333333</v>
      </c>
      <c r="E50" s="16">
        <f>MINIFS('Data Source'!A:A,'Data Source'!B:B,A50)</f>
        <v>43776</v>
      </c>
      <c r="F50" s="17">
        <f t="shared" si="1"/>
        <v>30</v>
      </c>
    </row>
    <row r="51">
      <c r="A51" s="15" t="str">
        <f>IFERROR(__xludf.DUMMYFUNCTION("""COMPUTED_VALUE"""),"B07KRXH1Z1")</f>
        <v>B07KRXH1Z1</v>
      </c>
      <c r="B51" s="16">
        <f>MAXIFS('Data Source'!A:A,'Data Source'!B:B,A51)</f>
        <v>43805</v>
      </c>
      <c r="C51" s="17">
        <f t="array" ref="C51">VLOOKUP(B51&amp;A51,{'Data Source'!A:A&amp;'Data Source'!B:B,'Data Source'!A:C},4,False)</f>
        <v>50</v>
      </c>
      <c r="D51" s="18">
        <f t="array" ref="D51">(VLOOKUP(B51&amp;A51,{'Data Source'!A:A&amp;'Data Source'!B:B,'Data Source'!A:C},4,False) - VLOOKUP(E51&amp;A51,{'Data Source'!A:A&amp;'Data Source'!B:B,'Data Source'!A:C},4,False))/VLOOKUP(E51&amp;A51,{'Data Source'!A:A&amp;'Data Source'!B:B,'Data Source'!A:C},4,False)</f>
        <v>2.125</v>
      </c>
      <c r="E51" s="16">
        <f>MINIFS('Data Source'!A:A,'Data Source'!B:B,A51)</f>
        <v>43776</v>
      </c>
      <c r="F51" s="17">
        <f t="shared" si="1"/>
        <v>30</v>
      </c>
    </row>
    <row r="52">
      <c r="A52" s="15" t="str">
        <f>IFERROR(__xludf.DUMMYFUNCTION("""COMPUTED_VALUE"""),"B00NGJ47HO")</f>
        <v>B00NGJ47HO</v>
      </c>
      <c r="B52" s="16">
        <f>MAXIFS('Data Source'!A:A,'Data Source'!B:B,A52)</f>
        <v>43805</v>
      </c>
      <c r="C52" s="17">
        <f t="array" ref="C52">VLOOKUP(B52&amp;A52,{'Data Source'!A:A&amp;'Data Source'!B:B,'Data Source'!A:C},4,False)</f>
        <v>51</v>
      </c>
      <c r="D52" s="18">
        <f t="array" ref="D52">(VLOOKUP(B52&amp;A52,{'Data Source'!A:A&amp;'Data Source'!B:B,'Data Source'!A:C},4,False) - VLOOKUP(E52&amp;A52,{'Data Source'!A:A&amp;'Data Source'!B:B,'Data Source'!A:C},4,False))/VLOOKUP(E52&amp;A52,{'Data Source'!A:A&amp;'Data Source'!B:B,'Data Source'!A:C},4,False)</f>
        <v>-0.2916666667</v>
      </c>
      <c r="E52" s="16">
        <f>MINIFS('Data Source'!A:A,'Data Source'!B:B,A52)</f>
        <v>43776</v>
      </c>
      <c r="F52" s="17">
        <f t="shared" si="1"/>
        <v>30</v>
      </c>
    </row>
    <row r="53">
      <c r="A53" s="15" t="str">
        <f>IFERROR(__xludf.DUMMYFUNCTION("""COMPUTED_VALUE"""),"B00GTCL4C6")</f>
        <v>B00GTCL4C6</v>
      </c>
      <c r="B53" s="16">
        <f>MAXIFS('Data Source'!A:A,'Data Source'!B:B,A53)</f>
        <v>43805</v>
      </c>
      <c r="C53" s="17">
        <f t="array" ref="C53">VLOOKUP(B53&amp;A53,{'Data Source'!A:A&amp;'Data Source'!B:B,'Data Source'!A:C},4,False)</f>
        <v>52</v>
      </c>
      <c r="D53" s="18">
        <f t="array" ref="D53">(VLOOKUP(B53&amp;A53,{'Data Source'!A:A&amp;'Data Source'!B:B,'Data Source'!A:C},4,False) - VLOOKUP(E53&amp;A53,{'Data Source'!A:A&amp;'Data Source'!B:B,'Data Source'!A:C},4,False))/VLOOKUP(E53&amp;A53,{'Data Source'!A:A&amp;'Data Source'!B:B,'Data Source'!A:C},4,False)</f>
        <v>-0.2571428571</v>
      </c>
      <c r="E53" s="16">
        <f>MINIFS('Data Source'!A:A,'Data Source'!B:B,A53)</f>
        <v>43776</v>
      </c>
      <c r="F53" s="17">
        <f t="shared" si="1"/>
        <v>30</v>
      </c>
    </row>
    <row r="54">
      <c r="A54" s="15" t="str">
        <f>IFERROR(__xludf.DUMMYFUNCTION("""COMPUTED_VALUE"""),"B06XJ939V4")</f>
        <v>B06XJ939V4</v>
      </c>
      <c r="B54" s="16">
        <f>MAXIFS('Data Source'!A:A,'Data Source'!B:B,A54)</f>
        <v>43805</v>
      </c>
      <c r="C54" s="17">
        <f t="array" ref="C54">VLOOKUP(B54&amp;A54,{'Data Source'!A:A&amp;'Data Source'!B:B,'Data Source'!A:C},4,False)</f>
        <v>53</v>
      </c>
      <c r="D54" s="18">
        <f t="array" ref="D54">(VLOOKUP(B54&amp;A54,{'Data Source'!A:A&amp;'Data Source'!B:B,'Data Source'!A:C},4,False) - VLOOKUP(E54&amp;A54,{'Data Source'!A:A&amp;'Data Source'!B:B,'Data Source'!A:C},4,False))/VLOOKUP(E54&amp;A54,{'Data Source'!A:A&amp;'Data Source'!B:B,'Data Source'!A:C},4,False)</f>
        <v>-0.3026315789</v>
      </c>
      <c r="E54" s="16">
        <f>MINIFS('Data Source'!A:A,'Data Source'!B:B,A54)</f>
        <v>43776</v>
      </c>
      <c r="F54" s="17">
        <f t="shared" si="1"/>
        <v>30</v>
      </c>
    </row>
    <row r="55">
      <c r="A55" s="15" t="str">
        <f>IFERROR(__xludf.DUMMYFUNCTION("""COMPUTED_VALUE"""),"B07RZKFF39")</f>
        <v>B07RZKFF39</v>
      </c>
      <c r="B55" s="16">
        <f>MAXIFS('Data Source'!A:A,'Data Source'!B:B,A55)</f>
        <v>43805</v>
      </c>
      <c r="C55" s="17">
        <f t="array" ref="C55">VLOOKUP(B55&amp;A55,{'Data Source'!A:A&amp;'Data Source'!B:B,'Data Source'!A:C},4,False)</f>
        <v>54</v>
      </c>
      <c r="D55" s="18">
        <f t="array" ref="D55">(VLOOKUP(B55&amp;A55,{'Data Source'!A:A&amp;'Data Source'!B:B,'Data Source'!A:C},4,False) - VLOOKUP(E55&amp;A55,{'Data Source'!A:A&amp;'Data Source'!B:B,'Data Source'!A:C},4,False))/VLOOKUP(E55&amp;A55,{'Data Source'!A:A&amp;'Data Source'!B:B,'Data Source'!A:C},4,False)</f>
        <v>0.5428571429</v>
      </c>
      <c r="E55" s="16">
        <f>MINIFS('Data Source'!A:A,'Data Source'!B:B,A55)</f>
        <v>43776</v>
      </c>
      <c r="F55" s="17">
        <f t="shared" si="1"/>
        <v>30</v>
      </c>
    </row>
    <row r="56">
      <c r="A56" s="15" t="str">
        <f>IFERROR(__xludf.DUMMYFUNCTION("""COMPUTED_VALUE"""),"B07HH19LWH")</f>
        <v>B07HH19LWH</v>
      </c>
      <c r="B56" s="16">
        <f>MAXIFS('Data Source'!A:A,'Data Source'!B:B,A56)</f>
        <v>43805</v>
      </c>
      <c r="C56" s="17">
        <f t="array" ref="C56">VLOOKUP(B56&amp;A56,{'Data Source'!A:A&amp;'Data Source'!B:B,'Data Source'!A:C},4,False)</f>
        <v>55</v>
      </c>
      <c r="D56" s="18">
        <f t="array" ref="D56">(VLOOKUP(B56&amp;A56,{'Data Source'!A:A&amp;'Data Source'!B:B,'Data Source'!A:C},4,False) - VLOOKUP(E56&amp;A56,{'Data Source'!A:A&amp;'Data Source'!B:B,'Data Source'!A:C},4,False))/VLOOKUP(E56&amp;A56,{'Data Source'!A:A&amp;'Data Source'!B:B,'Data Source'!A:C},4,False)</f>
        <v>-0.3209876543</v>
      </c>
      <c r="E56" s="16">
        <f>MINIFS('Data Source'!A:A,'Data Source'!B:B,A56)</f>
        <v>43776</v>
      </c>
      <c r="F56" s="17">
        <f t="shared" si="1"/>
        <v>30</v>
      </c>
    </row>
    <row r="57">
      <c r="A57" s="15" t="str">
        <f>IFERROR(__xludf.DUMMYFUNCTION("""COMPUTED_VALUE"""),"B003XVM9XY")</f>
        <v>B003XVM9XY</v>
      </c>
      <c r="B57" s="16">
        <f>MAXIFS('Data Source'!A:A,'Data Source'!B:B,A57)</f>
        <v>43805</v>
      </c>
      <c r="C57" s="17">
        <f t="array" ref="C57">VLOOKUP(B57&amp;A57,{'Data Source'!A:A&amp;'Data Source'!B:B,'Data Source'!A:C},4,False)</f>
        <v>56</v>
      </c>
      <c r="D57" s="18">
        <f t="array" ref="D57">(VLOOKUP(B57&amp;A57,{'Data Source'!A:A&amp;'Data Source'!B:B,'Data Source'!A:C},4,False) - VLOOKUP(E57&amp;A57,{'Data Source'!A:A&amp;'Data Source'!B:B,'Data Source'!A:C},4,False))/VLOOKUP(E57&amp;A57,{'Data Source'!A:A&amp;'Data Source'!B:B,'Data Source'!A:C},4,False)</f>
        <v>-0.2112676056</v>
      </c>
      <c r="E57" s="16">
        <f>MINIFS('Data Source'!A:A,'Data Source'!B:B,A57)</f>
        <v>43776</v>
      </c>
      <c r="F57" s="17">
        <f t="shared" si="1"/>
        <v>30</v>
      </c>
    </row>
    <row r="58">
      <c r="A58" s="15" t="str">
        <f>IFERROR(__xludf.DUMMYFUNCTION("""COMPUTED_VALUE"""),"B00UVAJU9G")</f>
        <v>B00UVAJU9G</v>
      </c>
      <c r="B58" s="16">
        <f>MAXIFS('Data Source'!A:A,'Data Source'!B:B,A58)</f>
        <v>43805</v>
      </c>
      <c r="C58" s="17">
        <f t="array" ref="C58">VLOOKUP(B58&amp;A58,{'Data Source'!A:A&amp;'Data Source'!B:B,'Data Source'!A:C},4,False)</f>
        <v>57</v>
      </c>
      <c r="D58" s="18">
        <f t="array" ref="D58">(VLOOKUP(B58&amp;A58,{'Data Source'!A:A&amp;'Data Source'!B:B,'Data Source'!A:C},4,False) - VLOOKUP(E58&amp;A58,{'Data Source'!A:A&amp;'Data Source'!B:B,'Data Source'!A:C},4,False))/VLOOKUP(E58&amp;A58,{'Data Source'!A:A&amp;'Data Source'!B:B,'Data Source'!A:C},4,False)</f>
        <v>-0.4183673469</v>
      </c>
      <c r="E58" s="16">
        <f>MINIFS('Data Source'!A:A,'Data Source'!B:B,A58)</f>
        <v>43776</v>
      </c>
      <c r="F58" s="17">
        <f t="shared" si="1"/>
        <v>30</v>
      </c>
    </row>
    <row r="59">
      <c r="A59" s="15" t="str">
        <f>IFERROR(__xludf.DUMMYFUNCTION("""COMPUTED_VALUE"""),"B01G959WSU")</f>
        <v>B01G959WSU</v>
      </c>
      <c r="B59" s="16">
        <f>MAXIFS('Data Source'!A:A,'Data Source'!B:B,A59)</f>
        <v>43805</v>
      </c>
      <c r="C59" s="17">
        <f t="array" ref="C59">VLOOKUP(B59&amp;A59,{'Data Source'!A:A&amp;'Data Source'!B:B,'Data Source'!A:C},4,False)</f>
        <v>58</v>
      </c>
      <c r="D59" s="18">
        <f t="array" ref="D59">(VLOOKUP(B59&amp;A59,{'Data Source'!A:A&amp;'Data Source'!B:B,'Data Source'!A:C},4,False) - VLOOKUP(E59&amp;A59,{'Data Source'!A:A&amp;'Data Source'!B:B,'Data Source'!A:C},4,False))/VLOOKUP(E59&amp;A59,{'Data Source'!A:A&amp;'Data Source'!B:B,'Data Source'!A:C},4,False)</f>
        <v>-0.3555555556</v>
      </c>
      <c r="E59" s="16">
        <f>MINIFS('Data Source'!A:A,'Data Source'!B:B,A59)</f>
        <v>43803</v>
      </c>
      <c r="F59" s="17">
        <f t="shared" si="1"/>
        <v>3</v>
      </c>
    </row>
    <row r="60">
      <c r="A60" s="15" t="str">
        <f>IFERROR(__xludf.DUMMYFUNCTION("""COMPUTED_VALUE"""),"B072Q5J7TZ")</f>
        <v>B072Q5J7TZ</v>
      </c>
      <c r="B60" s="16">
        <f>MAXIFS('Data Source'!A:A,'Data Source'!B:B,A60)</f>
        <v>43805</v>
      </c>
      <c r="C60" s="17">
        <f t="array" ref="C60">VLOOKUP(B60&amp;A60,{'Data Source'!A:A&amp;'Data Source'!B:B,'Data Source'!A:C},4,False)</f>
        <v>59</v>
      </c>
      <c r="D60" s="18">
        <f t="array" ref="D60">(VLOOKUP(B60&amp;A60,{'Data Source'!A:A&amp;'Data Source'!B:B,'Data Source'!A:C},4,False) - VLOOKUP(E60&amp;A60,{'Data Source'!A:A&amp;'Data Source'!B:B,'Data Source'!A:C},4,False))/VLOOKUP(E60&amp;A60,{'Data Source'!A:A&amp;'Data Source'!B:B,'Data Source'!A:C},4,False)</f>
        <v>1.185185185</v>
      </c>
      <c r="E60" s="16">
        <f>MINIFS('Data Source'!A:A,'Data Source'!B:B,A60)</f>
        <v>43776</v>
      </c>
      <c r="F60" s="17">
        <f t="shared" si="1"/>
        <v>30</v>
      </c>
    </row>
    <row r="61">
      <c r="A61" s="15" t="str">
        <f>IFERROR(__xludf.DUMMYFUNCTION("""COMPUTED_VALUE"""),"B00HRYBYRU")</f>
        <v>B00HRYBYRU</v>
      </c>
      <c r="B61" s="16">
        <f>MAXIFS('Data Source'!A:A,'Data Source'!B:B,A61)</f>
        <v>43805</v>
      </c>
      <c r="C61" s="17">
        <f t="array" ref="C61">VLOOKUP(B61&amp;A61,{'Data Source'!A:A&amp;'Data Source'!B:B,'Data Source'!A:C},4,False)</f>
        <v>60</v>
      </c>
      <c r="D61" s="18">
        <f t="array" ref="D61">(VLOOKUP(B61&amp;A61,{'Data Source'!A:A&amp;'Data Source'!B:B,'Data Source'!A:C},4,False) - VLOOKUP(E61&amp;A61,{'Data Source'!A:A&amp;'Data Source'!B:B,'Data Source'!A:C},4,False))/VLOOKUP(E61&amp;A61,{'Data Source'!A:A&amp;'Data Source'!B:B,'Data Source'!A:C},4,False)</f>
        <v>-0.3684210526</v>
      </c>
      <c r="E61" s="16">
        <f>MINIFS('Data Source'!A:A,'Data Source'!B:B,A61)</f>
        <v>43793</v>
      </c>
      <c r="F61" s="17">
        <f t="shared" si="1"/>
        <v>13</v>
      </c>
    </row>
    <row r="62">
      <c r="A62" s="15" t="str">
        <f>IFERROR(__xludf.DUMMYFUNCTION("""COMPUTED_VALUE"""),"B06XZV3F8F")</f>
        <v>B06XZV3F8F</v>
      </c>
      <c r="B62" s="16">
        <f>MAXIFS('Data Source'!A:A,'Data Source'!B:B,A62)</f>
        <v>43805</v>
      </c>
      <c r="C62" s="17">
        <f t="array" ref="C62">VLOOKUP(B62&amp;A62,{'Data Source'!A:A&amp;'Data Source'!B:B,'Data Source'!A:C},4,False)</f>
        <v>61</v>
      </c>
      <c r="D62" s="18">
        <f t="array" ref="D62">(VLOOKUP(B62&amp;A62,{'Data Source'!A:A&amp;'Data Source'!B:B,'Data Source'!A:C},4,False) - VLOOKUP(E62&amp;A62,{'Data Source'!A:A&amp;'Data Source'!B:B,'Data Source'!A:C},4,False))/VLOOKUP(E62&amp;A62,{'Data Source'!A:A&amp;'Data Source'!B:B,'Data Source'!A:C},4,False)</f>
        <v>0.4186046512</v>
      </c>
      <c r="E62" s="16">
        <f>MINIFS('Data Source'!A:A,'Data Source'!B:B,A62)</f>
        <v>43776</v>
      </c>
      <c r="F62" s="17">
        <f t="shared" si="1"/>
        <v>30</v>
      </c>
    </row>
    <row r="63">
      <c r="A63" s="15" t="str">
        <f>IFERROR(__xludf.DUMMYFUNCTION("""COMPUTED_VALUE"""),"B000GLNO3S")</f>
        <v>B000GLNO3S</v>
      </c>
      <c r="B63" s="16">
        <f>MAXIFS('Data Source'!A:A,'Data Source'!B:B,A63)</f>
        <v>43805</v>
      </c>
      <c r="C63" s="17">
        <f t="array" ref="C63">VLOOKUP(B63&amp;A63,{'Data Source'!A:A&amp;'Data Source'!B:B,'Data Source'!A:C},4,False)</f>
        <v>62</v>
      </c>
      <c r="D63" s="18">
        <f t="array" ref="D63">(VLOOKUP(B63&amp;A63,{'Data Source'!A:A&amp;'Data Source'!B:B,'Data Source'!A:C},4,False) - VLOOKUP(E63&amp;A63,{'Data Source'!A:A&amp;'Data Source'!B:B,'Data Source'!A:C},4,False))/VLOOKUP(E63&amp;A63,{'Data Source'!A:A&amp;'Data Source'!B:B,'Data Source'!A:C},4,False)</f>
        <v>-0.2619047619</v>
      </c>
      <c r="E63" s="16">
        <f>MINIFS('Data Source'!A:A,'Data Source'!B:B,A63)</f>
        <v>43787</v>
      </c>
      <c r="F63" s="17">
        <f t="shared" si="1"/>
        <v>19</v>
      </c>
    </row>
    <row r="64">
      <c r="A64" s="15" t="str">
        <f>IFERROR(__xludf.DUMMYFUNCTION("""COMPUTED_VALUE"""),"B01K7AOSQE")</f>
        <v>B01K7AOSQE</v>
      </c>
      <c r="B64" s="16">
        <f>MAXIFS('Data Source'!A:A,'Data Source'!B:B,A64)</f>
        <v>43805</v>
      </c>
      <c r="C64" s="17">
        <f t="array" ref="C64">VLOOKUP(B64&amp;A64,{'Data Source'!A:A&amp;'Data Source'!B:B,'Data Source'!A:C},4,False)</f>
        <v>63</v>
      </c>
      <c r="D64" s="18">
        <f t="array" ref="D64">(VLOOKUP(B64&amp;A64,{'Data Source'!A:A&amp;'Data Source'!B:B,'Data Source'!A:C},4,False) - VLOOKUP(E64&amp;A64,{'Data Source'!A:A&amp;'Data Source'!B:B,'Data Source'!A:C},4,False))/VLOOKUP(E64&amp;A64,{'Data Source'!A:A&amp;'Data Source'!B:B,'Data Source'!A:C},4,False)</f>
        <v>-0.1923076923</v>
      </c>
      <c r="E64" s="16">
        <f>MINIFS('Data Source'!A:A,'Data Source'!B:B,A64)</f>
        <v>43777</v>
      </c>
      <c r="F64" s="17">
        <f t="shared" si="1"/>
        <v>29</v>
      </c>
    </row>
    <row r="65">
      <c r="A65" s="15" t="str">
        <f>IFERROR(__xludf.DUMMYFUNCTION("""COMPUTED_VALUE"""),"B075V63NQX")</f>
        <v>B075V63NQX</v>
      </c>
      <c r="B65" s="16">
        <f>MAXIFS('Data Source'!A:A,'Data Source'!B:B,A65)</f>
        <v>43805</v>
      </c>
      <c r="C65" s="17">
        <f t="array" ref="C65">VLOOKUP(B65&amp;A65,{'Data Source'!A:A&amp;'Data Source'!B:B,'Data Source'!A:C},4,False)</f>
        <v>64</v>
      </c>
      <c r="D65" s="18">
        <f t="array" ref="D65">(VLOOKUP(B65&amp;A65,{'Data Source'!A:A&amp;'Data Source'!B:B,'Data Source'!A:C},4,False) - VLOOKUP(E65&amp;A65,{'Data Source'!A:A&amp;'Data Source'!B:B,'Data Source'!A:C},4,False))/VLOOKUP(E65&amp;A65,{'Data Source'!A:A&amp;'Data Source'!B:B,'Data Source'!A:C},4,False)</f>
        <v>-0.2098765432</v>
      </c>
      <c r="E65" s="16">
        <f>MINIFS('Data Source'!A:A,'Data Source'!B:B,A65)</f>
        <v>43797</v>
      </c>
      <c r="F65" s="17">
        <f t="shared" si="1"/>
        <v>9</v>
      </c>
    </row>
    <row r="66">
      <c r="A66" s="15" t="str">
        <f>IFERROR(__xludf.DUMMYFUNCTION("""COMPUTED_VALUE"""),"B00QBZ26D2")</f>
        <v>B00QBZ26D2</v>
      </c>
      <c r="B66" s="16">
        <f>MAXIFS('Data Source'!A:A,'Data Source'!B:B,A66)</f>
        <v>43805</v>
      </c>
      <c r="C66" s="17">
        <f t="array" ref="C66">VLOOKUP(B66&amp;A66,{'Data Source'!A:A&amp;'Data Source'!B:B,'Data Source'!A:C},4,False)</f>
        <v>65</v>
      </c>
      <c r="D66" s="18">
        <f t="array" ref="D66">(VLOOKUP(B66&amp;A66,{'Data Source'!A:A&amp;'Data Source'!B:B,'Data Source'!A:C},4,False) - VLOOKUP(E66&amp;A66,{'Data Source'!A:A&amp;'Data Source'!B:B,'Data Source'!A:C},4,False))/VLOOKUP(E66&amp;A66,{'Data Source'!A:A&amp;'Data Source'!B:B,'Data Source'!A:C},4,False)</f>
        <v>-0.2934782609</v>
      </c>
      <c r="E66" s="16">
        <f>MINIFS('Data Source'!A:A,'Data Source'!B:B,A66)</f>
        <v>43776</v>
      </c>
      <c r="F66" s="17">
        <f t="shared" si="1"/>
        <v>30</v>
      </c>
    </row>
    <row r="67">
      <c r="A67" s="15" t="str">
        <f>IFERROR(__xludf.DUMMYFUNCTION("""COMPUTED_VALUE"""),"B01N9OEV4I")</f>
        <v>B01N9OEV4I</v>
      </c>
      <c r="B67" s="16">
        <f>MAXIFS('Data Source'!A:A,'Data Source'!B:B,A67)</f>
        <v>43805</v>
      </c>
      <c r="C67" s="17">
        <f t="array" ref="C67">VLOOKUP(B67&amp;A67,{'Data Source'!A:A&amp;'Data Source'!B:B,'Data Source'!A:C},4,False)</f>
        <v>66</v>
      </c>
      <c r="D67" s="18">
        <f t="array" ref="D67">(VLOOKUP(B67&amp;A67,{'Data Source'!A:A&amp;'Data Source'!B:B,'Data Source'!A:C},4,False) - VLOOKUP(E67&amp;A67,{'Data Source'!A:A&amp;'Data Source'!B:B,'Data Source'!A:C},4,False))/VLOOKUP(E67&amp;A67,{'Data Source'!A:A&amp;'Data Source'!B:B,'Data Source'!A:C},4,False)</f>
        <v>1.0625</v>
      </c>
      <c r="E67" s="16">
        <f>MINIFS('Data Source'!A:A,'Data Source'!B:B,A67)</f>
        <v>43792</v>
      </c>
      <c r="F67" s="17">
        <f t="shared" si="1"/>
        <v>14</v>
      </c>
    </row>
    <row r="68">
      <c r="A68" s="15" t="str">
        <f>IFERROR(__xludf.DUMMYFUNCTION("""COMPUTED_VALUE"""),"B07KN8WBM6")</f>
        <v>B07KN8WBM6</v>
      </c>
      <c r="B68" s="16">
        <f>MAXIFS('Data Source'!A:A,'Data Source'!B:B,A68)</f>
        <v>43805</v>
      </c>
      <c r="C68" s="17">
        <f t="array" ref="C68">VLOOKUP(B68&amp;A68,{'Data Source'!A:A&amp;'Data Source'!B:B,'Data Source'!A:C},4,False)</f>
        <v>67</v>
      </c>
      <c r="D68" s="18">
        <f t="array" ref="D68">(VLOOKUP(B68&amp;A68,{'Data Source'!A:A&amp;'Data Source'!B:B,'Data Source'!A:C},4,False) - VLOOKUP(E68&amp;A68,{'Data Source'!A:A&amp;'Data Source'!B:B,'Data Source'!A:C},4,False))/VLOOKUP(E68&amp;A68,{'Data Source'!A:A&amp;'Data Source'!B:B,'Data Source'!A:C},4,False)</f>
        <v>-0.2471910112</v>
      </c>
      <c r="E68" s="16">
        <f>MINIFS('Data Source'!A:A,'Data Source'!B:B,A68)</f>
        <v>43804</v>
      </c>
      <c r="F68" s="17">
        <f t="shared" si="1"/>
        <v>2</v>
      </c>
    </row>
    <row r="69">
      <c r="A69" s="15" t="str">
        <f>IFERROR(__xludf.DUMMYFUNCTION("""COMPUTED_VALUE"""),"B07JJ72P81")</f>
        <v>B07JJ72P81</v>
      </c>
      <c r="B69" s="16">
        <f>MAXIFS('Data Source'!A:A,'Data Source'!B:B,A69)</f>
        <v>43805</v>
      </c>
      <c r="C69" s="17">
        <f t="array" ref="C69">VLOOKUP(B69&amp;A69,{'Data Source'!A:A&amp;'Data Source'!B:B,'Data Source'!A:C},4,False)</f>
        <v>68</v>
      </c>
      <c r="D69" s="18">
        <f t="array" ref="D69">(VLOOKUP(B69&amp;A69,{'Data Source'!A:A&amp;'Data Source'!B:B,'Data Source'!A:C},4,False) - VLOOKUP(E69&amp;A69,{'Data Source'!A:A&amp;'Data Source'!B:B,'Data Source'!A:C},4,False))/VLOOKUP(E69&amp;A69,{'Data Source'!A:A&amp;'Data Source'!B:B,'Data Source'!A:C},4,False)</f>
        <v>-0.2444444444</v>
      </c>
      <c r="E69" s="16">
        <f>MINIFS('Data Source'!A:A,'Data Source'!B:B,A69)</f>
        <v>43776</v>
      </c>
      <c r="F69" s="17">
        <f t="shared" si="1"/>
        <v>30</v>
      </c>
    </row>
    <row r="70">
      <c r="A70" s="15" t="str">
        <f>IFERROR(__xludf.DUMMYFUNCTION("""COMPUTED_VALUE"""),"B072BC5NH4")</f>
        <v>B072BC5NH4</v>
      </c>
      <c r="B70" s="16">
        <f>MAXIFS('Data Source'!A:A,'Data Source'!B:B,A70)</f>
        <v>43805</v>
      </c>
      <c r="C70" s="17">
        <f t="array" ref="C70">VLOOKUP(B70&amp;A70,{'Data Source'!A:A&amp;'Data Source'!B:B,'Data Source'!A:C},4,False)</f>
        <v>69</v>
      </c>
      <c r="D70" s="18">
        <f t="array" ref="D70">(VLOOKUP(B70&amp;A70,{'Data Source'!A:A&amp;'Data Source'!B:B,'Data Source'!A:C},4,False) - VLOOKUP(E70&amp;A70,{'Data Source'!A:A&amp;'Data Source'!B:B,'Data Source'!A:C},4,False))/VLOOKUP(E70&amp;A70,{'Data Source'!A:A&amp;'Data Source'!B:B,'Data Source'!A:C},4,False)</f>
        <v>-0.1265822785</v>
      </c>
      <c r="E70" s="16">
        <f>MINIFS('Data Source'!A:A,'Data Source'!B:B,A70)</f>
        <v>43792</v>
      </c>
      <c r="F70" s="17">
        <f t="shared" si="1"/>
        <v>14</v>
      </c>
    </row>
    <row r="71">
      <c r="A71" s="15" t="str">
        <f>IFERROR(__xludf.DUMMYFUNCTION("""COMPUTED_VALUE"""),"B0087XPDSQ")</f>
        <v>B0087XPDSQ</v>
      </c>
      <c r="B71" s="16">
        <f>MAXIFS('Data Source'!A:A,'Data Source'!B:B,A71)</f>
        <v>43805</v>
      </c>
      <c r="C71" s="17">
        <f t="array" ref="C71">VLOOKUP(B71&amp;A71,{'Data Source'!A:A&amp;'Data Source'!B:B,'Data Source'!A:C},4,False)</f>
        <v>70</v>
      </c>
      <c r="D71" s="18">
        <f t="array" ref="D71">(VLOOKUP(B71&amp;A71,{'Data Source'!A:A&amp;'Data Source'!B:B,'Data Source'!A:C},4,False) - VLOOKUP(E71&amp;A71,{'Data Source'!A:A&amp;'Data Source'!B:B,'Data Source'!A:C},4,False))/VLOOKUP(E71&amp;A71,{'Data Source'!A:A&amp;'Data Source'!B:B,'Data Source'!A:C},4,False)</f>
        <v>-0.2553191489</v>
      </c>
      <c r="E71" s="16">
        <f>MINIFS('Data Source'!A:A,'Data Source'!B:B,A71)</f>
        <v>43804</v>
      </c>
      <c r="F71" s="17">
        <f t="shared" si="1"/>
        <v>2</v>
      </c>
    </row>
    <row r="72">
      <c r="A72" s="15" t="str">
        <f>IFERROR(__xludf.DUMMYFUNCTION("""COMPUTED_VALUE"""),"B001T4XU1C")</f>
        <v>B001T4XU1C</v>
      </c>
      <c r="B72" s="16">
        <f>MAXIFS('Data Source'!A:A,'Data Source'!B:B,A72)</f>
        <v>43805</v>
      </c>
      <c r="C72" s="17">
        <f t="array" ref="C72">VLOOKUP(B72&amp;A72,{'Data Source'!A:A&amp;'Data Source'!B:B,'Data Source'!A:C},4,False)</f>
        <v>71</v>
      </c>
      <c r="D72" s="18">
        <f t="array" ref="D72">(VLOOKUP(B72&amp;A72,{'Data Source'!A:A&amp;'Data Source'!B:B,'Data Source'!A:C},4,False) - VLOOKUP(E72&amp;A72,{'Data Source'!A:A&amp;'Data Source'!B:B,'Data Source'!A:C},4,False))/VLOOKUP(E72&amp;A72,{'Data Source'!A:A&amp;'Data Source'!B:B,'Data Source'!A:C},4,False)</f>
        <v>-0.2446808511</v>
      </c>
      <c r="E72" s="16">
        <f>MINIFS('Data Source'!A:A,'Data Source'!B:B,A72)</f>
        <v>43799</v>
      </c>
      <c r="F72" s="17">
        <f t="shared" si="1"/>
        <v>7</v>
      </c>
    </row>
    <row r="73">
      <c r="A73" s="15" t="str">
        <f>IFERROR(__xludf.DUMMYFUNCTION("""COMPUTED_VALUE"""),"B00NANU55O")</f>
        <v>B00NANU55O</v>
      </c>
      <c r="B73" s="16">
        <f>MAXIFS('Data Source'!A:A,'Data Source'!B:B,A73)</f>
        <v>43805</v>
      </c>
      <c r="C73" s="17">
        <f t="array" ref="C73">VLOOKUP(B73&amp;A73,{'Data Source'!A:A&amp;'Data Source'!B:B,'Data Source'!A:C},4,False)</f>
        <v>72</v>
      </c>
      <c r="D73" s="18">
        <f t="array" ref="D73">(VLOOKUP(B73&amp;A73,{'Data Source'!A:A&amp;'Data Source'!B:B,'Data Source'!A:C},4,False) - VLOOKUP(E73&amp;A73,{'Data Source'!A:A&amp;'Data Source'!B:B,'Data Source'!A:C},4,False))/VLOOKUP(E73&amp;A73,{'Data Source'!A:A&amp;'Data Source'!B:B,'Data Source'!A:C},4,False)</f>
        <v>-0.2421052632</v>
      </c>
      <c r="E73" s="16">
        <f>MINIFS('Data Source'!A:A,'Data Source'!B:B,A73)</f>
        <v>43802</v>
      </c>
      <c r="F73" s="17">
        <f t="shared" si="1"/>
        <v>4</v>
      </c>
    </row>
    <row r="74">
      <c r="A74" s="15" t="str">
        <f>IFERROR(__xludf.DUMMYFUNCTION("""COMPUTED_VALUE"""),"B01I0YR8LG")</f>
        <v>B01I0YR8LG</v>
      </c>
      <c r="B74" s="16">
        <f>MAXIFS('Data Source'!A:A,'Data Source'!B:B,A74)</f>
        <v>43805</v>
      </c>
      <c r="C74" s="17">
        <f t="array" ref="C74">VLOOKUP(B74&amp;A74,{'Data Source'!A:A&amp;'Data Source'!B:B,'Data Source'!A:C},4,False)</f>
        <v>73</v>
      </c>
      <c r="D74" s="18">
        <f t="array" ref="D74">(VLOOKUP(B74&amp;A74,{'Data Source'!A:A&amp;'Data Source'!B:B,'Data Source'!A:C},4,False) - VLOOKUP(E74&amp;A74,{'Data Source'!A:A&amp;'Data Source'!B:B,'Data Source'!A:C},4,False))/VLOOKUP(E74&amp;A74,{'Data Source'!A:A&amp;'Data Source'!B:B,'Data Source'!A:C},4,False)</f>
        <v>-0.2551020408</v>
      </c>
      <c r="E74" s="16">
        <f>MINIFS('Data Source'!A:A,'Data Source'!B:B,A74)</f>
        <v>43799</v>
      </c>
      <c r="F74" s="17">
        <f t="shared" si="1"/>
        <v>7</v>
      </c>
    </row>
    <row r="75">
      <c r="A75" s="15" t="str">
        <f>IFERROR(__xludf.DUMMYFUNCTION("""COMPUTED_VALUE"""),"B07PHT5JLM")</f>
        <v>B07PHT5JLM</v>
      </c>
      <c r="B75" s="16">
        <f>MAXIFS('Data Source'!A:A,'Data Source'!B:B,A75)</f>
        <v>43805</v>
      </c>
      <c r="C75" s="17">
        <f t="array" ref="C75">VLOOKUP(B75&amp;A75,{'Data Source'!A:A&amp;'Data Source'!B:B,'Data Source'!A:C},4,False)</f>
        <v>74</v>
      </c>
      <c r="D75" s="18">
        <f t="array" ref="D75">(VLOOKUP(B75&amp;A75,{'Data Source'!A:A&amp;'Data Source'!B:B,'Data Source'!A:C},4,False) - VLOOKUP(E75&amp;A75,{'Data Source'!A:A&amp;'Data Source'!B:B,'Data Source'!A:C},4,False))/VLOOKUP(E75&amp;A75,{'Data Source'!A:A&amp;'Data Source'!B:B,'Data Source'!A:C},4,False)</f>
        <v>-0.119047619</v>
      </c>
      <c r="E75" s="16">
        <f>MINIFS('Data Source'!A:A,'Data Source'!B:B,A75)</f>
        <v>43804</v>
      </c>
      <c r="F75" s="17">
        <f t="shared" si="1"/>
        <v>2</v>
      </c>
    </row>
    <row r="76">
      <c r="A76" s="15" t="str">
        <f>IFERROR(__xludf.DUMMYFUNCTION("""COMPUTED_VALUE"""),"B002HZHUCW")</f>
        <v>B002HZHUCW</v>
      </c>
      <c r="B76" s="16">
        <f>MAXIFS('Data Source'!A:A,'Data Source'!B:B,A76)</f>
        <v>43805</v>
      </c>
      <c r="C76" s="17">
        <f t="array" ref="C76">VLOOKUP(B76&amp;A76,{'Data Source'!A:A&amp;'Data Source'!B:B,'Data Source'!A:C},4,False)</f>
        <v>75</v>
      </c>
      <c r="D76" s="18">
        <f t="array" ref="D76">(VLOOKUP(B76&amp;A76,{'Data Source'!A:A&amp;'Data Source'!B:B,'Data Source'!A:C},4,False) - VLOOKUP(E76&amp;A76,{'Data Source'!A:A&amp;'Data Source'!B:B,'Data Source'!A:C},4,False))/VLOOKUP(E76&amp;A76,{'Data Source'!A:A&amp;'Data Source'!B:B,'Data Source'!A:C},4,False)</f>
        <v>-0.1847826087</v>
      </c>
      <c r="E76" s="16">
        <f>MINIFS('Data Source'!A:A,'Data Source'!B:B,A76)</f>
        <v>43791</v>
      </c>
      <c r="F76" s="17">
        <f t="shared" si="1"/>
        <v>15</v>
      </c>
    </row>
    <row r="77">
      <c r="A77" s="15" t="str">
        <f>IFERROR(__xludf.DUMMYFUNCTION("""COMPUTED_VALUE"""),"B003JFBXMM")</f>
        <v>B003JFBXMM</v>
      </c>
      <c r="B77" s="16">
        <f>MAXIFS('Data Source'!A:A,'Data Source'!B:B,A77)</f>
        <v>43805</v>
      </c>
      <c r="C77" s="17">
        <f t="array" ref="C77">VLOOKUP(B77&amp;A77,{'Data Source'!A:A&amp;'Data Source'!B:B,'Data Source'!A:C},4,False)</f>
        <v>76</v>
      </c>
      <c r="D77" s="18">
        <f t="array" ref="D77">(VLOOKUP(B77&amp;A77,{'Data Source'!A:A&amp;'Data Source'!B:B,'Data Source'!A:C},4,False) - VLOOKUP(E77&amp;A77,{'Data Source'!A:A&amp;'Data Source'!B:B,'Data Source'!A:C},4,False))/VLOOKUP(E77&amp;A77,{'Data Source'!A:A&amp;'Data Source'!B:B,'Data Source'!A:C},4,False)</f>
        <v>-0.1827956989</v>
      </c>
      <c r="E77" s="16">
        <f>MINIFS('Data Source'!A:A,'Data Source'!B:B,A77)</f>
        <v>43803</v>
      </c>
      <c r="F77" s="17">
        <f t="shared" si="1"/>
        <v>3</v>
      </c>
    </row>
    <row r="78">
      <c r="A78" s="15" t="str">
        <f>IFERROR(__xludf.DUMMYFUNCTION("""COMPUTED_VALUE"""),"B004JU0H6O")</f>
        <v>B004JU0H6O</v>
      </c>
      <c r="B78" s="16">
        <f>MAXIFS('Data Source'!A:A,'Data Source'!B:B,A78)</f>
        <v>43805</v>
      </c>
      <c r="C78" s="17">
        <f t="array" ref="C78">VLOOKUP(B78&amp;A78,{'Data Source'!A:A&amp;'Data Source'!B:B,'Data Source'!A:C},4,False)</f>
        <v>77</v>
      </c>
      <c r="D78" s="18">
        <f t="array" ref="D78">(VLOOKUP(B78&amp;A78,{'Data Source'!A:A&amp;'Data Source'!B:B,'Data Source'!A:C},4,False) - VLOOKUP(E78&amp;A78,{'Data Source'!A:A&amp;'Data Source'!B:B,'Data Source'!A:C},4,False))/VLOOKUP(E78&amp;A78,{'Data Source'!A:A&amp;'Data Source'!B:B,'Data Source'!A:C},4,False)</f>
        <v>-0.01282051282</v>
      </c>
      <c r="E78" s="16">
        <f>MINIFS('Data Source'!A:A,'Data Source'!B:B,A78)</f>
        <v>43776</v>
      </c>
      <c r="F78" s="17">
        <f t="shared" si="1"/>
        <v>30</v>
      </c>
    </row>
    <row r="79">
      <c r="A79" s="15" t="str">
        <f>IFERROR(__xludf.DUMMYFUNCTION("""COMPUTED_VALUE"""),"B072Q4PX1R")</f>
        <v>B072Q4PX1R</v>
      </c>
      <c r="B79" s="16">
        <f>MAXIFS('Data Source'!A:A,'Data Source'!B:B,A79)</f>
        <v>43805</v>
      </c>
      <c r="C79" s="17">
        <f t="array" ref="C79">VLOOKUP(B79&amp;A79,{'Data Source'!A:A&amp;'Data Source'!B:B,'Data Source'!A:C},4,False)</f>
        <v>78</v>
      </c>
      <c r="D79" s="18">
        <f t="array" ref="D79">(VLOOKUP(B79&amp;A79,{'Data Source'!A:A&amp;'Data Source'!B:B,'Data Source'!A:C},4,False) - VLOOKUP(E79&amp;A79,{'Data Source'!A:A&amp;'Data Source'!B:B,'Data Source'!A:C},4,False))/VLOOKUP(E79&amp;A79,{'Data Source'!A:A&amp;'Data Source'!B:B,'Data Source'!A:C},4,False)</f>
        <v>1.689655172</v>
      </c>
      <c r="E79" s="16">
        <f>MINIFS('Data Source'!A:A,'Data Source'!B:B,A79)</f>
        <v>43776</v>
      </c>
      <c r="F79" s="17">
        <f t="shared" si="1"/>
        <v>30</v>
      </c>
    </row>
    <row r="80">
      <c r="A80" s="15" t="str">
        <f>IFERROR(__xludf.DUMMYFUNCTION("""COMPUTED_VALUE"""),"B00WGGEEEY")</f>
        <v>B00WGGEEEY</v>
      </c>
      <c r="B80" s="16">
        <f>MAXIFS('Data Source'!A:A,'Data Source'!B:B,A80)</f>
        <v>43805</v>
      </c>
      <c r="C80" s="17">
        <f t="array" ref="C80">VLOOKUP(B80&amp;A80,{'Data Source'!A:A&amp;'Data Source'!B:B,'Data Source'!A:C},4,False)</f>
        <v>79</v>
      </c>
      <c r="D80" s="18">
        <f t="array" ref="D80">(VLOOKUP(B80&amp;A80,{'Data Source'!A:A&amp;'Data Source'!B:B,'Data Source'!A:C},4,False) - VLOOKUP(E80&amp;A80,{'Data Source'!A:A&amp;'Data Source'!B:B,'Data Source'!A:C},4,False))/VLOOKUP(E80&amp;A80,{'Data Source'!A:A&amp;'Data Source'!B:B,'Data Source'!A:C},4,False)</f>
        <v>0.7555555556</v>
      </c>
      <c r="E80" s="16">
        <f>MINIFS('Data Source'!A:A,'Data Source'!B:B,A80)</f>
        <v>43776</v>
      </c>
      <c r="F80" s="17">
        <f t="shared" si="1"/>
        <v>30</v>
      </c>
    </row>
    <row r="81">
      <c r="A81" s="15" t="str">
        <f>IFERROR(__xludf.DUMMYFUNCTION("""COMPUTED_VALUE"""),"B00ZSAHYUG")</f>
        <v>B00ZSAHYUG</v>
      </c>
      <c r="B81" s="16">
        <f>MAXIFS('Data Source'!A:A,'Data Source'!B:B,A81)</f>
        <v>43805</v>
      </c>
      <c r="C81" s="17">
        <f t="array" ref="C81">VLOOKUP(B81&amp;A81,{'Data Source'!A:A&amp;'Data Source'!B:B,'Data Source'!A:C},4,False)</f>
        <v>80</v>
      </c>
      <c r="D81" s="18">
        <f t="array" ref="D81">(VLOOKUP(B81&amp;A81,{'Data Source'!A:A&amp;'Data Source'!B:B,'Data Source'!A:C},4,False) - VLOOKUP(E81&amp;A81,{'Data Source'!A:A&amp;'Data Source'!B:B,'Data Source'!A:C},4,False))/VLOOKUP(E81&amp;A81,{'Data Source'!A:A&amp;'Data Source'!B:B,'Data Source'!A:C},4,False)</f>
        <v>0.6326530612</v>
      </c>
      <c r="E81" s="16">
        <f>MINIFS('Data Source'!A:A,'Data Source'!B:B,A81)</f>
        <v>43776</v>
      </c>
      <c r="F81" s="17">
        <f t="shared" si="1"/>
        <v>30</v>
      </c>
    </row>
    <row r="82">
      <c r="A82" s="15" t="str">
        <f>IFERROR(__xludf.DUMMYFUNCTION("""COMPUTED_VALUE"""),"B07MDJX7LZ")</f>
        <v>B07MDJX7LZ</v>
      </c>
      <c r="B82" s="16">
        <f>MAXIFS('Data Source'!A:A,'Data Source'!B:B,A82)</f>
        <v>43805</v>
      </c>
      <c r="C82" s="17">
        <f t="array" ref="C82">VLOOKUP(B82&amp;A82,{'Data Source'!A:A&amp;'Data Source'!B:B,'Data Source'!A:C},4,False)</f>
        <v>81</v>
      </c>
      <c r="D82" s="18">
        <f t="array" ref="D82">(VLOOKUP(B82&amp;A82,{'Data Source'!A:A&amp;'Data Source'!B:B,'Data Source'!A:C},4,False) - VLOOKUP(E82&amp;A82,{'Data Source'!A:A&amp;'Data Source'!B:B,'Data Source'!A:C},4,False))/VLOOKUP(E82&amp;A82,{'Data Source'!A:A&amp;'Data Source'!B:B,'Data Source'!A:C},4,False)</f>
        <v>0.2461538462</v>
      </c>
      <c r="E82" s="16">
        <f>MINIFS('Data Source'!A:A,'Data Source'!B:B,A82)</f>
        <v>43776</v>
      </c>
      <c r="F82" s="17">
        <f t="shared" si="1"/>
        <v>30</v>
      </c>
    </row>
    <row r="83">
      <c r="A83" s="15" t="str">
        <f>IFERROR(__xludf.DUMMYFUNCTION("""COMPUTED_VALUE"""),"B00342UIFI")</f>
        <v>B00342UIFI</v>
      </c>
      <c r="B83" s="16">
        <f>MAXIFS('Data Source'!A:A,'Data Source'!B:B,A83)</f>
        <v>43805</v>
      </c>
      <c r="C83" s="17">
        <f t="array" ref="C83">VLOOKUP(B83&amp;A83,{'Data Source'!A:A&amp;'Data Source'!B:B,'Data Source'!A:C},4,False)</f>
        <v>82</v>
      </c>
      <c r="D83" s="18">
        <f t="array" ref="D83">(VLOOKUP(B83&amp;A83,{'Data Source'!A:A&amp;'Data Source'!B:B,'Data Source'!A:C},4,False) - VLOOKUP(E83&amp;A83,{'Data Source'!A:A&amp;'Data Source'!B:B,'Data Source'!A:C},4,False))/VLOOKUP(E83&amp;A83,{'Data Source'!A:A&amp;'Data Source'!B:B,'Data Source'!A:C},4,False)</f>
        <v>81</v>
      </c>
      <c r="E83" s="16">
        <f>MINIFS('Data Source'!A:A,'Data Source'!B:B,A83)</f>
        <v>43801</v>
      </c>
      <c r="F83" s="17">
        <f t="shared" si="1"/>
        <v>5</v>
      </c>
    </row>
    <row r="84">
      <c r="A84" s="15" t="str">
        <f>IFERROR(__xludf.DUMMYFUNCTION("""COMPUTED_VALUE"""),"B075FFTLFV")</f>
        <v>B075FFTLFV</v>
      </c>
      <c r="B84" s="16">
        <f>MAXIFS('Data Source'!A:A,'Data Source'!B:B,A84)</f>
        <v>43805</v>
      </c>
      <c r="C84" s="17">
        <f t="array" ref="C84">VLOOKUP(B84&amp;A84,{'Data Source'!A:A&amp;'Data Source'!B:B,'Data Source'!A:C},4,False)</f>
        <v>83</v>
      </c>
      <c r="D84" s="18">
        <f t="array" ref="D84">(VLOOKUP(B84&amp;A84,{'Data Source'!A:A&amp;'Data Source'!B:B,'Data Source'!A:C},4,False) - VLOOKUP(E84&amp;A84,{'Data Source'!A:A&amp;'Data Source'!B:B,'Data Source'!A:C},4,False))/VLOOKUP(E84&amp;A84,{'Data Source'!A:A&amp;'Data Source'!B:B,'Data Source'!A:C},4,False)</f>
        <v>0.05063291139</v>
      </c>
      <c r="E84" s="16">
        <f>MINIFS('Data Source'!A:A,'Data Source'!B:B,A84)</f>
        <v>43790</v>
      </c>
      <c r="F84" s="17">
        <f t="shared" si="1"/>
        <v>16</v>
      </c>
    </row>
    <row r="85">
      <c r="A85" s="15" t="str">
        <f>IFERROR(__xludf.DUMMYFUNCTION("""COMPUTED_VALUE"""),"B005A2IIFW")</f>
        <v>B005A2IIFW</v>
      </c>
      <c r="B85" s="16">
        <f>MAXIFS('Data Source'!A:A,'Data Source'!B:B,A85)</f>
        <v>43805</v>
      </c>
      <c r="C85" s="17">
        <f t="array" ref="C85">VLOOKUP(B85&amp;A85,{'Data Source'!A:A&amp;'Data Source'!B:B,'Data Source'!A:C},4,False)</f>
        <v>84</v>
      </c>
      <c r="D85" s="18">
        <f t="array" ref="D85">(VLOOKUP(B85&amp;A85,{'Data Source'!A:A&amp;'Data Source'!B:B,'Data Source'!A:C},4,False) - VLOOKUP(E85&amp;A85,{'Data Source'!A:A&amp;'Data Source'!B:B,'Data Source'!A:C},4,False))/VLOOKUP(E85&amp;A85,{'Data Source'!A:A&amp;'Data Source'!B:B,'Data Source'!A:C},4,False)</f>
        <v>0</v>
      </c>
      <c r="E85" s="16">
        <f>MINIFS('Data Source'!A:A,'Data Source'!B:B,A85)</f>
        <v>43805</v>
      </c>
      <c r="F85" s="17">
        <f t="shared" si="1"/>
        <v>1</v>
      </c>
    </row>
    <row r="86">
      <c r="A86" s="15" t="str">
        <f>IFERROR(__xludf.DUMMYFUNCTION("""COMPUTED_VALUE"""),"B07JB9WK6J")</f>
        <v>B07JB9WK6J</v>
      </c>
      <c r="B86" s="16">
        <f>MAXIFS('Data Source'!A:A,'Data Source'!B:B,A86)</f>
        <v>43805</v>
      </c>
      <c r="C86" s="17">
        <f t="array" ref="C86">VLOOKUP(B86&amp;A86,{'Data Source'!A:A&amp;'Data Source'!B:B,'Data Source'!A:C},4,False)</f>
        <v>85</v>
      </c>
      <c r="D86" s="18">
        <f t="array" ref="D86">(VLOOKUP(B86&amp;A86,{'Data Source'!A:A&amp;'Data Source'!B:B,'Data Source'!A:C},4,False) - VLOOKUP(E86&amp;A86,{'Data Source'!A:A&amp;'Data Source'!B:B,'Data Source'!A:C},4,False))/VLOOKUP(E86&amp;A86,{'Data Source'!A:A&amp;'Data Source'!B:B,'Data Source'!A:C},4,False)</f>
        <v>0.0119047619</v>
      </c>
      <c r="E86" s="16">
        <f>MINIFS('Data Source'!A:A,'Data Source'!B:B,A86)</f>
        <v>43797</v>
      </c>
      <c r="F86" s="17">
        <f t="shared" si="1"/>
        <v>9</v>
      </c>
    </row>
    <row r="87">
      <c r="A87" s="15" t="str">
        <f>IFERROR(__xludf.DUMMYFUNCTION("""COMPUTED_VALUE"""),"B07R8Z5P41")</f>
        <v>B07R8Z5P41</v>
      </c>
      <c r="B87" s="16">
        <f>MAXIFS('Data Source'!A:A,'Data Source'!B:B,A87)</f>
        <v>43805</v>
      </c>
      <c r="C87" s="17">
        <f t="array" ref="C87">VLOOKUP(B87&amp;A87,{'Data Source'!A:A&amp;'Data Source'!B:B,'Data Source'!A:C},4,False)</f>
        <v>86</v>
      </c>
      <c r="D87" s="18">
        <f t="array" ref="D87">(VLOOKUP(B87&amp;A87,{'Data Source'!A:A&amp;'Data Source'!B:B,'Data Source'!A:C},4,False) - VLOOKUP(E87&amp;A87,{'Data Source'!A:A&amp;'Data Source'!B:B,'Data Source'!A:C},4,False))/VLOOKUP(E87&amp;A87,{'Data Source'!A:A&amp;'Data Source'!B:B,'Data Source'!A:C},4,False)</f>
        <v>1.529411765</v>
      </c>
      <c r="E87" s="16">
        <f>MINIFS('Data Source'!A:A,'Data Source'!B:B,A87)</f>
        <v>43776</v>
      </c>
      <c r="F87" s="17">
        <f t="shared" si="1"/>
        <v>30</v>
      </c>
    </row>
    <row r="88">
      <c r="A88" s="15" t="str">
        <f>IFERROR(__xludf.DUMMYFUNCTION("""COMPUTED_VALUE"""),"B00V7B78Z6")</f>
        <v>B00V7B78Z6</v>
      </c>
      <c r="B88" s="16">
        <f>MAXIFS('Data Source'!A:A,'Data Source'!B:B,A88)</f>
        <v>43805</v>
      </c>
      <c r="C88" s="17">
        <f t="array" ref="C88">VLOOKUP(B88&amp;A88,{'Data Source'!A:A&amp;'Data Source'!B:B,'Data Source'!A:C},4,False)</f>
        <v>87</v>
      </c>
      <c r="D88" s="18">
        <f t="array" ref="D88">(VLOOKUP(B88&amp;A88,{'Data Source'!A:A&amp;'Data Source'!B:B,'Data Source'!A:C},4,False) - VLOOKUP(E88&amp;A88,{'Data Source'!A:A&amp;'Data Source'!B:B,'Data Source'!A:C},4,False))/VLOOKUP(E88&amp;A88,{'Data Source'!A:A&amp;'Data Source'!B:B,'Data Source'!A:C},4,False)</f>
        <v>0.1153846154</v>
      </c>
      <c r="E88" s="16">
        <f>MINIFS('Data Source'!A:A,'Data Source'!B:B,A88)</f>
        <v>43797</v>
      </c>
      <c r="F88" s="17">
        <f t="shared" si="1"/>
        <v>9</v>
      </c>
    </row>
    <row r="89">
      <c r="A89" s="15" t="str">
        <f>IFERROR(__xludf.DUMMYFUNCTION("""COMPUTED_VALUE"""),"B015WKNNS8")</f>
        <v>B015WKNNS8</v>
      </c>
      <c r="B89" s="16">
        <f>MAXIFS('Data Source'!A:A,'Data Source'!B:B,A89)</f>
        <v>43805</v>
      </c>
      <c r="C89" s="17">
        <f t="array" ref="C89">VLOOKUP(B89&amp;A89,{'Data Source'!A:A&amp;'Data Source'!B:B,'Data Source'!A:C},4,False)</f>
        <v>88</v>
      </c>
      <c r="D89" s="18">
        <f t="array" ref="D89">(VLOOKUP(B89&amp;A89,{'Data Source'!A:A&amp;'Data Source'!B:B,'Data Source'!A:C},4,False) - VLOOKUP(E89&amp;A89,{'Data Source'!A:A&amp;'Data Source'!B:B,'Data Source'!A:C},4,False))/VLOOKUP(E89&amp;A89,{'Data Source'!A:A&amp;'Data Source'!B:B,'Data Source'!A:C},4,False)</f>
        <v>-0.08333333333</v>
      </c>
      <c r="E89" s="16">
        <f>MINIFS('Data Source'!A:A,'Data Source'!B:B,A89)</f>
        <v>43804</v>
      </c>
      <c r="F89" s="17">
        <f t="shared" si="1"/>
        <v>2</v>
      </c>
    </row>
    <row r="90">
      <c r="A90" s="15" t="str">
        <f>IFERROR(__xludf.DUMMYFUNCTION("""COMPUTED_VALUE"""),"B07D4BD5D3")</f>
        <v>B07D4BD5D3</v>
      </c>
      <c r="B90" s="16">
        <f>MAXIFS('Data Source'!A:A,'Data Source'!B:B,A90)</f>
        <v>43805</v>
      </c>
      <c r="C90" s="17">
        <f t="array" ref="C90">VLOOKUP(B90&amp;A90,{'Data Source'!A:A&amp;'Data Source'!B:B,'Data Source'!A:C},4,False)</f>
        <v>89</v>
      </c>
      <c r="D90" s="18">
        <f t="array" ref="D90">(VLOOKUP(B90&amp;A90,{'Data Source'!A:A&amp;'Data Source'!B:B,'Data Source'!A:C},4,False) - VLOOKUP(E90&amp;A90,{'Data Source'!A:A&amp;'Data Source'!B:B,'Data Source'!A:C},4,False))/VLOOKUP(E90&amp;A90,{'Data Source'!A:A&amp;'Data Source'!B:B,'Data Source'!A:C},4,False)</f>
        <v>0.8936170213</v>
      </c>
      <c r="E90" s="16">
        <f>MINIFS('Data Source'!A:A,'Data Source'!B:B,A90)</f>
        <v>43776</v>
      </c>
      <c r="F90" s="17">
        <f t="shared" si="1"/>
        <v>30</v>
      </c>
    </row>
    <row r="91">
      <c r="A91" s="15" t="str">
        <f>IFERROR(__xludf.DUMMYFUNCTION("""COMPUTED_VALUE"""),"B07T9KVJ8D")</f>
        <v>B07T9KVJ8D</v>
      </c>
      <c r="B91" s="16">
        <f>MAXIFS('Data Source'!A:A,'Data Source'!B:B,A91)</f>
        <v>43805</v>
      </c>
      <c r="C91" s="17">
        <f t="array" ref="C91">VLOOKUP(B91&amp;A91,{'Data Source'!A:A&amp;'Data Source'!B:B,'Data Source'!A:C},4,False)</f>
        <v>90</v>
      </c>
      <c r="D91" s="18">
        <f t="array" ref="D91">(VLOOKUP(B91&amp;A91,{'Data Source'!A:A&amp;'Data Source'!B:B,'Data Source'!A:C},4,False) - VLOOKUP(E91&amp;A91,{'Data Source'!A:A&amp;'Data Source'!B:B,'Data Source'!A:C},4,False))/VLOOKUP(E91&amp;A91,{'Data Source'!A:A&amp;'Data Source'!B:B,'Data Source'!A:C},4,False)</f>
        <v>-0.08163265306</v>
      </c>
      <c r="E91" s="16">
        <f>MINIFS('Data Source'!A:A,'Data Source'!B:B,A91)</f>
        <v>43778</v>
      </c>
      <c r="F91" s="17">
        <f t="shared" si="1"/>
        <v>28</v>
      </c>
    </row>
    <row r="92">
      <c r="A92" s="15" t="str">
        <f>IFERROR(__xludf.DUMMYFUNCTION("""COMPUTED_VALUE"""),"B07HH7QW7S")</f>
        <v>B07HH7QW7S</v>
      </c>
      <c r="B92" s="16">
        <f>MAXIFS('Data Source'!A:A,'Data Source'!B:B,A92)</f>
        <v>43805</v>
      </c>
      <c r="C92" s="17">
        <f t="array" ref="C92">VLOOKUP(B92&amp;A92,{'Data Source'!A:A&amp;'Data Source'!B:B,'Data Source'!A:C},4,False)</f>
        <v>91</v>
      </c>
      <c r="D92" s="18">
        <f t="array" ref="D92">(VLOOKUP(B92&amp;A92,{'Data Source'!A:A&amp;'Data Source'!B:B,'Data Source'!A:C},4,False) - VLOOKUP(E92&amp;A92,{'Data Source'!A:A&amp;'Data Source'!B:B,'Data Source'!A:C},4,False))/VLOOKUP(E92&amp;A92,{'Data Source'!A:A&amp;'Data Source'!B:B,'Data Source'!A:C},4,False)</f>
        <v>3.55</v>
      </c>
      <c r="E92" s="16">
        <f>MINIFS('Data Source'!A:A,'Data Source'!B:B,A92)</f>
        <v>43776</v>
      </c>
      <c r="F92" s="17">
        <f t="shared" si="1"/>
        <v>30</v>
      </c>
    </row>
    <row r="93">
      <c r="A93" s="15" t="str">
        <f>IFERROR(__xludf.DUMMYFUNCTION("""COMPUTED_VALUE"""),"B00LXCNNQC")</f>
        <v>B00LXCNNQC</v>
      </c>
      <c r="B93" s="16">
        <f>MAXIFS('Data Source'!A:A,'Data Source'!B:B,A93)</f>
        <v>43805</v>
      </c>
      <c r="C93" s="17">
        <f t="array" ref="C93">VLOOKUP(B93&amp;A93,{'Data Source'!A:A&amp;'Data Source'!B:B,'Data Source'!A:C},4,False)</f>
        <v>92</v>
      </c>
      <c r="D93" s="18">
        <f t="array" ref="D93">(VLOOKUP(B93&amp;A93,{'Data Source'!A:A&amp;'Data Source'!B:B,'Data Source'!A:C},4,False) - VLOOKUP(E93&amp;A93,{'Data Source'!A:A&amp;'Data Source'!B:B,'Data Source'!A:C},4,False))/VLOOKUP(E93&amp;A93,{'Data Source'!A:A&amp;'Data Source'!B:B,'Data Source'!A:C},4,False)</f>
        <v>-0.08</v>
      </c>
      <c r="E93" s="16">
        <f>MINIFS('Data Source'!A:A,'Data Source'!B:B,A93)</f>
        <v>43804</v>
      </c>
      <c r="F93" s="17">
        <f t="shared" si="1"/>
        <v>2</v>
      </c>
    </row>
    <row r="94">
      <c r="A94" s="15" t="str">
        <f>IFERROR(__xludf.DUMMYFUNCTION("""COMPUTED_VALUE"""),"B07KKZ8K5C")</f>
        <v>B07KKZ8K5C</v>
      </c>
      <c r="B94" s="16">
        <f>MAXIFS('Data Source'!A:A,'Data Source'!B:B,A94)</f>
        <v>43805</v>
      </c>
      <c r="C94" s="17">
        <f t="array" ref="C94">VLOOKUP(B94&amp;A94,{'Data Source'!A:A&amp;'Data Source'!B:B,'Data Source'!A:C},4,False)</f>
        <v>93</v>
      </c>
      <c r="D94" s="18">
        <f t="array" ref="D94">(VLOOKUP(B94&amp;A94,{'Data Source'!A:A&amp;'Data Source'!B:B,'Data Source'!A:C},4,False) - VLOOKUP(E94&amp;A94,{'Data Source'!A:A&amp;'Data Source'!B:B,'Data Source'!A:C},4,False))/VLOOKUP(E94&amp;A94,{'Data Source'!A:A&amp;'Data Source'!B:B,'Data Source'!A:C},4,False)</f>
        <v>-0.01063829787</v>
      </c>
      <c r="E94" s="16">
        <f>MINIFS('Data Source'!A:A,'Data Source'!B:B,A94)</f>
        <v>43787</v>
      </c>
      <c r="F94" s="17">
        <f t="shared" si="1"/>
        <v>19</v>
      </c>
    </row>
    <row r="95">
      <c r="A95" s="15" t="str">
        <f>IFERROR(__xludf.DUMMYFUNCTION("""COMPUTED_VALUE"""),"B01D7P5BFS")</f>
        <v>B01D7P5BFS</v>
      </c>
      <c r="B95" s="16">
        <f>MAXIFS('Data Source'!A:A,'Data Source'!B:B,A95)</f>
        <v>43805</v>
      </c>
      <c r="C95" s="17">
        <f t="array" ref="C95">VLOOKUP(B95&amp;A95,{'Data Source'!A:A&amp;'Data Source'!B:B,'Data Source'!A:C},4,False)</f>
        <v>94</v>
      </c>
      <c r="D95" s="18">
        <f t="array" ref="D95">(VLOOKUP(B95&amp;A95,{'Data Source'!A:A&amp;'Data Source'!B:B,'Data Source'!A:C},4,False) - VLOOKUP(E95&amp;A95,{'Data Source'!A:A&amp;'Data Source'!B:B,'Data Source'!A:C},4,False))/VLOOKUP(E95&amp;A95,{'Data Source'!A:A&amp;'Data Source'!B:B,'Data Source'!A:C},4,False)</f>
        <v>0.175</v>
      </c>
      <c r="E95" s="16">
        <f>MINIFS('Data Source'!A:A,'Data Source'!B:B,A95)</f>
        <v>43776</v>
      </c>
      <c r="F95" s="17">
        <f t="shared" si="1"/>
        <v>30</v>
      </c>
    </row>
    <row r="96">
      <c r="A96" s="15" t="str">
        <f>IFERROR(__xludf.DUMMYFUNCTION("""COMPUTED_VALUE"""),"B079M1HM2K")</f>
        <v>B079M1HM2K</v>
      </c>
      <c r="B96" s="16">
        <f>MAXIFS('Data Source'!A:A,'Data Source'!B:B,A96)</f>
        <v>43805</v>
      </c>
      <c r="C96" s="17">
        <f t="array" ref="C96">VLOOKUP(B96&amp;A96,{'Data Source'!A:A&amp;'Data Source'!B:B,'Data Source'!A:C},4,False)</f>
        <v>95</v>
      </c>
      <c r="D96" s="18">
        <f t="array" ref="D96">(VLOOKUP(B96&amp;A96,{'Data Source'!A:A&amp;'Data Source'!B:B,'Data Source'!A:C},4,False) - VLOOKUP(E96&amp;A96,{'Data Source'!A:A&amp;'Data Source'!B:B,'Data Source'!A:C},4,False))/VLOOKUP(E96&amp;A96,{'Data Source'!A:A&amp;'Data Source'!B:B,'Data Source'!A:C},4,False)</f>
        <v>1.435897436</v>
      </c>
      <c r="E96" s="16">
        <f>MINIFS('Data Source'!A:A,'Data Source'!B:B,A96)</f>
        <v>43776</v>
      </c>
      <c r="F96" s="17">
        <f t="shared" si="1"/>
        <v>30</v>
      </c>
    </row>
    <row r="97">
      <c r="A97" s="15" t="str">
        <f>IFERROR(__xludf.DUMMYFUNCTION("""COMPUTED_VALUE"""),"B006Z2BZBU")</f>
        <v>B006Z2BZBU</v>
      </c>
      <c r="B97" s="16">
        <f>MAXIFS('Data Source'!A:A,'Data Source'!B:B,A97)</f>
        <v>43805</v>
      </c>
      <c r="C97" s="17">
        <f t="array" ref="C97">VLOOKUP(B97&amp;A97,{'Data Source'!A:A&amp;'Data Source'!B:B,'Data Source'!A:C},4,False)</f>
        <v>96</v>
      </c>
      <c r="D97" s="18">
        <f t="array" ref="D97">(VLOOKUP(B97&amp;A97,{'Data Source'!A:A&amp;'Data Source'!B:B,'Data Source'!A:C},4,False) - VLOOKUP(E97&amp;A97,{'Data Source'!A:A&amp;'Data Source'!B:B,'Data Source'!A:C},4,False))/VLOOKUP(E97&amp;A97,{'Data Source'!A:A&amp;'Data Source'!B:B,'Data Source'!A:C},4,False)</f>
        <v>2.84</v>
      </c>
      <c r="E97" s="16">
        <f>MINIFS('Data Source'!A:A,'Data Source'!B:B,A97)</f>
        <v>43776</v>
      </c>
      <c r="F97" s="17">
        <f t="shared" si="1"/>
        <v>30</v>
      </c>
    </row>
    <row r="98">
      <c r="A98" s="15" t="str">
        <f>IFERROR(__xludf.DUMMYFUNCTION("""COMPUTED_VALUE"""),"B07HGCM2ZN")</f>
        <v>B07HGCM2ZN</v>
      </c>
      <c r="B98" s="16">
        <f>MAXIFS('Data Source'!A:A,'Data Source'!B:B,A98)</f>
        <v>43805</v>
      </c>
      <c r="C98" s="17">
        <f t="array" ref="C98">VLOOKUP(B98&amp;A98,{'Data Source'!A:A&amp;'Data Source'!B:B,'Data Source'!A:C},4,False)</f>
        <v>97</v>
      </c>
      <c r="D98" s="18">
        <f t="array" ref="D98">(VLOOKUP(B98&amp;A98,{'Data Source'!A:A&amp;'Data Source'!B:B,'Data Source'!A:C},4,False) - VLOOKUP(E98&amp;A98,{'Data Source'!A:A&amp;'Data Source'!B:B,'Data Source'!A:C},4,False))/VLOOKUP(E98&amp;A98,{'Data Source'!A:A&amp;'Data Source'!B:B,'Data Source'!A:C},4,False)</f>
        <v>0</v>
      </c>
      <c r="E98" s="16">
        <f>MINIFS('Data Source'!A:A,'Data Source'!B:B,A98)</f>
        <v>43800</v>
      </c>
      <c r="F98" s="17">
        <f t="shared" si="1"/>
        <v>6</v>
      </c>
    </row>
    <row r="99">
      <c r="A99" s="15" t="str">
        <f>IFERROR(__xludf.DUMMYFUNCTION("""COMPUTED_VALUE"""),"B07GDRN7YM")</f>
        <v>B07GDRN7YM</v>
      </c>
      <c r="B99" s="16">
        <f>MAXIFS('Data Source'!A:A,'Data Source'!B:B,A99)</f>
        <v>43805</v>
      </c>
      <c r="C99" s="17">
        <f t="array" ref="C99">VLOOKUP(B99&amp;A99,{'Data Source'!A:A&amp;'Data Source'!B:B,'Data Source'!A:C},4,False)</f>
        <v>98</v>
      </c>
      <c r="D99" s="18">
        <f t="array" ref="D99">(VLOOKUP(B99&amp;A99,{'Data Source'!A:A&amp;'Data Source'!B:B,'Data Source'!A:C},4,False) - VLOOKUP(E99&amp;A99,{'Data Source'!A:A&amp;'Data Source'!B:B,'Data Source'!A:C},4,False))/VLOOKUP(E99&amp;A99,{'Data Source'!A:A&amp;'Data Source'!B:B,'Data Source'!A:C},4,False)</f>
        <v>0</v>
      </c>
      <c r="E99" s="16">
        <f>MINIFS('Data Source'!A:A,'Data Source'!B:B,A99)</f>
        <v>43804</v>
      </c>
      <c r="F99" s="17">
        <f t="shared" si="1"/>
        <v>2</v>
      </c>
    </row>
    <row r="100">
      <c r="A100" s="15" t="str">
        <f>IFERROR(__xludf.DUMMYFUNCTION("""COMPUTED_VALUE"""),"B07SZT4PPY")</f>
        <v>B07SZT4PPY</v>
      </c>
      <c r="B100" s="16">
        <f>MAXIFS('Data Source'!A:A,'Data Source'!B:B,A100)</f>
        <v>43805</v>
      </c>
      <c r="C100" s="17">
        <f t="array" ref="C100">VLOOKUP(B100&amp;A100,{'Data Source'!A:A&amp;'Data Source'!B:B,'Data Source'!A:C},4,False)</f>
        <v>99</v>
      </c>
      <c r="D100" s="18">
        <f t="array" ref="D100">(VLOOKUP(B100&amp;A100,{'Data Source'!A:A&amp;'Data Source'!B:B,'Data Source'!A:C},4,False) - VLOOKUP(E100&amp;A100,{'Data Source'!A:A&amp;'Data Source'!B:B,'Data Source'!A:C},4,False))/VLOOKUP(E100&amp;A100,{'Data Source'!A:A&amp;'Data Source'!B:B,'Data Source'!A:C},4,False)</f>
        <v>0.98</v>
      </c>
      <c r="E100" s="16">
        <f>MINIFS('Data Source'!A:A,'Data Source'!B:B,A100)</f>
        <v>43788</v>
      </c>
      <c r="F100" s="17">
        <f t="shared" si="1"/>
        <v>18</v>
      </c>
    </row>
    <row r="101">
      <c r="A101" s="15" t="str">
        <f>IFERROR(__xludf.DUMMYFUNCTION("""COMPUTED_VALUE"""),"B01N125MU5")</f>
        <v>B01N125MU5</v>
      </c>
      <c r="B101" s="16">
        <f>MAXIFS('Data Source'!A:A,'Data Source'!B:B,A101)</f>
        <v>43805</v>
      </c>
      <c r="C101" s="17">
        <f t="array" ref="C101">VLOOKUP(B101&amp;A101,{'Data Source'!A:A&amp;'Data Source'!B:B,'Data Source'!A:C},4,False)</f>
        <v>100</v>
      </c>
      <c r="D101" s="18">
        <f t="array" ref="D101">(VLOOKUP(B101&amp;A101,{'Data Source'!A:A&amp;'Data Source'!B:B,'Data Source'!A:C},4,False) - VLOOKUP(E101&amp;A101,{'Data Source'!A:A&amp;'Data Source'!B:B,'Data Source'!A:C},4,False))/VLOOKUP(E101&amp;A101,{'Data Source'!A:A&amp;'Data Source'!B:B,'Data Source'!A:C},4,False)</f>
        <v>0.3513513514</v>
      </c>
      <c r="E101" s="16">
        <f>MINIFS('Data Source'!A:A,'Data Source'!B:B,A101)</f>
        <v>43776</v>
      </c>
      <c r="F101" s="17">
        <f t="shared" si="1"/>
        <v>30</v>
      </c>
    </row>
    <row r="102">
      <c r="A102" s="15" t="str">
        <f>IFERROR(__xludf.DUMMYFUNCTION("""COMPUTED_VALUE"""),"B01KKHRNM0")</f>
        <v>B01KKHRNM0</v>
      </c>
      <c r="B102" s="16">
        <f>MAXIFS('Data Source'!A:A,'Data Source'!B:B,A102)</f>
        <v>43804</v>
      </c>
      <c r="C102" s="17">
        <f t="array" ref="C102">VLOOKUP(B102&amp;A102,{'Data Source'!A:A&amp;'Data Source'!B:B,'Data Source'!A:C},4,False)</f>
        <v>29</v>
      </c>
      <c r="D102" s="18">
        <f t="array" ref="D102">(VLOOKUP(B102&amp;A102,{'Data Source'!A:A&amp;'Data Source'!B:B,'Data Source'!A:C},4,False) - VLOOKUP(E102&amp;A102,{'Data Source'!A:A&amp;'Data Source'!B:B,'Data Source'!A:C},4,False))/VLOOKUP(E102&amp;A102,{'Data Source'!A:A&amp;'Data Source'!B:B,'Data Source'!A:C},4,False)</f>
        <v>-0.6375</v>
      </c>
      <c r="E102" s="16">
        <f>MINIFS('Data Source'!A:A,'Data Source'!B:B,A102)</f>
        <v>43778</v>
      </c>
      <c r="F102" s="17">
        <f t="shared" si="1"/>
        <v>27</v>
      </c>
    </row>
    <row r="103">
      <c r="A103" s="15" t="str">
        <f>IFERROR(__xludf.DUMMYFUNCTION("""COMPUTED_VALUE"""),"B01D7PG5EO")</f>
        <v>B01D7PG5EO</v>
      </c>
      <c r="B103" s="16">
        <f>MAXIFS('Data Source'!A:A,'Data Source'!B:B,A103)</f>
        <v>43804</v>
      </c>
      <c r="C103" s="17">
        <f t="array" ref="C103">VLOOKUP(B103&amp;A103,{'Data Source'!A:A&amp;'Data Source'!B:B,'Data Source'!A:C},4,False)</f>
        <v>63</v>
      </c>
      <c r="D103" s="18">
        <f t="array" ref="D103">(VLOOKUP(B103&amp;A103,{'Data Source'!A:A&amp;'Data Source'!B:B,'Data Source'!A:C},4,False) - VLOOKUP(E103&amp;A103,{'Data Source'!A:A&amp;'Data Source'!B:B,'Data Source'!A:C},4,False))/VLOOKUP(E103&amp;A103,{'Data Source'!A:A&amp;'Data Source'!B:B,'Data Source'!A:C},4,False)</f>
        <v>0</v>
      </c>
      <c r="E103" s="16">
        <f>MINIFS('Data Source'!A:A,'Data Source'!B:B,A103)</f>
        <v>43804</v>
      </c>
      <c r="F103" s="17">
        <f t="shared" si="1"/>
        <v>1</v>
      </c>
    </row>
    <row r="104">
      <c r="A104" s="15" t="str">
        <f>IFERROR(__xludf.DUMMYFUNCTION("""COMPUTED_VALUE"""),"B076MMY8T8")</f>
        <v>B076MMY8T8</v>
      </c>
      <c r="B104" s="16">
        <f>MAXIFS('Data Source'!A:A,'Data Source'!B:B,A104)</f>
        <v>43804</v>
      </c>
      <c r="C104" s="17">
        <f t="array" ref="C104">VLOOKUP(B104&amp;A104,{'Data Source'!A:A&amp;'Data Source'!B:B,'Data Source'!A:C},4,False)</f>
        <v>73</v>
      </c>
      <c r="D104" s="18">
        <f t="array" ref="D104">(VLOOKUP(B104&amp;A104,{'Data Source'!A:A&amp;'Data Source'!B:B,'Data Source'!A:C},4,False) - VLOOKUP(E104&amp;A104,{'Data Source'!A:A&amp;'Data Source'!B:B,'Data Source'!A:C},4,False))/VLOOKUP(E104&amp;A104,{'Data Source'!A:A&amp;'Data Source'!B:B,'Data Source'!A:C},4,False)</f>
        <v>0.2166666667</v>
      </c>
      <c r="E104" s="16">
        <f>MINIFS('Data Source'!A:A,'Data Source'!B:B,A104)</f>
        <v>43776</v>
      </c>
      <c r="F104" s="17">
        <f t="shared" si="1"/>
        <v>29</v>
      </c>
    </row>
    <row r="105">
      <c r="A105" s="15" t="str">
        <f>IFERROR(__xludf.DUMMYFUNCTION("""COMPUTED_VALUE"""),"B01B8GQ7RO")</f>
        <v>B01B8GQ7RO</v>
      </c>
      <c r="B105" s="16">
        <f>MAXIFS('Data Source'!A:A,'Data Source'!B:B,A105)</f>
        <v>43804</v>
      </c>
      <c r="C105" s="17">
        <f t="array" ref="C105">VLOOKUP(B105&amp;A105,{'Data Source'!A:A&amp;'Data Source'!B:B,'Data Source'!A:C},4,False)</f>
        <v>86</v>
      </c>
      <c r="D105" s="18">
        <f t="array" ref="D105">(VLOOKUP(B105&amp;A105,{'Data Source'!A:A&amp;'Data Source'!B:B,'Data Source'!A:C},4,False) - VLOOKUP(E105&amp;A105,{'Data Source'!A:A&amp;'Data Source'!B:B,'Data Source'!A:C},4,False))/VLOOKUP(E105&amp;A105,{'Data Source'!A:A&amp;'Data Source'!B:B,'Data Source'!A:C},4,False)</f>
        <v>0.6538461538</v>
      </c>
      <c r="E105" s="16">
        <f>MINIFS('Data Source'!A:A,'Data Source'!B:B,A105)</f>
        <v>43776</v>
      </c>
      <c r="F105" s="17">
        <f t="shared" si="1"/>
        <v>29</v>
      </c>
    </row>
    <row r="106">
      <c r="A106" s="15" t="str">
        <f>IFERROR(__xludf.DUMMYFUNCTION("""COMPUTED_VALUE"""),"B0094G369S")</f>
        <v>B0094G369S</v>
      </c>
      <c r="B106" s="16">
        <f>MAXIFS('Data Source'!A:A,'Data Source'!B:B,A106)</f>
        <v>43804</v>
      </c>
      <c r="C106" s="17">
        <f t="array" ref="C106">VLOOKUP(B106&amp;A106,{'Data Source'!A:A&amp;'Data Source'!B:B,'Data Source'!A:C},4,False)</f>
        <v>87</v>
      </c>
      <c r="D106" s="18">
        <f t="array" ref="D106">(VLOOKUP(B106&amp;A106,{'Data Source'!A:A&amp;'Data Source'!B:B,'Data Source'!A:C},4,False) - VLOOKUP(E106&amp;A106,{'Data Source'!A:A&amp;'Data Source'!B:B,'Data Source'!A:C},4,False))/VLOOKUP(E106&amp;A106,{'Data Source'!A:A&amp;'Data Source'!B:B,'Data Source'!A:C},4,False)</f>
        <v>1.023255814</v>
      </c>
      <c r="E106" s="16">
        <f>MINIFS('Data Source'!A:A,'Data Source'!B:B,A106)</f>
        <v>43802</v>
      </c>
      <c r="F106" s="17">
        <f t="shared" si="1"/>
        <v>3</v>
      </c>
    </row>
    <row r="107">
      <c r="A107" s="15" t="str">
        <f>IFERROR(__xludf.DUMMYFUNCTION("""COMPUTED_VALUE"""),"B07RKVP7KY")</f>
        <v>B07RKVP7KY</v>
      </c>
      <c r="B107" s="16">
        <f>MAXIFS('Data Source'!A:A,'Data Source'!B:B,A107)</f>
        <v>43804</v>
      </c>
      <c r="C107" s="17">
        <f t="array" ref="C107">VLOOKUP(B107&amp;A107,{'Data Source'!A:A&amp;'Data Source'!B:B,'Data Source'!A:C},4,False)</f>
        <v>90</v>
      </c>
      <c r="D107" s="18">
        <f t="array" ref="D107">(VLOOKUP(B107&amp;A107,{'Data Source'!A:A&amp;'Data Source'!B:B,'Data Source'!A:C},4,False) - VLOOKUP(E107&amp;A107,{'Data Source'!A:A&amp;'Data Source'!B:B,'Data Source'!A:C},4,False))/VLOOKUP(E107&amp;A107,{'Data Source'!A:A&amp;'Data Source'!B:B,'Data Source'!A:C},4,False)</f>
        <v>0.03448275862</v>
      </c>
      <c r="E107" s="16">
        <f>MINIFS('Data Source'!A:A,'Data Source'!B:B,A107)</f>
        <v>43803</v>
      </c>
      <c r="F107" s="17">
        <f t="shared" si="1"/>
        <v>2</v>
      </c>
    </row>
    <row r="108">
      <c r="A108" s="15" t="str">
        <f>IFERROR(__xludf.DUMMYFUNCTION("""COMPUTED_VALUE"""),"B00DOZTM3O")</f>
        <v>B00DOZTM3O</v>
      </c>
      <c r="B108" s="16">
        <f>MAXIFS('Data Source'!A:A,'Data Source'!B:B,A108)</f>
        <v>43804</v>
      </c>
      <c r="C108" s="17">
        <f t="array" ref="C108">VLOOKUP(B108&amp;A108,{'Data Source'!A:A&amp;'Data Source'!B:B,'Data Source'!A:C},4,False)</f>
        <v>95</v>
      </c>
      <c r="D108" s="18">
        <f t="array" ref="D108">(VLOOKUP(B108&amp;A108,{'Data Source'!A:A&amp;'Data Source'!B:B,'Data Source'!A:C},4,False) - VLOOKUP(E108&amp;A108,{'Data Source'!A:A&amp;'Data Source'!B:B,'Data Source'!A:C},4,False))/VLOOKUP(E108&amp;A108,{'Data Source'!A:A&amp;'Data Source'!B:B,'Data Source'!A:C},4,False)</f>
        <v>0.6666666667</v>
      </c>
      <c r="E108" s="16">
        <f>MINIFS('Data Source'!A:A,'Data Source'!B:B,A108)</f>
        <v>43776</v>
      </c>
      <c r="F108" s="17">
        <f t="shared" si="1"/>
        <v>29</v>
      </c>
    </row>
    <row r="109">
      <c r="A109" s="15" t="str">
        <f>IFERROR(__xludf.DUMMYFUNCTION("""COMPUTED_VALUE"""),"B00Q7EPSHI")</f>
        <v>B00Q7EPSHI</v>
      </c>
      <c r="B109" s="16">
        <f>MAXIFS('Data Source'!A:A,'Data Source'!B:B,A109)</f>
        <v>43804</v>
      </c>
      <c r="C109" s="17">
        <f t="array" ref="C109">VLOOKUP(B109&amp;A109,{'Data Source'!A:A&amp;'Data Source'!B:B,'Data Source'!A:C},4,False)</f>
        <v>99</v>
      </c>
      <c r="D109" s="18">
        <f t="array" ref="D109">(VLOOKUP(B109&amp;A109,{'Data Source'!A:A&amp;'Data Source'!B:B,'Data Source'!A:C},4,False) - VLOOKUP(E109&amp;A109,{'Data Source'!A:A&amp;'Data Source'!B:B,'Data Source'!A:C},4,False))/VLOOKUP(E109&amp;A109,{'Data Source'!A:A&amp;'Data Source'!B:B,'Data Source'!A:C},4,False)</f>
        <v>0.3561643836</v>
      </c>
      <c r="E109" s="16">
        <f>MINIFS('Data Source'!A:A,'Data Source'!B:B,A109)</f>
        <v>43789</v>
      </c>
      <c r="F109" s="17">
        <f t="shared" si="1"/>
        <v>16</v>
      </c>
    </row>
    <row r="110">
      <c r="A110" s="15" t="str">
        <f>IFERROR(__xludf.DUMMYFUNCTION("""COMPUTED_VALUE"""),"B07Z8S81GB")</f>
        <v>B07Z8S81GB</v>
      </c>
      <c r="B110" s="16">
        <f>MAXIFS('Data Source'!A:A,'Data Source'!B:B,A110)</f>
        <v>43803</v>
      </c>
      <c r="C110" s="17">
        <f t="array" ref="C110">VLOOKUP(B110&amp;A110,{'Data Source'!A:A&amp;'Data Source'!B:B,'Data Source'!A:C},4,False)</f>
        <v>14</v>
      </c>
      <c r="D110" s="18">
        <f t="array" ref="D110">(VLOOKUP(B110&amp;A110,{'Data Source'!A:A&amp;'Data Source'!B:B,'Data Source'!A:C},4,False) - VLOOKUP(E110&amp;A110,{'Data Source'!A:A&amp;'Data Source'!B:B,'Data Source'!A:C},4,False))/VLOOKUP(E110&amp;A110,{'Data Source'!A:A&amp;'Data Source'!B:B,'Data Source'!A:C},4,False)</f>
        <v>0.5555555556</v>
      </c>
      <c r="E110" s="16">
        <f>MINIFS('Data Source'!A:A,'Data Source'!B:B,A110)</f>
        <v>43785</v>
      </c>
      <c r="F110" s="17">
        <f t="shared" si="1"/>
        <v>19</v>
      </c>
    </row>
    <row r="111">
      <c r="A111" s="15" t="str">
        <f>IFERROR(__xludf.DUMMYFUNCTION("""COMPUTED_VALUE"""),"B00XBC3BF0")</f>
        <v>B00XBC3BF0</v>
      </c>
      <c r="B111" s="16">
        <f>MAXIFS('Data Source'!A:A,'Data Source'!B:B,A111)</f>
        <v>43803</v>
      </c>
      <c r="C111" s="17">
        <f t="array" ref="C111">VLOOKUP(B111&amp;A111,{'Data Source'!A:A&amp;'Data Source'!B:B,'Data Source'!A:C},4,False)</f>
        <v>47</v>
      </c>
      <c r="D111" s="18">
        <f t="array" ref="D111">(VLOOKUP(B111&amp;A111,{'Data Source'!A:A&amp;'Data Source'!B:B,'Data Source'!A:C},4,False) - VLOOKUP(E111&amp;A111,{'Data Source'!A:A&amp;'Data Source'!B:B,'Data Source'!A:C},4,False))/VLOOKUP(E111&amp;A111,{'Data Source'!A:A&amp;'Data Source'!B:B,'Data Source'!A:C},4,False)</f>
        <v>-0.1896551724</v>
      </c>
      <c r="E111" s="16">
        <f>MINIFS('Data Source'!A:A,'Data Source'!B:B,A111)</f>
        <v>43776</v>
      </c>
      <c r="F111" s="17">
        <f t="shared" si="1"/>
        <v>28</v>
      </c>
    </row>
    <row r="112">
      <c r="A112" s="15" t="str">
        <f>IFERROR(__xludf.DUMMYFUNCTION("""COMPUTED_VALUE"""),"B07R1DQL6H")</f>
        <v>B07R1DQL6H</v>
      </c>
      <c r="B112" s="16">
        <f>MAXIFS('Data Source'!A:A,'Data Source'!B:B,A112)</f>
        <v>43803</v>
      </c>
      <c r="C112" s="17">
        <f t="array" ref="C112">VLOOKUP(B112&amp;A112,{'Data Source'!A:A&amp;'Data Source'!B:B,'Data Source'!A:C},4,False)</f>
        <v>69</v>
      </c>
      <c r="D112" s="18">
        <f t="array" ref="D112">(VLOOKUP(B112&amp;A112,{'Data Source'!A:A&amp;'Data Source'!B:B,'Data Source'!A:C},4,False) - VLOOKUP(E112&amp;A112,{'Data Source'!A:A&amp;'Data Source'!B:B,'Data Source'!A:C},4,False))/VLOOKUP(E112&amp;A112,{'Data Source'!A:A&amp;'Data Source'!B:B,'Data Source'!A:C},4,False)</f>
        <v>1.555555556</v>
      </c>
      <c r="E112" s="16">
        <f>MINIFS('Data Source'!A:A,'Data Source'!B:B,A112)</f>
        <v>43802</v>
      </c>
      <c r="F112" s="17">
        <f t="shared" si="1"/>
        <v>2</v>
      </c>
    </row>
    <row r="113">
      <c r="A113" s="15" t="str">
        <f>IFERROR(__xludf.DUMMYFUNCTION("""COMPUTED_VALUE"""),"B0734CDD58")</f>
        <v>B0734CDD58</v>
      </c>
      <c r="B113" s="16">
        <f>MAXIFS('Data Source'!A:A,'Data Source'!B:B,A113)</f>
        <v>43803</v>
      </c>
      <c r="C113" s="17">
        <f t="array" ref="C113">VLOOKUP(B113&amp;A113,{'Data Source'!A:A&amp;'Data Source'!B:B,'Data Source'!A:C},4,False)</f>
        <v>70</v>
      </c>
      <c r="D113" s="18">
        <f t="array" ref="D113">(VLOOKUP(B113&amp;A113,{'Data Source'!A:A&amp;'Data Source'!B:B,'Data Source'!A:C},4,False) - VLOOKUP(E113&amp;A113,{'Data Source'!A:A&amp;'Data Source'!B:B,'Data Source'!A:C},4,False))/VLOOKUP(E113&amp;A113,{'Data Source'!A:A&amp;'Data Source'!B:B,'Data Source'!A:C},4,False)</f>
        <v>-0.2783505155</v>
      </c>
      <c r="E113" s="16">
        <f>MINIFS('Data Source'!A:A,'Data Source'!B:B,A113)</f>
        <v>43797</v>
      </c>
      <c r="F113" s="17">
        <f t="shared" si="1"/>
        <v>7</v>
      </c>
    </row>
    <row r="114">
      <c r="A114" s="15" t="str">
        <f>IFERROR(__xludf.DUMMYFUNCTION("""COMPUTED_VALUE"""),"B01N2YPDQX")</f>
        <v>B01N2YPDQX</v>
      </c>
      <c r="B114" s="16">
        <f>MAXIFS('Data Source'!A:A,'Data Source'!B:B,A114)</f>
        <v>43803</v>
      </c>
      <c r="C114" s="17">
        <f t="array" ref="C114">VLOOKUP(B114&amp;A114,{'Data Source'!A:A&amp;'Data Source'!B:B,'Data Source'!A:C},4,False)</f>
        <v>73</v>
      </c>
      <c r="D114" s="18">
        <f t="array" ref="D114">(VLOOKUP(B114&amp;A114,{'Data Source'!A:A&amp;'Data Source'!B:B,'Data Source'!A:C},4,False) - VLOOKUP(E114&amp;A114,{'Data Source'!A:A&amp;'Data Source'!B:B,'Data Source'!A:C},4,False))/VLOOKUP(E114&amp;A114,{'Data Source'!A:A&amp;'Data Source'!B:B,'Data Source'!A:C},4,False)</f>
        <v>0.46</v>
      </c>
      <c r="E114" s="16">
        <f>MINIFS('Data Source'!A:A,'Data Source'!B:B,A114)</f>
        <v>43776</v>
      </c>
      <c r="F114" s="17">
        <f t="shared" si="1"/>
        <v>28</v>
      </c>
    </row>
    <row r="115">
      <c r="A115" s="15" t="str">
        <f>IFERROR(__xludf.DUMMYFUNCTION("""COMPUTED_VALUE"""),"B07RGWD9HF")</f>
        <v>B07RGWD9HF</v>
      </c>
      <c r="B115" s="16">
        <f>MAXIFS('Data Source'!A:A,'Data Source'!B:B,A115)</f>
        <v>43803</v>
      </c>
      <c r="C115" s="17">
        <f t="array" ref="C115">VLOOKUP(B115&amp;A115,{'Data Source'!A:A&amp;'Data Source'!B:B,'Data Source'!A:C},4,False)</f>
        <v>76</v>
      </c>
      <c r="D115" s="18">
        <f t="array" ref="D115">(VLOOKUP(B115&amp;A115,{'Data Source'!A:A&amp;'Data Source'!B:B,'Data Source'!A:C},4,False) - VLOOKUP(E115&amp;A115,{'Data Source'!A:A&amp;'Data Source'!B:B,'Data Source'!A:C},4,False))/VLOOKUP(E115&amp;A115,{'Data Source'!A:A&amp;'Data Source'!B:B,'Data Source'!A:C},4,False)</f>
        <v>0.2459016393</v>
      </c>
      <c r="E115" s="16">
        <f>MINIFS('Data Source'!A:A,'Data Source'!B:B,A115)</f>
        <v>43776</v>
      </c>
      <c r="F115" s="17">
        <f t="shared" si="1"/>
        <v>28</v>
      </c>
    </row>
    <row r="116">
      <c r="A116" s="15" t="str">
        <f>IFERROR(__xludf.DUMMYFUNCTION("""COMPUTED_VALUE"""),"B07BJCJ7JH")</f>
        <v>B07BJCJ7JH</v>
      </c>
      <c r="B116" s="16">
        <f>MAXIFS('Data Source'!A:A,'Data Source'!B:B,A116)</f>
        <v>43803</v>
      </c>
      <c r="C116" s="17">
        <f t="array" ref="C116">VLOOKUP(B116&amp;A116,{'Data Source'!A:A&amp;'Data Source'!B:B,'Data Source'!A:C},4,False)</f>
        <v>84</v>
      </c>
      <c r="D116" s="18">
        <f t="array" ref="D116">(VLOOKUP(B116&amp;A116,{'Data Source'!A:A&amp;'Data Source'!B:B,'Data Source'!A:C},4,False) - VLOOKUP(E116&amp;A116,{'Data Source'!A:A&amp;'Data Source'!B:B,'Data Source'!A:C},4,False))/VLOOKUP(E116&amp;A116,{'Data Source'!A:A&amp;'Data Source'!B:B,'Data Source'!A:C},4,False)</f>
        <v>0</v>
      </c>
      <c r="E116" s="16">
        <f>MINIFS('Data Source'!A:A,'Data Source'!B:B,A116)</f>
        <v>43803</v>
      </c>
      <c r="F116" s="17">
        <f t="shared" si="1"/>
        <v>1</v>
      </c>
    </row>
    <row r="117">
      <c r="A117" s="15" t="str">
        <f>IFERROR(__xludf.DUMMYFUNCTION("""COMPUTED_VALUE"""),"B00CE69IGA")</f>
        <v>B00CE69IGA</v>
      </c>
      <c r="B117" s="16">
        <f>MAXIFS('Data Source'!A:A,'Data Source'!B:B,A117)</f>
        <v>43803</v>
      </c>
      <c r="C117" s="17">
        <f t="array" ref="C117">VLOOKUP(B117&amp;A117,{'Data Source'!A:A&amp;'Data Source'!B:B,'Data Source'!A:C},4,False)</f>
        <v>91</v>
      </c>
      <c r="D117" s="18">
        <f t="array" ref="D117">(VLOOKUP(B117&amp;A117,{'Data Source'!A:A&amp;'Data Source'!B:B,'Data Source'!A:C},4,False) - VLOOKUP(E117&amp;A117,{'Data Source'!A:A&amp;'Data Source'!B:B,'Data Source'!A:C},4,False))/VLOOKUP(E117&amp;A117,{'Data Source'!A:A&amp;'Data Source'!B:B,'Data Source'!A:C},4,False)</f>
        <v>0.07058823529</v>
      </c>
      <c r="E117" s="16">
        <f>MINIFS('Data Source'!A:A,'Data Source'!B:B,A117)</f>
        <v>43801</v>
      </c>
      <c r="F117" s="17">
        <f t="shared" si="1"/>
        <v>3</v>
      </c>
    </row>
    <row r="118">
      <c r="A118" s="15" t="str">
        <f>IFERROR(__xludf.DUMMYFUNCTION("""COMPUTED_VALUE"""),"B071JGCB18")</f>
        <v>B071JGCB18</v>
      </c>
      <c r="B118" s="16">
        <f>MAXIFS('Data Source'!A:A,'Data Source'!B:B,A118)</f>
        <v>43803</v>
      </c>
      <c r="C118" s="17">
        <f t="array" ref="C118">VLOOKUP(B118&amp;A118,{'Data Source'!A:A&amp;'Data Source'!B:B,'Data Source'!A:C},4,False)</f>
        <v>94</v>
      </c>
      <c r="D118" s="18">
        <f t="array" ref="D118">(VLOOKUP(B118&amp;A118,{'Data Source'!A:A&amp;'Data Source'!B:B,'Data Source'!A:C},4,False) - VLOOKUP(E118&amp;A118,{'Data Source'!A:A&amp;'Data Source'!B:B,'Data Source'!A:C},4,False))/VLOOKUP(E118&amp;A118,{'Data Source'!A:A&amp;'Data Source'!B:B,'Data Source'!A:C},4,False)</f>
        <v>1.136363636</v>
      </c>
      <c r="E118" s="16">
        <f>MINIFS('Data Source'!A:A,'Data Source'!B:B,A118)</f>
        <v>43776</v>
      </c>
      <c r="F118" s="17">
        <f t="shared" si="1"/>
        <v>28</v>
      </c>
    </row>
    <row r="119">
      <c r="A119" s="15" t="str">
        <f>IFERROR(__xludf.DUMMYFUNCTION("""COMPUTED_VALUE"""),"B013ZFNO2C")</f>
        <v>B013ZFNO2C</v>
      </c>
      <c r="B119" s="16">
        <f>MAXIFS('Data Source'!A:A,'Data Source'!B:B,A119)</f>
        <v>43803</v>
      </c>
      <c r="C119" s="17">
        <f t="array" ref="C119">VLOOKUP(B119&amp;A119,{'Data Source'!A:A&amp;'Data Source'!B:B,'Data Source'!A:C},4,False)</f>
        <v>98</v>
      </c>
      <c r="D119" s="18">
        <f t="array" ref="D119">(VLOOKUP(B119&amp;A119,{'Data Source'!A:A&amp;'Data Source'!B:B,'Data Source'!A:C},4,False) - VLOOKUP(E119&amp;A119,{'Data Source'!A:A&amp;'Data Source'!B:B,'Data Source'!A:C},4,False))/VLOOKUP(E119&amp;A119,{'Data Source'!A:A&amp;'Data Source'!B:B,'Data Source'!A:C},4,False)</f>
        <v>0.07692307692</v>
      </c>
      <c r="E119" s="16">
        <f>MINIFS('Data Source'!A:A,'Data Source'!B:B,A119)</f>
        <v>43798</v>
      </c>
      <c r="F119" s="17">
        <f t="shared" si="1"/>
        <v>6</v>
      </c>
    </row>
    <row r="120">
      <c r="A120" s="15" t="str">
        <f>IFERROR(__xludf.DUMMYFUNCTION("""COMPUTED_VALUE"""),"B074QTSBS2")</f>
        <v>B074QTSBS2</v>
      </c>
      <c r="B120" s="16">
        <f>MAXIFS('Data Source'!A:A,'Data Source'!B:B,A120)</f>
        <v>43802</v>
      </c>
      <c r="C120" s="17">
        <f t="array" ref="C120">VLOOKUP(B120&amp;A120,{'Data Source'!A:A&amp;'Data Source'!B:B,'Data Source'!A:C},4,False)</f>
        <v>16</v>
      </c>
      <c r="D120" s="18">
        <f t="array" ref="D120">(VLOOKUP(B120&amp;A120,{'Data Source'!A:A&amp;'Data Source'!B:B,'Data Source'!A:C},4,False) - VLOOKUP(E120&amp;A120,{'Data Source'!A:A&amp;'Data Source'!B:B,'Data Source'!A:C},4,False))/VLOOKUP(E120&amp;A120,{'Data Source'!A:A&amp;'Data Source'!B:B,'Data Source'!A:C},4,False)</f>
        <v>2.2</v>
      </c>
      <c r="E120" s="16">
        <f>MINIFS('Data Source'!A:A,'Data Source'!B:B,A120)</f>
        <v>43776</v>
      </c>
      <c r="F120" s="17">
        <f t="shared" si="1"/>
        <v>27</v>
      </c>
    </row>
    <row r="121">
      <c r="A121" s="15" t="str">
        <f>IFERROR(__xludf.DUMMYFUNCTION("""COMPUTED_VALUE"""),"B07K6H8K68")</f>
        <v>B07K6H8K68</v>
      </c>
      <c r="B121" s="16">
        <f>MAXIFS('Data Source'!A:A,'Data Source'!B:B,A121)</f>
        <v>43802</v>
      </c>
      <c r="C121" s="17">
        <f t="array" ref="C121">VLOOKUP(B121&amp;A121,{'Data Source'!A:A&amp;'Data Source'!B:B,'Data Source'!A:C},4,False)</f>
        <v>48</v>
      </c>
      <c r="D121" s="18">
        <f t="array" ref="D121">(VLOOKUP(B121&amp;A121,{'Data Source'!A:A&amp;'Data Source'!B:B,'Data Source'!A:C},4,False) - VLOOKUP(E121&amp;A121,{'Data Source'!A:A&amp;'Data Source'!B:B,'Data Source'!A:C},4,False))/VLOOKUP(E121&amp;A121,{'Data Source'!A:A&amp;'Data Source'!B:B,'Data Source'!A:C},4,False)</f>
        <v>0</v>
      </c>
      <c r="E121" s="16">
        <f>MINIFS('Data Source'!A:A,'Data Source'!B:B,A121)</f>
        <v>43802</v>
      </c>
      <c r="F121" s="17">
        <f t="shared" si="1"/>
        <v>1</v>
      </c>
    </row>
    <row r="122">
      <c r="A122" s="15" t="str">
        <f>IFERROR(__xludf.DUMMYFUNCTION("""COMPUTED_VALUE"""),"B07JBZWHVZ")</f>
        <v>B07JBZWHVZ</v>
      </c>
      <c r="B122" s="16">
        <f>MAXIFS('Data Source'!A:A,'Data Source'!B:B,A122)</f>
        <v>43802</v>
      </c>
      <c r="C122" s="17">
        <f t="array" ref="C122">VLOOKUP(B122&amp;A122,{'Data Source'!A:A&amp;'Data Source'!B:B,'Data Source'!A:C},4,False)</f>
        <v>53</v>
      </c>
      <c r="D122" s="18">
        <f t="array" ref="D122">(VLOOKUP(B122&amp;A122,{'Data Source'!A:A&amp;'Data Source'!B:B,'Data Source'!A:C},4,False) - VLOOKUP(E122&amp;A122,{'Data Source'!A:A&amp;'Data Source'!B:B,'Data Source'!A:C},4,False))/VLOOKUP(E122&amp;A122,{'Data Source'!A:A&amp;'Data Source'!B:B,'Data Source'!A:C},4,False)</f>
        <v>0</v>
      </c>
      <c r="E122" s="16">
        <f>MINIFS('Data Source'!A:A,'Data Source'!B:B,A122)</f>
        <v>43802</v>
      </c>
      <c r="F122" s="17">
        <f t="shared" si="1"/>
        <v>1</v>
      </c>
    </row>
    <row r="123">
      <c r="A123" s="15" t="str">
        <f>IFERROR(__xludf.DUMMYFUNCTION("""COMPUTED_VALUE"""),"B07T8LXPSS")</f>
        <v>B07T8LXPSS</v>
      </c>
      <c r="B123" s="16">
        <f>MAXIFS('Data Source'!A:A,'Data Source'!B:B,A123)</f>
        <v>43802</v>
      </c>
      <c r="C123" s="17">
        <f t="array" ref="C123">VLOOKUP(B123&amp;A123,{'Data Source'!A:A&amp;'Data Source'!B:B,'Data Source'!A:C},4,False)</f>
        <v>59</v>
      </c>
      <c r="D123" s="18">
        <f t="array" ref="D123">(VLOOKUP(B123&amp;A123,{'Data Source'!A:A&amp;'Data Source'!B:B,'Data Source'!A:C},4,False) - VLOOKUP(E123&amp;A123,{'Data Source'!A:A&amp;'Data Source'!B:B,'Data Source'!A:C},4,False))/VLOOKUP(E123&amp;A123,{'Data Source'!A:A&amp;'Data Source'!B:B,'Data Source'!A:C},4,False)</f>
        <v>0</v>
      </c>
      <c r="E123" s="16">
        <f>MINIFS('Data Source'!A:A,'Data Source'!B:B,A123)</f>
        <v>43802</v>
      </c>
      <c r="F123" s="17">
        <f t="shared" si="1"/>
        <v>1</v>
      </c>
    </row>
    <row r="124">
      <c r="A124" s="15" t="str">
        <f>IFERROR(__xludf.DUMMYFUNCTION("""COMPUTED_VALUE"""),"B07GP3YPCC")</f>
        <v>B07GP3YPCC</v>
      </c>
      <c r="B124" s="16">
        <f>MAXIFS('Data Source'!A:A,'Data Source'!B:B,A124)</f>
        <v>43802</v>
      </c>
      <c r="C124" s="17">
        <f t="array" ref="C124">VLOOKUP(B124&amp;A124,{'Data Source'!A:A&amp;'Data Source'!B:B,'Data Source'!A:C},4,False)</f>
        <v>60</v>
      </c>
      <c r="D124" s="18">
        <f t="array" ref="D124">(VLOOKUP(B124&amp;A124,{'Data Source'!A:A&amp;'Data Source'!B:B,'Data Source'!A:C},4,False) - VLOOKUP(E124&amp;A124,{'Data Source'!A:A&amp;'Data Source'!B:B,'Data Source'!A:C},4,False))/VLOOKUP(E124&amp;A124,{'Data Source'!A:A&amp;'Data Source'!B:B,'Data Source'!A:C},4,False)</f>
        <v>0.935483871</v>
      </c>
      <c r="E124" s="16">
        <f>MINIFS('Data Source'!A:A,'Data Source'!B:B,A124)</f>
        <v>43776</v>
      </c>
      <c r="F124" s="17">
        <f t="shared" si="1"/>
        <v>27</v>
      </c>
    </row>
    <row r="125">
      <c r="A125" s="15" t="str">
        <f>IFERROR(__xludf.DUMMYFUNCTION("""COMPUTED_VALUE"""),"B07G75GDD7")</f>
        <v>B07G75GDD7</v>
      </c>
      <c r="B125" s="16">
        <f>MAXIFS('Data Source'!A:A,'Data Source'!B:B,A125)</f>
        <v>43802</v>
      </c>
      <c r="C125" s="17">
        <f t="array" ref="C125">VLOOKUP(B125&amp;A125,{'Data Source'!A:A&amp;'Data Source'!B:B,'Data Source'!A:C},4,False)</f>
        <v>61</v>
      </c>
      <c r="D125" s="18">
        <f t="array" ref="D125">(VLOOKUP(B125&amp;A125,{'Data Source'!A:A&amp;'Data Source'!B:B,'Data Source'!A:C},4,False) - VLOOKUP(E125&amp;A125,{'Data Source'!A:A&amp;'Data Source'!B:B,'Data Source'!A:C},4,False))/VLOOKUP(E125&amp;A125,{'Data Source'!A:A&amp;'Data Source'!B:B,'Data Source'!A:C},4,False)</f>
        <v>0</v>
      </c>
      <c r="E125" s="16">
        <f>MINIFS('Data Source'!A:A,'Data Source'!B:B,A125)</f>
        <v>43802</v>
      </c>
      <c r="F125" s="17">
        <f t="shared" si="1"/>
        <v>1</v>
      </c>
    </row>
    <row r="126">
      <c r="A126" s="15" t="str">
        <f>IFERROR(__xludf.DUMMYFUNCTION("""COMPUTED_VALUE"""),"B07RTLYXFC")</f>
        <v>B07RTLYXFC</v>
      </c>
      <c r="B126" s="16">
        <f>MAXIFS('Data Source'!A:A,'Data Source'!B:B,A126)</f>
        <v>43802</v>
      </c>
      <c r="C126" s="17">
        <f t="array" ref="C126">VLOOKUP(B126&amp;A126,{'Data Source'!A:A&amp;'Data Source'!B:B,'Data Source'!A:C},4,False)</f>
        <v>68</v>
      </c>
      <c r="D126" s="18">
        <f t="array" ref="D126">(VLOOKUP(B126&amp;A126,{'Data Source'!A:A&amp;'Data Source'!B:B,'Data Source'!A:C},4,False) - VLOOKUP(E126&amp;A126,{'Data Source'!A:A&amp;'Data Source'!B:B,'Data Source'!A:C},4,False))/VLOOKUP(E126&amp;A126,{'Data Source'!A:A&amp;'Data Source'!B:B,'Data Source'!A:C},4,False)</f>
        <v>0</v>
      </c>
      <c r="E126" s="16">
        <f>MINIFS('Data Source'!A:A,'Data Source'!B:B,A126)</f>
        <v>43802</v>
      </c>
      <c r="F126" s="17">
        <f t="shared" si="1"/>
        <v>1</v>
      </c>
    </row>
    <row r="127">
      <c r="A127" s="15" t="str">
        <f>IFERROR(__xludf.DUMMYFUNCTION("""COMPUTED_VALUE"""),"B07RPQPYDM")</f>
        <v>B07RPQPYDM</v>
      </c>
      <c r="B127" s="16">
        <f>MAXIFS('Data Source'!A:A,'Data Source'!B:B,A127)</f>
        <v>43802</v>
      </c>
      <c r="C127" s="17">
        <f t="array" ref="C127">VLOOKUP(B127&amp;A127,{'Data Source'!A:A&amp;'Data Source'!B:B,'Data Source'!A:C},4,False)</f>
        <v>73</v>
      </c>
      <c r="D127" s="18">
        <f t="array" ref="D127">(VLOOKUP(B127&amp;A127,{'Data Source'!A:A&amp;'Data Source'!B:B,'Data Source'!A:C},4,False) - VLOOKUP(E127&amp;A127,{'Data Source'!A:A&amp;'Data Source'!B:B,'Data Source'!A:C},4,False))/VLOOKUP(E127&amp;A127,{'Data Source'!A:A&amp;'Data Source'!B:B,'Data Source'!A:C},4,False)</f>
        <v>-0.1704545455</v>
      </c>
      <c r="E127" s="16">
        <f>MINIFS('Data Source'!A:A,'Data Source'!B:B,A127)</f>
        <v>43799</v>
      </c>
      <c r="F127" s="17">
        <f t="shared" si="1"/>
        <v>4</v>
      </c>
    </row>
    <row r="128">
      <c r="A128" s="15" t="str">
        <f>IFERROR(__xludf.DUMMYFUNCTION("""COMPUTED_VALUE"""),"B07G4MCW3T")</f>
        <v>B07G4MCW3T</v>
      </c>
      <c r="B128" s="16">
        <f>MAXIFS('Data Source'!A:A,'Data Source'!B:B,A128)</f>
        <v>43802</v>
      </c>
      <c r="C128" s="17">
        <f t="array" ref="C128">VLOOKUP(B128&amp;A128,{'Data Source'!A:A&amp;'Data Source'!B:B,'Data Source'!A:C},4,False)</f>
        <v>86</v>
      </c>
      <c r="D128" s="18">
        <f t="array" ref="D128">(VLOOKUP(B128&amp;A128,{'Data Source'!A:A&amp;'Data Source'!B:B,'Data Source'!A:C},4,False) - VLOOKUP(E128&amp;A128,{'Data Source'!A:A&amp;'Data Source'!B:B,'Data Source'!A:C},4,False))/VLOOKUP(E128&amp;A128,{'Data Source'!A:A&amp;'Data Source'!B:B,'Data Source'!A:C},4,False)</f>
        <v>0</v>
      </c>
      <c r="E128" s="16">
        <f>MINIFS('Data Source'!A:A,'Data Source'!B:B,A128)</f>
        <v>43802</v>
      </c>
      <c r="F128" s="17">
        <f t="shared" si="1"/>
        <v>1</v>
      </c>
    </row>
    <row r="129">
      <c r="A129" s="15" t="str">
        <f>IFERROR(__xludf.DUMMYFUNCTION("""COMPUTED_VALUE"""),"B002S7H920")</f>
        <v>B002S7H920</v>
      </c>
      <c r="B129" s="16">
        <f>MAXIFS('Data Source'!A:A,'Data Source'!B:B,A129)</f>
        <v>43802</v>
      </c>
      <c r="C129" s="17">
        <f t="array" ref="C129">VLOOKUP(B129&amp;A129,{'Data Source'!A:A&amp;'Data Source'!B:B,'Data Source'!A:C},4,False)</f>
        <v>87</v>
      </c>
      <c r="D129" s="18">
        <f t="array" ref="D129">(VLOOKUP(B129&amp;A129,{'Data Source'!A:A&amp;'Data Source'!B:B,'Data Source'!A:C},4,False) - VLOOKUP(E129&amp;A129,{'Data Source'!A:A&amp;'Data Source'!B:B,'Data Source'!A:C},4,False))/VLOOKUP(E129&amp;A129,{'Data Source'!A:A&amp;'Data Source'!B:B,'Data Source'!A:C},4,False)</f>
        <v>0</v>
      </c>
      <c r="E129" s="16">
        <f>MINIFS('Data Source'!A:A,'Data Source'!B:B,A129)</f>
        <v>43802</v>
      </c>
      <c r="F129" s="17">
        <f t="shared" si="1"/>
        <v>1</v>
      </c>
    </row>
    <row r="130">
      <c r="A130" s="15" t="str">
        <f>IFERROR(__xludf.DUMMYFUNCTION("""COMPUTED_VALUE"""),"B081VVXPD4")</f>
        <v>B081VVXPD4</v>
      </c>
      <c r="B130" s="16">
        <f>MAXIFS('Data Source'!A:A,'Data Source'!B:B,A130)</f>
        <v>43802</v>
      </c>
      <c r="C130" s="17">
        <f t="array" ref="C130">VLOOKUP(B130&amp;A130,{'Data Source'!A:A&amp;'Data Source'!B:B,'Data Source'!A:C},4,False)</f>
        <v>90</v>
      </c>
      <c r="D130" s="18">
        <f t="array" ref="D130">(VLOOKUP(B130&amp;A130,{'Data Source'!A:A&amp;'Data Source'!B:B,'Data Source'!A:C},4,False) - VLOOKUP(E130&amp;A130,{'Data Source'!A:A&amp;'Data Source'!B:B,'Data Source'!A:C},4,False))/VLOOKUP(E130&amp;A130,{'Data Source'!A:A&amp;'Data Source'!B:B,'Data Source'!A:C},4,False)</f>
        <v>0</v>
      </c>
      <c r="E130" s="16">
        <f>MINIFS('Data Source'!A:A,'Data Source'!B:B,A130)</f>
        <v>43802</v>
      </c>
      <c r="F130" s="17">
        <f t="shared" si="1"/>
        <v>1</v>
      </c>
    </row>
    <row r="131">
      <c r="A131" s="15" t="str">
        <f>IFERROR(__xludf.DUMMYFUNCTION("""COMPUTED_VALUE"""),"B07TW4L69W")</f>
        <v>B07TW4L69W</v>
      </c>
      <c r="B131" s="16">
        <f>MAXIFS('Data Source'!A:A,'Data Source'!B:B,A131)</f>
        <v>43802</v>
      </c>
      <c r="C131" s="17">
        <f t="array" ref="C131">VLOOKUP(B131&amp;A131,{'Data Source'!A:A&amp;'Data Source'!B:B,'Data Source'!A:C},4,False)</f>
        <v>92</v>
      </c>
      <c r="D131" s="18">
        <f t="array" ref="D131">(VLOOKUP(B131&amp;A131,{'Data Source'!A:A&amp;'Data Source'!B:B,'Data Source'!A:C},4,False) - VLOOKUP(E131&amp;A131,{'Data Source'!A:A&amp;'Data Source'!B:B,'Data Source'!A:C},4,False))/VLOOKUP(E131&amp;A131,{'Data Source'!A:A&amp;'Data Source'!B:B,'Data Source'!A:C},4,False)</f>
        <v>1.044444444</v>
      </c>
      <c r="E131" s="16">
        <f>MINIFS('Data Source'!A:A,'Data Source'!B:B,A131)</f>
        <v>43792</v>
      </c>
      <c r="F131" s="17">
        <f t="shared" si="1"/>
        <v>11</v>
      </c>
    </row>
    <row r="132">
      <c r="A132" s="15" t="str">
        <f>IFERROR(__xludf.DUMMYFUNCTION("""COMPUTED_VALUE"""),"B07MH7L6G8")</f>
        <v>B07MH7L6G8</v>
      </c>
      <c r="B132" s="16">
        <f>MAXIFS('Data Source'!A:A,'Data Source'!B:B,A132)</f>
        <v>43802</v>
      </c>
      <c r="C132" s="17">
        <f t="array" ref="C132">VLOOKUP(B132&amp;A132,{'Data Source'!A:A&amp;'Data Source'!B:B,'Data Source'!A:C},4,False)</f>
        <v>93</v>
      </c>
      <c r="D132" s="18">
        <f t="array" ref="D132">(VLOOKUP(B132&amp;A132,{'Data Source'!A:A&amp;'Data Source'!B:B,'Data Source'!A:C},4,False) - VLOOKUP(E132&amp;A132,{'Data Source'!A:A&amp;'Data Source'!B:B,'Data Source'!A:C},4,False))/VLOOKUP(E132&amp;A132,{'Data Source'!A:A&amp;'Data Source'!B:B,'Data Source'!A:C},4,False)</f>
        <v>0</v>
      </c>
      <c r="E132" s="16">
        <f>MINIFS('Data Source'!A:A,'Data Source'!B:B,A132)</f>
        <v>43802</v>
      </c>
      <c r="F132" s="17">
        <f t="shared" si="1"/>
        <v>1</v>
      </c>
    </row>
    <row r="133">
      <c r="A133" s="15" t="str">
        <f>IFERROR(__xludf.DUMMYFUNCTION("""COMPUTED_VALUE"""),"B07DDF8STK")</f>
        <v>B07DDF8STK</v>
      </c>
      <c r="B133" s="16">
        <f>MAXIFS('Data Source'!A:A,'Data Source'!B:B,A133)</f>
        <v>43802</v>
      </c>
      <c r="C133" s="17">
        <f t="array" ref="C133">VLOOKUP(B133&amp;A133,{'Data Source'!A:A&amp;'Data Source'!B:B,'Data Source'!A:C},4,False)</f>
        <v>97</v>
      </c>
      <c r="D133" s="18">
        <f t="array" ref="D133">(VLOOKUP(B133&amp;A133,{'Data Source'!A:A&amp;'Data Source'!B:B,'Data Source'!A:C},4,False) - VLOOKUP(E133&amp;A133,{'Data Source'!A:A&amp;'Data Source'!B:B,'Data Source'!A:C},4,False))/VLOOKUP(E133&amp;A133,{'Data Source'!A:A&amp;'Data Source'!B:B,'Data Source'!A:C},4,False)</f>
        <v>0</v>
      </c>
      <c r="E133" s="16">
        <f>MINIFS('Data Source'!A:A,'Data Source'!B:B,A133)</f>
        <v>43802</v>
      </c>
      <c r="F133" s="17">
        <f t="shared" si="1"/>
        <v>1</v>
      </c>
    </row>
    <row r="134">
      <c r="A134" s="15" t="str">
        <f>IFERROR(__xludf.DUMMYFUNCTION("""COMPUTED_VALUE"""),"B01MQGKX41")</f>
        <v>B01MQGKX41</v>
      </c>
      <c r="B134" s="16">
        <f>MAXIFS('Data Source'!A:A,'Data Source'!B:B,A134)</f>
        <v>43802</v>
      </c>
      <c r="C134" s="17">
        <f t="array" ref="C134">VLOOKUP(B134&amp;A134,{'Data Source'!A:A&amp;'Data Source'!B:B,'Data Source'!A:C},4,False)</f>
        <v>99</v>
      </c>
      <c r="D134" s="18">
        <f t="array" ref="D134">(VLOOKUP(B134&amp;A134,{'Data Source'!A:A&amp;'Data Source'!B:B,'Data Source'!A:C},4,False) - VLOOKUP(E134&amp;A134,{'Data Source'!A:A&amp;'Data Source'!B:B,'Data Source'!A:C},4,False))/VLOOKUP(E134&amp;A134,{'Data Source'!A:A&amp;'Data Source'!B:B,'Data Source'!A:C},4,False)</f>
        <v>0</v>
      </c>
      <c r="E134" s="16">
        <f>MINIFS('Data Source'!A:A,'Data Source'!B:B,A134)</f>
        <v>43802</v>
      </c>
      <c r="F134" s="17">
        <f t="shared" si="1"/>
        <v>1</v>
      </c>
    </row>
    <row r="135">
      <c r="A135" s="15" t="str">
        <f>IFERROR(__xludf.DUMMYFUNCTION("""COMPUTED_VALUE"""),"B00LNMYT6U")</f>
        <v>B00LNMYT6U</v>
      </c>
      <c r="B135" s="16">
        <f>MAXIFS('Data Source'!A:A,'Data Source'!B:B,A135)</f>
        <v>43802</v>
      </c>
      <c r="C135" s="17">
        <f t="array" ref="C135">VLOOKUP(B135&amp;A135,{'Data Source'!A:A&amp;'Data Source'!B:B,'Data Source'!A:C},4,False)</f>
        <v>100</v>
      </c>
      <c r="D135" s="18">
        <f t="array" ref="D135">(VLOOKUP(B135&amp;A135,{'Data Source'!A:A&amp;'Data Source'!B:B,'Data Source'!A:C},4,False) - VLOOKUP(E135&amp;A135,{'Data Source'!A:A&amp;'Data Source'!B:B,'Data Source'!A:C},4,False))/VLOOKUP(E135&amp;A135,{'Data Source'!A:A&amp;'Data Source'!B:B,'Data Source'!A:C},4,False)</f>
        <v>0</v>
      </c>
      <c r="E135" s="16">
        <f>MINIFS('Data Source'!A:A,'Data Source'!B:B,A135)</f>
        <v>43802</v>
      </c>
      <c r="F135" s="17">
        <f t="shared" si="1"/>
        <v>1</v>
      </c>
    </row>
    <row r="136">
      <c r="A136" s="15" t="str">
        <f>IFERROR(__xludf.DUMMYFUNCTION("""COMPUTED_VALUE"""),"B01K8JEEGS")</f>
        <v>B01K8JEEGS</v>
      </c>
      <c r="B136" s="16">
        <f>MAXIFS('Data Source'!A:A,'Data Source'!B:B,A136)</f>
        <v>43801</v>
      </c>
      <c r="C136" s="17">
        <f t="array" ref="C136">VLOOKUP(B136&amp;A136,{'Data Source'!A:A&amp;'Data Source'!B:B,'Data Source'!A:C},4,False)</f>
        <v>24</v>
      </c>
      <c r="D136" s="18">
        <f t="array" ref="D136">(VLOOKUP(B136&amp;A136,{'Data Source'!A:A&amp;'Data Source'!B:B,'Data Source'!A:C},4,False) - VLOOKUP(E136&amp;A136,{'Data Source'!A:A&amp;'Data Source'!B:B,'Data Source'!A:C},4,False))/VLOOKUP(E136&amp;A136,{'Data Source'!A:A&amp;'Data Source'!B:B,'Data Source'!A:C},4,False)</f>
        <v>-0.3684210526</v>
      </c>
      <c r="E136" s="16">
        <f>MINIFS('Data Source'!A:A,'Data Source'!B:B,A136)</f>
        <v>43786</v>
      </c>
      <c r="F136" s="17">
        <f t="shared" si="1"/>
        <v>16</v>
      </c>
    </row>
    <row r="137">
      <c r="A137" s="15" t="str">
        <f>IFERROR(__xludf.DUMMYFUNCTION("""COMPUTED_VALUE"""),"B07H9NDPG7")</f>
        <v>B07H9NDPG7</v>
      </c>
      <c r="B137" s="16">
        <f>MAXIFS('Data Source'!A:A,'Data Source'!B:B,A137)</f>
        <v>43801</v>
      </c>
      <c r="C137" s="17">
        <f t="array" ref="C137">VLOOKUP(B137&amp;A137,{'Data Source'!A:A&amp;'Data Source'!B:B,'Data Source'!A:C},4,False)</f>
        <v>31</v>
      </c>
      <c r="D137" s="18">
        <f t="array" ref="D137">(VLOOKUP(B137&amp;A137,{'Data Source'!A:A&amp;'Data Source'!B:B,'Data Source'!A:C},4,False) - VLOOKUP(E137&amp;A137,{'Data Source'!A:A&amp;'Data Source'!B:B,'Data Source'!A:C},4,False))/VLOOKUP(E137&amp;A137,{'Data Source'!A:A&amp;'Data Source'!B:B,'Data Source'!A:C},4,False)</f>
        <v>-0.4918032787</v>
      </c>
      <c r="E137" s="16">
        <f>MINIFS('Data Source'!A:A,'Data Source'!B:B,A137)</f>
        <v>43799</v>
      </c>
      <c r="F137" s="17">
        <f t="shared" si="1"/>
        <v>3</v>
      </c>
    </row>
    <row r="138">
      <c r="A138" s="15" t="str">
        <f>IFERROR(__xludf.DUMMYFUNCTION("""COMPUTED_VALUE"""),"B0147WIC7E")</f>
        <v>B0147WIC7E</v>
      </c>
      <c r="B138" s="16">
        <f>MAXIFS('Data Source'!A:A,'Data Source'!B:B,A138)</f>
        <v>43801</v>
      </c>
      <c r="C138" s="17">
        <f t="array" ref="C138">VLOOKUP(B138&amp;A138,{'Data Source'!A:A&amp;'Data Source'!B:B,'Data Source'!A:C},4,False)</f>
        <v>44</v>
      </c>
      <c r="D138" s="18">
        <f t="array" ref="D138">(VLOOKUP(B138&amp;A138,{'Data Source'!A:A&amp;'Data Source'!B:B,'Data Source'!A:C},4,False) - VLOOKUP(E138&amp;A138,{'Data Source'!A:A&amp;'Data Source'!B:B,'Data Source'!A:C},4,False))/VLOOKUP(E138&amp;A138,{'Data Source'!A:A&amp;'Data Source'!B:B,'Data Source'!A:C},4,False)</f>
        <v>0.9130434783</v>
      </c>
      <c r="E138" s="16">
        <f>MINIFS('Data Source'!A:A,'Data Source'!B:B,A138)</f>
        <v>43776</v>
      </c>
      <c r="F138" s="17">
        <f t="shared" si="1"/>
        <v>26</v>
      </c>
    </row>
    <row r="139">
      <c r="A139" s="15" t="str">
        <f>IFERROR(__xludf.DUMMYFUNCTION("""COMPUTED_VALUE"""),"B074ND67LQ")</f>
        <v>B074ND67LQ</v>
      </c>
      <c r="B139" s="16">
        <f>MAXIFS('Data Source'!A:A,'Data Source'!B:B,A139)</f>
        <v>43801</v>
      </c>
      <c r="C139" s="17">
        <f t="array" ref="C139">VLOOKUP(B139&amp;A139,{'Data Source'!A:A&amp;'Data Source'!B:B,'Data Source'!A:C},4,False)</f>
        <v>68</v>
      </c>
      <c r="D139" s="18">
        <f t="array" ref="D139">(VLOOKUP(B139&amp;A139,{'Data Source'!A:A&amp;'Data Source'!B:B,'Data Source'!A:C},4,False) - VLOOKUP(E139&amp;A139,{'Data Source'!A:A&amp;'Data Source'!B:B,'Data Source'!A:C},4,False))/VLOOKUP(E139&amp;A139,{'Data Source'!A:A&amp;'Data Source'!B:B,'Data Source'!A:C},4,False)</f>
        <v>0.619047619</v>
      </c>
      <c r="E139" s="16">
        <f>MINIFS('Data Source'!A:A,'Data Source'!B:B,A139)</f>
        <v>43776</v>
      </c>
      <c r="F139" s="17">
        <f t="shared" si="1"/>
        <v>26</v>
      </c>
    </row>
    <row r="140">
      <c r="A140" s="15" t="str">
        <f>IFERROR(__xludf.DUMMYFUNCTION("""COMPUTED_VALUE"""),"B00EF4G6FK")</f>
        <v>B00EF4G6FK</v>
      </c>
      <c r="B140" s="16">
        <f>MAXIFS('Data Source'!A:A,'Data Source'!B:B,A140)</f>
        <v>43801</v>
      </c>
      <c r="C140" s="17">
        <f t="array" ref="C140">VLOOKUP(B140&amp;A140,{'Data Source'!A:A&amp;'Data Source'!B:B,'Data Source'!A:C},4,False)</f>
        <v>89</v>
      </c>
      <c r="D140" s="18">
        <f t="array" ref="D140">(VLOOKUP(B140&amp;A140,{'Data Source'!A:A&amp;'Data Source'!B:B,'Data Source'!A:C},4,False) - VLOOKUP(E140&amp;A140,{'Data Source'!A:A&amp;'Data Source'!B:B,'Data Source'!A:C},4,False))/VLOOKUP(E140&amp;A140,{'Data Source'!A:A&amp;'Data Source'!B:B,'Data Source'!A:C},4,False)</f>
        <v>-0.05319148936</v>
      </c>
      <c r="E140" s="16">
        <f>MINIFS('Data Source'!A:A,'Data Source'!B:B,A140)</f>
        <v>43776</v>
      </c>
      <c r="F140" s="17">
        <f t="shared" si="1"/>
        <v>26</v>
      </c>
    </row>
    <row r="141">
      <c r="A141" s="15" t="str">
        <f>IFERROR(__xludf.DUMMYFUNCTION("""COMPUTED_VALUE"""),"B07FYN5FS9")</f>
        <v>B07FYN5FS9</v>
      </c>
      <c r="B141" s="16">
        <f>MAXIFS('Data Source'!A:A,'Data Source'!B:B,A141)</f>
        <v>43801</v>
      </c>
      <c r="C141" s="17">
        <f t="array" ref="C141">VLOOKUP(B141&amp;A141,{'Data Source'!A:A&amp;'Data Source'!B:B,'Data Source'!A:C},4,False)</f>
        <v>90</v>
      </c>
      <c r="D141" s="18">
        <f t="array" ref="D141">(VLOOKUP(B141&amp;A141,{'Data Source'!A:A&amp;'Data Source'!B:B,'Data Source'!A:C},4,False) - VLOOKUP(E141&amp;A141,{'Data Source'!A:A&amp;'Data Source'!B:B,'Data Source'!A:C},4,False))/VLOOKUP(E141&amp;A141,{'Data Source'!A:A&amp;'Data Source'!B:B,'Data Source'!A:C},4,False)</f>
        <v>0.25</v>
      </c>
      <c r="E141" s="16">
        <f>MINIFS('Data Source'!A:A,'Data Source'!B:B,A141)</f>
        <v>43798</v>
      </c>
      <c r="F141" s="17">
        <f t="shared" si="1"/>
        <v>4</v>
      </c>
    </row>
    <row r="142">
      <c r="A142" s="15" t="str">
        <f>IFERROR(__xludf.DUMMYFUNCTION("""COMPUTED_VALUE"""),"B07DZS7QZ9")</f>
        <v>B07DZS7QZ9</v>
      </c>
      <c r="B142" s="16">
        <f>MAXIFS('Data Source'!A:A,'Data Source'!B:B,A142)</f>
        <v>43801</v>
      </c>
      <c r="C142" s="17">
        <f t="array" ref="C142">VLOOKUP(B142&amp;A142,{'Data Source'!A:A&amp;'Data Source'!B:B,'Data Source'!A:C},4,False)</f>
        <v>91</v>
      </c>
      <c r="D142" s="18">
        <f t="array" ref="D142">(VLOOKUP(B142&amp;A142,{'Data Source'!A:A&amp;'Data Source'!B:B,'Data Source'!A:C},4,False) - VLOOKUP(E142&amp;A142,{'Data Source'!A:A&amp;'Data Source'!B:B,'Data Source'!A:C},4,False))/VLOOKUP(E142&amp;A142,{'Data Source'!A:A&amp;'Data Source'!B:B,'Data Source'!A:C},4,False)</f>
        <v>0.2297297297</v>
      </c>
      <c r="E142" s="16">
        <f>MINIFS('Data Source'!A:A,'Data Source'!B:B,A142)</f>
        <v>43799</v>
      </c>
      <c r="F142" s="17">
        <f t="shared" si="1"/>
        <v>3</v>
      </c>
    </row>
    <row r="143">
      <c r="A143" s="15" t="str">
        <f>IFERROR(__xludf.DUMMYFUNCTION("""COMPUTED_VALUE"""),"B073JTYRP5")</f>
        <v>B073JTYRP5</v>
      </c>
      <c r="B143" s="16">
        <f>MAXIFS('Data Source'!A:A,'Data Source'!B:B,A143)</f>
        <v>43801</v>
      </c>
      <c r="C143" s="17">
        <f t="array" ref="C143">VLOOKUP(B143&amp;A143,{'Data Source'!A:A&amp;'Data Source'!B:B,'Data Source'!A:C},4,False)</f>
        <v>94</v>
      </c>
      <c r="D143" s="18">
        <f t="array" ref="D143">(VLOOKUP(B143&amp;A143,{'Data Source'!A:A&amp;'Data Source'!B:B,'Data Source'!A:C},4,False) - VLOOKUP(E143&amp;A143,{'Data Source'!A:A&amp;'Data Source'!B:B,'Data Source'!A:C},4,False))/VLOOKUP(E143&amp;A143,{'Data Source'!A:A&amp;'Data Source'!B:B,'Data Source'!A:C},4,False)</f>
        <v>2.357142857</v>
      </c>
      <c r="E143" s="16">
        <f>MINIFS('Data Source'!A:A,'Data Source'!B:B,A143)</f>
        <v>43776</v>
      </c>
      <c r="F143" s="17">
        <f t="shared" si="1"/>
        <v>26</v>
      </c>
    </row>
    <row r="144">
      <c r="A144" s="15" t="str">
        <f>IFERROR(__xludf.DUMMYFUNCTION("""COMPUTED_VALUE"""),"B07HG9L41D")</f>
        <v>B07HG9L41D</v>
      </c>
      <c r="B144" s="16">
        <f>MAXIFS('Data Source'!A:A,'Data Source'!B:B,A144)</f>
        <v>43801</v>
      </c>
      <c r="C144" s="17">
        <f t="array" ref="C144">VLOOKUP(B144&amp;A144,{'Data Source'!A:A&amp;'Data Source'!B:B,'Data Source'!A:C},4,False)</f>
        <v>97</v>
      </c>
      <c r="D144" s="18">
        <f t="array" ref="D144">(VLOOKUP(B144&amp;A144,{'Data Source'!A:A&amp;'Data Source'!B:B,'Data Source'!A:C},4,False) - VLOOKUP(E144&amp;A144,{'Data Source'!A:A&amp;'Data Source'!B:B,'Data Source'!A:C},4,False))/VLOOKUP(E144&amp;A144,{'Data Source'!A:A&amp;'Data Source'!B:B,'Data Source'!A:C},4,False)</f>
        <v>0</v>
      </c>
      <c r="E144" s="16">
        <f>MINIFS('Data Source'!A:A,'Data Source'!B:B,A144)</f>
        <v>43801</v>
      </c>
      <c r="F144" s="17">
        <f t="shared" si="1"/>
        <v>1</v>
      </c>
    </row>
    <row r="145">
      <c r="A145" s="15" t="str">
        <f>IFERROR(__xludf.DUMMYFUNCTION("""COMPUTED_VALUE"""),"B0085WHBHU")</f>
        <v>B0085WHBHU</v>
      </c>
      <c r="B145" s="16">
        <f>MAXIFS('Data Source'!A:A,'Data Source'!B:B,A145)</f>
        <v>43801</v>
      </c>
      <c r="C145" s="17">
        <f t="array" ref="C145">VLOOKUP(B145&amp;A145,{'Data Source'!A:A&amp;'Data Source'!B:B,'Data Source'!A:C},4,False)</f>
        <v>100</v>
      </c>
      <c r="D145" s="18">
        <f t="array" ref="D145">(VLOOKUP(B145&amp;A145,{'Data Source'!A:A&amp;'Data Source'!B:B,'Data Source'!A:C},4,False) - VLOOKUP(E145&amp;A145,{'Data Source'!A:A&amp;'Data Source'!B:B,'Data Source'!A:C},4,False))/VLOOKUP(E145&amp;A145,{'Data Source'!A:A&amp;'Data Source'!B:B,'Data Source'!A:C},4,False)</f>
        <v>0.1904761905</v>
      </c>
      <c r="E145" s="16">
        <f>MINIFS('Data Source'!A:A,'Data Source'!B:B,A145)</f>
        <v>43776</v>
      </c>
      <c r="F145" s="17">
        <f t="shared" si="1"/>
        <v>26</v>
      </c>
    </row>
    <row r="146">
      <c r="A146" s="15" t="str">
        <f>IFERROR(__xludf.DUMMYFUNCTION("""COMPUTED_VALUE"""),"B01B8GSUXI")</f>
        <v>B01B8GSUXI</v>
      </c>
      <c r="B146" s="16">
        <f>MAXIFS('Data Source'!A:A,'Data Source'!B:B,A146)</f>
        <v>43800</v>
      </c>
      <c r="C146" s="17">
        <f t="array" ref="C146">VLOOKUP(B146&amp;A146,{'Data Source'!A:A&amp;'Data Source'!B:B,'Data Source'!A:C},4,False)</f>
        <v>81</v>
      </c>
      <c r="D146" s="18">
        <f t="array" ref="D146">(VLOOKUP(B146&amp;A146,{'Data Source'!A:A&amp;'Data Source'!B:B,'Data Source'!A:C},4,False) - VLOOKUP(E146&amp;A146,{'Data Source'!A:A&amp;'Data Source'!B:B,'Data Source'!A:C},4,False))/VLOOKUP(E146&amp;A146,{'Data Source'!A:A&amp;'Data Source'!B:B,'Data Source'!A:C},4,False)</f>
        <v>0.05194805195</v>
      </c>
      <c r="E146" s="16">
        <f>MINIFS('Data Source'!A:A,'Data Source'!B:B,A146)</f>
        <v>43797</v>
      </c>
      <c r="F146" s="17">
        <f t="shared" si="1"/>
        <v>4</v>
      </c>
    </row>
    <row r="147">
      <c r="A147" s="15" t="str">
        <f>IFERROR(__xludf.DUMMYFUNCTION("""COMPUTED_VALUE"""),"B01GDR3HHG")</f>
        <v>B01GDR3HHG</v>
      </c>
      <c r="B147" s="16">
        <f>MAXIFS('Data Source'!A:A,'Data Source'!B:B,A147)</f>
        <v>43800</v>
      </c>
      <c r="C147" s="17">
        <f t="array" ref="C147">VLOOKUP(B147&amp;A147,{'Data Source'!A:A&amp;'Data Source'!B:B,'Data Source'!A:C},4,False)</f>
        <v>82</v>
      </c>
      <c r="D147" s="18">
        <f t="array" ref="D147">(VLOOKUP(B147&amp;A147,{'Data Source'!A:A&amp;'Data Source'!B:B,'Data Source'!A:C},4,False) - VLOOKUP(E147&amp;A147,{'Data Source'!A:A&amp;'Data Source'!B:B,'Data Source'!A:C},4,False))/VLOOKUP(E147&amp;A147,{'Data Source'!A:A&amp;'Data Source'!B:B,'Data Source'!A:C},4,False)</f>
        <v>0.4909090909</v>
      </c>
      <c r="E147" s="16">
        <f>MINIFS('Data Source'!A:A,'Data Source'!B:B,A147)</f>
        <v>43798</v>
      </c>
      <c r="F147" s="17">
        <f t="shared" si="1"/>
        <v>3</v>
      </c>
    </row>
    <row r="148">
      <c r="A148" s="15" t="str">
        <f>IFERROR(__xludf.DUMMYFUNCTION("""COMPUTED_VALUE"""),"B00MNQPRK2")</f>
        <v>B00MNQPRK2</v>
      </c>
      <c r="B148" s="16">
        <f>MAXIFS('Data Source'!A:A,'Data Source'!B:B,A148)</f>
        <v>43800</v>
      </c>
      <c r="C148" s="17">
        <f t="array" ref="C148">VLOOKUP(B148&amp;A148,{'Data Source'!A:A&amp;'Data Source'!B:B,'Data Source'!A:C},4,False)</f>
        <v>91</v>
      </c>
      <c r="D148" s="18">
        <f t="array" ref="D148">(VLOOKUP(B148&amp;A148,{'Data Source'!A:A&amp;'Data Source'!B:B,'Data Source'!A:C},4,False) - VLOOKUP(E148&amp;A148,{'Data Source'!A:A&amp;'Data Source'!B:B,'Data Source'!A:C},4,False))/VLOOKUP(E148&amp;A148,{'Data Source'!A:A&amp;'Data Source'!B:B,'Data Source'!A:C},4,False)</f>
        <v>0.3582089552</v>
      </c>
      <c r="E148" s="16">
        <f>MINIFS('Data Source'!A:A,'Data Source'!B:B,A148)</f>
        <v>43798</v>
      </c>
      <c r="F148" s="17">
        <f t="shared" si="1"/>
        <v>3</v>
      </c>
    </row>
    <row r="149">
      <c r="A149" s="15" t="str">
        <f>IFERROR(__xludf.DUMMYFUNCTION("""COMPUTED_VALUE"""),"B00EVQJ4AQ")</f>
        <v>B00EVQJ4AQ</v>
      </c>
      <c r="B149" s="16">
        <f>MAXIFS('Data Source'!A:A,'Data Source'!B:B,A149)</f>
        <v>43800</v>
      </c>
      <c r="C149" s="17">
        <f t="array" ref="C149">VLOOKUP(B149&amp;A149,{'Data Source'!A:A&amp;'Data Source'!B:B,'Data Source'!A:C},4,False)</f>
        <v>95</v>
      </c>
      <c r="D149" s="18">
        <f t="array" ref="D149">(VLOOKUP(B149&amp;A149,{'Data Source'!A:A&amp;'Data Source'!B:B,'Data Source'!A:C},4,False) - VLOOKUP(E149&amp;A149,{'Data Source'!A:A&amp;'Data Source'!B:B,'Data Source'!A:C},4,False))/VLOOKUP(E149&amp;A149,{'Data Source'!A:A&amp;'Data Source'!B:B,'Data Source'!A:C},4,False)</f>
        <v>-0.0404040404</v>
      </c>
      <c r="E149" s="16">
        <f>MINIFS('Data Source'!A:A,'Data Source'!B:B,A149)</f>
        <v>43786</v>
      </c>
      <c r="F149" s="17">
        <f t="shared" si="1"/>
        <v>15</v>
      </c>
    </row>
    <row r="150">
      <c r="A150" s="15" t="str">
        <f>IFERROR(__xludf.DUMMYFUNCTION("""COMPUTED_VALUE"""),"B06XJ9D37N")</f>
        <v>B06XJ9D37N</v>
      </c>
      <c r="B150" s="16">
        <f>MAXIFS('Data Source'!A:A,'Data Source'!B:B,A150)</f>
        <v>43800</v>
      </c>
      <c r="C150" s="17">
        <f t="array" ref="C150">VLOOKUP(B150&amp;A150,{'Data Source'!A:A&amp;'Data Source'!B:B,'Data Source'!A:C},4,False)</f>
        <v>96</v>
      </c>
      <c r="D150" s="18">
        <f t="array" ref="D150">(VLOOKUP(B150&amp;A150,{'Data Source'!A:A&amp;'Data Source'!B:B,'Data Source'!A:C},4,False) - VLOOKUP(E150&amp;A150,{'Data Source'!A:A&amp;'Data Source'!B:B,'Data Source'!A:C},4,False))/VLOOKUP(E150&amp;A150,{'Data Source'!A:A&amp;'Data Source'!B:B,'Data Source'!A:C},4,False)</f>
        <v>0</v>
      </c>
      <c r="E150" s="16">
        <f>MINIFS('Data Source'!A:A,'Data Source'!B:B,A150)</f>
        <v>43800</v>
      </c>
      <c r="F150" s="17">
        <f t="shared" si="1"/>
        <v>1</v>
      </c>
    </row>
    <row r="151">
      <c r="A151" s="15" t="str">
        <f>IFERROR(__xludf.DUMMYFUNCTION("""COMPUTED_VALUE"""),"B008S5B17A")</f>
        <v>B008S5B17A</v>
      </c>
      <c r="B151" s="16">
        <f>MAXIFS('Data Source'!A:A,'Data Source'!B:B,A151)</f>
        <v>43800</v>
      </c>
      <c r="C151" s="17">
        <f t="array" ref="C151">VLOOKUP(B151&amp;A151,{'Data Source'!A:A&amp;'Data Source'!B:B,'Data Source'!A:C},4,False)</f>
        <v>98</v>
      </c>
      <c r="D151" s="18">
        <f t="array" ref="D151">(VLOOKUP(B151&amp;A151,{'Data Source'!A:A&amp;'Data Source'!B:B,'Data Source'!A:C},4,False) - VLOOKUP(E151&amp;A151,{'Data Source'!A:A&amp;'Data Source'!B:B,'Data Source'!A:C},4,False))/VLOOKUP(E151&amp;A151,{'Data Source'!A:A&amp;'Data Source'!B:B,'Data Source'!A:C},4,False)</f>
        <v>-0.0101010101</v>
      </c>
      <c r="E151" s="16">
        <f>MINIFS('Data Source'!A:A,'Data Source'!B:B,A151)</f>
        <v>43787</v>
      </c>
      <c r="F151" s="17">
        <f t="shared" si="1"/>
        <v>14</v>
      </c>
    </row>
    <row r="152">
      <c r="A152" s="15" t="str">
        <f>IFERROR(__xludf.DUMMYFUNCTION("""COMPUTED_VALUE"""),"B07KXQLMLL")</f>
        <v>B07KXQLMLL</v>
      </c>
      <c r="B152" s="16">
        <f>MAXIFS('Data Source'!A:A,'Data Source'!B:B,A152)</f>
        <v>43800</v>
      </c>
      <c r="C152" s="17">
        <f t="array" ref="C152">VLOOKUP(B152&amp;A152,{'Data Source'!A:A&amp;'Data Source'!B:B,'Data Source'!A:C},4,False)</f>
        <v>100</v>
      </c>
      <c r="D152" s="18">
        <f t="array" ref="D152">(VLOOKUP(B152&amp;A152,{'Data Source'!A:A&amp;'Data Source'!B:B,'Data Source'!A:C},4,False) - VLOOKUP(E152&amp;A152,{'Data Source'!A:A&amp;'Data Source'!B:B,'Data Source'!A:C},4,False))/VLOOKUP(E152&amp;A152,{'Data Source'!A:A&amp;'Data Source'!B:B,'Data Source'!A:C},4,False)</f>
        <v>1</v>
      </c>
      <c r="E152" s="16">
        <f>MINIFS('Data Source'!A:A,'Data Source'!B:B,A152)</f>
        <v>43798</v>
      </c>
      <c r="F152" s="17">
        <f t="shared" si="1"/>
        <v>3</v>
      </c>
    </row>
    <row r="153">
      <c r="A153" s="15" t="str">
        <f>IFERROR(__xludf.DUMMYFUNCTION("""COMPUTED_VALUE"""),"B07DD89MM4")</f>
        <v>B07DD89MM4</v>
      </c>
      <c r="B153" s="16">
        <f>MAXIFS('Data Source'!A:A,'Data Source'!B:B,A153)</f>
        <v>43799</v>
      </c>
      <c r="C153" s="17">
        <f t="array" ref="C153">VLOOKUP(B153&amp;A153,{'Data Source'!A:A&amp;'Data Source'!B:B,'Data Source'!A:C},4,False)</f>
        <v>34</v>
      </c>
      <c r="D153" s="18">
        <f t="array" ref="D153">(VLOOKUP(B153&amp;A153,{'Data Source'!A:A&amp;'Data Source'!B:B,'Data Source'!A:C},4,False) - VLOOKUP(E153&amp;A153,{'Data Source'!A:A&amp;'Data Source'!B:B,'Data Source'!A:C},4,False))/VLOOKUP(E153&amp;A153,{'Data Source'!A:A&amp;'Data Source'!B:B,'Data Source'!A:C},4,False)</f>
        <v>0</v>
      </c>
      <c r="E153" s="16">
        <f>MINIFS('Data Source'!A:A,'Data Source'!B:B,A153)</f>
        <v>43799</v>
      </c>
      <c r="F153" s="17">
        <f t="shared" si="1"/>
        <v>1</v>
      </c>
    </row>
    <row r="154">
      <c r="A154" s="15" t="str">
        <f>IFERROR(__xludf.DUMMYFUNCTION("""COMPUTED_VALUE"""),"B07CQ25KB1")</f>
        <v>B07CQ25KB1</v>
      </c>
      <c r="B154" s="16">
        <f>MAXIFS('Data Source'!A:A,'Data Source'!B:B,A154)</f>
        <v>43799</v>
      </c>
      <c r="C154" s="17">
        <f t="array" ref="C154">VLOOKUP(B154&amp;A154,{'Data Source'!A:A&amp;'Data Source'!B:B,'Data Source'!A:C},4,False)</f>
        <v>40</v>
      </c>
      <c r="D154" s="18">
        <f t="array" ref="D154">(VLOOKUP(B154&amp;A154,{'Data Source'!A:A&amp;'Data Source'!B:B,'Data Source'!A:C},4,False) - VLOOKUP(E154&amp;A154,{'Data Source'!A:A&amp;'Data Source'!B:B,'Data Source'!A:C},4,False))/VLOOKUP(E154&amp;A154,{'Data Source'!A:A&amp;'Data Source'!B:B,'Data Source'!A:C},4,False)</f>
        <v>0</v>
      </c>
      <c r="E154" s="16">
        <f>MINIFS('Data Source'!A:A,'Data Source'!B:B,A154)</f>
        <v>43799</v>
      </c>
      <c r="F154" s="17">
        <f t="shared" si="1"/>
        <v>1</v>
      </c>
    </row>
    <row r="155">
      <c r="A155" s="15" t="str">
        <f>IFERROR(__xludf.DUMMYFUNCTION("""COMPUTED_VALUE"""),"B07RFKWGSF")</f>
        <v>B07RFKWGSF</v>
      </c>
      <c r="B155" s="16">
        <f>MAXIFS('Data Source'!A:A,'Data Source'!B:B,A155)</f>
        <v>43799</v>
      </c>
      <c r="C155" s="17">
        <f t="array" ref="C155">VLOOKUP(B155&amp;A155,{'Data Source'!A:A&amp;'Data Source'!B:B,'Data Source'!A:C},4,False)</f>
        <v>44</v>
      </c>
      <c r="D155" s="18">
        <f t="array" ref="D155">(VLOOKUP(B155&amp;A155,{'Data Source'!A:A&amp;'Data Source'!B:B,'Data Source'!A:C},4,False) - VLOOKUP(E155&amp;A155,{'Data Source'!A:A&amp;'Data Source'!B:B,'Data Source'!A:C},4,False))/VLOOKUP(E155&amp;A155,{'Data Source'!A:A&amp;'Data Source'!B:B,'Data Source'!A:C},4,False)</f>
        <v>0</v>
      </c>
      <c r="E155" s="16">
        <f>MINIFS('Data Source'!A:A,'Data Source'!B:B,A155)</f>
        <v>43799</v>
      </c>
      <c r="F155" s="17">
        <f t="shared" si="1"/>
        <v>1</v>
      </c>
    </row>
    <row r="156">
      <c r="A156" s="15" t="str">
        <f>IFERROR(__xludf.DUMMYFUNCTION("""COMPUTED_VALUE"""),"B07F9QCCTG")</f>
        <v>B07F9QCCTG</v>
      </c>
      <c r="B156" s="16">
        <f>MAXIFS('Data Source'!A:A,'Data Source'!B:B,A156)</f>
        <v>43799</v>
      </c>
      <c r="C156" s="17">
        <f t="array" ref="C156">VLOOKUP(B156&amp;A156,{'Data Source'!A:A&amp;'Data Source'!B:B,'Data Source'!A:C},4,False)</f>
        <v>76</v>
      </c>
      <c r="D156" s="18">
        <f t="array" ref="D156">(VLOOKUP(B156&amp;A156,{'Data Source'!A:A&amp;'Data Source'!B:B,'Data Source'!A:C},4,False) - VLOOKUP(E156&amp;A156,{'Data Source'!A:A&amp;'Data Source'!B:B,'Data Source'!A:C},4,False))/VLOOKUP(E156&amp;A156,{'Data Source'!A:A&amp;'Data Source'!B:B,'Data Source'!A:C},4,False)</f>
        <v>0</v>
      </c>
      <c r="E156" s="16">
        <f>MINIFS('Data Source'!A:A,'Data Source'!B:B,A156)</f>
        <v>43799</v>
      </c>
      <c r="F156" s="17">
        <f t="shared" si="1"/>
        <v>1</v>
      </c>
    </row>
    <row r="157">
      <c r="A157" s="15" t="str">
        <f>IFERROR(__xludf.DUMMYFUNCTION("""COMPUTED_VALUE"""),"B07MGVWV24")</f>
        <v>B07MGVWV24</v>
      </c>
      <c r="B157" s="16">
        <f>MAXIFS('Data Source'!A:A,'Data Source'!B:B,A157)</f>
        <v>43799</v>
      </c>
      <c r="C157" s="17">
        <f t="array" ref="C157">VLOOKUP(B157&amp;A157,{'Data Source'!A:A&amp;'Data Source'!B:B,'Data Source'!A:C},4,False)</f>
        <v>84</v>
      </c>
      <c r="D157" s="18">
        <f t="array" ref="D157">(VLOOKUP(B157&amp;A157,{'Data Source'!A:A&amp;'Data Source'!B:B,'Data Source'!A:C},4,False) - VLOOKUP(E157&amp;A157,{'Data Source'!A:A&amp;'Data Source'!B:B,'Data Source'!A:C},4,False))/VLOOKUP(E157&amp;A157,{'Data Source'!A:A&amp;'Data Source'!B:B,'Data Source'!A:C},4,False)</f>
        <v>0.1506849315</v>
      </c>
      <c r="E157" s="16">
        <f>MINIFS('Data Source'!A:A,'Data Source'!B:B,A157)</f>
        <v>43776</v>
      </c>
      <c r="F157" s="17">
        <f t="shared" si="1"/>
        <v>24</v>
      </c>
    </row>
    <row r="158">
      <c r="A158" s="15" t="str">
        <f>IFERROR(__xludf.DUMMYFUNCTION("""COMPUTED_VALUE"""),"B074X7WT6D")</f>
        <v>B074X7WT6D</v>
      </c>
      <c r="B158" s="16">
        <f>MAXIFS('Data Source'!A:A,'Data Source'!B:B,A158)</f>
        <v>43799</v>
      </c>
      <c r="C158" s="17">
        <f t="array" ref="C158">VLOOKUP(B158&amp;A158,{'Data Source'!A:A&amp;'Data Source'!B:B,'Data Source'!A:C},4,False)</f>
        <v>85</v>
      </c>
      <c r="D158" s="18">
        <f t="array" ref="D158">(VLOOKUP(B158&amp;A158,{'Data Source'!A:A&amp;'Data Source'!B:B,'Data Source'!A:C},4,False) - VLOOKUP(E158&amp;A158,{'Data Source'!A:A&amp;'Data Source'!B:B,'Data Source'!A:C},4,False))/VLOOKUP(E158&amp;A158,{'Data Source'!A:A&amp;'Data Source'!B:B,'Data Source'!A:C},4,False)</f>
        <v>0</v>
      </c>
      <c r="E158" s="16">
        <f>MINIFS('Data Source'!A:A,'Data Source'!B:B,A158)</f>
        <v>43799</v>
      </c>
      <c r="F158" s="17">
        <f t="shared" si="1"/>
        <v>1</v>
      </c>
    </row>
    <row r="159">
      <c r="A159" s="15" t="str">
        <f>IFERROR(__xludf.DUMMYFUNCTION("""COMPUTED_VALUE"""),"B074QTHMQS")</f>
        <v>B074QTHMQS</v>
      </c>
      <c r="B159" s="16">
        <f>MAXIFS('Data Source'!A:A,'Data Source'!B:B,A159)</f>
        <v>43799</v>
      </c>
      <c r="C159" s="17">
        <f t="array" ref="C159">VLOOKUP(B159&amp;A159,{'Data Source'!A:A&amp;'Data Source'!B:B,'Data Source'!A:C},4,False)</f>
        <v>91</v>
      </c>
      <c r="D159" s="18">
        <f t="array" ref="D159">(VLOOKUP(B159&amp;A159,{'Data Source'!A:A&amp;'Data Source'!B:B,'Data Source'!A:C},4,False) - VLOOKUP(E159&amp;A159,{'Data Source'!A:A&amp;'Data Source'!B:B,'Data Source'!A:C},4,False))/VLOOKUP(E159&amp;A159,{'Data Source'!A:A&amp;'Data Source'!B:B,'Data Source'!A:C},4,False)</f>
        <v>0</v>
      </c>
      <c r="E159" s="16">
        <f>MINIFS('Data Source'!A:A,'Data Source'!B:B,A159)</f>
        <v>43799</v>
      </c>
      <c r="F159" s="17">
        <f t="shared" si="1"/>
        <v>1</v>
      </c>
    </row>
    <row r="160">
      <c r="A160" s="15" t="str">
        <f>IFERROR(__xludf.DUMMYFUNCTION("""COMPUTED_VALUE"""),"B0825CMYZK")</f>
        <v>B0825CMYZK</v>
      </c>
      <c r="B160" s="16">
        <f>MAXIFS('Data Source'!A:A,'Data Source'!B:B,A160)</f>
        <v>43799</v>
      </c>
      <c r="C160" s="17">
        <f t="array" ref="C160">VLOOKUP(B160&amp;A160,{'Data Source'!A:A&amp;'Data Source'!B:B,'Data Source'!A:C},4,False)</f>
        <v>97</v>
      </c>
      <c r="D160" s="18">
        <f t="array" ref="D160">(VLOOKUP(B160&amp;A160,{'Data Source'!A:A&amp;'Data Source'!B:B,'Data Source'!A:C},4,False) - VLOOKUP(E160&amp;A160,{'Data Source'!A:A&amp;'Data Source'!B:B,'Data Source'!A:C},4,False))/VLOOKUP(E160&amp;A160,{'Data Source'!A:A&amp;'Data Source'!B:B,'Data Source'!A:C},4,False)</f>
        <v>0</v>
      </c>
      <c r="E160" s="16">
        <f>MINIFS('Data Source'!A:A,'Data Source'!B:B,A160)</f>
        <v>43799</v>
      </c>
      <c r="F160" s="17">
        <f t="shared" si="1"/>
        <v>1</v>
      </c>
    </row>
    <row r="161">
      <c r="A161" s="15" t="str">
        <f>IFERROR(__xludf.DUMMYFUNCTION("""COMPUTED_VALUE"""),"B081RDPC6W")</f>
        <v>B081RDPC6W</v>
      </c>
      <c r="B161" s="16">
        <f>MAXIFS('Data Source'!A:A,'Data Source'!B:B,A161)</f>
        <v>43798</v>
      </c>
      <c r="C161" s="17">
        <f t="array" ref="C161">VLOOKUP(B161&amp;A161,{'Data Source'!A:A&amp;'Data Source'!B:B,'Data Source'!A:C},4,False)</f>
        <v>25</v>
      </c>
      <c r="D161" s="18">
        <f t="array" ref="D161">(VLOOKUP(B161&amp;A161,{'Data Source'!A:A&amp;'Data Source'!B:B,'Data Source'!A:C},4,False) - VLOOKUP(E161&amp;A161,{'Data Source'!A:A&amp;'Data Source'!B:B,'Data Source'!A:C},4,False))/VLOOKUP(E161&amp;A161,{'Data Source'!A:A&amp;'Data Source'!B:B,'Data Source'!A:C},4,False)</f>
        <v>-0.21875</v>
      </c>
      <c r="E161" s="16">
        <f>MINIFS('Data Source'!A:A,'Data Source'!B:B,A161)</f>
        <v>43796</v>
      </c>
      <c r="F161" s="17">
        <f t="shared" si="1"/>
        <v>3</v>
      </c>
    </row>
    <row r="162">
      <c r="A162" s="15" t="str">
        <f>IFERROR(__xludf.DUMMYFUNCTION("""COMPUTED_VALUE"""),"B07NC5K8SK")</f>
        <v>B07NC5K8SK</v>
      </c>
      <c r="B162" s="16">
        <f>MAXIFS('Data Source'!A:A,'Data Source'!B:B,A162)</f>
        <v>43798</v>
      </c>
      <c r="C162" s="17">
        <f t="array" ref="C162">VLOOKUP(B162&amp;A162,{'Data Source'!A:A&amp;'Data Source'!B:B,'Data Source'!A:C},4,False)</f>
        <v>29</v>
      </c>
      <c r="D162" s="18">
        <f t="array" ref="D162">(VLOOKUP(B162&amp;A162,{'Data Source'!A:A&amp;'Data Source'!B:B,'Data Source'!A:C},4,False) - VLOOKUP(E162&amp;A162,{'Data Source'!A:A&amp;'Data Source'!B:B,'Data Source'!A:C},4,False))/VLOOKUP(E162&amp;A162,{'Data Source'!A:A&amp;'Data Source'!B:B,'Data Source'!A:C},4,False)</f>
        <v>-0.6914893617</v>
      </c>
      <c r="E162" s="16">
        <f>MINIFS('Data Source'!A:A,'Data Source'!B:B,A162)</f>
        <v>43779</v>
      </c>
      <c r="F162" s="17">
        <f t="shared" si="1"/>
        <v>20</v>
      </c>
    </row>
    <row r="163">
      <c r="A163" s="15" t="str">
        <f>IFERROR(__xludf.DUMMYFUNCTION("""COMPUTED_VALUE"""),"B07V4CX86V")</f>
        <v>B07V4CX86V</v>
      </c>
      <c r="B163" s="16">
        <f>MAXIFS('Data Source'!A:A,'Data Source'!B:B,A163)</f>
        <v>43798</v>
      </c>
      <c r="C163" s="17">
        <f t="array" ref="C163">VLOOKUP(B163&amp;A163,{'Data Source'!A:A&amp;'Data Source'!B:B,'Data Source'!A:C},4,False)</f>
        <v>30</v>
      </c>
      <c r="D163" s="18">
        <f t="array" ref="D163">(VLOOKUP(B163&amp;A163,{'Data Source'!A:A&amp;'Data Source'!B:B,'Data Source'!A:C},4,False) - VLOOKUP(E163&amp;A163,{'Data Source'!A:A&amp;'Data Source'!B:B,'Data Source'!A:C},4,False))/VLOOKUP(E163&amp;A163,{'Data Source'!A:A&amp;'Data Source'!B:B,'Data Source'!A:C},4,False)</f>
        <v>0</v>
      </c>
      <c r="E163" s="16">
        <f>MINIFS('Data Source'!A:A,'Data Source'!B:B,A163)</f>
        <v>43798</v>
      </c>
      <c r="F163" s="17">
        <f t="shared" si="1"/>
        <v>1</v>
      </c>
    </row>
    <row r="164">
      <c r="A164" s="15" t="str">
        <f>IFERROR(__xludf.DUMMYFUNCTION("""COMPUTED_VALUE"""),"B076HTJRMZ")</f>
        <v>B076HTJRMZ</v>
      </c>
      <c r="B164" s="16">
        <f>MAXIFS('Data Source'!A:A,'Data Source'!B:B,A164)</f>
        <v>43798</v>
      </c>
      <c r="C164" s="17">
        <f t="array" ref="C164">VLOOKUP(B164&amp;A164,{'Data Source'!A:A&amp;'Data Source'!B:B,'Data Source'!A:C},4,False)</f>
        <v>78</v>
      </c>
      <c r="D164" s="18">
        <f t="array" ref="D164">(VLOOKUP(B164&amp;A164,{'Data Source'!A:A&amp;'Data Source'!B:B,'Data Source'!A:C},4,False) - VLOOKUP(E164&amp;A164,{'Data Source'!A:A&amp;'Data Source'!B:B,'Data Source'!A:C},4,False))/VLOOKUP(E164&amp;A164,{'Data Source'!A:A&amp;'Data Source'!B:B,'Data Source'!A:C},4,False)</f>
        <v>-0.1235955056</v>
      </c>
      <c r="E164" s="16">
        <f>MINIFS('Data Source'!A:A,'Data Source'!B:B,A164)</f>
        <v>43797</v>
      </c>
      <c r="F164" s="17">
        <f t="shared" si="1"/>
        <v>2</v>
      </c>
    </row>
    <row r="165">
      <c r="A165" s="15" t="str">
        <f>IFERROR(__xludf.DUMMYFUNCTION("""COMPUTED_VALUE"""),"B06XT9XM6W")</f>
        <v>B06XT9XM6W</v>
      </c>
      <c r="B165" s="16">
        <f>MAXIFS('Data Source'!A:A,'Data Source'!B:B,A165)</f>
        <v>43798</v>
      </c>
      <c r="C165" s="17">
        <f t="array" ref="C165">VLOOKUP(B165&amp;A165,{'Data Source'!A:A&amp;'Data Source'!B:B,'Data Source'!A:C},4,False)</f>
        <v>84</v>
      </c>
      <c r="D165" s="18">
        <f t="array" ref="D165">(VLOOKUP(B165&amp;A165,{'Data Source'!A:A&amp;'Data Source'!B:B,'Data Source'!A:C},4,False) - VLOOKUP(E165&amp;A165,{'Data Source'!A:A&amp;'Data Source'!B:B,'Data Source'!A:C},4,False))/VLOOKUP(E165&amp;A165,{'Data Source'!A:A&amp;'Data Source'!B:B,'Data Source'!A:C},4,False)</f>
        <v>0</v>
      </c>
      <c r="E165" s="16">
        <f>MINIFS('Data Source'!A:A,'Data Source'!B:B,A165)</f>
        <v>43798</v>
      </c>
      <c r="F165" s="17">
        <f t="shared" si="1"/>
        <v>1</v>
      </c>
    </row>
    <row r="166">
      <c r="A166" s="15" t="str">
        <f>IFERROR(__xludf.DUMMYFUNCTION("""COMPUTED_VALUE"""),"B07Q56GDST")</f>
        <v>B07Q56GDST</v>
      </c>
      <c r="B166" s="16">
        <f>MAXIFS('Data Source'!A:A,'Data Source'!B:B,A166)</f>
        <v>43798</v>
      </c>
      <c r="C166" s="17">
        <f t="array" ref="C166">VLOOKUP(B166&amp;A166,{'Data Source'!A:A&amp;'Data Source'!B:B,'Data Source'!A:C},4,False)</f>
        <v>86</v>
      </c>
      <c r="D166" s="18">
        <f t="array" ref="D166">(VLOOKUP(B166&amp;A166,{'Data Source'!A:A&amp;'Data Source'!B:B,'Data Source'!A:C},4,False) - VLOOKUP(E166&amp;A166,{'Data Source'!A:A&amp;'Data Source'!B:B,'Data Source'!A:C},4,False))/VLOOKUP(E166&amp;A166,{'Data Source'!A:A&amp;'Data Source'!B:B,'Data Source'!A:C},4,False)</f>
        <v>0</v>
      </c>
      <c r="E166" s="16">
        <f>MINIFS('Data Source'!A:A,'Data Source'!B:B,A166)</f>
        <v>43798</v>
      </c>
      <c r="F166" s="17">
        <f t="shared" si="1"/>
        <v>1</v>
      </c>
    </row>
    <row r="167">
      <c r="A167" s="15" t="str">
        <f>IFERROR(__xludf.DUMMYFUNCTION("""COMPUTED_VALUE"""),"B07QX2BYDH")</f>
        <v>B07QX2BYDH</v>
      </c>
      <c r="B167" s="16">
        <f>MAXIFS('Data Source'!A:A,'Data Source'!B:B,A167)</f>
        <v>43798</v>
      </c>
      <c r="C167" s="17">
        <f t="array" ref="C167">VLOOKUP(B167&amp;A167,{'Data Source'!A:A&amp;'Data Source'!B:B,'Data Source'!A:C},4,False)</f>
        <v>92</v>
      </c>
      <c r="D167" s="18">
        <f t="array" ref="D167">(VLOOKUP(B167&amp;A167,{'Data Source'!A:A&amp;'Data Source'!B:B,'Data Source'!A:C},4,False) - VLOOKUP(E167&amp;A167,{'Data Source'!A:A&amp;'Data Source'!B:B,'Data Source'!A:C},4,False))/VLOOKUP(E167&amp;A167,{'Data Source'!A:A&amp;'Data Source'!B:B,'Data Source'!A:C},4,False)</f>
        <v>0</v>
      </c>
      <c r="E167" s="16">
        <f>MINIFS('Data Source'!A:A,'Data Source'!B:B,A167)</f>
        <v>43798</v>
      </c>
      <c r="F167" s="17">
        <f t="shared" si="1"/>
        <v>1</v>
      </c>
    </row>
    <row r="168">
      <c r="A168" s="15" t="str">
        <f>IFERROR(__xludf.DUMMYFUNCTION("""COMPUTED_VALUE"""),"B07BBPPS4L")</f>
        <v>B07BBPPS4L</v>
      </c>
      <c r="B168" s="16">
        <f>MAXIFS('Data Source'!A:A,'Data Source'!B:B,A168)</f>
        <v>43798</v>
      </c>
      <c r="C168" s="17">
        <f t="array" ref="C168">VLOOKUP(B168&amp;A168,{'Data Source'!A:A&amp;'Data Source'!B:B,'Data Source'!A:C},4,False)</f>
        <v>93</v>
      </c>
      <c r="D168" s="18">
        <f t="array" ref="D168">(VLOOKUP(B168&amp;A168,{'Data Source'!A:A&amp;'Data Source'!B:B,'Data Source'!A:C},4,False) - VLOOKUP(E168&amp;A168,{'Data Source'!A:A&amp;'Data Source'!B:B,'Data Source'!A:C},4,False))/VLOOKUP(E168&amp;A168,{'Data Source'!A:A&amp;'Data Source'!B:B,'Data Source'!A:C},4,False)</f>
        <v>0.7222222222</v>
      </c>
      <c r="E168" s="16">
        <f>MINIFS('Data Source'!A:A,'Data Source'!B:B,A168)</f>
        <v>43792</v>
      </c>
      <c r="F168" s="17">
        <f t="shared" si="1"/>
        <v>7</v>
      </c>
    </row>
    <row r="169">
      <c r="A169" s="15" t="str">
        <f>IFERROR(__xludf.DUMMYFUNCTION("""COMPUTED_VALUE"""),"B018I1XTFU")</f>
        <v>B018I1XTFU</v>
      </c>
      <c r="B169" s="16">
        <f>MAXIFS('Data Source'!A:A,'Data Source'!B:B,A169)</f>
        <v>43798</v>
      </c>
      <c r="C169" s="17">
        <f t="array" ref="C169">VLOOKUP(B169&amp;A169,{'Data Source'!A:A&amp;'Data Source'!B:B,'Data Source'!A:C},4,False)</f>
        <v>96</v>
      </c>
      <c r="D169" s="18">
        <f t="array" ref="D169">(VLOOKUP(B169&amp;A169,{'Data Source'!A:A&amp;'Data Source'!B:B,'Data Source'!A:C},4,False) - VLOOKUP(E169&amp;A169,{'Data Source'!A:A&amp;'Data Source'!B:B,'Data Source'!A:C},4,False))/VLOOKUP(E169&amp;A169,{'Data Source'!A:A&amp;'Data Source'!B:B,'Data Source'!A:C},4,False)</f>
        <v>0</v>
      </c>
      <c r="E169" s="16">
        <f>MINIFS('Data Source'!A:A,'Data Source'!B:B,A169)</f>
        <v>43798</v>
      </c>
      <c r="F169" s="17">
        <f t="shared" si="1"/>
        <v>1</v>
      </c>
    </row>
    <row r="170">
      <c r="A170" s="15" t="str">
        <f>IFERROR(__xludf.DUMMYFUNCTION("""COMPUTED_VALUE"""),"B00HCZ0XBM")</f>
        <v>B00HCZ0XBM</v>
      </c>
      <c r="B170" s="16">
        <f>MAXIFS('Data Source'!A:A,'Data Source'!B:B,A170)</f>
        <v>43798</v>
      </c>
      <c r="C170" s="17">
        <f t="array" ref="C170">VLOOKUP(B170&amp;A170,{'Data Source'!A:A&amp;'Data Source'!B:B,'Data Source'!A:C},4,False)</f>
        <v>98</v>
      </c>
      <c r="D170" s="18">
        <f t="array" ref="D170">(VLOOKUP(B170&amp;A170,{'Data Source'!A:A&amp;'Data Source'!B:B,'Data Source'!A:C},4,False) - VLOOKUP(E170&amp;A170,{'Data Source'!A:A&amp;'Data Source'!B:B,'Data Source'!A:C},4,False))/VLOOKUP(E170&amp;A170,{'Data Source'!A:A&amp;'Data Source'!B:B,'Data Source'!A:C},4,False)</f>
        <v>0</v>
      </c>
      <c r="E170" s="16">
        <f>MINIFS('Data Source'!A:A,'Data Source'!B:B,A170)</f>
        <v>43798</v>
      </c>
      <c r="F170" s="17">
        <f t="shared" si="1"/>
        <v>1</v>
      </c>
    </row>
    <row r="171">
      <c r="A171" s="15" t="str">
        <f>IFERROR(__xludf.DUMMYFUNCTION("""COMPUTED_VALUE"""),"B07YXTMPS4")</f>
        <v>B07YXTMPS4</v>
      </c>
      <c r="B171" s="16">
        <f>MAXIFS('Data Source'!A:A,'Data Source'!B:B,A171)</f>
        <v>43798</v>
      </c>
      <c r="C171" s="17">
        <f t="array" ref="C171">VLOOKUP(B171&amp;A171,{'Data Source'!A:A&amp;'Data Source'!B:B,'Data Source'!A:C},4,False)</f>
        <v>100</v>
      </c>
      <c r="D171" s="18">
        <f t="array" ref="D171">(VLOOKUP(B171&amp;A171,{'Data Source'!A:A&amp;'Data Source'!B:B,'Data Source'!A:C},4,False) - VLOOKUP(E171&amp;A171,{'Data Source'!A:A&amp;'Data Source'!B:B,'Data Source'!A:C},4,False))/VLOOKUP(E171&amp;A171,{'Data Source'!A:A&amp;'Data Source'!B:B,'Data Source'!A:C},4,False)</f>
        <v>0</v>
      </c>
      <c r="E171" s="16">
        <f>MINIFS('Data Source'!A:A,'Data Source'!B:B,A171)</f>
        <v>43798</v>
      </c>
      <c r="F171" s="17">
        <f t="shared" si="1"/>
        <v>1</v>
      </c>
    </row>
    <row r="172">
      <c r="A172" s="15" t="str">
        <f>IFERROR(__xludf.DUMMYFUNCTION("""COMPUTED_VALUE"""),"B07F1TKRYQ")</f>
        <v>B07F1TKRYQ</v>
      </c>
      <c r="B172" s="16">
        <f>MAXIFS('Data Source'!A:A,'Data Source'!B:B,A172)</f>
        <v>43797</v>
      </c>
      <c r="C172" s="17">
        <f t="array" ref="C172">VLOOKUP(B172&amp;A172,{'Data Source'!A:A&amp;'Data Source'!B:B,'Data Source'!A:C},4,False)</f>
        <v>23</v>
      </c>
      <c r="D172" s="18">
        <f t="array" ref="D172">(VLOOKUP(B172&amp;A172,{'Data Source'!A:A&amp;'Data Source'!B:B,'Data Source'!A:C},4,False) - VLOOKUP(E172&amp;A172,{'Data Source'!A:A&amp;'Data Source'!B:B,'Data Source'!A:C},4,False))/VLOOKUP(E172&amp;A172,{'Data Source'!A:A&amp;'Data Source'!B:B,'Data Source'!A:C},4,False)</f>
        <v>0</v>
      </c>
      <c r="E172" s="16">
        <f>MINIFS('Data Source'!A:A,'Data Source'!B:B,A172)</f>
        <v>43797</v>
      </c>
      <c r="F172" s="17">
        <f t="shared" si="1"/>
        <v>1</v>
      </c>
    </row>
    <row r="173">
      <c r="A173" s="15" t="str">
        <f>IFERROR(__xludf.DUMMYFUNCTION("""COMPUTED_VALUE"""),"B081VB4QMY")</f>
        <v>B081VB4QMY</v>
      </c>
      <c r="B173" s="16">
        <f>MAXIFS('Data Source'!A:A,'Data Source'!B:B,A173)</f>
        <v>43797</v>
      </c>
      <c r="C173" s="17">
        <f t="array" ref="C173">VLOOKUP(B173&amp;A173,{'Data Source'!A:A&amp;'Data Source'!B:B,'Data Source'!A:C},4,False)</f>
        <v>26</v>
      </c>
      <c r="D173" s="18">
        <f t="array" ref="D173">(VLOOKUP(B173&amp;A173,{'Data Source'!A:A&amp;'Data Source'!B:B,'Data Source'!A:C},4,False) - VLOOKUP(E173&amp;A173,{'Data Source'!A:A&amp;'Data Source'!B:B,'Data Source'!A:C},4,False))/VLOOKUP(E173&amp;A173,{'Data Source'!A:A&amp;'Data Source'!B:B,'Data Source'!A:C},4,False)</f>
        <v>0</v>
      </c>
      <c r="E173" s="16">
        <f>MINIFS('Data Source'!A:A,'Data Source'!B:B,A173)</f>
        <v>43797</v>
      </c>
      <c r="F173" s="17">
        <f t="shared" si="1"/>
        <v>1</v>
      </c>
    </row>
    <row r="174">
      <c r="A174" s="15" t="str">
        <f>IFERROR(__xludf.DUMMYFUNCTION("""COMPUTED_VALUE"""),"B013WW9I82")</f>
        <v>B013WW9I82</v>
      </c>
      <c r="B174" s="16">
        <f>MAXIFS('Data Source'!A:A,'Data Source'!B:B,A174)</f>
        <v>43797</v>
      </c>
      <c r="C174" s="17">
        <f t="array" ref="C174">VLOOKUP(B174&amp;A174,{'Data Source'!A:A&amp;'Data Source'!B:B,'Data Source'!A:C},4,False)</f>
        <v>64</v>
      </c>
      <c r="D174" s="18">
        <f t="array" ref="D174">(VLOOKUP(B174&amp;A174,{'Data Source'!A:A&amp;'Data Source'!B:B,'Data Source'!A:C},4,False) - VLOOKUP(E174&amp;A174,{'Data Source'!A:A&amp;'Data Source'!B:B,'Data Source'!A:C},4,False))/VLOOKUP(E174&amp;A174,{'Data Source'!A:A&amp;'Data Source'!B:B,'Data Source'!A:C},4,False)</f>
        <v>0.1428571429</v>
      </c>
      <c r="E174" s="16">
        <f>MINIFS('Data Source'!A:A,'Data Source'!B:B,A174)</f>
        <v>43776</v>
      </c>
      <c r="F174" s="17">
        <f t="shared" si="1"/>
        <v>22</v>
      </c>
    </row>
    <row r="175">
      <c r="A175" s="15" t="str">
        <f>IFERROR(__xludf.DUMMYFUNCTION("""COMPUTED_VALUE"""),"B07L6KM74G")</f>
        <v>B07L6KM74G</v>
      </c>
      <c r="B175" s="16">
        <f>MAXIFS('Data Source'!A:A,'Data Source'!B:B,A175)</f>
        <v>43797</v>
      </c>
      <c r="C175" s="17">
        <f t="array" ref="C175">VLOOKUP(B175&amp;A175,{'Data Source'!A:A&amp;'Data Source'!B:B,'Data Source'!A:C},4,False)</f>
        <v>83</v>
      </c>
      <c r="D175" s="18">
        <f t="array" ref="D175">(VLOOKUP(B175&amp;A175,{'Data Source'!A:A&amp;'Data Source'!B:B,'Data Source'!A:C},4,False) - VLOOKUP(E175&amp;A175,{'Data Source'!A:A&amp;'Data Source'!B:B,'Data Source'!A:C},4,False))/VLOOKUP(E175&amp;A175,{'Data Source'!A:A&amp;'Data Source'!B:B,'Data Source'!A:C},4,False)</f>
        <v>-0.17</v>
      </c>
      <c r="E175" s="16">
        <f>MINIFS('Data Source'!A:A,'Data Source'!B:B,A175)</f>
        <v>43787</v>
      </c>
      <c r="F175" s="17">
        <f t="shared" si="1"/>
        <v>11</v>
      </c>
    </row>
    <row r="176">
      <c r="A176" s="15" t="str">
        <f>IFERROR(__xludf.DUMMYFUNCTION("""COMPUTED_VALUE"""),"B0012H2L3E")</f>
        <v>B0012H2L3E</v>
      </c>
      <c r="B176" s="16">
        <f>MAXIFS('Data Source'!A:A,'Data Source'!B:B,A176)</f>
        <v>43797</v>
      </c>
      <c r="C176" s="17">
        <f t="array" ref="C176">VLOOKUP(B176&amp;A176,{'Data Source'!A:A&amp;'Data Source'!B:B,'Data Source'!A:C},4,False)</f>
        <v>85</v>
      </c>
      <c r="D176" s="18">
        <f t="array" ref="D176">(VLOOKUP(B176&amp;A176,{'Data Source'!A:A&amp;'Data Source'!B:B,'Data Source'!A:C},4,False) - VLOOKUP(E176&amp;A176,{'Data Source'!A:A&amp;'Data Source'!B:B,'Data Source'!A:C},4,False))/VLOOKUP(E176&amp;A176,{'Data Source'!A:A&amp;'Data Source'!B:B,'Data Source'!A:C},4,False)</f>
        <v>-0.03409090909</v>
      </c>
      <c r="E176" s="16">
        <f>MINIFS('Data Source'!A:A,'Data Source'!B:B,A176)</f>
        <v>43776</v>
      </c>
      <c r="F176" s="17">
        <f t="shared" si="1"/>
        <v>22</v>
      </c>
    </row>
    <row r="177">
      <c r="A177" s="15" t="str">
        <f>IFERROR(__xludf.DUMMYFUNCTION("""COMPUTED_VALUE"""),"B07C4972WR")</f>
        <v>B07C4972WR</v>
      </c>
      <c r="B177" s="16">
        <f>MAXIFS('Data Source'!A:A,'Data Source'!B:B,A177)</f>
        <v>43797</v>
      </c>
      <c r="C177" s="17">
        <f t="array" ref="C177">VLOOKUP(B177&amp;A177,{'Data Source'!A:A&amp;'Data Source'!B:B,'Data Source'!A:C},4,False)</f>
        <v>87</v>
      </c>
      <c r="D177" s="18">
        <f t="array" ref="D177">(VLOOKUP(B177&amp;A177,{'Data Source'!A:A&amp;'Data Source'!B:B,'Data Source'!A:C},4,False) - VLOOKUP(E177&amp;A177,{'Data Source'!A:A&amp;'Data Source'!B:B,'Data Source'!A:C},4,False))/VLOOKUP(E177&amp;A177,{'Data Source'!A:A&amp;'Data Source'!B:B,'Data Source'!A:C},4,False)</f>
        <v>0.1012658228</v>
      </c>
      <c r="E177" s="16">
        <f>MINIFS('Data Source'!A:A,'Data Source'!B:B,A177)</f>
        <v>43776</v>
      </c>
      <c r="F177" s="17">
        <f t="shared" si="1"/>
        <v>22</v>
      </c>
    </row>
    <row r="178">
      <c r="A178" s="15" t="str">
        <f>IFERROR(__xludf.DUMMYFUNCTION("""COMPUTED_VALUE"""),"B06Y3C1KHY")</f>
        <v>B06Y3C1KHY</v>
      </c>
      <c r="B178" s="16">
        <f>MAXIFS('Data Source'!A:A,'Data Source'!B:B,A178)</f>
        <v>43797</v>
      </c>
      <c r="C178" s="17">
        <f t="array" ref="C178">VLOOKUP(B178&amp;A178,{'Data Source'!A:A&amp;'Data Source'!B:B,'Data Source'!A:C},4,False)</f>
        <v>91</v>
      </c>
      <c r="D178" s="18">
        <f t="array" ref="D178">(VLOOKUP(B178&amp;A178,{'Data Source'!A:A&amp;'Data Source'!B:B,'Data Source'!A:C},4,False) - VLOOKUP(E178&amp;A178,{'Data Source'!A:A&amp;'Data Source'!B:B,'Data Source'!A:C},4,False))/VLOOKUP(E178&amp;A178,{'Data Source'!A:A&amp;'Data Source'!B:B,'Data Source'!A:C},4,False)</f>
        <v>0.7169811321</v>
      </c>
      <c r="E178" s="16">
        <f>MINIFS('Data Source'!A:A,'Data Source'!B:B,A178)</f>
        <v>43776</v>
      </c>
      <c r="F178" s="17">
        <f t="shared" si="1"/>
        <v>22</v>
      </c>
    </row>
    <row r="179">
      <c r="A179" s="15" t="str">
        <f>IFERROR(__xludf.DUMMYFUNCTION("""COMPUTED_VALUE"""),"B075FDZ37C")</f>
        <v>B075FDZ37C</v>
      </c>
      <c r="B179" s="16">
        <f>MAXIFS('Data Source'!A:A,'Data Source'!B:B,A179)</f>
        <v>43797</v>
      </c>
      <c r="C179" s="17">
        <f t="array" ref="C179">VLOOKUP(B179&amp;A179,{'Data Source'!A:A&amp;'Data Source'!B:B,'Data Source'!A:C},4,False)</f>
        <v>92</v>
      </c>
      <c r="D179" s="18">
        <f t="array" ref="D179">(VLOOKUP(B179&amp;A179,{'Data Source'!A:A&amp;'Data Source'!B:B,'Data Source'!A:C},4,False) - VLOOKUP(E179&amp;A179,{'Data Source'!A:A&amp;'Data Source'!B:B,'Data Source'!A:C},4,False))/VLOOKUP(E179&amp;A179,{'Data Source'!A:A&amp;'Data Source'!B:B,'Data Source'!A:C},4,False)</f>
        <v>0.9166666667</v>
      </c>
      <c r="E179" s="16">
        <f>MINIFS('Data Source'!A:A,'Data Source'!B:B,A179)</f>
        <v>43776</v>
      </c>
      <c r="F179" s="17">
        <f t="shared" si="1"/>
        <v>22</v>
      </c>
    </row>
    <row r="180">
      <c r="A180" s="15" t="str">
        <f>IFERROR(__xludf.DUMMYFUNCTION("""COMPUTED_VALUE"""),"B07TF5ZZKW")</f>
        <v>B07TF5ZZKW</v>
      </c>
      <c r="B180" s="16">
        <f>MAXIFS('Data Source'!A:A,'Data Source'!B:B,A180)</f>
        <v>43797</v>
      </c>
      <c r="C180" s="17">
        <f t="array" ref="C180">VLOOKUP(B180&amp;A180,{'Data Source'!A:A&amp;'Data Source'!B:B,'Data Source'!A:C},4,False)</f>
        <v>95</v>
      </c>
      <c r="D180" s="18">
        <f t="array" ref="D180">(VLOOKUP(B180&amp;A180,{'Data Source'!A:A&amp;'Data Source'!B:B,'Data Source'!A:C},4,False) - VLOOKUP(E180&amp;A180,{'Data Source'!A:A&amp;'Data Source'!B:B,'Data Source'!A:C},4,False))/VLOOKUP(E180&amp;A180,{'Data Source'!A:A&amp;'Data Source'!B:B,'Data Source'!A:C},4,False)</f>
        <v>0</v>
      </c>
      <c r="E180" s="16">
        <f>MINIFS('Data Source'!A:A,'Data Source'!B:B,A180)</f>
        <v>43797</v>
      </c>
      <c r="F180" s="17">
        <f t="shared" si="1"/>
        <v>1</v>
      </c>
    </row>
    <row r="181">
      <c r="A181" s="15" t="str">
        <f>IFERROR(__xludf.DUMMYFUNCTION("""COMPUTED_VALUE"""),"B012H0K7T4")</f>
        <v>B012H0K7T4</v>
      </c>
      <c r="B181" s="16">
        <f>MAXIFS('Data Source'!A:A,'Data Source'!B:B,A181)</f>
        <v>43797</v>
      </c>
      <c r="C181" s="17">
        <f t="array" ref="C181">VLOOKUP(B181&amp;A181,{'Data Source'!A:A&amp;'Data Source'!B:B,'Data Source'!A:C},4,False)</f>
        <v>100</v>
      </c>
      <c r="D181" s="18">
        <f t="array" ref="D181">(VLOOKUP(B181&amp;A181,{'Data Source'!A:A&amp;'Data Source'!B:B,'Data Source'!A:C},4,False) - VLOOKUP(E181&amp;A181,{'Data Source'!A:A&amp;'Data Source'!B:B,'Data Source'!A:C},4,False))/VLOOKUP(E181&amp;A181,{'Data Source'!A:A&amp;'Data Source'!B:B,'Data Source'!A:C},4,False)</f>
        <v>0</v>
      </c>
      <c r="E181" s="16">
        <f>MINIFS('Data Source'!A:A,'Data Source'!B:B,A181)</f>
        <v>43796</v>
      </c>
      <c r="F181" s="17">
        <f t="shared" si="1"/>
        <v>2</v>
      </c>
    </row>
    <row r="182">
      <c r="A182" s="15" t="str">
        <f>IFERROR(__xludf.DUMMYFUNCTION("""COMPUTED_VALUE"""),"B01N2VJBNT")</f>
        <v>B01N2VJBNT</v>
      </c>
      <c r="B182" s="16">
        <f>MAXIFS('Data Source'!A:A,'Data Source'!B:B,A182)</f>
        <v>43796</v>
      </c>
      <c r="C182" s="17">
        <f t="array" ref="C182">VLOOKUP(B182&amp;A182,{'Data Source'!A:A&amp;'Data Source'!B:B,'Data Source'!A:C},4,False)</f>
        <v>7</v>
      </c>
      <c r="D182" s="18">
        <f t="array" ref="D182">(VLOOKUP(B182&amp;A182,{'Data Source'!A:A&amp;'Data Source'!B:B,'Data Source'!A:C},4,False) - VLOOKUP(E182&amp;A182,{'Data Source'!A:A&amp;'Data Source'!B:B,'Data Source'!A:C},4,False))/VLOOKUP(E182&amp;A182,{'Data Source'!A:A&amp;'Data Source'!B:B,'Data Source'!A:C},4,False)</f>
        <v>-0.4166666667</v>
      </c>
      <c r="E182" s="16">
        <f>MINIFS('Data Source'!A:A,'Data Source'!B:B,A182)</f>
        <v>43780</v>
      </c>
      <c r="F182" s="17">
        <f t="shared" si="1"/>
        <v>17</v>
      </c>
    </row>
    <row r="183">
      <c r="A183" s="15" t="str">
        <f>IFERROR(__xludf.DUMMYFUNCTION("""COMPUTED_VALUE"""),"B0821SHCXW")</f>
        <v>B0821SHCXW</v>
      </c>
      <c r="B183" s="16">
        <f>MAXIFS('Data Source'!A:A,'Data Source'!B:B,A183)</f>
        <v>43796</v>
      </c>
      <c r="C183" s="17">
        <f t="array" ref="C183">VLOOKUP(B183&amp;A183,{'Data Source'!A:A&amp;'Data Source'!B:B,'Data Source'!A:C},4,False)</f>
        <v>61</v>
      </c>
      <c r="D183" s="18">
        <f t="array" ref="D183">(VLOOKUP(B183&amp;A183,{'Data Source'!A:A&amp;'Data Source'!B:B,'Data Source'!A:C},4,False) - VLOOKUP(E183&amp;A183,{'Data Source'!A:A&amp;'Data Source'!B:B,'Data Source'!A:C},4,False))/VLOOKUP(E183&amp;A183,{'Data Source'!A:A&amp;'Data Source'!B:B,'Data Source'!A:C},4,False)</f>
        <v>0</v>
      </c>
      <c r="E183" s="16">
        <f>MINIFS('Data Source'!A:A,'Data Source'!B:B,A183)</f>
        <v>43796</v>
      </c>
      <c r="F183" s="17">
        <f t="shared" si="1"/>
        <v>1</v>
      </c>
    </row>
    <row r="184">
      <c r="A184" s="15" t="str">
        <f>IFERROR(__xludf.DUMMYFUNCTION("""COMPUTED_VALUE"""),"B07X5FN4P1")</f>
        <v>B07X5FN4P1</v>
      </c>
      <c r="B184" s="16">
        <f>MAXIFS('Data Source'!A:A,'Data Source'!B:B,A184)</f>
        <v>43796</v>
      </c>
      <c r="C184" s="17">
        <f t="array" ref="C184">VLOOKUP(B184&amp;A184,{'Data Source'!A:A&amp;'Data Source'!B:B,'Data Source'!A:C},4,False)</f>
        <v>82</v>
      </c>
      <c r="D184" s="18">
        <f t="array" ref="D184">(VLOOKUP(B184&amp;A184,{'Data Source'!A:A&amp;'Data Source'!B:B,'Data Source'!A:C},4,False) - VLOOKUP(E184&amp;A184,{'Data Source'!A:A&amp;'Data Source'!B:B,'Data Source'!A:C},4,False))/VLOOKUP(E184&amp;A184,{'Data Source'!A:A&amp;'Data Source'!B:B,'Data Source'!A:C},4,False)</f>
        <v>-0.01204819277</v>
      </c>
      <c r="E184" s="16">
        <f>MINIFS('Data Source'!A:A,'Data Source'!B:B,A184)</f>
        <v>43782</v>
      </c>
      <c r="F184" s="17">
        <f t="shared" si="1"/>
        <v>15</v>
      </c>
    </row>
    <row r="185">
      <c r="A185" s="15" t="str">
        <f>IFERROR(__xludf.DUMMYFUNCTION("""COMPUTED_VALUE"""),"B07GJ67GNP")</f>
        <v>B07GJ67GNP</v>
      </c>
      <c r="B185" s="16">
        <f>MAXIFS('Data Source'!A:A,'Data Source'!B:B,A185)</f>
        <v>43796</v>
      </c>
      <c r="C185" s="17">
        <f t="array" ref="C185">VLOOKUP(B185&amp;A185,{'Data Source'!A:A&amp;'Data Source'!B:B,'Data Source'!A:C},4,False)</f>
        <v>85</v>
      </c>
      <c r="D185" s="18">
        <f t="array" ref="D185">(VLOOKUP(B185&amp;A185,{'Data Source'!A:A&amp;'Data Source'!B:B,'Data Source'!A:C},4,False) - VLOOKUP(E185&amp;A185,{'Data Source'!A:A&amp;'Data Source'!B:B,'Data Source'!A:C},4,False))/VLOOKUP(E185&amp;A185,{'Data Source'!A:A&amp;'Data Source'!B:B,'Data Source'!A:C},4,False)</f>
        <v>0</v>
      </c>
      <c r="E185" s="16">
        <f>MINIFS('Data Source'!A:A,'Data Source'!B:B,A185)</f>
        <v>43795</v>
      </c>
      <c r="F185" s="17">
        <f t="shared" si="1"/>
        <v>2</v>
      </c>
    </row>
    <row r="186">
      <c r="A186" s="15" t="str">
        <f>IFERROR(__xludf.DUMMYFUNCTION("""COMPUTED_VALUE"""),"B07CVQXC66")</f>
        <v>B07CVQXC66</v>
      </c>
      <c r="B186" s="16">
        <f>MAXIFS('Data Source'!A:A,'Data Source'!B:B,A186)</f>
        <v>43796</v>
      </c>
      <c r="C186" s="17">
        <f t="array" ref="C186">VLOOKUP(B186&amp;A186,{'Data Source'!A:A&amp;'Data Source'!B:B,'Data Source'!A:C},4,False)</f>
        <v>87</v>
      </c>
      <c r="D186" s="18">
        <f t="array" ref="D186">(VLOOKUP(B186&amp;A186,{'Data Source'!A:A&amp;'Data Source'!B:B,'Data Source'!A:C},4,False) - VLOOKUP(E186&amp;A186,{'Data Source'!A:A&amp;'Data Source'!B:B,'Data Source'!A:C},4,False))/VLOOKUP(E186&amp;A186,{'Data Source'!A:A&amp;'Data Source'!B:B,'Data Source'!A:C},4,False)</f>
        <v>-0.01136363636</v>
      </c>
      <c r="E186" s="16">
        <f>MINIFS('Data Source'!A:A,'Data Source'!B:B,A186)</f>
        <v>43786</v>
      </c>
      <c r="F186" s="17">
        <f t="shared" si="1"/>
        <v>11</v>
      </c>
    </row>
    <row r="187">
      <c r="A187" s="15" t="str">
        <f>IFERROR(__xludf.DUMMYFUNCTION("""COMPUTED_VALUE"""),"B07DKTN85G")</f>
        <v>B07DKTN85G</v>
      </c>
      <c r="B187" s="16">
        <f>MAXIFS('Data Source'!A:A,'Data Source'!B:B,A187)</f>
        <v>43796</v>
      </c>
      <c r="C187" s="17">
        <f t="array" ref="C187">VLOOKUP(B187&amp;A187,{'Data Source'!A:A&amp;'Data Source'!B:B,'Data Source'!A:C},4,False)</f>
        <v>89</v>
      </c>
      <c r="D187" s="18">
        <f t="array" ref="D187">(VLOOKUP(B187&amp;A187,{'Data Source'!A:A&amp;'Data Source'!B:B,'Data Source'!A:C},4,False) - VLOOKUP(E187&amp;A187,{'Data Source'!A:A&amp;'Data Source'!B:B,'Data Source'!A:C},4,False))/VLOOKUP(E187&amp;A187,{'Data Source'!A:A&amp;'Data Source'!B:B,'Data Source'!A:C},4,False)</f>
        <v>0</v>
      </c>
      <c r="E187" s="16">
        <f>MINIFS('Data Source'!A:A,'Data Source'!B:B,A187)</f>
        <v>43796</v>
      </c>
      <c r="F187" s="17">
        <f t="shared" si="1"/>
        <v>1</v>
      </c>
    </row>
    <row r="188">
      <c r="A188" s="15" t="str">
        <f>IFERROR(__xludf.DUMMYFUNCTION("""COMPUTED_VALUE"""),"B074R69K91")</f>
        <v>B074R69K91</v>
      </c>
      <c r="B188" s="16">
        <f>MAXIFS('Data Source'!A:A,'Data Source'!B:B,A188)</f>
        <v>43796</v>
      </c>
      <c r="C188" s="17">
        <f t="array" ref="C188">VLOOKUP(B188&amp;A188,{'Data Source'!A:A&amp;'Data Source'!B:B,'Data Source'!A:C},4,False)</f>
        <v>90</v>
      </c>
      <c r="D188" s="18">
        <f t="array" ref="D188">(VLOOKUP(B188&amp;A188,{'Data Source'!A:A&amp;'Data Source'!B:B,'Data Source'!A:C},4,False) - VLOOKUP(E188&amp;A188,{'Data Source'!A:A&amp;'Data Source'!B:B,'Data Source'!A:C},4,False))/VLOOKUP(E188&amp;A188,{'Data Source'!A:A&amp;'Data Source'!B:B,'Data Source'!A:C},4,False)</f>
        <v>1.195121951</v>
      </c>
      <c r="E188" s="16">
        <f>MINIFS('Data Source'!A:A,'Data Source'!B:B,A188)</f>
        <v>43776</v>
      </c>
      <c r="F188" s="17">
        <f t="shared" si="1"/>
        <v>21</v>
      </c>
    </row>
    <row r="189">
      <c r="A189" s="15" t="str">
        <f>IFERROR(__xludf.DUMMYFUNCTION("""COMPUTED_VALUE"""),"B07DGMN612")</f>
        <v>B07DGMN612</v>
      </c>
      <c r="B189" s="16">
        <f>MAXIFS('Data Source'!A:A,'Data Source'!B:B,A189)</f>
        <v>43796</v>
      </c>
      <c r="C189" s="17">
        <f t="array" ref="C189">VLOOKUP(B189&amp;A189,{'Data Source'!A:A&amp;'Data Source'!B:B,'Data Source'!A:C},4,False)</f>
        <v>96</v>
      </c>
      <c r="D189" s="18">
        <f t="array" ref="D189">(VLOOKUP(B189&amp;A189,{'Data Source'!A:A&amp;'Data Source'!B:B,'Data Source'!A:C},4,False) - VLOOKUP(E189&amp;A189,{'Data Source'!A:A&amp;'Data Source'!B:B,'Data Source'!A:C},4,False))/VLOOKUP(E189&amp;A189,{'Data Source'!A:A&amp;'Data Source'!B:B,'Data Source'!A:C},4,False)</f>
        <v>0.05494505495</v>
      </c>
      <c r="E189" s="16">
        <f>MINIFS('Data Source'!A:A,'Data Source'!B:B,A189)</f>
        <v>43776</v>
      </c>
      <c r="F189" s="17">
        <f t="shared" si="1"/>
        <v>21</v>
      </c>
    </row>
    <row r="190">
      <c r="A190" s="15" t="str">
        <f>IFERROR(__xludf.DUMMYFUNCTION("""COMPUTED_VALUE"""),"B01KIHQOZ4")</f>
        <v>B01KIHQOZ4</v>
      </c>
      <c r="B190" s="16">
        <f>MAXIFS('Data Source'!A:A,'Data Source'!B:B,A190)</f>
        <v>43796</v>
      </c>
      <c r="C190" s="17">
        <f t="array" ref="C190">VLOOKUP(B190&amp;A190,{'Data Source'!A:A&amp;'Data Source'!B:B,'Data Source'!A:C},4,False)</f>
        <v>99</v>
      </c>
      <c r="D190" s="18">
        <f t="array" ref="D190">(VLOOKUP(B190&amp;A190,{'Data Source'!A:A&amp;'Data Source'!B:B,'Data Source'!A:C},4,False) - VLOOKUP(E190&amp;A190,{'Data Source'!A:A&amp;'Data Source'!B:B,'Data Source'!A:C},4,False))/VLOOKUP(E190&amp;A190,{'Data Source'!A:A&amp;'Data Source'!B:B,'Data Source'!A:C},4,False)</f>
        <v>0.8679245283</v>
      </c>
      <c r="E190" s="16">
        <f>MINIFS('Data Source'!A:A,'Data Source'!B:B,A190)</f>
        <v>43780</v>
      </c>
      <c r="F190" s="17">
        <f t="shared" si="1"/>
        <v>17</v>
      </c>
    </row>
    <row r="191">
      <c r="A191" s="15" t="str">
        <f>IFERROR(__xludf.DUMMYFUNCTION("""COMPUTED_VALUE"""),"B00E8SZ4MY")</f>
        <v>B00E8SZ4MY</v>
      </c>
      <c r="B191" s="16">
        <f>MAXIFS('Data Source'!A:A,'Data Source'!B:B,A191)</f>
        <v>43795</v>
      </c>
      <c r="C191" s="17">
        <f t="array" ref="C191">VLOOKUP(B191&amp;A191,{'Data Source'!A:A&amp;'Data Source'!B:B,'Data Source'!A:C},4,False)</f>
        <v>37</v>
      </c>
      <c r="D191" s="18">
        <f t="array" ref="D191">(VLOOKUP(B191&amp;A191,{'Data Source'!A:A&amp;'Data Source'!B:B,'Data Source'!A:C},4,False) - VLOOKUP(E191&amp;A191,{'Data Source'!A:A&amp;'Data Source'!B:B,'Data Source'!A:C},4,False))/VLOOKUP(E191&amp;A191,{'Data Source'!A:A&amp;'Data Source'!B:B,'Data Source'!A:C},4,False)</f>
        <v>-0.5194805195</v>
      </c>
      <c r="E191" s="16">
        <f>MINIFS('Data Source'!A:A,'Data Source'!B:B,A191)</f>
        <v>43787</v>
      </c>
      <c r="F191" s="17">
        <f t="shared" si="1"/>
        <v>9</v>
      </c>
    </row>
    <row r="192">
      <c r="A192" s="15" t="str">
        <f>IFERROR(__xludf.DUMMYFUNCTION("""COMPUTED_VALUE"""),"B003DYZQKY")</f>
        <v>B003DYZQKY</v>
      </c>
      <c r="B192" s="16">
        <f>MAXIFS('Data Source'!A:A,'Data Source'!B:B,A192)</f>
        <v>43795</v>
      </c>
      <c r="C192" s="17">
        <f t="array" ref="C192">VLOOKUP(B192&amp;A192,{'Data Source'!A:A&amp;'Data Source'!B:B,'Data Source'!A:C},4,False)</f>
        <v>73</v>
      </c>
      <c r="D192" s="18">
        <f t="array" ref="D192">(VLOOKUP(B192&amp;A192,{'Data Source'!A:A&amp;'Data Source'!B:B,'Data Source'!A:C},4,False) - VLOOKUP(E192&amp;A192,{'Data Source'!A:A&amp;'Data Source'!B:B,'Data Source'!A:C},4,False))/VLOOKUP(E192&amp;A192,{'Data Source'!A:A&amp;'Data Source'!B:B,'Data Source'!A:C},4,False)</f>
        <v>-0.2395833333</v>
      </c>
      <c r="E192" s="16">
        <f>MINIFS('Data Source'!A:A,'Data Source'!B:B,A192)</f>
        <v>43783</v>
      </c>
      <c r="F192" s="17">
        <f t="shared" si="1"/>
        <v>13</v>
      </c>
    </row>
    <row r="193">
      <c r="A193" s="15" t="str">
        <f>IFERROR(__xludf.DUMMYFUNCTION("""COMPUTED_VALUE"""),"B00E8SZ3H0")</f>
        <v>B00E8SZ3H0</v>
      </c>
      <c r="B193" s="16">
        <f>MAXIFS('Data Source'!A:A,'Data Source'!B:B,A193)</f>
        <v>43795</v>
      </c>
      <c r="C193" s="17">
        <f t="array" ref="C193">VLOOKUP(B193&amp;A193,{'Data Source'!A:A&amp;'Data Source'!B:B,'Data Source'!A:C},4,False)</f>
        <v>76</v>
      </c>
      <c r="D193" s="18">
        <f t="array" ref="D193">(VLOOKUP(B193&amp;A193,{'Data Source'!A:A&amp;'Data Source'!B:B,'Data Source'!A:C},4,False) - VLOOKUP(E193&amp;A193,{'Data Source'!A:A&amp;'Data Source'!B:B,'Data Source'!A:C},4,False))/VLOOKUP(E193&amp;A193,{'Data Source'!A:A&amp;'Data Source'!B:B,'Data Source'!A:C},4,False)</f>
        <v>-0.1363636364</v>
      </c>
      <c r="E193" s="16">
        <f>MINIFS('Data Source'!A:A,'Data Source'!B:B,A193)</f>
        <v>43793</v>
      </c>
      <c r="F193" s="17">
        <f t="shared" si="1"/>
        <v>3</v>
      </c>
    </row>
    <row r="194">
      <c r="A194" s="15" t="str">
        <f>IFERROR(__xludf.DUMMYFUNCTION("""COMPUTED_VALUE"""),"B07CFMPV7V")</f>
        <v>B07CFMPV7V</v>
      </c>
      <c r="B194" s="16">
        <f>MAXIFS('Data Source'!A:A,'Data Source'!B:B,A194)</f>
        <v>43795</v>
      </c>
      <c r="C194" s="17">
        <f t="array" ref="C194">VLOOKUP(B194&amp;A194,{'Data Source'!A:A&amp;'Data Source'!B:B,'Data Source'!A:C},4,False)</f>
        <v>78</v>
      </c>
      <c r="D194" s="18">
        <f t="array" ref="D194">(VLOOKUP(B194&amp;A194,{'Data Source'!A:A&amp;'Data Source'!B:B,'Data Source'!A:C},4,False) - VLOOKUP(E194&amp;A194,{'Data Source'!A:A&amp;'Data Source'!B:B,'Data Source'!A:C},4,False))/VLOOKUP(E194&amp;A194,{'Data Source'!A:A&amp;'Data Source'!B:B,'Data Source'!A:C},4,False)</f>
        <v>-0.1958762887</v>
      </c>
      <c r="E194" s="16">
        <f>MINIFS('Data Source'!A:A,'Data Source'!B:B,A194)</f>
        <v>43787</v>
      </c>
      <c r="F194" s="17">
        <f t="shared" si="1"/>
        <v>9</v>
      </c>
    </row>
    <row r="195">
      <c r="A195" s="15" t="str">
        <f>IFERROR(__xludf.DUMMYFUNCTION("""COMPUTED_VALUE"""),"B075JMMFGQ")</f>
        <v>B075JMMFGQ</v>
      </c>
      <c r="B195" s="16">
        <f>MAXIFS('Data Source'!A:A,'Data Source'!B:B,A195)</f>
        <v>43795</v>
      </c>
      <c r="C195" s="17">
        <f t="array" ref="C195">VLOOKUP(B195&amp;A195,{'Data Source'!A:A&amp;'Data Source'!B:B,'Data Source'!A:C},4,False)</f>
        <v>81</v>
      </c>
      <c r="D195" s="18">
        <f t="array" ref="D195">(VLOOKUP(B195&amp;A195,{'Data Source'!A:A&amp;'Data Source'!B:B,'Data Source'!A:C},4,False) - VLOOKUP(E195&amp;A195,{'Data Source'!A:A&amp;'Data Source'!B:B,'Data Source'!A:C},4,False))/VLOOKUP(E195&amp;A195,{'Data Source'!A:A&amp;'Data Source'!B:B,'Data Source'!A:C},4,False)</f>
        <v>0.2089552239</v>
      </c>
      <c r="E195" s="16">
        <f>MINIFS('Data Source'!A:A,'Data Source'!B:B,A195)</f>
        <v>43783</v>
      </c>
      <c r="F195" s="17">
        <f t="shared" si="1"/>
        <v>13</v>
      </c>
    </row>
    <row r="196">
      <c r="A196" s="15" t="str">
        <f>IFERROR(__xludf.DUMMYFUNCTION("""COMPUTED_VALUE"""),"B0742B6F1H")</f>
        <v>B0742B6F1H</v>
      </c>
      <c r="B196" s="16">
        <f>MAXIFS('Data Source'!A:A,'Data Source'!B:B,A196)</f>
        <v>43795</v>
      </c>
      <c r="C196" s="17">
        <f t="array" ref="C196">VLOOKUP(B196&amp;A196,{'Data Source'!A:A&amp;'Data Source'!B:B,'Data Source'!A:C},4,False)</f>
        <v>86</v>
      </c>
      <c r="D196" s="18">
        <f t="array" ref="D196">(VLOOKUP(B196&amp;A196,{'Data Source'!A:A&amp;'Data Source'!B:B,'Data Source'!A:C},4,False) - VLOOKUP(E196&amp;A196,{'Data Source'!A:A&amp;'Data Source'!B:B,'Data Source'!A:C},4,False))/VLOOKUP(E196&amp;A196,{'Data Source'!A:A&amp;'Data Source'!B:B,'Data Source'!A:C},4,False)</f>
        <v>-0.02272727273</v>
      </c>
      <c r="E196" s="16">
        <f>MINIFS('Data Source'!A:A,'Data Source'!B:B,A196)</f>
        <v>43783</v>
      </c>
      <c r="F196" s="17">
        <f t="shared" si="1"/>
        <v>13</v>
      </c>
    </row>
    <row r="197">
      <c r="A197" s="15" t="str">
        <f>IFERROR(__xludf.DUMMYFUNCTION("""COMPUTED_VALUE"""),"B07T2BF3T2")</f>
        <v>B07T2BF3T2</v>
      </c>
      <c r="B197" s="16">
        <f>MAXIFS('Data Source'!A:A,'Data Source'!B:B,A197)</f>
        <v>43795</v>
      </c>
      <c r="C197" s="17">
        <f t="array" ref="C197">VLOOKUP(B197&amp;A197,{'Data Source'!A:A&amp;'Data Source'!B:B,'Data Source'!A:C},4,False)</f>
        <v>96</v>
      </c>
      <c r="D197" s="18">
        <f t="array" ref="D197">(VLOOKUP(B197&amp;A197,{'Data Source'!A:A&amp;'Data Source'!B:B,'Data Source'!A:C},4,False) - VLOOKUP(E197&amp;A197,{'Data Source'!A:A&amp;'Data Source'!B:B,'Data Source'!A:C},4,False))/VLOOKUP(E197&amp;A197,{'Data Source'!A:A&amp;'Data Source'!B:B,'Data Source'!A:C},4,False)</f>
        <v>0</v>
      </c>
      <c r="E197" s="16">
        <f>MINIFS('Data Source'!A:A,'Data Source'!B:B,A197)</f>
        <v>43795</v>
      </c>
      <c r="F197" s="17">
        <f t="shared" si="1"/>
        <v>1</v>
      </c>
    </row>
    <row r="198">
      <c r="A198" s="15" t="str">
        <f>IFERROR(__xludf.DUMMYFUNCTION("""COMPUTED_VALUE"""),"B00631YUEM")</f>
        <v>B00631YUEM</v>
      </c>
      <c r="B198" s="16">
        <f>MAXIFS('Data Source'!A:A,'Data Source'!B:B,A198)</f>
        <v>43795</v>
      </c>
      <c r="C198" s="17">
        <f t="array" ref="C198">VLOOKUP(B198&amp;A198,{'Data Source'!A:A&amp;'Data Source'!B:B,'Data Source'!A:C},4,False)</f>
        <v>97</v>
      </c>
      <c r="D198" s="18">
        <f t="array" ref="D198">(VLOOKUP(B198&amp;A198,{'Data Source'!A:A&amp;'Data Source'!B:B,'Data Source'!A:C},4,False) - VLOOKUP(E198&amp;A198,{'Data Source'!A:A&amp;'Data Source'!B:B,'Data Source'!A:C},4,False))/VLOOKUP(E198&amp;A198,{'Data Source'!A:A&amp;'Data Source'!B:B,'Data Source'!A:C},4,False)</f>
        <v>-0.0202020202</v>
      </c>
      <c r="E198" s="16">
        <f>MINIFS('Data Source'!A:A,'Data Source'!B:B,A198)</f>
        <v>43776</v>
      </c>
      <c r="F198" s="17">
        <f t="shared" si="1"/>
        <v>20</v>
      </c>
    </row>
    <row r="199">
      <c r="A199" s="15" t="str">
        <f>IFERROR(__xludf.DUMMYFUNCTION("""COMPUTED_VALUE"""),"B081S4LW49")</f>
        <v>B081S4LW49</v>
      </c>
      <c r="B199" s="16">
        <f>MAXIFS('Data Source'!A:A,'Data Source'!B:B,A199)</f>
        <v>43794</v>
      </c>
      <c r="C199" s="17">
        <f t="array" ref="C199">VLOOKUP(B199&amp;A199,{'Data Source'!A:A&amp;'Data Source'!B:B,'Data Source'!A:C},4,False)</f>
        <v>32</v>
      </c>
      <c r="D199" s="18">
        <f t="array" ref="D199">(VLOOKUP(B199&amp;A199,{'Data Source'!A:A&amp;'Data Source'!B:B,'Data Source'!A:C},4,False) - VLOOKUP(E199&amp;A199,{'Data Source'!A:A&amp;'Data Source'!B:B,'Data Source'!A:C},4,False))/VLOOKUP(E199&amp;A199,{'Data Source'!A:A&amp;'Data Source'!B:B,'Data Source'!A:C},4,False)</f>
        <v>-0.4074074074</v>
      </c>
      <c r="E199" s="16">
        <f>MINIFS('Data Source'!A:A,'Data Source'!B:B,A199)</f>
        <v>43790</v>
      </c>
      <c r="F199" s="17">
        <f t="shared" si="1"/>
        <v>5</v>
      </c>
    </row>
    <row r="200">
      <c r="A200" s="15" t="str">
        <f>IFERROR(__xludf.DUMMYFUNCTION("""COMPUTED_VALUE"""),"B076FGKC3H")</f>
        <v>B076FGKC3H</v>
      </c>
      <c r="B200" s="16">
        <f>MAXIFS('Data Source'!A:A,'Data Source'!B:B,A200)</f>
        <v>43794</v>
      </c>
      <c r="C200" s="17">
        <f t="array" ref="C200">VLOOKUP(B200&amp;A200,{'Data Source'!A:A&amp;'Data Source'!B:B,'Data Source'!A:C},4,False)</f>
        <v>74</v>
      </c>
      <c r="D200" s="18">
        <f t="array" ref="D200">(VLOOKUP(B200&amp;A200,{'Data Source'!A:A&amp;'Data Source'!B:B,'Data Source'!A:C},4,False) - VLOOKUP(E200&amp;A200,{'Data Source'!A:A&amp;'Data Source'!B:B,'Data Source'!A:C},4,False))/VLOOKUP(E200&amp;A200,{'Data Source'!A:A&amp;'Data Source'!B:B,'Data Source'!A:C},4,False)</f>
        <v>0.08823529412</v>
      </c>
      <c r="E200" s="16">
        <f>MINIFS('Data Source'!A:A,'Data Source'!B:B,A200)</f>
        <v>43776</v>
      </c>
      <c r="F200" s="17">
        <f t="shared" si="1"/>
        <v>19</v>
      </c>
    </row>
    <row r="201">
      <c r="A201" s="15" t="str">
        <f>IFERROR(__xludf.DUMMYFUNCTION("""COMPUTED_VALUE"""),"B07GJ6RDFR")</f>
        <v>B07GJ6RDFR</v>
      </c>
      <c r="B201" s="16">
        <f>MAXIFS('Data Source'!A:A,'Data Source'!B:B,A201)</f>
        <v>43794</v>
      </c>
      <c r="C201" s="17">
        <f t="array" ref="C201">VLOOKUP(B201&amp;A201,{'Data Source'!A:A&amp;'Data Source'!B:B,'Data Source'!A:C},4,False)</f>
        <v>79</v>
      </c>
      <c r="D201" s="18">
        <f t="array" ref="D201">(VLOOKUP(B201&amp;A201,{'Data Source'!A:A&amp;'Data Source'!B:B,'Data Source'!A:C},4,False) - VLOOKUP(E201&amp;A201,{'Data Source'!A:A&amp;'Data Source'!B:B,'Data Source'!A:C},4,False))/VLOOKUP(E201&amp;A201,{'Data Source'!A:A&amp;'Data Source'!B:B,'Data Source'!A:C},4,False)</f>
        <v>-0.193877551</v>
      </c>
      <c r="E201" s="16">
        <f>MINIFS('Data Source'!A:A,'Data Source'!B:B,A201)</f>
        <v>43777</v>
      </c>
      <c r="F201" s="17">
        <f t="shared" si="1"/>
        <v>18</v>
      </c>
    </row>
    <row r="202">
      <c r="A202" s="15" t="str">
        <f>IFERROR(__xludf.DUMMYFUNCTION("""COMPUTED_VALUE"""),"B00IIFW2L4")</f>
        <v>B00IIFW2L4</v>
      </c>
      <c r="B202" s="16">
        <f>MAXIFS('Data Source'!A:A,'Data Source'!B:B,A202)</f>
        <v>43794</v>
      </c>
      <c r="C202" s="17">
        <f t="array" ref="C202">VLOOKUP(B202&amp;A202,{'Data Source'!A:A&amp;'Data Source'!B:B,'Data Source'!A:C},4,False)</f>
        <v>92</v>
      </c>
      <c r="D202" s="18">
        <f t="array" ref="D202">(VLOOKUP(B202&amp;A202,{'Data Source'!A:A&amp;'Data Source'!B:B,'Data Source'!A:C},4,False) - VLOOKUP(E202&amp;A202,{'Data Source'!A:A&amp;'Data Source'!B:B,'Data Source'!A:C},4,False))/VLOOKUP(E202&amp;A202,{'Data Source'!A:A&amp;'Data Source'!B:B,'Data Source'!A:C},4,False)</f>
        <v>0.06976744186</v>
      </c>
      <c r="E202" s="16">
        <f>MINIFS('Data Source'!A:A,'Data Source'!B:B,A202)</f>
        <v>43776</v>
      </c>
      <c r="F202" s="17">
        <f t="shared" si="1"/>
        <v>19</v>
      </c>
    </row>
    <row r="203">
      <c r="A203" s="15" t="str">
        <f>IFERROR(__xludf.DUMMYFUNCTION("""COMPUTED_VALUE"""),"B07ZKBP4DS")</f>
        <v>B07ZKBP4DS</v>
      </c>
      <c r="B203" s="16">
        <f>MAXIFS('Data Source'!A:A,'Data Source'!B:B,A203)</f>
        <v>43794</v>
      </c>
      <c r="C203" s="17">
        <f t="array" ref="C203">VLOOKUP(B203&amp;A203,{'Data Source'!A:A&amp;'Data Source'!B:B,'Data Source'!A:C},4,False)</f>
        <v>98</v>
      </c>
      <c r="D203" s="18">
        <f t="array" ref="D203">(VLOOKUP(B203&amp;A203,{'Data Source'!A:A&amp;'Data Source'!B:B,'Data Source'!A:C},4,False) - VLOOKUP(E203&amp;A203,{'Data Source'!A:A&amp;'Data Source'!B:B,'Data Source'!A:C},4,False))/VLOOKUP(E203&amp;A203,{'Data Source'!A:A&amp;'Data Source'!B:B,'Data Source'!A:C},4,False)</f>
        <v>0.04255319149</v>
      </c>
      <c r="E203" s="16">
        <f>MINIFS('Data Source'!A:A,'Data Source'!B:B,A203)</f>
        <v>43786</v>
      </c>
      <c r="F203" s="17">
        <f t="shared" si="1"/>
        <v>9</v>
      </c>
    </row>
    <row r="204">
      <c r="A204" s="15" t="str">
        <f>IFERROR(__xludf.DUMMYFUNCTION("""COMPUTED_VALUE"""),"B074PY2ZGS")</f>
        <v>B074PY2ZGS</v>
      </c>
      <c r="B204" s="16">
        <f>MAXIFS('Data Source'!A:A,'Data Source'!B:B,A204)</f>
        <v>43794</v>
      </c>
      <c r="C204" s="17">
        <f t="array" ref="C204">VLOOKUP(B204&amp;A204,{'Data Source'!A:A&amp;'Data Source'!B:B,'Data Source'!A:C},4,False)</f>
        <v>99</v>
      </c>
      <c r="D204" s="18">
        <f t="array" ref="D204">(VLOOKUP(B204&amp;A204,{'Data Source'!A:A&amp;'Data Source'!B:B,'Data Source'!A:C},4,False) - VLOOKUP(E204&amp;A204,{'Data Source'!A:A&amp;'Data Source'!B:B,'Data Source'!A:C},4,False))/VLOOKUP(E204&amp;A204,{'Data Source'!A:A&amp;'Data Source'!B:B,'Data Source'!A:C},4,False)</f>
        <v>-0.01</v>
      </c>
      <c r="E204" s="16">
        <f>MINIFS('Data Source'!A:A,'Data Source'!B:B,A204)</f>
        <v>43785</v>
      </c>
      <c r="F204" s="17">
        <f t="shared" si="1"/>
        <v>10</v>
      </c>
    </row>
    <row r="205">
      <c r="A205" s="15" t="str">
        <f>IFERROR(__xludf.DUMMYFUNCTION("""COMPUTED_VALUE"""),"B0792DKHTN")</f>
        <v>B0792DKHTN</v>
      </c>
      <c r="B205" s="16">
        <f>MAXIFS('Data Source'!A:A,'Data Source'!B:B,A205)</f>
        <v>43793</v>
      </c>
      <c r="C205" s="17">
        <f t="array" ref="C205">VLOOKUP(B205&amp;A205,{'Data Source'!A:A&amp;'Data Source'!B:B,'Data Source'!A:C},4,False)</f>
        <v>87</v>
      </c>
      <c r="D205" s="18">
        <f t="array" ref="D205">(VLOOKUP(B205&amp;A205,{'Data Source'!A:A&amp;'Data Source'!B:B,'Data Source'!A:C},4,False) - VLOOKUP(E205&amp;A205,{'Data Source'!A:A&amp;'Data Source'!B:B,'Data Source'!A:C},4,False))/VLOOKUP(E205&amp;A205,{'Data Source'!A:A&amp;'Data Source'!B:B,'Data Source'!A:C},4,False)</f>
        <v>0</v>
      </c>
      <c r="E205" s="16">
        <f>MINIFS('Data Source'!A:A,'Data Source'!B:B,A205)</f>
        <v>43793</v>
      </c>
      <c r="F205" s="17">
        <f t="shared" si="1"/>
        <v>1</v>
      </c>
    </row>
    <row r="206">
      <c r="A206" s="15" t="str">
        <f>IFERROR(__xludf.DUMMYFUNCTION("""COMPUTED_VALUE"""),"B07FWJQXBD")</f>
        <v>B07FWJQXBD</v>
      </c>
      <c r="B206" s="16">
        <f>MAXIFS('Data Source'!A:A,'Data Source'!B:B,A206)</f>
        <v>43793</v>
      </c>
      <c r="C206" s="17">
        <f t="array" ref="C206">VLOOKUP(B206&amp;A206,{'Data Source'!A:A&amp;'Data Source'!B:B,'Data Source'!A:C},4,False)</f>
        <v>92</v>
      </c>
      <c r="D206" s="18">
        <f t="array" ref="D206">(VLOOKUP(B206&amp;A206,{'Data Source'!A:A&amp;'Data Source'!B:B,'Data Source'!A:C},4,False) - VLOOKUP(E206&amp;A206,{'Data Source'!A:A&amp;'Data Source'!B:B,'Data Source'!A:C},4,False))/VLOOKUP(E206&amp;A206,{'Data Source'!A:A&amp;'Data Source'!B:B,'Data Source'!A:C},4,False)</f>
        <v>0.1358024691</v>
      </c>
      <c r="E206" s="16">
        <f>MINIFS('Data Source'!A:A,'Data Source'!B:B,A206)</f>
        <v>43786</v>
      </c>
      <c r="F206" s="17">
        <f t="shared" si="1"/>
        <v>8</v>
      </c>
    </row>
    <row r="207">
      <c r="A207" s="15" t="str">
        <f>IFERROR(__xludf.DUMMYFUNCTION("""COMPUTED_VALUE"""),"B07FZ5FZPZ")</f>
        <v>B07FZ5FZPZ</v>
      </c>
      <c r="B207" s="16">
        <f>MAXIFS('Data Source'!A:A,'Data Source'!B:B,A207)</f>
        <v>43792</v>
      </c>
      <c r="C207" s="17">
        <f t="array" ref="C207">VLOOKUP(B207&amp;A207,{'Data Source'!A:A&amp;'Data Source'!B:B,'Data Source'!A:C},4,False)</f>
        <v>92</v>
      </c>
      <c r="D207" s="18">
        <f t="array" ref="D207">(VLOOKUP(B207&amp;A207,{'Data Source'!A:A&amp;'Data Source'!B:B,'Data Source'!A:C},4,False) - VLOOKUP(E207&amp;A207,{'Data Source'!A:A&amp;'Data Source'!B:B,'Data Source'!A:C},4,False))/VLOOKUP(E207&amp;A207,{'Data Source'!A:A&amp;'Data Source'!B:B,'Data Source'!A:C},4,False)</f>
        <v>0.03370786517</v>
      </c>
      <c r="E207" s="16">
        <f>MINIFS('Data Source'!A:A,'Data Source'!B:B,A207)</f>
        <v>43776</v>
      </c>
      <c r="F207" s="17">
        <f t="shared" si="1"/>
        <v>17</v>
      </c>
    </row>
    <row r="208">
      <c r="A208" s="15" t="str">
        <f>IFERROR(__xludf.DUMMYFUNCTION("""COMPUTED_VALUE"""),"B01M2D8ALO")</f>
        <v>B01M2D8ALO</v>
      </c>
      <c r="B208" s="16">
        <f>MAXIFS('Data Source'!A:A,'Data Source'!B:B,A208)</f>
        <v>43792</v>
      </c>
      <c r="C208" s="17">
        <f t="array" ref="C208">VLOOKUP(B208&amp;A208,{'Data Source'!A:A&amp;'Data Source'!B:B,'Data Source'!A:C},4,False)</f>
        <v>94</v>
      </c>
      <c r="D208" s="18">
        <f t="array" ref="D208">(VLOOKUP(B208&amp;A208,{'Data Source'!A:A&amp;'Data Source'!B:B,'Data Source'!A:C},4,False) - VLOOKUP(E208&amp;A208,{'Data Source'!A:A&amp;'Data Source'!B:B,'Data Source'!A:C},4,False))/VLOOKUP(E208&amp;A208,{'Data Source'!A:A&amp;'Data Source'!B:B,'Data Source'!A:C},4,False)</f>
        <v>1.473684211</v>
      </c>
      <c r="E208" s="16">
        <f>MINIFS('Data Source'!A:A,'Data Source'!B:B,A208)</f>
        <v>43776</v>
      </c>
      <c r="F208" s="17">
        <f t="shared" si="1"/>
        <v>17</v>
      </c>
    </row>
    <row r="209">
      <c r="A209" s="15" t="str">
        <f>IFERROR(__xludf.DUMMYFUNCTION("""COMPUTED_VALUE"""),"B07L6C51SC")</f>
        <v>B07L6C51SC</v>
      </c>
      <c r="B209" s="16">
        <f>MAXIFS('Data Source'!A:A,'Data Source'!B:B,A209)</f>
        <v>43792</v>
      </c>
      <c r="C209" s="17">
        <f t="array" ref="C209">VLOOKUP(B209&amp;A209,{'Data Source'!A:A&amp;'Data Source'!B:B,'Data Source'!A:C},4,False)</f>
        <v>95</v>
      </c>
      <c r="D209" s="18">
        <f t="array" ref="D209">(VLOOKUP(B209&amp;A209,{'Data Source'!A:A&amp;'Data Source'!B:B,'Data Source'!A:C},4,False) - VLOOKUP(E209&amp;A209,{'Data Source'!A:A&amp;'Data Source'!B:B,'Data Source'!A:C},4,False))/VLOOKUP(E209&amp;A209,{'Data Source'!A:A&amp;'Data Source'!B:B,'Data Source'!A:C},4,False)</f>
        <v>0</v>
      </c>
      <c r="E209" s="16">
        <f>MINIFS('Data Source'!A:A,'Data Source'!B:B,A209)</f>
        <v>43792</v>
      </c>
      <c r="F209" s="17">
        <f t="shared" si="1"/>
        <v>1</v>
      </c>
    </row>
    <row r="210">
      <c r="A210" s="15" t="str">
        <f>IFERROR(__xludf.DUMMYFUNCTION("""COMPUTED_VALUE"""),"B012JJ2EEY")</f>
        <v>B012JJ2EEY</v>
      </c>
      <c r="B210" s="16">
        <f>MAXIFS('Data Source'!A:A,'Data Source'!B:B,A210)</f>
        <v>43792</v>
      </c>
      <c r="C210" s="17">
        <f t="array" ref="C210">VLOOKUP(B210&amp;A210,{'Data Source'!A:A&amp;'Data Source'!B:B,'Data Source'!A:C},4,False)</f>
        <v>99</v>
      </c>
      <c r="D210" s="18">
        <f t="array" ref="D210">(VLOOKUP(B210&amp;A210,{'Data Source'!A:A&amp;'Data Source'!B:B,'Data Source'!A:C},4,False) - VLOOKUP(E210&amp;A210,{'Data Source'!A:A&amp;'Data Source'!B:B,'Data Source'!A:C},4,False))/VLOOKUP(E210&amp;A210,{'Data Source'!A:A&amp;'Data Source'!B:B,'Data Source'!A:C},4,False)</f>
        <v>0.2073170732</v>
      </c>
      <c r="E210" s="16">
        <f>MINIFS('Data Source'!A:A,'Data Source'!B:B,A210)</f>
        <v>43776</v>
      </c>
      <c r="F210" s="17">
        <f t="shared" si="1"/>
        <v>17</v>
      </c>
    </row>
    <row r="211">
      <c r="A211" s="15" t="str">
        <f>IFERROR(__xludf.DUMMYFUNCTION("""COMPUTED_VALUE"""),"B081TT4CDX")</f>
        <v>B081TT4CDX</v>
      </c>
      <c r="B211" s="16">
        <f>MAXIFS('Data Source'!A:A,'Data Source'!B:B,A211)</f>
        <v>43791</v>
      </c>
      <c r="C211" s="17">
        <f t="array" ref="C211">VLOOKUP(B211&amp;A211,{'Data Source'!A:A&amp;'Data Source'!B:B,'Data Source'!A:C},4,False)</f>
        <v>63</v>
      </c>
      <c r="D211" s="18">
        <f t="array" ref="D211">(VLOOKUP(B211&amp;A211,{'Data Source'!A:A&amp;'Data Source'!B:B,'Data Source'!A:C},4,False) - VLOOKUP(E211&amp;A211,{'Data Source'!A:A&amp;'Data Source'!B:B,'Data Source'!A:C},4,False))/VLOOKUP(E211&amp;A211,{'Data Source'!A:A&amp;'Data Source'!B:B,'Data Source'!A:C},4,False)</f>
        <v>0</v>
      </c>
      <c r="E211" s="16">
        <f>MINIFS('Data Source'!A:A,'Data Source'!B:B,A211)</f>
        <v>43791</v>
      </c>
      <c r="F211" s="17">
        <f t="shared" si="1"/>
        <v>1</v>
      </c>
    </row>
    <row r="212">
      <c r="A212" s="15" t="str">
        <f>IFERROR(__xludf.DUMMYFUNCTION("""COMPUTED_VALUE"""),"B081V21XS4")</f>
        <v>B081V21XS4</v>
      </c>
      <c r="B212" s="16">
        <f>MAXIFS('Data Source'!A:A,'Data Source'!B:B,A212)</f>
        <v>43791</v>
      </c>
      <c r="C212" s="17">
        <f t="array" ref="C212">VLOOKUP(B212&amp;A212,{'Data Source'!A:A&amp;'Data Source'!B:B,'Data Source'!A:C},4,False)</f>
        <v>80</v>
      </c>
      <c r="D212" s="18">
        <f t="array" ref="D212">(VLOOKUP(B212&amp;A212,{'Data Source'!A:A&amp;'Data Source'!B:B,'Data Source'!A:C},4,False) - VLOOKUP(E212&amp;A212,{'Data Source'!A:A&amp;'Data Source'!B:B,'Data Source'!A:C},4,False))/VLOOKUP(E212&amp;A212,{'Data Source'!A:A&amp;'Data Source'!B:B,'Data Source'!A:C},4,False)</f>
        <v>0</v>
      </c>
      <c r="E212" s="16">
        <f>MINIFS('Data Source'!A:A,'Data Source'!B:B,A212)</f>
        <v>43791</v>
      </c>
      <c r="F212" s="17">
        <f t="shared" si="1"/>
        <v>1</v>
      </c>
    </row>
    <row r="213">
      <c r="A213" s="15" t="str">
        <f>IFERROR(__xludf.DUMMYFUNCTION("""COMPUTED_VALUE"""),"B081R8TB7M")</f>
        <v>B081R8TB7M</v>
      </c>
      <c r="B213" s="16">
        <f>MAXIFS('Data Source'!A:A,'Data Source'!B:B,A213)</f>
        <v>43791</v>
      </c>
      <c r="C213" s="17">
        <f t="array" ref="C213">VLOOKUP(B213&amp;A213,{'Data Source'!A:A&amp;'Data Source'!B:B,'Data Source'!A:C},4,False)</f>
        <v>85</v>
      </c>
      <c r="D213" s="18">
        <f t="array" ref="D213">(VLOOKUP(B213&amp;A213,{'Data Source'!A:A&amp;'Data Source'!B:B,'Data Source'!A:C},4,False) - VLOOKUP(E213&amp;A213,{'Data Source'!A:A&amp;'Data Source'!B:B,'Data Source'!A:C},4,False))/VLOOKUP(E213&amp;A213,{'Data Source'!A:A&amp;'Data Source'!B:B,'Data Source'!A:C},4,False)</f>
        <v>0.02409638554</v>
      </c>
      <c r="E213" s="16">
        <f>MINIFS('Data Source'!A:A,'Data Source'!B:B,A213)</f>
        <v>43790</v>
      </c>
      <c r="F213" s="17">
        <f t="shared" si="1"/>
        <v>2</v>
      </c>
    </row>
    <row r="214">
      <c r="A214" s="15" t="str">
        <f>IFERROR(__xludf.DUMMYFUNCTION("""COMPUTED_VALUE"""),"B0030UUBMO")</f>
        <v>B0030UUBMO</v>
      </c>
      <c r="B214" s="16">
        <f>MAXIFS('Data Source'!A:A,'Data Source'!B:B,A214)</f>
        <v>43791</v>
      </c>
      <c r="C214" s="17">
        <f t="array" ref="C214">VLOOKUP(B214&amp;A214,{'Data Source'!A:A&amp;'Data Source'!B:B,'Data Source'!A:C},4,False)</f>
        <v>91</v>
      </c>
      <c r="D214" s="18">
        <f t="array" ref="D214">(VLOOKUP(B214&amp;A214,{'Data Source'!A:A&amp;'Data Source'!B:B,'Data Source'!A:C},4,False) - VLOOKUP(E214&amp;A214,{'Data Source'!A:A&amp;'Data Source'!B:B,'Data Source'!A:C},4,False))/VLOOKUP(E214&amp;A214,{'Data Source'!A:A&amp;'Data Source'!B:B,'Data Source'!A:C},4,False)</f>
        <v>0.07058823529</v>
      </c>
      <c r="E214" s="16">
        <f>MINIFS('Data Source'!A:A,'Data Source'!B:B,A214)</f>
        <v>43776</v>
      </c>
      <c r="F214" s="17">
        <f t="shared" si="1"/>
        <v>16</v>
      </c>
    </row>
    <row r="215">
      <c r="A215" s="15" t="str">
        <f>IFERROR(__xludf.DUMMYFUNCTION("""COMPUTED_VALUE"""),"B07MNMH21D")</f>
        <v>B07MNMH21D</v>
      </c>
      <c r="B215" s="16">
        <f>MAXIFS('Data Source'!A:A,'Data Source'!B:B,A215)</f>
        <v>43791</v>
      </c>
      <c r="C215" s="17">
        <f t="array" ref="C215">VLOOKUP(B215&amp;A215,{'Data Source'!A:A&amp;'Data Source'!B:B,'Data Source'!A:C},4,False)</f>
        <v>95</v>
      </c>
      <c r="D215" s="18">
        <f t="array" ref="D215">(VLOOKUP(B215&amp;A215,{'Data Source'!A:A&amp;'Data Source'!B:B,'Data Source'!A:C},4,False) - VLOOKUP(E215&amp;A215,{'Data Source'!A:A&amp;'Data Source'!B:B,'Data Source'!A:C},4,False))/VLOOKUP(E215&amp;A215,{'Data Source'!A:A&amp;'Data Source'!B:B,'Data Source'!A:C},4,False)</f>
        <v>0.03260869565</v>
      </c>
      <c r="E215" s="16">
        <f>MINIFS('Data Source'!A:A,'Data Source'!B:B,A215)</f>
        <v>43784</v>
      </c>
      <c r="F215" s="17">
        <f t="shared" si="1"/>
        <v>8</v>
      </c>
    </row>
    <row r="216">
      <c r="A216" s="15" t="str">
        <f>IFERROR(__xludf.DUMMYFUNCTION("""COMPUTED_VALUE"""),"B07Z8VTP8R")</f>
        <v>B07Z8VTP8R</v>
      </c>
      <c r="B216" s="16">
        <f>MAXIFS('Data Source'!A:A,'Data Source'!B:B,A216)</f>
        <v>43790</v>
      </c>
      <c r="C216" s="17">
        <f t="array" ref="C216">VLOOKUP(B216&amp;A216,{'Data Source'!A:A&amp;'Data Source'!B:B,'Data Source'!A:C},4,False)</f>
        <v>10</v>
      </c>
      <c r="D216" s="18">
        <f t="array" ref="D216">(VLOOKUP(B216&amp;A216,{'Data Source'!A:A&amp;'Data Source'!B:B,'Data Source'!A:C},4,False) - VLOOKUP(E216&amp;A216,{'Data Source'!A:A&amp;'Data Source'!B:B,'Data Source'!A:C},4,False))/VLOOKUP(E216&amp;A216,{'Data Source'!A:A&amp;'Data Source'!B:B,'Data Source'!A:C},4,False)</f>
        <v>0</v>
      </c>
      <c r="E216" s="16">
        <f>MINIFS('Data Source'!A:A,'Data Source'!B:B,A216)</f>
        <v>43790</v>
      </c>
      <c r="F216" s="17">
        <f t="shared" si="1"/>
        <v>1</v>
      </c>
    </row>
    <row r="217">
      <c r="A217" s="15" t="str">
        <f>IFERROR(__xludf.DUMMYFUNCTION("""COMPUTED_VALUE"""),"B00MUYNLS2")</f>
        <v>B00MUYNLS2</v>
      </c>
      <c r="B217" s="16">
        <f>MAXIFS('Data Source'!A:A,'Data Source'!B:B,A217)</f>
        <v>43790</v>
      </c>
      <c r="C217" s="17">
        <f t="array" ref="C217">VLOOKUP(B217&amp;A217,{'Data Source'!A:A&amp;'Data Source'!B:B,'Data Source'!A:C},4,False)</f>
        <v>92</v>
      </c>
      <c r="D217" s="18">
        <f t="array" ref="D217">(VLOOKUP(B217&amp;A217,{'Data Source'!A:A&amp;'Data Source'!B:B,'Data Source'!A:C},4,False) - VLOOKUP(E217&amp;A217,{'Data Source'!A:A&amp;'Data Source'!B:B,'Data Source'!A:C},4,False))/VLOOKUP(E217&amp;A217,{'Data Source'!A:A&amp;'Data Source'!B:B,'Data Source'!A:C},4,False)</f>
        <v>-0.07070707071</v>
      </c>
      <c r="E217" s="16">
        <f>MINIFS('Data Source'!A:A,'Data Source'!B:B,A217)</f>
        <v>43788</v>
      </c>
      <c r="F217" s="17">
        <f t="shared" si="1"/>
        <v>3</v>
      </c>
    </row>
    <row r="218">
      <c r="A218" s="15" t="str">
        <f>IFERROR(__xludf.DUMMYFUNCTION("""COMPUTED_VALUE"""),"B00W610EZC")</f>
        <v>B00W610EZC</v>
      </c>
      <c r="B218" s="16">
        <f>MAXIFS('Data Source'!A:A,'Data Source'!B:B,A218)</f>
        <v>43790</v>
      </c>
      <c r="C218" s="17">
        <f t="array" ref="C218">VLOOKUP(B218&amp;A218,{'Data Source'!A:A&amp;'Data Source'!B:B,'Data Source'!A:C},4,False)</f>
        <v>95</v>
      </c>
      <c r="D218" s="18">
        <f t="array" ref="D218">(VLOOKUP(B218&amp;A218,{'Data Source'!A:A&amp;'Data Source'!B:B,'Data Source'!A:C},4,False) - VLOOKUP(E218&amp;A218,{'Data Source'!A:A&amp;'Data Source'!B:B,'Data Source'!A:C},4,False))/VLOOKUP(E218&amp;A218,{'Data Source'!A:A&amp;'Data Source'!B:B,'Data Source'!A:C},4,False)</f>
        <v>2.958333333</v>
      </c>
      <c r="E218" s="16">
        <f>MINIFS('Data Source'!A:A,'Data Source'!B:B,A218)</f>
        <v>43787</v>
      </c>
      <c r="F218" s="17">
        <f t="shared" si="1"/>
        <v>4</v>
      </c>
    </row>
    <row r="219">
      <c r="A219" s="15" t="str">
        <f>IFERROR(__xludf.DUMMYFUNCTION("""COMPUTED_VALUE"""),"B01LZPMFW9")</f>
        <v>B01LZPMFW9</v>
      </c>
      <c r="B219" s="16">
        <f>MAXIFS('Data Source'!A:A,'Data Source'!B:B,A219)</f>
        <v>43790</v>
      </c>
      <c r="C219" s="17">
        <f t="array" ref="C219">VLOOKUP(B219&amp;A219,{'Data Source'!A:A&amp;'Data Source'!B:B,'Data Source'!A:C},4,False)</f>
        <v>99</v>
      </c>
      <c r="D219" s="18">
        <f t="array" ref="D219">(VLOOKUP(B219&amp;A219,{'Data Source'!A:A&amp;'Data Source'!B:B,'Data Source'!A:C},4,False) - VLOOKUP(E219&amp;A219,{'Data Source'!A:A&amp;'Data Source'!B:B,'Data Source'!A:C},4,False))/VLOOKUP(E219&amp;A219,{'Data Source'!A:A&amp;'Data Source'!B:B,'Data Source'!A:C},4,False)</f>
        <v>0.0206185567</v>
      </c>
      <c r="E219" s="16">
        <f>MINIFS('Data Source'!A:A,'Data Source'!B:B,A219)</f>
        <v>43776</v>
      </c>
      <c r="F219" s="17">
        <f t="shared" si="1"/>
        <v>15</v>
      </c>
    </row>
    <row r="220">
      <c r="A220" s="15" t="str">
        <f>IFERROR(__xludf.DUMMYFUNCTION("""COMPUTED_VALUE"""),"B07VPX4WH1")</f>
        <v>B07VPX4WH1</v>
      </c>
      <c r="B220" s="16">
        <f>MAXIFS('Data Source'!A:A,'Data Source'!B:B,A220)</f>
        <v>43789</v>
      </c>
      <c r="C220" s="17">
        <f t="array" ref="C220">VLOOKUP(B220&amp;A220,{'Data Source'!A:A&amp;'Data Source'!B:B,'Data Source'!A:C},4,False)</f>
        <v>4</v>
      </c>
      <c r="D220" s="18">
        <f t="array" ref="D220">(VLOOKUP(B220&amp;A220,{'Data Source'!A:A&amp;'Data Source'!B:B,'Data Source'!A:C},4,False) - VLOOKUP(E220&amp;A220,{'Data Source'!A:A&amp;'Data Source'!B:B,'Data Source'!A:C},4,False))/VLOOKUP(E220&amp;A220,{'Data Source'!A:A&amp;'Data Source'!B:B,'Data Source'!A:C},4,False)</f>
        <v>0</v>
      </c>
      <c r="E220" s="16">
        <f>MINIFS('Data Source'!A:A,'Data Source'!B:B,A220)</f>
        <v>43789</v>
      </c>
      <c r="F220" s="17">
        <f t="shared" si="1"/>
        <v>1</v>
      </c>
    </row>
    <row r="221">
      <c r="A221" s="15" t="str">
        <f>IFERROR(__xludf.DUMMYFUNCTION("""COMPUTED_VALUE"""),"B081KGR5TK")</f>
        <v>B081KGR5TK</v>
      </c>
      <c r="B221" s="16">
        <f>MAXIFS('Data Source'!A:A,'Data Source'!B:B,A221)</f>
        <v>43789</v>
      </c>
      <c r="C221" s="17">
        <f t="array" ref="C221">VLOOKUP(B221&amp;A221,{'Data Source'!A:A&amp;'Data Source'!B:B,'Data Source'!A:C},4,False)</f>
        <v>56</v>
      </c>
      <c r="D221" s="18">
        <f t="array" ref="D221">(VLOOKUP(B221&amp;A221,{'Data Source'!A:A&amp;'Data Source'!B:B,'Data Source'!A:C},4,False) - VLOOKUP(E221&amp;A221,{'Data Source'!A:A&amp;'Data Source'!B:B,'Data Source'!A:C},4,False))/VLOOKUP(E221&amp;A221,{'Data Source'!A:A&amp;'Data Source'!B:B,'Data Source'!A:C},4,False)</f>
        <v>0</v>
      </c>
      <c r="E221" s="16">
        <f>MINIFS('Data Source'!A:A,'Data Source'!B:B,A221)</f>
        <v>43789</v>
      </c>
      <c r="F221" s="17">
        <f t="shared" si="1"/>
        <v>1</v>
      </c>
    </row>
    <row r="222">
      <c r="A222" s="15" t="str">
        <f>IFERROR(__xludf.DUMMYFUNCTION("""COMPUTED_VALUE"""),"B01MR51N1S")</f>
        <v>B01MR51N1S</v>
      </c>
      <c r="B222" s="16">
        <f>MAXIFS('Data Source'!A:A,'Data Source'!B:B,A222)</f>
        <v>43789</v>
      </c>
      <c r="C222" s="17">
        <f t="array" ref="C222">VLOOKUP(B222&amp;A222,{'Data Source'!A:A&amp;'Data Source'!B:B,'Data Source'!A:C},4,False)</f>
        <v>57</v>
      </c>
      <c r="D222" s="18">
        <f t="array" ref="D222">(VLOOKUP(B222&amp;A222,{'Data Source'!A:A&amp;'Data Source'!B:B,'Data Source'!A:C},4,False) - VLOOKUP(E222&amp;A222,{'Data Source'!A:A&amp;'Data Source'!B:B,'Data Source'!A:C},4,False))/VLOOKUP(E222&amp;A222,{'Data Source'!A:A&amp;'Data Source'!B:B,'Data Source'!A:C},4,False)</f>
        <v>-0.2191780822</v>
      </c>
      <c r="E222" s="16">
        <f>MINIFS('Data Source'!A:A,'Data Source'!B:B,A222)</f>
        <v>43786</v>
      </c>
      <c r="F222" s="17">
        <f t="shared" si="1"/>
        <v>4</v>
      </c>
    </row>
    <row r="223">
      <c r="A223" s="15" t="str">
        <f>IFERROR(__xludf.DUMMYFUNCTION("""COMPUTED_VALUE"""),"B010EA5ZH8")</f>
        <v>B010EA5ZH8</v>
      </c>
      <c r="B223" s="16">
        <f>MAXIFS('Data Source'!A:A,'Data Source'!B:B,A223)</f>
        <v>43789</v>
      </c>
      <c r="C223" s="17">
        <f t="array" ref="C223">VLOOKUP(B223&amp;A223,{'Data Source'!A:A&amp;'Data Source'!B:B,'Data Source'!A:C},4,False)</f>
        <v>70</v>
      </c>
      <c r="D223" s="18">
        <f t="array" ref="D223">(VLOOKUP(B223&amp;A223,{'Data Source'!A:A&amp;'Data Source'!B:B,'Data Source'!A:C},4,False) - VLOOKUP(E223&amp;A223,{'Data Source'!A:A&amp;'Data Source'!B:B,'Data Source'!A:C},4,False))/VLOOKUP(E223&amp;A223,{'Data Source'!A:A&amp;'Data Source'!B:B,'Data Source'!A:C},4,False)</f>
        <v>-0.156626506</v>
      </c>
      <c r="E223" s="16">
        <f>MINIFS('Data Source'!A:A,'Data Source'!B:B,A223)</f>
        <v>43778</v>
      </c>
      <c r="F223" s="17">
        <f t="shared" si="1"/>
        <v>12</v>
      </c>
    </row>
    <row r="224">
      <c r="A224" s="15" t="str">
        <f>IFERROR(__xludf.DUMMYFUNCTION("""COMPUTED_VALUE"""),"B071D9F919")</f>
        <v>B071D9F919</v>
      </c>
      <c r="B224" s="16">
        <f>MAXIFS('Data Source'!A:A,'Data Source'!B:B,A224)</f>
        <v>43789</v>
      </c>
      <c r="C224" s="17">
        <f t="array" ref="C224">VLOOKUP(B224&amp;A224,{'Data Source'!A:A&amp;'Data Source'!B:B,'Data Source'!A:C},4,False)</f>
        <v>94</v>
      </c>
      <c r="D224" s="18">
        <f t="array" ref="D224">(VLOOKUP(B224&amp;A224,{'Data Source'!A:A&amp;'Data Source'!B:B,'Data Source'!A:C},4,False) - VLOOKUP(E224&amp;A224,{'Data Source'!A:A&amp;'Data Source'!B:B,'Data Source'!A:C},4,False))/VLOOKUP(E224&amp;A224,{'Data Source'!A:A&amp;'Data Source'!B:B,'Data Source'!A:C},4,False)</f>
        <v>0.4242424242</v>
      </c>
      <c r="E224" s="16">
        <f>MINIFS('Data Source'!A:A,'Data Source'!B:B,A224)</f>
        <v>43788</v>
      </c>
      <c r="F224" s="17">
        <f t="shared" si="1"/>
        <v>2</v>
      </c>
    </row>
    <row r="225">
      <c r="A225" s="15" t="str">
        <f>IFERROR(__xludf.DUMMYFUNCTION("""COMPUTED_VALUE"""),"B01MY2Q8QI")</f>
        <v>B01MY2Q8QI</v>
      </c>
      <c r="B225" s="16">
        <f>MAXIFS('Data Source'!A:A,'Data Source'!B:B,A225)</f>
        <v>43789</v>
      </c>
      <c r="C225" s="17">
        <f t="array" ref="C225">VLOOKUP(B225&amp;A225,{'Data Source'!A:A&amp;'Data Source'!B:B,'Data Source'!A:C},4,False)</f>
        <v>97</v>
      </c>
      <c r="D225" s="18">
        <f t="array" ref="D225">(VLOOKUP(B225&amp;A225,{'Data Source'!A:A&amp;'Data Source'!B:B,'Data Source'!A:C},4,False) - VLOOKUP(E225&amp;A225,{'Data Source'!A:A&amp;'Data Source'!B:B,'Data Source'!A:C},4,False))/VLOOKUP(E225&amp;A225,{'Data Source'!A:A&amp;'Data Source'!B:B,'Data Source'!A:C},4,False)</f>
        <v>0.06593406593</v>
      </c>
      <c r="E225" s="16">
        <f>MINIFS('Data Source'!A:A,'Data Source'!B:B,A225)</f>
        <v>43788</v>
      </c>
      <c r="F225" s="17">
        <f t="shared" si="1"/>
        <v>2</v>
      </c>
    </row>
    <row r="226">
      <c r="A226" s="15" t="str">
        <f>IFERROR(__xludf.DUMMYFUNCTION("""COMPUTED_VALUE"""),"B0074HYWFG")</f>
        <v>B0074HYWFG</v>
      </c>
      <c r="B226" s="16">
        <f>MAXIFS('Data Source'!A:A,'Data Source'!B:B,A226)</f>
        <v>43789</v>
      </c>
      <c r="C226" s="17">
        <f t="array" ref="C226">VLOOKUP(B226&amp;A226,{'Data Source'!A:A&amp;'Data Source'!B:B,'Data Source'!A:C},4,False)</f>
        <v>98</v>
      </c>
      <c r="D226" s="18">
        <f t="array" ref="D226">(VLOOKUP(B226&amp;A226,{'Data Source'!A:A&amp;'Data Source'!B:B,'Data Source'!A:C},4,False) - VLOOKUP(E226&amp;A226,{'Data Source'!A:A&amp;'Data Source'!B:B,'Data Source'!A:C},4,False))/VLOOKUP(E226&amp;A226,{'Data Source'!A:A&amp;'Data Source'!B:B,'Data Source'!A:C},4,False)</f>
        <v>0.01030927835</v>
      </c>
      <c r="E226" s="16">
        <f>MINIFS('Data Source'!A:A,'Data Source'!B:B,A226)</f>
        <v>43784</v>
      </c>
      <c r="F226" s="17">
        <f t="shared" si="1"/>
        <v>6</v>
      </c>
    </row>
    <row r="227">
      <c r="A227" s="15" t="str">
        <f>IFERROR(__xludf.DUMMYFUNCTION("""COMPUTED_VALUE"""),"B07QJ2MR39")</f>
        <v>B07QJ2MR39</v>
      </c>
      <c r="B227" s="16">
        <f>MAXIFS('Data Source'!A:A,'Data Source'!B:B,A227)</f>
        <v>43789</v>
      </c>
      <c r="C227" s="17">
        <f t="array" ref="C227">VLOOKUP(B227&amp;A227,{'Data Source'!A:A&amp;'Data Source'!B:B,'Data Source'!A:C},4,False)</f>
        <v>99</v>
      </c>
      <c r="D227" s="18">
        <f t="array" ref="D227">(VLOOKUP(B227&amp;A227,{'Data Source'!A:A&amp;'Data Source'!B:B,'Data Source'!A:C},4,False) - VLOOKUP(E227&amp;A227,{'Data Source'!A:A&amp;'Data Source'!B:B,'Data Source'!A:C},4,False))/VLOOKUP(E227&amp;A227,{'Data Source'!A:A&amp;'Data Source'!B:B,'Data Source'!A:C},4,False)</f>
        <v>0</v>
      </c>
      <c r="E227" s="16">
        <f>MINIFS('Data Source'!A:A,'Data Source'!B:B,A227)</f>
        <v>43789</v>
      </c>
      <c r="F227" s="17">
        <f t="shared" si="1"/>
        <v>1</v>
      </c>
    </row>
    <row r="228">
      <c r="A228" s="15" t="str">
        <f>IFERROR(__xludf.DUMMYFUNCTION("""COMPUTED_VALUE"""),"B01ICHJIM8")</f>
        <v>B01ICHJIM8</v>
      </c>
      <c r="B228" s="16">
        <f>MAXIFS('Data Source'!A:A,'Data Source'!B:B,A228)</f>
        <v>43788</v>
      </c>
      <c r="C228" s="17">
        <f t="array" ref="C228">VLOOKUP(B228&amp;A228,{'Data Source'!A:A&amp;'Data Source'!B:B,'Data Source'!A:C},4,False)</f>
        <v>41</v>
      </c>
      <c r="D228" s="18">
        <f t="array" ref="D228">(VLOOKUP(B228&amp;A228,{'Data Source'!A:A&amp;'Data Source'!B:B,'Data Source'!A:C},4,False) - VLOOKUP(E228&amp;A228,{'Data Source'!A:A&amp;'Data Source'!B:B,'Data Source'!A:C},4,False))/VLOOKUP(E228&amp;A228,{'Data Source'!A:A&amp;'Data Source'!B:B,'Data Source'!A:C},4,False)</f>
        <v>0.8636363636</v>
      </c>
      <c r="E228" s="16">
        <f>MINIFS('Data Source'!A:A,'Data Source'!B:B,A228)</f>
        <v>43776</v>
      </c>
      <c r="F228" s="17">
        <f t="shared" si="1"/>
        <v>13</v>
      </c>
    </row>
    <row r="229">
      <c r="A229" s="15" t="str">
        <f>IFERROR(__xludf.DUMMYFUNCTION("""COMPUTED_VALUE"""),"B07JFXCNHZ")</f>
        <v>B07JFXCNHZ</v>
      </c>
      <c r="B229" s="16">
        <f>MAXIFS('Data Source'!A:A,'Data Source'!B:B,A229)</f>
        <v>43788</v>
      </c>
      <c r="C229" s="17">
        <f t="array" ref="C229">VLOOKUP(B229&amp;A229,{'Data Source'!A:A&amp;'Data Source'!B:B,'Data Source'!A:C},4,False)</f>
        <v>46</v>
      </c>
      <c r="D229" s="18">
        <f t="array" ref="D229">(VLOOKUP(B229&amp;A229,{'Data Source'!A:A&amp;'Data Source'!B:B,'Data Source'!A:C},4,False) - VLOOKUP(E229&amp;A229,{'Data Source'!A:A&amp;'Data Source'!B:B,'Data Source'!A:C},4,False))/VLOOKUP(E229&amp;A229,{'Data Source'!A:A&amp;'Data Source'!B:B,'Data Source'!A:C},4,False)</f>
        <v>0</v>
      </c>
      <c r="E229" s="16">
        <f>MINIFS('Data Source'!A:A,'Data Source'!B:B,A229)</f>
        <v>43788</v>
      </c>
      <c r="F229" s="17">
        <f t="shared" si="1"/>
        <v>1</v>
      </c>
    </row>
    <row r="230">
      <c r="A230" s="15" t="str">
        <f>IFERROR(__xludf.DUMMYFUNCTION("""COMPUTED_VALUE"""),"B0727PL2CK")</f>
        <v>B0727PL2CK</v>
      </c>
      <c r="B230" s="16">
        <f>MAXIFS('Data Source'!A:A,'Data Source'!B:B,A230)</f>
        <v>43788</v>
      </c>
      <c r="C230" s="17">
        <f t="array" ref="C230">VLOOKUP(B230&amp;A230,{'Data Source'!A:A&amp;'Data Source'!B:B,'Data Source'!A:C},4,False)</f>
        <v>55</v>
      </c>
      <c r="D230" s="18">
        <f t="array" ref="D230">(VLOOKUP(B230&amp;A230,{'Data Source'!A:A&amp;'Data Source'!B:B,'Data Source'!A:C},4,False) - VLOOKUP(E230&amp;A230,{'Data Source'!A:A&amp;'Data Source'!B:B,'Data Source'!A:C},4,False))/VLOOKUP(E230&amp;A230,{'Data Source'!A:A&amp;'Data Source'!B:B,'Data Source'!A:C},4,False)</f>
        <v>0</v>
      </c>
      <c r="E230" s="16">
        <f>MINIFS('Data Source'!A:A,'Data Source'!B:B,A230)</f>
        <v>43788</v>
      </c>
      <c r="F230" s="17">
        <f t="shared" si="1"/>
        <v>1</v>
      </c>
    </row>
    <row r="231">
      <c r="A231" s="15" t="str">
        <f>IFERROR(__xludf.DUMMYFUNCTION("""COMPUTED_VALUE"""),"B08151FNY1")</f>
        <v>B08151FNY1</v>
      </c>
      <c r="B231" s="16">
        <f>MAXIFS('Data Source'!A:A,'Data Source'!B:B,A231)</f>
        <v>43788</v>
      </c>
      <c r="C231" s="17">
        <f t="array" ref="C231">VLOOKUP(B231&amp;A231,{'Data Source'!A:A&amp;'Data Source'!B:B,'Data Source'!A:C},4,False)</f>
        <v>72</v>
      </c>
      <c r="D231" s="18">
        <f t="array" ref="D231">(VLOOKUP(B231&amp;A231,{'Data Source'!A:A&amp;'Data Source'!B:B,'Data Source'!A:C},4,False) - VLOOKUP(E231&amp;A231,{'Data Source'!A:A&amp;'Data Source'!B:B,'Data Source'!A:C},4,False))/VLOOKUP(E231&amp;A231,{'Data Source'!A:A&amp;'Data Source'!B:B,'Data Source'!A:C},4,False)</f>
        <v>-0.2653061224</v>
      </c>
      <c r="E231" s="16">
        <f>MINIFS('Data Source'!A:A,'Data Source'!B:B,A231)</f>
        <v>43782</v>
      </c>
      <c r="F231" s="17">
        <f t="shared" si="1"/>
        <v>7</v>
      </c>
    </row>
    <row r="232">
      <c r="A232" s="15" t="str">
        <f>IFERROR(__xludf.DUMMYFUNCTION("""COMPUTED_VALUE"""),"B01H2OCWC0")</f>
        <v>B01H2OCWC0</v>
      </c>
      <c r="B232" s="16">
        <f>MAXIFS('Data Source'!A:A,'Data Source'!B:B,A232)</f>
        <v>43788</v>
      </c>
      <c r="C232" s="17">
        <f t="array" ref="C232">VLOOKUP(B232&amp;A232,{'Data Source'!A:A&amp;'Data Source'!B:B,'Data Source'!A:C},4,False)</f>
        <v>76</v>
      </c>
      <c r="D232" s="18">
        <f t="array" ref="D232">(VLOOKUP(B232&amp;A232,{'Data Source'!A:A&amp;'Data Source'!B:B,'Data Source'!A:C},4,False) - VLOOKUP(E232&amp;A232,{'Data Source'!A:A&amp;'Data Source'!B:B,'Data Source'!A:C},4,False))/VLOOKUP(E232&amp;A232,{'Data Source'!A:A&amp;'Data Source'!B:B,'Data Source'!A:C},4,False)</f>
        <v>0</v>
      </c>
      <c r="E232" s="16">
        <f>MINIFS('Data Source'!A:A,'Data Source'!B:B,A232)</f>
        <v>43788</v>
      </c>
      <c r="F232" s="17">
        <f t="shared" si="1"/>
        <v>1</v>
      </c>
    </row>
    <row r="233">
      <c r="A233" s="15" t="str">
        <f>IFERROR(__xludf.DUMMYFUNCTION("""COMPUTED_VALUE"""),"B07MZQT2Z3")</f>
        <v>B07MZQT2Z3</v>
      </c>
      <c r="B233" s="16">
        <f>MAXIFS('Data Source'!A:A,'Data Source'!B:B,A233)</f>
        <v>43788</v>
      </c>
      <c r="C233" s="17">
        <f t="array" ref="C233">VLOOKUP(B233&amp;A233,{'Data Source'!A:A&amp;'Data Source'!B:B,'Data Source'!A:C},4,False)</f>
        <v>97</v>
      </c>
      <c r="D233" s="18">
        <f t="array" ref="D233">(VLOOKUP(B233&amp;A233,{'Data Source'!A:A&amp;'Data Source'!B:B,'Data Source'!A:C},4,False) - VLOOKUP(E233&amp;A233,{'Data Source'!A:A&amp;'Data Source'!B:B,'Data Source'!A:C},4,False))/VLOOKUP(E233&amp;A233,{'Data Source'!A:A&amp;'Data Source'!B:B,'Data Source'!A:C},4,False)</f>
        <v>0</v>
      </c>
      <c r="E233" s="16">
        <f>MINIFS('Data Source'!A:A,'Data Source'!B:B,A233)</f>
        <v>43788</v>
      </c>
      <c r="F233" s="17">
        <f t="shared" si="1"/>
        <v>1</v>
      </c>
    </row>
    <row r="234">
      <c r="A234" s="15" t="str">
        <f>IFERROR(__xludf.DUMMYFUNCTION("""COMPUTED_VALUE"""),"B010GIED3A")</f>
        <v>B010GIED3A</v>
      </c>
      <c r="B234" s="16">
        <f>MAXIFS('Data Source'!A:A,'Data Source'!B:B,A234)</f>
        <v>43787</v>
      </c>
      <c r="C234" s="17">
        <f t="array" ref="C234">VLOOKUP(B234&amp;A234,{'Data Source'!A:A&amp;'Data Source'!B:B,'Data Source'!A:C},4,False)</f>
        <v>93</v>
      </c>
      <c r="D234" s="18">
        <f t="array" ref="D234">(VLOOKUP(B234&amp;A234,{'Data Source'!A:A&amp;'Data Source'!B:B,'Data Source'!A:C},4,False) - VLOOKUP(E234&amp;A234,{'Data Source'!A:A&amp;'Data Source'!B:B,'Data Source'!A:C},4,False))/VLOOKUP(E234&amp;A234,{'Data Source'!A:A&amp;'Data Source'!B:B,'Data Source'!A:C},4,False)</f>
        <v>-0.05102040816</v>
      </c>
      <c r="E234" s="16">
        <f>MINIFS('Data Source'!A:A,'Data Source'!B:B,A234)</f>
        <v>43779</v>
      </c>
      <c r="F234" s="17">
        <f t="shared" si="1"/>
        <v>9</v>
      </c>
    </row>
    <row r="235">
      <c r="A235" s="15" t="str">
        <f>IFERROR(__xludf.DUMMYFUNCTION("""COMPUTED_VALUE"""),"B07YTRF1FY")</f>
        <v>B07YTRF1FY</v>
      </c>
      <c r="B235" s="16">
        <f>MAXIFS('Data Source'!A:A,'Data Source'!B:B,A235)</f>
        <v>43786</v>
      </c>
      <c r="C235" s="17">
        <f t="array" ref="C235">VLOOKUP(B235&amp;A235,{'Data Source'!A:A&amp;'Data Source'!B:B,'Data Source'!A:C},4,False)</f>
        <v>49</v>
      </c>
      <c r="D235" s="18">
        <f t="array" ref="D235">(VLOOKUP(B235&amp;A235,{'Data Source'!A:A&amp;'Data Source'!B:B,'Data Source'!A:C},4,False) - VLOOKUP(E235&amp;A235,{'Data Source'!A:A&amp;'Data Source'!B:B,'Data Source'!A:C},4,False))/VLOOKUP(E235&amp;A235,{'Data Source'!A:A&amp;'Data Source'!B:B,'Data Source'!A:C},4,False)</f>
        <v>-0.5</v>
      </c>
      <c r="E235" s="16">
        <f>MINIFS('Data Source'!A:A,'Data Source'!B:B,A235)</f>
        <v>43781</v>
      </c>
      <c r="F235" s="17">
        <f t="shared" si="1"/>
        <v>6</v>
      </c>
    </row>
    <row r="236">
      <c r="A236" s="15" t="str">
        <f>IFERROR(__xludf.DUMMYFUNCTION("""COMPUTED_VALUE"""),"B01NCK6BEO")</f>
        <v>B01NCK6BEO</v>
      </c>
      <c r="B236" s="16">
        <f>MAXIFS('Data Source'!A:A,'Data Source'!B:B,A236)</f>
        <v>43786</v>
      </c>
      <c r="C236" s="17">
        <f t="array" ref="C236">VLOOKUP(B236&amp;A236,{'Data Source'!A:A&amp;'Data Source'!B:B,'Data Source'!A:C},4,False)</f>
        <v>63</v>
      </c>
      <c r="D236" s="18">
        <f t="array" ref="D236">(VLOOKUP(B236&amp;A236,{'Data Source'!A:A&amp;'Data Source'!B:B,'Data Source'!A:C},4,False) - VLOOKUP(E236&amp;A236,{'Data Source'!A:A&amp;'Data Source'!B:B,'Data Source'!A:C},4,False))/VLOOKUP(E236&amp;A236,{'Data Source'!A:A&amp;'Data Source'!B:B,'Data Source'!A:C},4,False)</f>
        <v>6.875</v>
      </c>
      <c r="E236" s="16">
        <f>MINIFS('Data Source'!A:A,'Data Source'!B:B,A236)</f>
        <v>43785</v>
      </c>
      <c r="F236" s="17">
        <f t="shared" si="1"/>
        <v>2</v>
      </c>
    </row>
    <row r="237">
      <c r="A237" s="15" t="str">
        <f>IFERROR(__xludf.DUMMYFUNCTION("""COMPUTED_VALUE"""),"B07FFW2YH9")</f>
        <v>B07FFW2YH9</v>
      </c>
      <c r="B237" s="16">
        <f>MAXIFS('Data Source'!A:A,'Data Source'!B:B,A237)</f>
        <v>43786</v>
      </c>
      <c r="C237" s="17">
        <f t="array" ref="C237">VLOOKUP(B237&amp;A237,{'Data Source'!A:A&amp;'Data Source'!B:B,'Data Source'!A:C},4,False)</f>
        <v>71</v>
      </c>
      <c r="D237" s="18">
        <f t="array" ref="D237">(VLOOKUP(B237&amp;A237,{'Data Source'!A:A&amp;'Data Source'!B:B,'Data Source'!A:C},4,False) - VLOOKUP(E237&amp;A237,{'Data Source'!A:A&amp;'Data Source'!B:B,'Data Source'!A:C},4,False))/VLOOKUP(E237&amp;A237,{'Data Source'!A:A&amp;'Data Source'!B:B,'Data Source'!A:C},4,False)</f>
        <v>-0.183908046</v>
      </c>
      <c r="E237" s="16">
        <f>MINIFS('Data Source'!A:A,'Data Source'!B:B,A237)</f>
        <v>43785</v>
      </c>
      <c r="F237" s="17">
        <f t="shared" si="1"/>
        <v>2</v>
      </c>
    </row>
    <row r="238">
      <c r="A238" s="15" t="str">
        <f>IFERROR(__xludf.DUMMYFUNCTION("""COMPUTED_VALUE"""),"B0098XUEIS")</f>
        <v>B0098XUEIS</v>
      </c>
      <c r="B238" s="16">
        <f>MAXIFS('Data Source'!A:A,'Data Source'!B:B,A238)</f>
        <v>43786</v>
      </c>
      <c r="C238" s="17">
        <f t="array" ref="C238">VLOOKUP(B238&amp;A238,{'Data Source'!A:A&amp;'Data Source'!B:B,'Data Source'!A:C},4,False)</f>
        <v>76</v>
      </c>
      <c r="D238" s="18">
        <f t="array" ref="D238">(VLOOKUP(B238&amp;A238,{'Data Source'!A:A&amp;'Data Source'!B:B,'Data Source'!A:C},4,False) - VLOOKUP(E238&amp;A238,{'Data Source'!A:A&amp;'Data Source'!B:B,'Data Source'!A:C},4,False))/VLOOKUP(E238&amp;A238,{'Data Source'!A:A&amp;'Data Source'!B:B,'Data Source'!A:C},4,False)</f>
        <v>-0.1555555556</v>
      </c>
      <c r="E238" s="16">
        <f>MINIFS('Data Source'!A:A,'Data Source'!B:B,A238)</f>
        <v>43781</v>
      </c>
      <c r="F238" s="17">
        <f t="shared" si="1"/>
        <v>6</v>
      </c>
    </row>
    <row r="239">
      <c r="A239" s="15" t="str">
        <f>IFERROR(__xludf.DUMMYFUNCTION("""COMPUTED_VALUE"""),"B07QK4YXQL")</f>
        <v>B07QK4YXQL</v>
      </c>
      <c r="B239" s="16">
        <f>MAXIFS('Data Source'!A:A,'Data Source'!B:B,A239)</f>
        <v>43785</v>
      </c>
      <c r="C239" s="17">
        <f t="array" ref="C239">VLOOKUP(B239&amp;A239,{'Data Source'!A:A&amp;'Data Source'!B:B,'Data Source'!A:C},4,False)</f>
        <v>31</v>
      </c>
      <c r="D239" s="18">
        <f t="array" ref="D239">(VLOOKUP(B239&amp;A239,{'Data Source'!A:A&amp;'Data Source'!B:B,'Data Source'!A:C},4,False) - VLOOKUP(E239&amp;A239,{'Data Source'!A:A&amp;'Data Source'!B:B,'Data Source'!A:C},4,False))/VLOOKUP(E239&amp;A239,{'Data Source'!A:A&amp;'Data Source'!B:B,'Data Source'!A:C},4,False)</f>
        <v>0</v>
      </c>
      <c r="E239" s="16">
        <f>MINIFS('Data Source'!A:A,'Data Source'!B:B,A239)</f>
        <v>43785</v>
      </c>
      <c r="F239" s="17">
        <f t="shared" si="1"/>
        <v>1</v>
      </c>
    </row>
    <row r="240">
      <c r="A240" s="15" t="str">
        <f>IFERROR(__xludf.DUMMYFUNCTION("""COMPUTED_VALUE"""),"B07MDBP752")</f>
        <v>B07MDBP752</v>
      </c>
      <c r="B240" s="16">
        <f>MAXIFS('Data Source'!A:A,'Data Source'!B:B,A240)</f>
        <v>43785</v>
      </c>
      <c r="C240" s="17">
        <f t="array" ref="C240">VLOOKUP(B240&amp;A240,{'Data Source'!A:A&amp;'Data Source'!B:B,'Data Source'!A:C},4,False)</f>
        <v>76</v>
      </c>
      <c r="D240" s="18">
        <f t="array" ref="D240">(VLOOKUP(B240&amp;A240,{'Data Source'!A:A&amp;'Data Source'!B:B,'Data Source'!A:C},4,False) - VLOOKUP(E240&amp;A240,{'Data Source'!A:A&amp;'Data Source'!B:B,'Data Source'!A:C},4,False))/VLOOKUP(E240&amp;A240,{'Data Source'!A:A&amp;'Data Source'!B:B,'Data Source'!A:C},4,False)</f>
        <v>0</v>
      </c>
      <c r="E240" s="16">
        <f>MINIFS('Data Source'!A:A,'Data Source'!B:B,A240)</f>
        <v>43785</v>
      </c>
      <c r="F240" s="17">
        <f t="shared" si="1"/>
        <v>1</v>
      </c>
    </row>
    <row r="241">
      <c r="A241" s="15" t="str">
        <f>IFERROR(__xludf.DUMMYFUNCTION("""COMPUTED_VALUE"""),"B00464AJ7U")</f>
        <v>B00464AJ7U</v>
      </c>
      <c r="B241" s="16">
        <f>MAXIFS('Data Source'!A:A,'Data Source'!B:B,A241)</f>
        <v>43785</v>
      </c>
      <c r="C241" s="17">
        <f t="array" ref="C241">VLOOKUP(B241&amp;A241,{'Data Source'!A:A&amp;'Data Source'!B:B,'Data Source'!A:C},4,False)</f>
        <v>78</v>
      </c>
      <c r="D241" s="18">
        <f t="array" ref="D241">(VLOOKUP(B241&amp;A241,{'Data Source'!A:A&amp;'Data Source'!B:B,'Data Source'!A:C},4,False) - VLOOKUP(E241&amp;A241,{'Data Source'!A:A&amp;'Data Source'!B:B,'Data Source'!A:C},4,False))/VLOOKUP(E241&amp;A241,{'Data Source'!A:A&amp;'Data Source'!B:B,'Data Source'!A:C},4,False)</f>
        <v>0</v>
      </c>
      <c r="E241" s="16">
        <f>MINIFS('Data Source'!A:A,'Data Source'!B:B,A241)</f>
        <v>43785</v>
      </c>
      <c r="F241" s="17">
        <f t="shared" si="1"/>
        <v>1</v>
      </c>
    </row>
    <row r="242">
      <c r="A242" s="15" t="str">
        <f>IFERROR(__xludf.DUMMYFUNCTION("""COMPUTED_VALUE"""),"B00IT928AO")</f>
        <v>B00IT928AO</v>
      </c>
      <c r="B242" s="16">
        <f>MAXIFS('Data Source'!A:A,'Data Source'!B:B,A242)</f>
        <v>43785</v>
      </c>
      <c r="C242" s="17">
        <f t="array" ref="C242">VLOOKUP(B242&amp;A242,{'Data Source'!A:A&amp;'Data Source'!B:B,'Data Source'!A:C},4,False)</f>
        <v>79</v>
      </c>
      <c r="D242" s="18">
        <f t="array" ref="D242">(VLOOKUP(B242&amp;A242,{'Data Source'!A:A&amp;'Data Source'!B:B,'Data Source'!A:C},4,False) - VLOOKUP(E242&amp;A242,{'Data Source'!A:A&amp;'Data Source'!B:B,'Data Source'!A:C},4,False))/VLOOKUP(E242&amp;A242,{'Data Source'!A:A&amp;'Data Source'!B:B,'Data Source'!A:C},4,False)</f>
        <v>0</v>
      </c>
      <c r="E242" s="16">
        <f>MINIFS('Data Source'!A:A,'Data Source'!B:B,A242)</f>
        <v>43785</v>
      </c>
      <c r="F242" s="17">
        <f t="shared" si="1"/>
        <v>1</v>
      </c>
    </row>
    <row r="243">
      <c r="A243" s="15" t="str">
        <f>IFERROR(__xludf.DUMMYFUNCTION("""COMPUTED_VALUE"""),"B07MG4R82Q")</f>
        <v>B07MG4R82Q</v>
      </c>
      <c r="B243" s="16">
        <f>MAXIFS('Data Source'!A:A,'Data Source'!B:B,A243)</f>
        <v>43785</v>
      </c>
      <c r="C243" s="17">
        <f t="array" ref="C243">VLOOKUP(B243&amp;A243,{'Data Source'!A:A&amp;'Data Source'!B:B,'Data Source'!A:C},4,False)</f>
        <v>84</v>
      </c>
      <c r="D243" s="18">
        <f t="array" ref="D243">(VLOOKUP(B243&amp;A243,{'Data Source'!A:A&amp;'Data Source'!B:B,'Data Source'!A:C},4,False) - VLOOKUP(E243&amp;A243,{'Data Source'!A:A&amp;'Data Source'!B:B,'Data Source'!A:C},4,False))/VLOOKUP(E243&amp;A243,{'Data Source'!A:A&amp;'Data Source'!B:B,'Data Source'!A:C},4,False)</f>
        <v>0.2173913043</v>
      </c>
      <c r="E243" s="16">
        <f>MINIFS('Data Source'!A:A,'Data Source'!B:B,A243)</f>
        <v>43782</v>
      </c>
      <c r="F243" s="17">
        <f t="shared" si="1"/>
        <v>4</v>
      </c>
    </row>
    <row r="244">
      <c r="A244" s="15" t="str">
        <f>IFERROR(__xludf.DUMMYFUNCTION("""COMPUTED_VALUE"""),"B07F2CXY7Q")</f>
        <v>B07F2CXY7Q</v>
      </c>
      <c r="B244" s="16">
        <f>MAXIFS('Data Source'!A:A,'Data Source'!B:B,A244)</f>
        <v>43785</v>
      </c>
      <c r="C244" s="17">
        <f t="array" ref="C244">VLOOKUP(B244&amp;A244,{'Data Source'!A:A&amp;'Data Source'!B:B,'Data Source'!A:C},4,False)</f>
        <v>94</v>
      </c>
      <c r="D244" s="18">
        <f t="array" ref="D244">(VLOOKUP(B244&amp;A244,{'Data Source'!A:A&amp;'Data Source'!B:B,'Data Source'!A:C},4,False) - VLOOKUP(E244&amp;A244,{'Data Source'!A:A&amp;'Data Source'!B:B,'Data Source'!A:C},4,False))/VLOOKUP(E244&amp;A244,{'Data Source'!A:A&amp;'Data Source'!B:B,'Data Source'!A:C},4,False)</f>
        <v>0.7407407407</v>
      </c>
      <c r="E244" s="16">
        <f>MINIFS('Data Source'!A:A,'Data Source'!B:B,A244)</f>
        <v>43776</v>
      </c>
      <c r="F244" s="17">
        <f t="shared" si="1"/>
        <v>10</v>
      </c>
    </row>
    <row r="245">
      <c r="A245" s="15" t="str">
        <f>IFERROR(__xludf.DUMMYFUNCTION("""COMPUTED_VALUE"""),"B000IHJF60")</f>
        <v>B000IHJF60</v>
      </c>
      <c r="B245" s="16">
        <f>MAXIFS('Data Source'!A:A,'Data Source'!B:B,A245)</f>
        <v>43784</v>
      </c>
      <c r="C245" s="17">
        <f t="array" ref="C245">VLOOKUP(B245&amp;A245,{'Data Source'!A:A&amp;'Data Source'!B:B,'Data Source'!A:C},4,False)</f>
        <v>81</v>
      </c>
      <c r="D245" s="18">
        <f t="array" ref="D245">(VLOOKUP(B245&amp;A245,{'Data Source'!A:A&amp;'Data Source'!B:B,'Data Source'!A:C},4,False) - VLOOKUP(E245&amp;A245,{'Data Source'!A:A&amp;'Data Source'!B:B,'Data Source'!A:C},4,False))/VLOOKUP(E245&amp;A245,{'Data Source'!A:A&amp;'Data Source'!B:B,'Data Source'!A:C},4,False)</f>
        <v>-0.1649484536</v>
      </c>
      <c r="E245" s="16">
        <f>MINIFS('Data Source'!A:A,'Data Source'!B:B,A245)</f>
        <v>43777</v>
      </c>
      <c r="F245" s="17">
        <f t="shared" si="1"/>
        <v>8</v>
      </c>
    </row>
    <row r="246">
      <c r="A246" s="15" t="str">
        <f>IFERROR(__xludf.DUMMYFUNCTION("""COMPUTED_VALUE"""),"B07QRH2RCX")</f>
        <v>B07QRH2RCX</v>
      </c>
      <c r="B246" s="16">
        <f>MAXIFS('Data Source'!A:A,'Data Source'!B:B,A246)</f>
        <v>43784</v>
      </c>
      <c r="C246" s="17">
        <f t="array" ref="C246">VLOOKUP(B246&amp;A246,{'Data Source'!A:A&amp;'Data Source'!B:B,'Data Source'!A:C},4,False)</f>
        <v>96</v>
      </c>
      <c r="D246" s="18">
        <f t="array" ref="D246">(VLOOKUP(B246&amp;A246,{'Data Source'!A:A&amp;'Data Source'!B:B,'Data Source'!A:C},4,False) - VLOOKUP(E246&amp;A246,{'Data Source'!A:A&amp;'Data Source'!B:B,'Data Source'!A:C},4,False))/VLOOKUP(E246&amp;A246,{'Data Source'!A:A&amp;'Data Source'!B:B,'Data Source'!A:C},4,False)</f>
        <v>0.6271186441</v>
      </c>
      <c r="E246" s="16">
        <f>MINIFS('Data Source'!A:A,'Data Source'!B:B,A246)</f>
        <v>43780</v>
      </c>
      <c r="F246" s="17">
        <f t="shared" si="1"/>
        <v>5</v>
      </c>
    </row>
    <row r="247">
      <c r="A247" s="15" t="str">
        <f>IFERROR(__xludf.DUMMYFUNCTION("""COMPUTED_VALUE"""),"B0196WNE3W")</f>
        <v>B0196WNE3W</v>
      </c>
      <c r="B247" s="16">
        <f>MAXIFS('Data Source'!A:A,'Data Source'!B:B,A247)</f>
        <v>43784</v>
      </c>
      <c r="C247" s="17">
        <f t="array" ref="C247">VLOOKUP(B247&amp;A247,{'Data Source'!A:A&amp;'Data Source'!B:B,'Data Source'!A:C},4,False)</f>
        <v>100</v>
      </c>
      <c r="D247" s="18">
        <f t="array" ref="D247">(VLOOKUP(B247&amp;A247,{'Data Source'!A:A&amp;'Data Source'!B:B,'Data Source'!A:C},4,False) - VLOOKUP(E247&amp;A247,{'Data Source'!A:A&amp;'Data Source'!B:B,'Data Source'!A:C},4,False))/VLOOKUP(E247&amp;A247,{'Data Source'!A:A&amp;'Data Source'!B:B,'Data Source'!A:C},4,False)</f>
        <v>0.5151515152</v>
      </c>
      <c r="E247" s="16">
        <f>MINIFS('Data Source'!A:A,'Data Source'!B:B,A247)</f>
        <v>43776</v>
      </c>
      <c r="F247" s="17">
        <f t="shared" si="1"/>
        <v>9</v>
      </c>
    </row>
    <row r="248">
      <c r="A248" s="15" t="str">
        <f>IFERROR(__xludf.DUMMYFUNCTION("""COMPUTED_VALUE"""),"B073XRNN53")</f>
        <v>B073XRNN53</v>
      </c>
      <c r="B248" s="16">
        <f>MAXIFS('Data Source'!A:A,'Data Source'!B:B,A248)</f>
        <v>43783</v>
      </c>
      <c r="C248" s="17">
        <f t="array" ref="C248">VLOOKUP(B248&amp;A248,{'Data Source'!A:A&amp;'Data Source'!B:B,'Data Source'!A:C},4,False)</f>
        <v>62</v>
      </c>
      <c r="D248" s="18">
        <f t="array" ref="D248">(VLOOKUP(B248&amp;A248,{'Data Source'!A:A&amp;'Data Source'!B:B,'Data Source'!A:C},4,False) - VLOOKUP(E248&amp;A248,{'Data Source'!A:A&amp;'Data Source'!B:B,'Data Source'!A:C},4,False))/VLOOKUP(E248&amp;A248,{'Data Source'!A:A&amp;'Data Source'!B:B,'Data Source'!A:C},4,False)</f>
        <v>7.857142857</v>
      </c>
      <c r="E248" s="16">
        <f>MINIFS('Data Source'!A:A,'Data Source'!B:B,A248)</f>
        <v>43779</v>
      </c>
      <c r="F248" s="17">
        <f t="shared" si="1"/>
        <v>5</v>
      </c>
    </row>
    <row r="249">
      <c r="A249" s="15" t="str">
        <f>IFERROR(__xludf.DUMMYFUNCTION("""COMPUTED_VALUE"""),"B01L1UQJVG")</f>
        <v>B01L1UQJVG</v>
      </c>
      <c r="B249" s="16">
        <f>MAXIFS('Data Source'!A:A,'Data Source'!B:B,A249)</f>
        <v>43783</v>
      </c>
      <c r="C249" s="17">
        <f t="array" ref="C249">VLOOKUP(B249&amp;A249,{'Data Source'!A:A&amp;'Data Source'!B:B,'Data Source'!A:C},4,False)</f>
        <v>63</v>
      </c>
      <c r="D249" s="18">
        <f t="array" ref="D249">(VLOOKUP(B249&amp;A249,{'Data Source'!A:A&amp;'Data Source'!B:B,'Data Source'!A:C},4,False) - VLOOKUP(E249&amp;A249,{'Data Source'!A:A&amp;'Data Source'!B:B,'Data Source'!A:C},4,False))/VLOOKUP(E249&amp;A249,{'Data Source'!A:A&amp;'Data Source'!B:B,'Data Source'!A:C},4,False)</f>
        <v>0</v>
      </c>
      <c r="E249" s="16">
        <f>MINIFS('Data Source'!A:A,'Data Source'!B:B,A249)</f>
        <v>43783</v>
      </c>
      <c r="F249" s="17">
        <f t="shared" si="1"/>
        <v>1</v>
      </c>
    </row>
    <row r="250">
      <c r="A250" s="15" t="str">
        <f>IFERROR(__xludf.DUMMYFUNCTION("""COMPUTED_VALUE"""),"B0815SRH3D")</f>
        <v>B0815SRH3D</v>
      </c>
      <c r="B250" s="16">
        <f>MAXIFS('Data Source'!A:A,'Data Source'!B:B,A250)</f>
        <v>43783</v>
      </c>
      <c r="C250" s="17">
        <f t="array" ref="C250">VLOOKUP(B250&amp;A250,{'Data Source'!A:A&amp;'Data Source'!B:B,'Data Source'!A:C},4,False)</f>
        <v>99</v>
      </c>
      <c r="D250" s="18">
        <f t="array" ref="D250">(VLOOKUP(B250&amp;A250,{'Data Source'!A:A&amp;'Data Source'!B:B,'Data Source'!A:C},4,False) - VLOOKUP(E250&amp;A250,{'Data Source'!A:A&amp;'Data Source'!B:B,'Data Source'!A:C},4,False))/VLOOKUP(E250&amp;A250,{'Data Source'!A:A&amp;'Data Source'!B:B,'Data Source'!A:C},4,False)</f>
        <v>0</v>
      </c>
      <c r="E250" s="16">
        <f>MINIFS('Data Source'!A:A,'Data Source'!B:B,A250)</f>
        <v>43783</v>
      </c>
      <c r="F250" s="17">
        <f t="shared" si="1"/>
        <v>1</v>
      </c>
    </row>
    <row r="251">
      <c r="A251" s="15" t="str">
        <f>IFERROR(__xludf.DUMMYFUNCTION("""COMPUTED_VALUE"""),"B07W1TXT1S")</f>
        <v>B07W1TXT1S</v>
      </c>
      <c r="B251" s="16">
        <f>MAXIFS('Data Source'!A:A,'Data Source'!B:B,A251)</f>
        <v>43782</v>
      </c>
      <c r="C251" s="17">
        <f t="array" ref="C251">VLOOKUP(B251&amp;A251,{'Data Source'!A:A&amp;'Data Source'!B:B,'Data Source'!A:C},4,False)</f>
        <v>44</v>
      </c>
      <c r="D251" s="18">
        <f t="array" ref="D251">(VLOOKUP(B251&amp;A251,{'Data Source'!A:A&amp;'Data Source'!B:B,'Data Source'!A:C},4,False) - VLOOKUP(E251&amp;A251,{'Data Source'!A:A&amp;'Data Source'!B:B,'Data Source'!A:C},4,False))/VLOOKUP(E251&amp;A251,{'Data Source'!A:A&amp;'Data Source'!B:B,'Data Source'!A:C},4,False)</f>
        <v>0</v>
      </c>
      <c r="E251" s="16">
        <f>MINIFS('Data Source'!A:A,'Data Source'!B:B,A251)</f>
        <v>43782</v>
      </c>
      <c r="F251" s="17">
        <f t="shared" si="1"/>
        <v>1</v>
      </c>
    </row>
    <row r="252">
      <c r="A252" s="15" t="str">
        <f>IFERROR(__xludf.DUMMYFUNCTION("""COMPUTED_VALUE"""),"B07B9TP6XL")</f>
        <v>B07B9TP6XL</v>
      </c>
      <c r="B252" s="16">
        <f>MAXIFS('Data Source'!A:A,'Data Source'!B:B,A252)</f>
        <v>43782</v>
      </c>
      <c r="C252" s="17">
        <f t="array" ref="C252">VLOOKUP(B252&amp;A252,{'Data Source'!A:A&amp;'Data Source'!B:B,'Data Source'!A:C},4,False)</f>
        <v>93</v>
      </c>
      <c r="D252" s="18">
        <f t="array" ref="D252">(VLOOKUP(B252&amp;A252,{'Data Source'!A:A&amp;'Data Source'!B:B,'Data Source'!A:C},4,False) - VLOOKUP(E252&amp;A252,{'Data Source'!A:A&amp;'Data Source'!B:B,'Data Source'!A:C},4,False))/VLOOKUP(E252&amp;A252,{'Data Source'!A:A&amp;'Data Source'!B:B,'Data Source'!A:C},4,False)</f>
        <v>0</v>
      </c>
      <c r="E252" s="16">
        <f>MINIFS('Data Source'!A:A,'Data Source'!B:B,A252)</f>
        <v>43782</v>
      </c>
      <c r="F252" s="17">
        <f t="shared" si="1"/>
        <v>1</v>
      </c>
    </row>
    <row r="253">
      <c r="A253" s="15" t="str">
        <f>IFERROR(__xludf.DUMMYFUNCTION("""COMPUTED_VALUE"""),"B079PLSDVK")</f>
        <v>B079PLSDVK</v>
      </c>
      <c r="B253" s="16">
        <f>MAXIFS('Data Source'!A:A,'Data Source'!B:B,A253)</f>
        <v>43782</v>
      </c>
      <c r="C253" s="17">
        <f t="array" ref="C253">VLOOKUP(B253&amp;A253,{'Data Source'!A:A&amp;'Data Source'!B:B,'Data Source'!A:C},4,False)</f>
        <v>94</v>
      </c>
      <c r="D253" s="18">
        <f t="array" ref="D253">(VLOOKUP(B253&amp;A253,{'Data Source'!A:A&amp;'Data Source'!B:B,'Data Source'!A:C},4,False) - VLOOKUP(E253&amp;A253,{'Data Source'!A:A&amp;'Data Source'!B:B,'Data Source'!A:C},4,False))/VLOOKUP(E253&amp;A253,{'Data Source'!A:A&amp;'Data Source'!B:B,'Data Source'!A:C},4,False)</f>
        <v>-0.06</v>
      </c>
      <c r="E253" s="16">
        <f>MINIFS('Data Source'!A:A,'Data Source'!B:B,A253)</f>
        <v>43777</v>
      </c>
      <c r="F253" s="17">
        <f t="shared" si="1"/>
        <v>6</v>
      </c>
    </row>
    <row r="254">
      <c r="A254" s="15" t="str">
        <f>IFERROR(__xludf.DUMMYFUNCTION("""COMPUTED_VALUE"""),"B07728RXLV")</f>
        <v>B07728RXLV</v>
      </c>
      <c r="B254" s="16">
        <f>MAXIFS('Data Source'!A:A,'Data Source'!B:B,A254)</f>
        <v>43781</v>
      </c>
      <c r="C254" s="17">
        <f t="array" ref="C254">VLOOKUP(B254&amp;A254,{'Data Source'!A:A&amp;'Data Source'!B:B,'Data Source'!A:C},4,False)</f>
        <v>73</v>
      </c>
      <c r="D254" s="18">
        <f t="array" ref="D254">(VLOOKUP(B254&amp;A254,{'Data Source'!A:A&amp;'Data Source'!B:B,'Data Source'!A:C},4,False) - VLOOKUP(E254&amp;A254,{'Data Source'!A:A&amp;'Data Source'!B:B,'Data Source'!A:C},4,False))/VLOOKUP(E254&amp;A254,{'Data Source'!A:A&amp;'Data Source'!B:B,'Data Source'!A:C},4,False)</f>
        <v>4.214285714</v>
      </c>
      <c r="E254" s="16">
        <f>MINIFS('Data Source'!A:A,'Data Source'!B:B,A254)</f>
        <v>43779</v>
      </c>
      <c r="F254" s="17">
        <f t="shared" si="1"/>
        <v>3</v>
      </c>
    </row>
    <row r="255">
      <c r="A255" s="15" t="str">
        <f>IFERROR(__xludf.DUMMYFUNCTION("""COMPUTED_VALUE"""),"B07M7T7SZP")</f>
        <v>B07M7T7SZP</v>
      </c>
      <c r="B255" s="16">
        <f>MAXIFS('Data Source'!A:A,'Data Source'!B:B,A255)</f>
        <v>43781</v>
      </c>
      <c r="C255" s="17">
        <f t="array" ref="C255">VLOOKUP(B255&amp;A255,{'Data Source'!A:A&amp;'Data Source'!B:B,'Data Source'!A:C},4,False)</f>
        <v>81</v>
      </c>
      <c r="D255" s="18">
        <f t="array" ref="D255">(VLOOKUP(B255&amp;A255,{'Data Source'!A:A&amp;'Data Source'!B:B,'Data Source'!A:C},4,False) - VLOOKUP(E255&amp;A255,{'Data Source'!A:A&amp;'Data Source'!B:B,'Data Source'!A:C},4,False))/VLOOKUP(E255&amp;A255,{'Data Source'!A:A&amp;'Data Source'!B:B,'Data Source'!A:C},4,False)</f>
        <v>0.265625</v>
      </c>
      <c r="E255" s="16">
        <f>MINIFS('Data Source'!A:A,'Data Source'!B:B,A255)</f>
        <v>43776</v>
      </c>
      <c r="F255" s="17">
        <f t="shared" si="1"/>
        <v>6</v>
      </c>
    </row>
    <row r="256">
      <c r="A256" s="15" t="str">
        <f>IFERROR(__xludf.DUMMYFUNCTION("""COMPUTED_VALUE"""),"B000TDMUDS")</f>
        <v>B000TDMUDS</v>
      </c>
      <c r="B256" s="16">
        <f>MAXIFS('Data Source'!A:A,'Data Source'!B:B,A256)</f>
        <v>43781</v>
      </c>
      <c r="C256" s="17">
        <f t="array" ref="C256">VLOOKUP(B256&amp;A256,{'Data Source'!A:A&amp;'Data Source'!B:B,'Data Source'!A:C},4,False)</f>
        <v>86</v>
      </c>
      <c r="D256" s="18">
        <f t="array" ref="D256">(VLOOKUP(B256&amp;A256,{'Data Source'!A:A&amp;'Data Source'!B:B,'Data Source'!A:C},4,False) - VLOOKUP(E256&amp;A256,{'Data Source'!A:A&amp;'Data Source'!B:B,'Data Source'!A:C},4,False))/VLOOKUP(E256&amp;A256,{'Data Source'!A:A&amp;'Data Source'!B:B,'Data Source'!A:C},4,False)</f>
        <v>-0.1313131313</v>
      </c>
      <c r="E256" s="16">
        <f>MINIFS('Data Source'!A:A,'Data Source'!B:B,A256)</f>
        <v>43779</v>
      </c>
      <c r="F256" s="17">
        <f t="shared" si="1"/>
        <v>3</v>
      </c>
    </row>
    <row r="257">
      <c r="A257" s="15" t="str">
        <f>IFERROR(__xludf.DUMMYFUNCTION("""COMPUTED_VALUE"""),"B07V6PX3V5")</f>
        <v>B07V6PX3V5</v>
      </c>
      <c r="B257" s="16">
        <f>MAXIFS('Data Source'!A:A,'Data Source'!B:B,A257)</f>
        <v>43780</v>
      </c>
      <c r="C257" s="17">
        <f t="array" ref="C257">VLOOKUP(B257&amp;A257,{'Data Source'!A:A&amp;'Data Source'!B:B,'Data Source'!A:C},4,False)</f>
        <v>13</v>
      </c>
      <c r="D257" s="18">
        <f t="array" ref="D257">(VLOOKUP(B257&amp;A257,{'Data Source'!A:A&amp;'Data Source'!B:B,'Data Source'!A:C},4,False) - VLOOKUP(E257&amp;A257,{'Data Source'!A:A&amp;'Data Source'!B:B,'Data Source'!A:C},4,False))/VLOOKUP(E257&amp;A257,{'Data Source'!A:A&amp;'Data Source'!B:B,'Data Source'!A:C},4,False)</f>
        <v>0</v>
      </c>
      <c r="E257" s="16">
        <f>MINIFS('Data Source'!A:A,'Data Source'!B:B,A257)</f>
        <v>43780</v>
      </c>
      <c r="F257" s="17">
        <f t="shared" si="1"/>
        <v>1</v>
      </c>
    </row>
    <row r="258">
      <c r="A258" s="15" t="str">
        <f>IFERROR(__xludf.DUMMYFUNCTION("""COMPUTED_VALUE"""),"B079KZQBYG")</f>
        <v>B079KZQBYG</v>
      </c>
      <c r="B258" s="16">
        <f>MAXIFS('Data Source'!A:A,'Data Source'!B:B,A258)</f>
        <v>43780</v>
      </c>
      <c r="C258" s="17">
        <f t="array" ref="C258">VLOOKUP(B258&amp;A258,{'Data Source'!A:A&amp;'Data Source'!B:B,'Data Source'!A:C},4,False)</f>
        <v>62</v>
      </c>
      <c r="D258" s="18">
        <f t="array" ref="D258">(VLOOKUP(B258&amp;A258,{'Data Source'!A:A&amp;'Data Source'!B:B,'Data Source'!A:C},4,False) - VLOOKUP(E258&amp;A258,{'Data Source'!A:A&amp;'Data Source'!B:B,'Data Source'!A:C},4,False))/VLOOKUP(E258&amp;A258,{'Data Source'!A:A&amp;'Data Source'!B:B,'Data Source'!A:C},4,False)</f>
        <v>0</v>
      </c>
      <c r="E258" s="16">
        <f>MINIFS('Data Source'!A:A,'Data Source'!B:B,A258)</f>
        <v>43780</v>
      </c>
      <c r="F258" s="17">
        <f t="shared" si="1"/>
        <v>1</v>
      </c>
    </row>
    <row r="259">
      <c r="A259" s="15" t="str">
        <f>IFERROR(__xludf.DUMMYFUNCTION("""COMPUTED_VALUE"""),"B0771W128M")</f>
        <v>B0771W128M</v>
      </c>
      <c r="B259" s="16">
        <f>MAXIFS('Data Source'!A:A,'Data Source'!B:B,A259)</f>
        <v>43780</v>
      </c>
      <c r="C259" s="17">
        <f t="array" ref="C259">VLOOKUP(B259&amp;A259,{'Data Source'!A:A&amp;'Data Source'!B:B,'Data Source'!A:C},4,False)</f>
        <v>64</v>
      </c>
      <c r="D259" s="18">
        <f t="array" ref="D259">(VLOOKUP(B259&amp;A259,{'Data Source'!A:A&amp;'Data Source'!B:B,'Data Source'!A:C},4,False) - VLOOKUP(E259&amp;A259,{'Data Source'!A:A&amp;'Data Source'!B:B,'Data Source'!A:C},4,False))/VLOOKUP(E259&amp;A259,{'Data Source'!A:A&amp;'Data Source'!B:B,'Data Source'!A:C},4,False)</f>
        <v>0</v>
      </c>
      <c r="E259" s="16">
        <f>MINIFS('Data Source'!A:A,'Data Source'!B:B,A259)</f>
        <v>43780</v>
      </c>
      <c r="F259" s="17">
        <f t="shared" si="1"/>
        <v>1</v>
      </c>
    </row>
    <row r="260">
      <c r="A260" s="15" t="str">
        <f>IFERROR(__xludf.DUMMYFUNCTION("""COMPUTED_VALUE"""),"B074NH61RT")</f>
        <v>B074NH61RT</v>
      </c>
      <c r="B260" s="16">
        <f>MAXIFS('Data Source'!A:A,'Data Source'!B:B,A260)</f>
        <v>43780</v>
      </c>
      <c r="C260" s="17">
        <f t="array" ref="C260">VLOOKUP(B260&amp;A260,{'Data Source'!A:A&amp;'Data Source'!B:B,'Data Source'!A:C},4,False)</f>
        <v>66</v>
      </c>
      <c r="D260" s="18">
        <f t="array" ref="D260">(VLOOKUP(B260&amp;A260,{'Data Source'!A:A&amp;'Data Source'!B:B,'Data Source'!A:C},4,False) - VLOOKUP(E260&amp;A260,{'Data Source'!A:A&amp;'Data Source'!B:B,'Data Source'!A:C},4,False))/VLOOKUP(E260&amp;A260,{'Data Source'!A:A&amp;'Data Source'!B:B,'Data Source'!A:C},4,False)</f>
        <v>0.04761904762</v>
      </c>
      <c r="E260" s="16">
        <f>MINIFS('Data Source'!A:A,'Data Source'!B:B,A260)</f>
        <v>43776</v>
      </c>
      <c r="F260" s="17">
        <f t="shared" si="1"/>
        <v>5</v>
      </c>
    </row>
    <row r="261">
      <c r="A261" s="15" t="str">
        <f>IFERROR(__xludf.DUMMYFUNCTION("""COMPUTED_VALUE"""),"B07CHCLN4B")</f>
        <v>B07CHCLN4B</v>
      </c>
      <c r="B261" s="16">
        <f>MAXIFS('Data Source'!A:A,'Data Source'!B:B,A261)</f>
        <v>43780</v>
      </c>
      <c r="C261" s="17">
        <f t="array" ref="C261">VLOOKUP(B261&amp;A261,{'Data Source'!A:A&amp;'Data Source'!B:B,'Data Source'!A:C},4,False)</f>
        <v>74</v>
      </c>
      <c r="D261" s="18">
        <f t="array" ref="D261">(VLOOKUP(B261&amp;A261,{'Data Source'!A:A&amp;'Data Source'!B:B,'Data Source'!A:C},4,False) - VLOOKUP(E261&amp;A261,{'Data Source'!A:A&amp;'Data Source'!B:B,'Data Source'!A:C},4,False))/VLOOKUP(E261&amp;A261,{'Data Source'!A:A&amp;'Data Source'!B:B,'Data Source'!A:C},4,False)</f>
        <v>1.3125</v>
      </c>
      <c r="E261" s="16">
        <f>MINIFS('Data Source'!A:A,'Data Source'!B:B,A261)</f>
        <v>43776</v>
      </c>
      <c r="F261" s="17">
        <f t="shared" si="1"/>
        <v>5</v>
      </c>
    </row>
    <row r="262">
      <c r="A262" s="15" t="str">
        <f>IFERROR(__xludf.DUMMYFUNCTION("""COMPUTED_VALUE"""),"B00M169YVC")</f>
        <v>B00M169YVC</v>
      </c>
      <c r="B262" s="16">
        <f>MAXIFS('Data Source'!A:A,'Data Source'!B:B,A262)</f>
        <v>43780</v>
      </c>
      <c r="C262" s="17">
        <f t="array" ref="C262">VLOOKUP(B262&amp;A262,{'Data Source'!A:A&amp;'Data Source'!B:B,'Data Source'!A:C},4,False)</f>
        <v>75</v>
      </c>
      <c r="D262" s="18">
        <f t="array" ref="D262">(VLOOKUP(B262&amp;A262,{'Data Source'!A:A&amp;'Data Source'!B:B,'Data Source'!A:C},4,False) - VLOOKUP(E262&amp;A262,{'Data Source'!A:A&amp;'Data Source'!B:B,'Data Source'!A:C},4,False))/VLOOKUP(E262&amp;A262,{'Data Source'!A:A&amp;'Data Source'!B:B,'Data Source'!A:C},4,False)</f>
        <v>-0.1379310345</v>
      </c>
      <c r="E262" s="16">
        <f>MINIFS('Data Source'!A:A,'Data Source'!B:B,A262)</f>
        <v>43776</v>
      </c>
      <c r="F262" s="17">
        <f t="shared" si="1"/>
        <v>5</v>
      </c>
    </row>
    <row r="263">
      <c r="A263" s="15" t="str">
        <f>IFERROR(__xludf.DUMMYFUNCTION("""COMPUTED_VALUE"""),"B07J232RV4")</f>
        <v>B07J232RV4</v>
      </c>
      <c r="B263" s="16">
        <f>MAXIFS('Data Source'!A:A,'Data Source'!B:B,A263)</f>
        <v>43780</v>
      </c>
      <c r="C263" s="17">
        <f t="array" ref="C263">VLOOKUP(B263&amp;A263,{'Data Source'!A:A&amp;'Data Source'!B:B,'Data Source'!A:C},4,False)</f>
        <v>88</v>
      </c>
      <c r="D263" s="18">
        <f t="array" ref="D263">(VLOOKUP(B263&amp;A263,{'Data Source'!A:A&amp;'Data Source'!B:B,'Data Source'!A:C},4,False) - VLOOKUP(E263&amp;A263,{'Data Source'!A:A&amp;'Data Source'!B:B,'Data Source'!A:C},4,False))/VLOOKUP(E263&amp;A263,{'Data Source'!A:A&amp;'Data Source'!B:B,'Data Source'!A:C},4,False)</f>
        <v>0.1428571429</v>
      </c>
      <c r="E263" s="16">
        <f>MINIFS('Data Source'!A:A,'Data Source'!B:B,A263)</f>
        <v>43776</v>
      </c>
      <c r="F263" s="17">
        <f t="shared" si="1"/>
        <v>5</v>
      </c>
    </row>
    <row r="264">
      <c r="A264" s="15" t="str">
        <f>IFERROR(__xludf.DUMMYFUNCTION("""COMPUTED_VALUE"""),"B01H8DLHKS")</f>
        <v>B01H8DLHKS</v>
      </c>
      <c r="B264" s="16">
        <f>MAXIFS('Data Source'!A:A,'Data Source'!B:B,A264)</f>
        <v>43779</v>
      </c>
      <c r="C264" s="17">
        <f t="array" ref="C264">VLOOKUP(B264&amp;A264,{'Data Source'!A:A&amp;'Data Source'!B:B,'Data Source'!A:C},4,False)</f>
        <v>50</v>
      </c>
      <c r="D264" s="18">
        <f t="array" ref="D264">(VLOOKUP(B264&amp;A264,{'Data Source'!A:A&amp;'Data Source'!B:B,'Data Source'!A:C},4,False) - VLOOKUP(E264&amp;A264,{'Data Source'!A:A&amp;'Data Source'!B:B,'Data Source'!A:C},4,False))/VLOOKUP(E264&amp;A264,{'Data Source'!A:A&amp;'Data Source'!B:B,'Data Source'!A:C},4,False)</f>
        <v>0</v>
      </c>
      <c r="E264" s="16">
        <f>MINIFS('Data Source'!A:A,'Data Source'!B:B,A264)</f>
        <v>43779</v>
      </c>
      <c r="F264" s="17">
        <f t="shared" si="1"/>
        <v>1</v>
      </c>
    </row>
    <row r="265">
      <c r="A265" s="15" t="str">
        <f>IFERROR(__xludf.DUMMYFUNCTION("""COMPUTED_VALUE"""),"B07HGHS4PG")</f>
        <v>B07HGHS4PG</v>
      </c>
      <c r="B265" s="16">
        <f>MAXIFS('Data Source'!A:A,'Data Source'!B:B,A265)</f>
        <v>43779</v>
      </c>
      <c r="C265" s="17">
        <f t="array" ref="C265">VLOOKUP(B265&amp;A265,{'Data Source'!A:A&amp;'Data Source'!B:B,'Data Source'!A:C},4,False)</f>
        <v>64</v>
      </c>
      <c r="D265" s="18">
        <f t="array" ref="D265">(VLOOKUP(B265&amp;A265,{'Data Source'!A:A&amp;'Data Source'!B:B,'Data Source'!A:C},4,False) - VLOOKUP(E265&amp;A265,{'Data Source'!A:A&amp;'Data Source'!B:B,'Data Source'!A:C},4,False))/VLOOKUP(E265&amp;A265,{'Data Source'!A:A&amp;'Data Source'!B:B,'Data Source'!A:C},4,False)</f>
        <v>-0.2558139535</v>
      </c>
      <c r="E265" s="16">
        <f>MINIFS('Data Source'!A:A,'Data Source'!B:B,A265)</f>
        <v>43777</v>
      </c>
      <c r="F265" s="17">
        <f t="shared" si="1"/>
        <v>3</v>
      </c>
    </row>
    <row r="266">
      <c r="A266" s="15" t="str">
        <f>IFERROR(__xludf.DUMMYFUNCTION("""COMPUTED_VALUE"""),"B01N3NDHOB")</f>
        <v>B01N3NDHOB</v>
      </c>
      <c r="B266" s="16">
        <f>MAXIFS('Data Source'!A:A,'Data Source'!B:B,A266)</f>
        <v>43777</v>
      </c>
      <c r="C266" s="17">
        <f t="array" ref="C266">VLOOKUP(B266&amp;A266,{'Data Source'!A:A&amp;'Data Source'!B:B,'Data Source'!A:C},4,False)</f>
        <v>99</v>
      </c>
      <c r="D266" s="18">
        <f t="array" ref="D266">(VLOOKUP(B266&amp;A266,{'Data Source'!A:A&amp;'Data Source'!B:B,'Data Source'!A:C},4,False) - VLOOKUP(E266&amp;A266,{'Data Source'!A:A&amp;'Data Source'!B:B,'Data Source'!A:C},4,False))/VLOOKUP(E266&amp;A266,{'Data Source'!A:A&amp;'Data Source'!B:B,'Data Source'!A:C},4,False)</f>
        <v>0</v>
      </c>
      <c r="E266" s="16">
        <f>MINIFS('Data Source'!A:A,'Data Source'!B:B,A266)</f>
        <v>43777</v>
      </c>
      <c r="F266" s="17">
        <f t="shared" si="1"/>
        <v>1</v>
      </c>
    </row>
    <row r="267">
      <c r="A267" s="15" t="str">
        <f>IFERROR(__xludf.DUMMYFUNCTION("""COMPUTED_VALUE"""),"B00EYN1NEG")</f>
        <v>B00EYN1NEG</v>
      </c>
      <c r="B267" s="16">
        <f>MAXIFS('Data Source'!A:A,'Data Source'!B:B,A267)</f>
        <v>43776</v>
      </c>
      <c r="C267" s="17">
        <f t="array" ref="C267">VLOOKUP(B267&amp;A267,{'Data Source'!A:A&amp;'Data Source'!B:B,'Data Source'!A:C},4,False)</f>
        <v>40</v>
      </c>
      <c r="D267" s="18">
        <f t="array" ref="D267">(VLOOKUP(B267&amp;A267,{'Data Source'!A:A&amp;'Data Source'!B:B,'Data Source'!A:C},4,False) - VLOOKUP(E267&amp;A267,{'Data Source'!A:A&amp;'Data Source'!B:B,'Data Source'!A:C},4,False))/VLOOKUP(E267&amp;A267,{'Data Source'!A:A&amp;'Data Source'!B:B,'Data Source'!A:C},4,False)</f>
        <v>0</v>
      </c>
      <c r="E267" s="16">
        <f>MINIFS('Data Source'!A:A,'Data Source'!B:B,A267)</f>
        <v>43776</v>
      </c>
      <c r="F267" s="17">
        <f t="shared" si="1"/>
        <v>1</v>
      </c>
    </row>
    <row r="268">
      <c r="A268" s="15" t="str">
        <f>IFERROR(__xludf.DUMMYFUNCTION("""COMPUTED_VALUE"""),"B0055DXQS0")</f>
        <v>B0055DXQS0</v>
      </c>
      <c r="B268" s="16">
        <f>MAXIFS('Data Source'!A:A,'Data Source'!B:B,A268)</f>
        <v>43776</v>
      </c>
      <c r="C268" s="17">
        <f t="array" ref="C268">VLOOKUP(B268&amp;A268,{'Data Source'!A:A&amp;'Data Source'!B:B,'Data Source'!A:C},4,False)</f>
        <v>59</v>
      </c>
      <c r="D268" s="18">
        <f t="array" ref="D268">(VLOOKUP(B268&amp;A268,{'Data Source'!A:A&amp;'Data Source'!B:B,'Data Source'!A:C},4,False) - VLOOKUP(E268&amp;A268,{'Data Source'!A:A&amp;'Data Source'!B:B,'Data Source'!A:C},4,False))/VLOOKUP(E268&amp;A268,{'Data Source'!A:A&amp;'Data Source'!B:B,'Data Source'!A:C},4,False)</f>
        <v>0</v>
      </c>
      <c r="E268" s="16">
        <f>MINIFS('Data Source'!A:A,'Data Source'!B:B,A268)</f>
        <v>43776</v>
      </c>
      <c r="F268" s="17">
        <f t="shared" si="1"/>
        <v>1</v>
      </c>
    </row>
    <row r="269">
      <c r="A269" s="15" t="str">
        <f>IFERROR(__xludf.DUMMYFUNCTION("""COMPUTED_VALUE"""),"B07NPWBD27")</f>
        <v>B07NPWBD27</v>
      </c>
      <c r="B269" s="16">
        <f>MAXIFS('Data Source'!A:A,'Data Source'!B:B,A269)</f>
        <v>43776</v>
      </c>
      <c r="C269" s="17">
        <f t="array" ref="C269">VLOOKUP(B269&amp;A269,{'Data Source'!A:A&amp;'Data Source'!B:B,'Data Source'!A:C},4,False)</f>
        <v>62</v>
      </c>
      <c r="D269" s="18">
        <f t="array" ref="D269">(VLOOKUP(B269&amp;A269,{'Data Source'!A:A&amp;'Data Source'!B:B,'Data Source'!A:C},4,False) - VLOOKUP(E269&amp;A269,{'Data Source'!A:A&amp;'Data Source'!B:B,'Data Source'!A:C},4,False))/VLOOKUP(E269&amp;A269,{'Data Source'!A:A&amp;'Data Source'!B:B,'Data Source'!A:C},4,False)</f>
        <v>0</v>
      </c>
      <c r="E269" s="16">
        <f>MINIFS('Data Source'!A:A,'Data Source'!B:B,A269)</f>
        <v>43776</v>
      </c>
      <c r="F269" s="17">
        <f t="shared" si="1"/>
        <v>1</v>
      </c>
    </row>
    <row r="270">
      <c r="A270" s="15" t="str">
        <f>IFERROR(__xludf.DUMMYFUNCTION("""COMPUTED_VALUE"""),"B07NWZXKXB")</f>
        <v>B07NWZXKXB</v>
      </c>
      <c r="B270" s="16">
        <f>MAXIFS('Data Source'!A:A,'Data Source'!B:B,A270)</f>
        <v>43776</v>
      </c>
      <c r="C270" s="17">
        <f t="array" ref="C270">VLOOKUP(B270&amp;A270,{'Data Source'!A:A&amp;'Data Source'!B:B,'Data Source'!A:C},4,False)</f>
        <v>69</v>
      </c>
      <c r="D270" s="18">
        <f t="array" ref="D270">(VLOOKUP(B270&amp;A270,{'Data Source'!A:A&amp;'Data Source'!B:B,'Data Source'!A:C},4,False) - VLOOKUP(E270&amp;A270,{'Data Source'!A:A&amp;'Data Source'!B:B,'Data Source'!A:C},4,False))/VLOOKUP(E270&amp;A270,{'Data Source'!A:A&amp;'Data Source'!B:B,'Data Source'!A:C},4,False)</f>
        <v>0</v>
      </c>
      <c r="E270" s="16">
        <f>MINIFS('Data Source'!A:A,'Data Source'!B:B,A270)</f>
        <v>43776</v>
      </c>
      <c r="F270" s="17">
        <f t="shared" si="1"/>
        <v>1</v>
      </c>
    </row>
    <row r="271">
      <c r="A271" s="15" t="str">
        <f>IFERROR(__xludf.DUMMYFUNCTION("""COMPUTED_VALUE"""),"B01H35N3MQ")</f>
        <v>B01H35N3MQ</v>
      </c>
      <c r="B271" s="16">
        <f>MAXIFS('Data Source'!A:A,'Data Source'!B:B,A271)</f>
        <v>43776</v>
      </c>
      <c r="C271" s="17">
        <f t="array" ref="C271">VLOOKUP(B271&amp;A271,{'Data Source'!A:A&amp;'Data Source'!B:B,'Data Source'!A:C},4,False)</f>
        <v>96</v>
      </c>
      <c r="D271" s="18">
        <f t="array" ref="D271">(VLOOKUP(B271&amp;A271,{'Data Source'!A:A&amp;'Data Source'!B:B,'Data Source'!A:C},4,False) - VLOOKUP(E271&amp;A271,{'Data Source'!A:A&amp;'Data Source'!B:B,'Data Source'!A:C},4,False))/VLOOKUP(E271&amp;A271,{'Data Source'!A:A&amp;'Data Source'!B:B,'Data Source'!A:C},4,False)</f>
        <v>0</v>
      </c>
      <c r="E271" s="16">
        <f>MINIFS('Data Source'!A:A,'Data Source'!B:B,A271)</f>
        <v>43776</v>
      </c>
      <c r="F271" s="17">
        <f t="shared" si="1"/>
        <v>1</v>
      </c>
    </row>
    <row r="272">
      <c r="A272" s="15"/>
      <c r="B272" s="16"/>
      <c r="C272" s="19"/>
      <c r="D272" s="18"/>
      <c r="E272" s="17"/>
      <c r="F272" s="17"/>
    </row>
    <row r="273">
      <c r="A273" s="15"/>
      <c r="B273" s="16"/>
      <c r="C273" s="19"/>
      <c r="D273" s="18"/>
      <c r="E273" s="17"/>
      <c r="F273" s="17"/>
    </row>
    <row r="274">
      <c r="A274" s="15"/>
      <c r="B274" s="16"/>
      <c r="C274" s="19"/>
      <c r="D274" s="18"/>
      <c r="E274" s="17"/>
      <c r="F274" s="17"/>
    </row>
    <row r="275">
      <c r="A275" s="15"/>
      <c r="B275" s="16"/>
      <c r="C275" s="19"/>
      <c r="D275" s="18"/>
      <c r="E275" s="17"/>
      <c r="F275" s="17"/>
    </row>
    <row r="276">
      <c r="A276" s="15"/>
      <c r="B276" s="16"/>
      <c r="C276" s="19"/>
      <c r="D276" s="18"/>
      <c r="E276" s="17"/>
      <c r="F276" s="17"/>
    </row>
    <row r="277">
      <c r="A277" s="15"/>
      <c r="B277" s="16"/>
      <c r="C277" s="19"/>
      <c r="D277" s="18"/>
      <c r="E277" s="17"/>
      <c r="F277" s="17"/>
    </row>
    <row r="278">
      <c r="A278" s="15"/>
      <c r="B278" s="16"/>
      <c r="C278" s="19"/>
      <c r="D278" s="18"/>
      <c r="E278" s="17"/>
      <c r="F278" s="17"/>
    </row>
    <row r="279">
      <c r="A279" s="15"/>
      <c r="B279" s="16"/>
      <c r="C279" s="19"/>
      <c r="D279" s="18"/>
      <c r="E279" s="17"/>
      <c r="F279" s="17"/>
    </row>
    <row r="280">
      <c r="A280" s="15"/>
      <c r="B280" s="16"/>
      <c r="C280" s="19"/>
      <c r="D280" s="18"/>
      <c r="E280" s="17"/>
      <c r="F280" s="17"/>
    </row>
    <row r="281">
      <c r="A281" s="15"/>
      <c r="B281" s="16"/>
      <c r="C281" s="19"/>
      <c r="D281" s="18"/>
      <c r="E281" s="17"/>
      <c r="F281" s="17"/>
    </row>
    <row r="282">
      <c r="A282" s="15"/>
      <c r="B282" s="16"/>
      <c r="C282" s="19"/>
      <c r="D282" s="18"/>
      <c r="E282" s="17"/>
      <c r="F282" s="17"/>
    </row>
    <row r="283">
      <c r="A283" s="15"/>
      <c r="B283" s="16"/>
      <c r="C283" s="19"/>
      <c r="D283" s="18"/>
      <c r="E283" s="17"/>
      <c r="F283" s="17"/>
    </row>
    <row r="284">
      <c r="A284" s="15"/>
      <c r="B284" s="16"/>
      <c r="C284" s="19"/>
      <c r="D284" s="18"/>
      <c r="E284" s="17"/>
      <c r="F284" s="17"/>
    </row>
    <row r="285">
      <c r="A285" s="15"/>
      <c r="B285" s="16"/>
      <c r="C285" s="19"/>
      <c r="D285" s="18"/>
      <c r="E285" s="17"/>
      <c r="F285" s="17"/>
    </row>
    <row r="286">
      <c r="A286" s="15"/>
      <c r="B286" s="16"/>
      <c r="C286" s="19"/>
      <c r="D286" s="18"/>
      <c r="E286" s="17"/>
      <c r="F286" s="17"/>
    </row>
    <row r="287">
      <c r="A287" s="15"/>
      <c r="B287" s="16"/>
      <c r="C287" s="19"/>
      <c r="D287" s="18"/>
      <c r="E287" s="17"/>
      <c r="F287" s="17"/>
    </row>
    <row r="288">
      <c r="A288" s="15"/>
      <c r="B288" s="16"/>
      <c r="C288" s="19"/>
      <c r="D288" s="18"/>
      <c r="E288" s="17"/>
      <c r="F288" s="17"/>
    </row>
    <row r="289">
      <c r="A289" s="15"/>
      <c r="B289" s="16"/>
      <c r="C289" s="19"/>
      <c r="D289" s="18"/>
      <c r="E289" s="17"/>
      <c r="F289" s="17"/>
    </row>
    <row r="290">
      <c r="A290" s="15"/>
      <c r="B290" s="16"/>
      <c r="C290" s="19"/>
      <c r="D290" s="18"/>
      <c r="E290" s="17"/>
      <c r="F290" s="17"/>
    </row>
    <row r="291">
      <c r="A291" s="15"/>
      <c r="B291" s="16"/>
      <c r="C291" s="19"/>
      <c r="D291" s="18"/>
      <c r="E291" s="17"/>
      <c r="F291" s="17"/>
    </row>
    <row r="292">
      <c r="A292" s="15"/>
      <c r="B292" s="16"/>
      <c r="C292" s="19"/>
      <c r="D292" s="18"/>
      <c r="E292" s="17"/>
      <c r="F292" s="17"/>
    </row>
    <row r="293">
      <c r="A293" s="15"/>
      <c r="B293" s="16"/>
      <c r="C293" s="19"/>
      <c r="D293" s="18"/>
      <c r="E293" s="17"/>
      <c r="F293" s="17"/>
    </row>
    <row r="294">
      <c r="A294" s="15"/>
      <c r="B294" s="16"/>
      <c r="C294" s="19"/>
      <c r="D294" s="18"/>
      <c r="E294" s="17"/>
      <c r="F294" s="17"/>
    </row>
    <row r="295">
      <c r="A295" s="15"/>
      <c r="B295" s="16"/>
      <c r="C295" s="19"/>
      <c r="D295" s="18"/>
      <c r="E295" s="17"/>
      <c r="F295" s="17"/>
    </row>
    <row r="296">
      <c r="A296" s="15"/>
      <c r="B296" s="16"/>
      <c r="C296" s="19"/>
      <c r="D296" s="18"/>
      <c r="E296" s="17"/>
      <c r="F296" s="17"/>
    </row>
    <row r="297">
      <c r="A297" s="15"/>
      <c r="B297" s="16"/>
      <c r="C297" s="19"/>
      <c r="D297" s="18"/>
      <c r="E297" s="17"/>
      <c r="F297" s="17"/>
    </row>
    <row r="298">
      <c r="A298" s="15"/>
      <c r="B298" s="16"/>
      <c r="C298" s="19"/>
      <c r="D298" s="18"/>
      <c r="E298" s="17"/>
      <c r="F298" s="17"/>
    </row>
    <row r="299">
      <c r="A299" s="15"/>
      <c r="B299" s="16"/>
      <c r="C299" s="19"/>
      <c r="D299" s="18"/>
      <c r="E299" s="17"/>
      <c r="F299" s="17"/>
    </row>
    <row r="300">
      <c r="A300" s="15"/>
      <c r="B300" s="16"/>
      <c r="C300" s="19"/>
      <c r="D300" s="18"/>
      <c r="E300" s="17"/>
      <c r="F300" s="17"/>
    </row>
    <row r="301">
      <c r="A301" s="15"/>
      <c r="B301" s="16"/>
      <c r="C301" s="19"/>
      <c r="D301" s="18"/>
      <c r="E301" s="17"/>
      <c r="F301" s="17"/>
    </row>
    <row r="302">
      <c r="A302" s="15"/>
      <c r="B302" s="16"/>
      <c r="C302" s="19"/>
      <c r="D302" s="18"/>
      <c r="E302" s="17"/>
      <c r="F302" s="17"/>
    </row>
    <row r="303">
      <c r="A303" s="15"/>
      <c r="B303" s="16"/>
      <c r="C303" s="19"/>
      <c r="D303" s="18"/>
      <c r="E303" s="17"/>
      <c r="F303" s="17"/>
    </row>
    <row r="304">
      <c r="A304" s="15"/>
      <c r="B304" s="16"/>
      <c r="C304" s="19"/>
      <c r="D304" s="18"/>
      <c r="E304" s="17"/>
      <c r="F304" s="17"/>
    </row>
    <row r="305">
      <c r="A305" s="15"/>
      <c r="B305" s="16"/>
      <c r="C305" s="19"/>
      <c r="D305" s="18"/>
      <c r="E305" s="17"/>
      <c r="F305" s="17"/>
    </row>
    <row r="306">
      <c r="A306" s="15"/>
      <c r="B306" s="16"/>
      <c r="C306" s="19"/>
      <c r="D306" s="18"/>
      <c r="E306" s="17"/>
      <c r="F306" s="17"/>
    </row>
    <row r="307">
      <c r="A307" s="15"/>
      <c r="B307" s="16"/>
      <c r="C307" s="19"/>
      <c r="D307" s="18"/>
      <c r="E307" s="17"/>
      <c r="F307" s="17"/>
    </row>
    <row r="308">
      <c r="A308" s="15"/>
      <c r="B308" s="16"/>
      <c r="C308" s="19"/>
      <c r="D308" s="18"/>
      <c r="E308" s="17"/>
      <c r="F308" s="17"/>
    </row>
    <row r="309">
      <c r="A309" s="15"/>
      <c r="B309" s="16"/>
      <c r="C309" s="19"/>
      <c r="D309" s="18"/>
      <c r="E309" s="17"/>
      <c r="F309" s="17"/>
    </row>
    <row r="310">
      <c r="A310" s="15"/>
      <c r="B310" s="16"/>
      <c r="C310" s="19"/>
      <c r="D310" s="18"/>
      <c r="E310" s="17"/>
      <c r="F310" s="17"/>
    </row>
    <row r="311">
      <c r="A311" s="15"/>
      <c r="B311" s="16"/>
      <c r="C311" s="19"/>
      <c r="D311" s="18"/>
      <c r="E311" s="17"/>
      <c r="F311" s="17"/>
    </row>
    <row r="312">
      <c r="A312" s="15"/>
      <c r="B312" s="16"/>
      <c r="C312" s="19"/>
      <c r="D312" s="18"/>
      <c r="E312" s="17"/>
      <c r="F312" s="17"/>
    </row>
    <row r="313">
      <c r="A313" s="15"/>
      <c r="B313" s="16"/>
      <c r="C313" s="19"/>
      <c r="D313" s="18"/>
      <c r="E313" s="17"/>
      <c r="F313" s="17"/>
    </row>
    <row r="314">
      <c r="A314" s="15"/>
      <c r="B314" s="16"/>
      <c r="C314" s="19"/>
      <c r="D314" s="18"/>
      <c r="E314" s="17"/>
      <c r="F314" s="17"/>
    </row>
    <row r="315">
      <c r="A315" s="15"/>
      <c r="B315" s="16"/>
      <c r="C315" s="19"/>
      <c r="D315" s="18"/>
      <c r="E315" s="17"/>
      <c r="F315" s="17"/>
    </row>
    <row r="316">
      <c r="A316" s="15"/>
      <c r="B316" s="16"/>
      <c r="C316" s="19"/>
      <c r="D316" s="18"/>
      <c r="E316" s="17"/>
      <c r="F316" s="17"/>
    </row>
    <row r="317">
      <c r="A317" s="15"/>
      <c r="B317" s="16"/>
      <c r="C317" s="19"/>
      <c r="D317" s="18"/>
      <c r="E317" s="17"/>
      <c r="F317" s="17"/>
    </row>
    <row r="318">
      <c r="A318" s="15"/>
      <c r="B318" s="16"/>
      <c r="C318" s="19"/>
      <c r="D318" s="18"/>
      <c r="E318" s="17"/>
      <c r="F318" s="17"/>
    </row>
    <row r="319">
      <c r="A319" s="15"/>
      <c r="B319" s="16"/>
      <c r="C319" s="19"/>
      <c r="D319" s="18"/>
      <c r="E319" s="17"/>
      <c r="F319" s="17"/>
    </row>
    <row r="320">
      <c r="A320" s="15"/>
      <c r="B320" s="16"/>
      <c r="C320" s="19"/>
      <c r="D320" s="18"/>
      <c r="E320" s="17"/>
      <c r="F320" s="17"/>
    </row>
    <row r="321">
      <c r="A321" s="15"/>
      <c r="B321" s="16"/>
      <c r="C321" s="19"/>
      <c r="D321" s="18"/>
      <c r="E321" s="17"/>
      <c r="F321" s="17"/>
    </row>
    <row r="322">
      <c r="A322" s="15"/>
      <c r="B322" s="16"/>
      <c r="C322" s="19"/>
      <c r="D322" s="18"/>
      <c r="E322" s="17"/>
      <c r="F322" s="17"/>
    </row>
    <row r="323">
      <c r="A323" s="15"/>
      <c r="B323" s="16"/>
      <c r="C323" s="19"/>
      <c r="D323" s="18"/>
      <c r="E323" s="17"/>
      <c r="F323" s="17"/>
    </row>
    <row r="324">
      <c r="A324" s="15"/>
      <c r="B324" s="16"/>
      <c r="C324" s="19"/>
      <c r="D324" s="18"/>
      <c r="E324" s="17"/>
      <c r="F324" s="17"/>
    </row>
    <row r="325">
      <c r="A325" s="15"/>
      <c r="B325" s="16"/>
      <c r="C325" s="19"/>
      <c r="D325" s="18"/>
      <c r="E325" s="17"/>
      <c r="F325" s="17"/>
    </row>
    <row r="326">
      <c r="A326" s="15"/>
      <c r="B326" s="16"/>
      <c r="C326" s="19"/>
      <c r="D326" s="18"/>
      <c r="E326" s="17"/>
      <c r="F326" s="17"/>
    </row>
    <row r="327">
      <c r="A327" s="15"/>
      <c r="B327" s="16"/>
      <c r="C327" s="19"/>
      <c r="D327" s="18"/>
      <c r="E327" s="17"/>
      <c r="F327" s="17"/>
    </row>
    <row r="328">
      <c r="A328" s="15"/>
      <c r="B328" s="16"/>
      <c r="C328" s="19"/>
      <c r="D328" s="18"/>
      <c r="E328" s="17"/>
      <c r="F328" s="17"/>
    </row>
    <row r="329">
      <c r="A329" s="15"/>
      <c r="B329" s="16"/>
      <c r="C329" s="19"/>
      <c r="D329" s="18"/>
      <c r="E329" s="17"/>
      <c r="F329" s="17"/>
    </row>
    <row r="330">
      <c r="A330" s="15"/>
      <c r="B330" s="16"/>
      <c r="C330" s="19"/>
      <c r="D330" s="18"/>
      <c r="E330" s="17"/>
      <c r="F330" s="17"/>
    </row>
    <row r="331">
      <c r="A331" s="15"/>
      <c r="B331" s="16"/>
      <c r="C331" s="19"/>
      <c r="D331" s="18"/>
      <c r="E331" s="17"/>
      <c r="F331" s="17"/>
    </row>
    <row r="332">
      <c r="A332" s="15"/>
      <c r="B332" s="16"/>
      <c r="C332" s="19"/>
      <c r="D332" s="18"/>
      <c r="E332" s="17"/>
      <c r="F332" s="17"/>
    </row>
    <row r="333">
      <c r="A333" s="15"/>
      <c r="B333" s="16"/>
      <c r="C333" s="19"/>
      <c r="D333" s="18"/>
      <c r="E333" s="17"/>
      <c r="F333" s="17"/>
    </row>
    <row r="334">
      <c r="A334" s="15"/>
      <c r="B334" s="16"/>
      <c r="C334" s="19"/>
      <c r="D334" s="18"/>
      <c r="E334" s="17"/>
      <c r="F334" s="17"/>
    </row>
    <row r="335">
      <c r="A335" s="15"/>
      <c r="B335" s="16"/>
      <c r="C335" s="19"/>
      <c r="D335" s="18"/>
      <c r="E335" s="17"/>
      <c r="F335" s="17"/>
    </row>
    <row r="336">
      <c r="A336" s="15"/>
      <c r="B336" s="16"/>
      <c r="C336" s="19"/>
      <c r="D336" s="18"/>
      <c r="E336" s="17"/>
      <c r="F336" s="17"/>
    </row>
    <row r="337">
      <c r="A337" s="15"/>
      <c r="B337" s="16"/>
      <c r="C337" s="19"/>
      <c r="D337" s="18"/>
      <c r="E337" s="17"/>
      <c r="F337" s="17"/>
    </row>
    <row r="338">
      <c r="A338" s="15"/>
      <c r="B338" s="16"/>
      <c r="C338" s="19"/>
      <c r="D338" s="18"/>
      <c r="E338" s="17"/>
      <c r="F338" s="17"/>
    </row>
    <row r="339">
      <c r="A339" s="15"/>
      <c r="B339" s="16"/>
      <c r="C339" s="19"/>
      <c r="D339" s="18"/>
      <c r="E339" s="17"/>
      <c r="F339" s="17"/>
    </row>
    <row r="340">
      <c r="A340" s="15"/>
      <c r="B340" s="16"/>
      <c r="C340" s="19"/>
      <c r="D340" s="18"/>
      <c r="E340" s="17"/>
      <c r="F340" s="17"/>
    </row>
    <row r="341">
      <c r="A341" s="15"/>
      <c r="B341" s="16"/>
      <c r="C341" s="19"/>
      <c r="D341" s="18"/>
      <c r="E341" s="17"/>
      <c r="F341" s="17"/>
    </row>
    <row r="342">
      <c r="A342" s="15"/>
      <c r="B342" s="16"/>
      <c r="C342" s="19"/>
      <c r="D342" s="18"/>
      <c r="E342" s="17"/>
      <c r="F342" s="17"/>
    </row>
    <row r="343">
      <c r="A343" s="15"/>
      <c r="B343" s="16"/>
      <c r="C343" s="19"/>
      <c r="D343" s="18"/>
      <c r="E343" s="17"/>
      <c r="F343" s="17"/>
    </row>
    <row r="344">
      <c r="A344" s="15"/>
      <c r="B344" s="16"/>
      <c r="C344" s="19"/>
      <c r="D344" s="18"/>
      <c r="E344" s="17"/>
      <c r="F344" s="17"/>
    </row>
    <row r="345">
      <c r="A345" s="15"/>
      <c r="B345" s="16"/>
      <c r="C345" s="19"/>
      <c r="D345" s="18"/>
      <c r="E345" s="17"/>
      <c r="F345" s="17"/>
    </row>
    <row r="346">
      <c r="A346" s="15"/>
      <c r="B346" s="16"/>
      <c r="C346" s="19"/>
      <c r="D346" s="18"/>
      <c r="E346" s="17"/>
      <c r="F346" s="17"/>
    </row>
    <row r="347">
      <c r="A347" s="15"/>
      <c r="B347" s="16"/>
      <c r="C347" s="19"/>
      <c r="D347" s="18"/>
      <c r="E347" s="17"/>
      <c r="F347" s="17"/>
    </row>
    <row r="348">
      <c r="A348" s="15"/>
      <c r="B348" s="16"/>
      <c r="C348" s="19"/>
      <c r="D348" s="18"/>
      <c r="E348" s="17"/>
      <c r="F348" s="17"/>
    </row>
    <row r="349">
      <c r="A349" s="15"/>
      <c r="B349" s="16"/>
      <c r="C349" s="19"/>
      <c r="D349" s="18"/>
      <c r="E349" s="17"/>
      <c r="F349" s="17"/>
    </row>
    <row r="350">
      <c r="A350" s="15"/>
      <c r="B350" s="16"/>
      <c r="C350" s="19"/>
      <c r="D350" s="18"/>
      <c r="E350" s="17"/>
      <c r="F350" s="17"/>
    </row>
    <row r="351">
      <c r="A351" s="15"/>
      <c r="B351" s="16"/>
      <c r="C351" s="19"/>
      <c r="D351" s="18"/>
      <c r="E351" s="17"/>
      <c r="F351" s="17"/>
    </row>
    <row r="352">
      <c r="A352" s="15"/>
      <c r="B352" s="16"/>
      <c r="C352" s="19"/>
      <c r="D352" s="18"/>
      <c r="E352" s="17"/>
      <c r="F352" s="17"/>
    </row>
    <row r="353">
      <c r="A353" s="15"/>
      <c r="B353" s="16"/>
      <c r="C353" s="19"/>
      <c r="D353" s="18"/>
      <c r="E353" s="17"/>
      <c r="F353" s="17"/>
    </row>
    <row r="354">
      <c r="A354" s="15"/>
      <c r="B354" s="16"/>
      <c r="C354" s="19"/>
      <c r="D354" s="18"/>
      <c r="E354" s="17"/>
      <c r="F354" s="17"/>
    </row>
    <row r="355">
      <c r="A355" s="15"/>
      <c r="B355" s="16"/>
      <c r="C355" s="19"/>
      <c r="D355" s="18"/>
      <c r="E355" s="17"/>
      <c r="F355" s="17"/>
    </row>
    <row r="356">
      <c r="A356" s="15"/>
      <c r="B356" s="16"/>
      <c r="C356" s="19"/>
      <c r="D356" s="18"/>
      <c r="E356" s="17"/>
      <c r="F356" s="17"/>
    </row>
    <row r="357">
      <c r="A357" s="15"/>
      <c r="B357" s="16"/>
      <c r="C357" s="19"/>
      <c r="D357" s="18"/>
      <c r="E357" s="17"/>
      <c r="F357" s="17"/>
    </row>
    <row r="358">
      <c r="A358" s="15"/>
      <c r="B358" s="16"/>
      <c r="C358" s="19"/>
      <c r="D358" s="18"/>
      <c r="E358" s="17"/>
      <c r="F358" s="17"/>
    </row>
    <row r="359">
      <c r="A359" s="15"/>
      <c r="B359" s="16"/>
      <c r="C359" s="19"/>
      <c r="D359" s="18"/>
      <c r="E359" s="17"/>
      <c r="F359" s="17"/>
    </row>
    <row r="360">
      <c r="A360" s="15"/>
      <c r="B360" s="16"/>
      <c r="C360" s="19"/>
      <c r="D360" s="18"/>
      <c r="E360" s="17"/>
      <c r="F360" s="17"/>
    </row>
    <row r="361">
      <c r="A361" s="15"/>
      <c r="B361" s="16"/>
      <c r="C361" s="19"/>
      <c r="D361" s="18"/>
      <c r="E361" s="17"/>
      <c r="F361" s="17"/>
    </row>
    <row r="362">
      <c r="A362" s="15"/>
      <c r="B362" s="16"/>
      <c r="C362" s="19"/>
      <c r="D362" s="18"/>
      <c r="E362" s="17"/>
      <c r="F362" s="17"/>
    </row>
    <row r="363">
      <c r="A363" s="15"/>
      <c r="B363" s="16"/>
      <c r="C363" s="19"/>
      <c r="D363" s="18"/>
      <c r="E363" s="17"/>
      <c r="F363" s="17"/>
    </row>
    <row r="364">
      <c r="A364" s="15"/>
      <c r="B364" s="16"/>
      <c r="C364" s="19"/>
      <c r="D364" s="18"/>
      <c r="E364" s="17"/>
      <c r="F364" s="17"/>
    </row>
    <row r="365">
      <c r="A365" s="15"/>
      <c r="B365" s="16"/>
      <c r="C365" s="19"/>
      <c r="D365" s="18"/>
      <c r="E365" s="17"/>
      <c r="F365" s="17"/>
    </row>
    <row r="366">
      <c r="A366" s="15"/>
      <c r="B366" s="16"/>
      <c r="C366" s="19"/>
      <c r="D366" s="18"/>
      <c r="E366" s="17"/>
      <c r="F366" s="17"/>
    </row>
    <row r="367">
      <c r="A367" s="15"/>
      <c r="B367" s="16"/>
      <c r="C367" s="19"/>
      <c r="D367" s="18"/>
      <c r="E367" s="17"/>
      <c r="F367" s="17"/>
    </row>
    <row r="368">
      <c r="A368" s="15"/>
      <c r="B368" s="16"/>
      <c r="C368" s="19"/>
      <c r="D368" s="18"/>
      <c r="E368" s="17"/>
      <c r="F368" s="17"/>
    </row>
    <row r="369">
      <c r="A369" s="15"/>
      <c r="B369" s="16"/>
      <c r="C369" s="19"/>
      <c r="D369" s="18"/>
      <c r="E369" s="17"/>
      <c r="F369" s="17"/>
    </row>
    <row r="370">
      <c r="A370" s="15"/>
      <c r="B370" s="16"/>
      <c r="C370" s="19"/>
      <c r="D370" s="18"/>
      <c r="E370" s="17"/>
      <c r="F370" s="17"/>
    </row>
    <row r="371">
      <c r="A371" s="15"/>
      <c r="B371" s="16"/>
      <c r="C371" s="19"/>
      <c r="D371" s="18"/>
      <c r="E371" s="17"/>
      <c r="F371" s="17"/>
    </row>
    <row r="372">
      <c r="A372" s="15"/>
      <c r="B372" s="16"/>
      <c r="C372" s="19"/>
      <c r="D372" s="18"/>
      <c r="E372" s="17"/>
      <c r="F372" s="17"/>
    </row>
    <row r="373">
      <c r="A373" s="15"/>
      <c r="B373" s="16"/>
      <c r="C373" s="19"/>
      <c r="D373" s="18"/>
      <c r="E373" s="17"/>
      <c r="F373" s="17"/>
    </row>
    <row r="374">
      <c r="A374" s="15"/>
      <c r="B374" s="16"/>
      <c r="C374" s="19"/>
      <c r="D374" s="18"/>
      <c r="E374" s="17"/>
      <c r="F374" s="17"/>
    </row>
    <row r="375">
      <c r="A375" s="15"/>
      <c r="B375" s="16"/>
      <c r="C375" s="19"/>
      <c r="D375" s="18"/>
      <c r="E375" s="17"/>
      <c r="F375" s="17"/>
    </row>
    <row r="376">
      <c r="A376" s="15"/>
      <c r="B376" s="16"/>
      <c r="C376" s="19"/>
      <c r="D376" s="18"/>
      <c r="E376" s="17"/>
      <c r="F376" s="17"/>
    </row>
    <row r="377">
      <c r="A377" s="15"/>
      <c r="B377" s="16"/>
      <c r="C377" s="19"/>
      <c r="D377" s="18"/>
      <c r="E377" s="17"/>
      <c r="F377" s="17"/>
    </row>
    <row r="378">
      <c r="A378" s="15"/>
      <c r="B378" s="16"/>
      <c r="C378" s="19"/>
      <c r="D378" s="18"/>
      <c r="E378" s="17"/>
      <c r="F378" s="17"/>
    </row>
    <row r="379">
      <c r="A379" s="15"/>
      <c r="B379" s="16"/>
      <c r="C379" s="19"/>
      <c r="D379" s="18"/>
      <c r="E379" s="17"/>
      <c r="F379" s="17"/>
    </row>
    <row r="380">
      <c r="A380" s="15"/>
      <c r="B380" s="16"/>
      <c r="C380" s="19"/>
      <c r="D380" s="18"/>
      <c r="E380" s="17"/>
      <c r="F380" s="17"/>
    </row>
    <row r="381">
      <c r="A381" s="15"/>
      <c r="B381" s="16"/>
      <c r="C381" s="19"/>
      <c r="D381" s="18"/>
      <c r="E381" s="17"/>
      <c r="F381" s="17"/>
    </row>
    <row r="382">
      <c r="A382" s="15"/>
      <c r="B382" s="16"/>
      <c r="C382" s="19"/>
      <c r="D382" s="18"/>
      <c r="E382" s="17"/>
      <c r="F382" s="17"/>
    </row>
    <row r="383">
      <c r="A383" s="15"/>
      <c r="B383" s="16"/>
      <c r="C383" s="19"/>
      <c r="D383" s="18"/>
      <c r="E383" s="17"/>
      <c r="F383" s="17"/>
    </row>
    <row r="384">
      <c r="A384" s="15"/>
      <c r="B384" s="16"/>
      <c r="C384" s="19"/>
      <c r="D384" s="18"/>
      <c r="E384" s="17"/>
      <c r="F384" s="17"/>
    </row>
    <row r="385">
      <c r="A385" s="15"/>
      <c r="B385" s="16"/>
      <c r="C385" s="19"/>
      <c r="D385" s="18"/>
      <c r="E385" s="17"/>
      <c r="F385" s="17"/>
    </row>
    <row r="386">
      <c r="A386" s="15"/>
      <c r="B386" s="16"/>
      <c r="C386" s="19"/>
      <c r="D386" s="18"/>
      <c r="E386" s="17"/>
      <c r="F386" s="17"/>
    </row>
    <row r="387">
      <c r="A387" s="15"/>
      <c r="B387" s="16"/>
      <c r="C387" s="19"/>
      <c r="D387" s="18"/>
      <c r="E387" s="17"/>
      <c r="F387" s="17"/>
    </row>
    <row r="388">
      <c r="A388" s="15"/>
      <c r="B388" s="16"/>
      <c r="C388" s="19"/>
      <c r="D388" s="18"/>
      <c r="E388" s="17"/>
      <c r="F388" s="17"/>
    </row>
    <row r="389">
      <c r="A389" s="15"/>
      <c r="B389" s="16"/>
      <c r="C389" s="19"/>
      <c r="D389" s="18"/>
      <c r="E389" s="17"/>
      <c r="F389" s="17"/>
    </row>
    <row r="390">
      <c r="A390" s="15"/>
      <c r="B390" s="16"/>
      <c r="C390" s="19"/>
      <c r="D390" s="18"/>
      <c r="E390" s="17"/>
      <c r="F390" s="17"/>
    </row>
    <row r="391">
      <c r="A391" s="15"/>
      <c r="B391" s="16"/>
      <c r="C391" s="19"/>
      <c r="D391" s="18"/>
      <c r="E391" s="17"/>
      <c r="F391" s="17"/>
    </row>
    <row r="392">
      <c r="A392" s="15"/>
      <c r="B392" s="16"/>
      <c r="C392" s="19"/>
      <c r="D392" s="18"/>
      <c r="E392" s="17"/>
      <c r="F392" s="17"/>
    </row>
    <row r="393">
      <c r="A393" s="15"/>
      <c r="B393" s="16"/>
      <c r="C393" s="19"/>
      <c r="D393" s="18"/>
      <c r="E393" s="17"/>
      <c r="F393" s="17"/>
    </row>
    <row r="394">
      <c r="A394" s="15"/>
      <c r="B394" s="16"/>
      <c r="C394" s="19"/>
      <c r="D394" s="18"/>
      <c r="E394" s="17"/>
      <c r="F394" s="17"/>
    </row>
    <row r="395">
      <c r="A395" s="15"/>
      <c r="B395" s="16"/>
      <c r="C395" s="19"/>
      <c r="D395" s="18"/>
      <c r="E395" s="17"/>
      <c r="F395" s="17"/>
    </row>
    <row r="396">
      <c r="A396" s="15"/>
      <c r="B396" s="16"/>
      <c r="C396" s="19"/>
      <c r="D396" s="18"/>
      <c r="E396" s="17"/>
      <c r="F396" s="17"/>
    </row>
    <row r="397">
      <c r="A397" s="15"/>
      <c r="B397" s="16"/>
      <c r="C397" s="19"/>
      <c r="D397" s="18"/>
      <c r="E397" s="17"/>
      <c r="F397" s="17"/>
    </row>
    <row r="398">
      <c r="A398" s="15"/>
      <c r="B398" s="16"/>
      <c r="C398" s="19"/>
      <c r="D398" s="18"/>
      <c r="E398" s="17"/>
      <c r="F398" s="17"/>
    </row>
    <row r="399">
      <c r="A399" s="15"/>
      <c r="B399" s="16"/>
      <c r="C399" s="19"/>
      <c r="D399" s="18"/>
      <c r="E399" s="17"/>
      <c r="F399" s="17"/>
    </row>
    <row r="400">
      <c r="A400" s="15"/>
      <c r="B400" s="16"/>
      <c r="C400" s="19"/>
      <c r="D400" s="18"/>
      <c r="E400" s="17"/>
      <c r="F400" s="17"/>
    </row>
    <row r="401">
      <c r="A401" s="15"/>
      <c r="B401" s="16"/>
      <c r="C401" s="19"/>
      <c r="D401" s="18"/>
      <c r="E401" s="17"/>
      <c r="F401" s="17"/>
    </row>
    <row r="402">
      <c r="A402" s="15"/>
      <c r="B402" s="16"/>
      <c r="C402" s="19"/>
      <c r="D402" s="18"/>
      <c r="E402" s="17"/>
      <c r="F402" s="17"/>
    </row>
    <row r="403">
      <c r="A403" s="15"/>
      <c r="B403" s="16"/>
      <c r="C403" s="19"/>
      <c r="D403" s="18"/>
      <c r="E403" s="17"/>
      <c r="F403" s="17"/>
    </row>
    <row r="404">
      <c r="A404" s="15"/>
      <c r="B404" s="16"/>
      <c r="C404" s="19"/>
      <c r="D404" s="18"/>
      <c r="E404" s="17"/>
      <c r="F404" s="17"/>
    </row>
    <row r="405">
      <c r="A405" s="15"/>
      <c r="B405" s="16"/>
      <c r="C405" s="19"/>
      <c r="D405" s="18"/>
      <c r="E405" s="17"/>
      <c r="F405" s="17"/>
    </row>
    <row r="406">
      <c r="A406" s="15"/>
      <c r="B406" s="16"/>
      <c r="C406" s="19"/>
      <c r="D406" s="18"/>
      <c r="E406" s="17"/>
      <c r="F406" s="17"/>
    </row>
    <row r="407">
      <c r="A407" s="15"/>
      <c r="B407" s="16"/>
      <c r="C407" s="19"/>
      <c r="D407" s="18"/>
      <c r="E407" s="17"/>
      <c r="F407" s="17"/>
    </row>
    <row r="408">
      <c r="A408" s="15"/>
      <c r="B408" s="16"/>
      <c r="C408" s="19"/>
      <c r="D408" s="18"/>
      <c r="E408" s="17"/>
      <c r="F408" s="17"/>
    </row>
    <row r="409">
      <c r="A409" s="15"/>
      <c r="B409" s="16"/>
      <c r="C409" s="19"/>
      <c r="D409" s="18"/>
      <c r="E409" s="17"/>
      <c r="F409" s="17"/>
    </row>
    <row r="410">
      <c r="A410" s="15"/>
      <c r="B410" s="16"/>
      <c r="C410" s="19"/>
      <c r="D410" s="18"/>
      <c r="E410" s="17"/>
      <c r="F410" s="17"/>
    </row>
    <row r="411">
      <c r="A411" s="15"/>
      <c r="B411" s="16"/>
      <c r="C411" s="19"/>
      <c r="D411" s="18"/>
      <c r="E411" s="17"/>
      <c r="F411" s="17"/>
    </row>
    <row r="412">
      <c r="A412" s="15"/>
      <c r="B412" s="16"/>
      <c r="C412" s="19"/>
      <c r="D412" s="18"/>
      <c r="E412" s="17"/>
      <c r="F412" s="17"/>
    </row>
    <row r="413">
      <c r="A413" s="15"/>
      <c r="B413" s="16"/>
      <c r="C413" s="19"/>
      <c r="D413" s="18"/>
      <c r="E413" s="17"/>
      <c r="F413" s="17"/>
    </row>
    <row r="414">
      <c r="A414" s="15"/>
      <c r="B414" s="16"/>
      <c r="C414" s="19"/>
      <c r="D414" s="18"/>
      <c r="E414" s="17"/>
      <c r="F414" s="17"/>
    </row>
    <row r="415">
      <c r="A415" s="15"/>
      <c r="B415" s="16"/>
      <c r="C415" s="19"/>
      <c r="D415" s="18"/>
      <c r="E415" s="17"/>
      <c r="F415" s="17"/>
    </row>
    <row r="416">
      <c r="A416" s="15"/>
      <c r="B416" s="16"/>
      <c r="C416" s="19"/>
      <c r="D416" s="18"/>
      <c r="E416" s="17"/>
      <c r="F416" s="17"/>
    </row>
    <row r="417">
      <c r="A417" s="15"/>
      <c r="B417" s="16"/>
      <c r="C417" s="19"/>
      <c r="D417" s="18"/>
      <c r="E417" s="17"/>
      <c r="F417" s="17"/>
    </row>
    <row r="418">
      <c r="A418" s="15"/>
      <c r="B418" s="16"/>
      <c r="C418" s="19"/>
      <c r="D418" s="18"/>
      <c r="E418" s="17"/>
      <c r="F418" s="17"/>
    </row>
    <row r="419">
      <c r="A419" s="15"/>
      <c r="B419" s="16"/>
      <c r="C419" s="19"/>
      <c r="D419" s="18"/>
      <c r="E419" s="17"/>
      <c r="F419" s="17"/>
    </row>
    <row r="420">
      <c r="A420" s="15"/>
      <c r="B420" s="16"/>
      <c r="C420" s="19"/>
      <c r="D420" s="18"/>
      <c r="E420" s="17"/>
      <c r="F420" s="17"/>
    </row>
    <row r="421">
      <c r="A421" s="15"/>
      <c r="B421" s="16"/>
      <c r="C421" s="19"/>
      <c r="D421" s="18"/>
      <c r="E421" s="17"/>
      <c r="F421" s="17"/>
    </row>
    <row r="422">
      <c r="A422" s="15"/>
      <c r="B422" s="16"/>
      <c r="C422" s="19"/>
      <c r="D422" s="18"/>
      <c r="E422" s="17"/>
      <c r="F422" s="17"/>
    </row>
    <row r="423">
      <c r="A423" s="15"/>
      <c r="B423" s="16"/>
      <c r="C423" s="19"/>
      <c r="D423" s="18"/>
      <c r="E423" s="17"/>
      <c r="F423" s="17"/>
    </row>
    <row r="424">
      <c r="A424" s="15"/>
      <c r="B424" s="16"/>
      <c r="C424" s="19"/>
      <c r="D424" s="18"/>
      <c r="E424" s="17"/>
      <c r="F424" s="17"/>
    </row>
    <row r="425">
      <c r="A425" s="15"/>
      <c r="B425" s="16"/>
      <c r="C425" s="19"/>
      <c r="D425" s="18"/>
      <c r="E425" s="17"/>
      <c r="F425" s="17"/>
    </row>
    <row r="426">
      <c r="A426" s="15"/>
      <c r="B426" s="16"/>
      <c r="C426" s="19"/>
      <c r="D426" s="18"/>
      <c r="E426" s="17"/>
      <c r="F426" s="17"/>
    </row>
    <row r="427">
      <c r="A427" s="15"/>
      <c r="B427" s="16"/>
      <c r="C427" s="19"/>
      <c r="D427" s="18"/>
      <c r="E427" s="17"/>
      <c r="F427" s="17"/>
    </row>
    <row r="428">
      <c r="A428" s="15"/>
      <c r="B428" s="16"/>
      <c r="C428" s="19"/>
      <c r="D428" s="18"/>
      <c r="E428" s="17"/>
      <c r="F428" s="17"/>
    </row>
    <row r="429">
      <c r="A429" s="15"/>
      <c r="B429" s="16"/>
      <c r="C429" s="19"/>
      <c r="D429" s="18"/>
      <c r="E429" s="17"/>
      <c r="F429" s="17"/>
    </row>
    <row r="430">
      <c r="A430" s="15"/>
      <c r="B430" s="16"/>
      <c r="C430" s="19"/>
      <c r="D430" s="18"/>
      <c r="E430" s="17"/>
      <c r="F430" s="17"/>
    </row>
    <row r="431">
      <c r="A431" s="15"/>
      <c r="B431" s="16"/>
      <c r="C431" s="19"/>
      <c r="D431" s="18"/>
      <c r="E431" s="17"/>
      <c r="F431" s="17"/>
    </row>
    <row r="432">
      <c r="A432" s="15"/>
      <c r="B432" s="16"/>
      <c r="C432" s="19"/>
      <c r="D432" s="18"/>
      <c r="E432" s="17"/>
      <c r="F432" s="17"/>
    </row>
    <row r="433">
      <c r="A433" s="15"/>
      <c r="B433" s="16"/>
      <c r="C433" s="19"/>
      <c r="D433" s="18"/>
      <c r="E433" s="17"/>
      <c r="F433" s="17"/>
    </row>
    <row r="434">
      <c r="A434" s="15"/>
      <c r="B434" s="16"/>
      <c r="C434" s="19"/>
      <c r="D434" s="18"/>
      <c r="E434" s="17"/>
      <c r="F434" s="17"/>
    </row>
    <row r="435">
      <c r="A435" s="15"/>
      <c r="B435" s="16"/>
      <c r="C435" s="19"/>
      <c r="D435" s="18"/>
      <c r="E435" s="17"/>
      <c r="F435" s="17"/>
    </row>
    <row r="436">
      <c r="A436" s="15"/>
      <c r="B436" s="16"/>
      <c r="C436" s="19"/>
      <c r="D436" s="18"/>
      <c r="E436" s="17"/>
      <c r="F436" s="17"/>
    </row>
    <row r="437">
      <c r="A437" s="15"/>
      <c r="B437" s="16"/>
      <c r="C437" s="19"/>
      <c r="D437" s="18"/>
      <c r="E437" s="17"/>
      <c r="F437" s="17"/>
    </row>
    <row r="438">
      <c r="A438" s="15"/>
      <c r="B438" s="16"/>
      <c r="C438" s="19"/>
      <c r="D438" s="18"/>
      <c r="E438" s="17"/>
      <c r="F438" s="17"/>
    </row>
    <row r="439">
      <c r="A439" s="15"/>
      <c r="B439" s="16"/>
      <c r="C439" s="19"/>
      <c r="D439" s="18"/>
      <c r="E439" s="17"/>
      <c r="F439" s="17"/>
    </row>
    <row r="440">
      <c r="A440" s="15"/>
      <c r="B440" s="16"/>
      <c r="C440" s="19"/>
      <c r="D440" s="18"/>
      <c r="E440" s="17"/>
      <c r="F440" s="17"/>
    </row>
    <row r="441">
      <c r="A441" s="15"/>
      <c r="B441" s="16"/>
      <c r="C441" s="19"/>
      <c r="D441" s="18"/>
      <c r="E441" s="17"/>
      <c r="F441" s="17"/>
    </row>
    <row r="442">
      <c r="A442" s="15"/>
      <c r="B442" s="16"/>
      <c r="C442" s="19"/>
      <c r="D442" s="18"/>
      <c r="E442" s="17"/>
      <c r="F442" s="17"/>
    </row>
    <row r="443">
      <c r="A443" s="15"/>
      <c r="B443" s="16"/>
      <c r="C443" s="19"/>
      <c r="D443" s="18"/>
      <c r="E443" s="17"/>
      <c r="F443" s="17"/>
    </row>
    <row r="444">
      <c r="A444" s="15"/>
      <c r="B444" s="16"/>
      <c r="C444" s="19"/>
      <c r="D444" s="18"/>
      <c r="E444" s="17"/>
      <c r="F444" s="17"/>
    </row>
    <row r="445">
      <c r="A445" s="15"/>
      <c r="B445" s="16"/>
      <c r="C445" s="19"/>
      <c r="D445" s="18"/>
      <c r="E445" s="17"/>
      <c r="F445" s="17"/>
    </row>
    <row r="446">
      <c r="A446" s="15"/>
      <c r="B446" s="16"/>
      <c r="C446" s="19"/>
      <c r="D446" s="18"/>
      <c r="E446" s="17"/>
      <c r="F446" s="17"/>
    </row>
    <row r="447">
      <c r="A447" s="15"/>
      <c r="B447" s="16"/>
      <c r="C447" s="19"/>
      <c r="D447" s="18"/>
      <c r="E447" s="17"/>
      <c r="F447" s="17"/>
    </row>
    <row r="448">
      <c r="A448" s="15"/>
      <c r="B448" s="16"/>
      <c r="C448" s="19"/>
      <c r="D448" s="18"/>
      <c r="E448" s="17"/>
      <c r="F448" s="17"/>
    </row>
    <row r="449">
      <c r="A449" s="15"/>
      <c r="B449" s="16"/>
      <c r="C449" s="19"/>
      <c r="D449" s="18"/>
      <c r="E449" s="17"/>
      <c r="F449" s="17"/>
    </row>
    <row r="450">
      <c r="A450" s="15"/>
      <c r="B450" s="16"/>
      <c r="C450" s="19"/>
      <c r="D450" s="18"/>
      <c r="E450" s="17"/>
      <c r="F450" s="17"/>
    </row>
    <row r="451">
      <c r="A451" s="15"/>
      <c r="B451" s="16"/>
      <c r="C451" s="19"/>
      <c r="D451" s="18"/>
      <c r="E451" s="17"/>
      <c r="F451" s="17"/>
    </row>
    <row r="452">
      <c r="A452" s="15"/>
      <c r="B452" s="16"/>
      <c r="C452" s="19"/>
      <c r="D452" s="18"/>
      <c r="E452" s="17"/>
      <c r="F452" s="17"/>
    </row>
    <row r="453">
      <c r="A453" s="15"/>
      <c r="B453" s="16"/>
      <c r="C453" s="19"/>
      <c r="D453" s="18"/>
      <c r="E453" s="17"/>
      <c r="F453" s="17"/>
    </row>
    <row r="454">
      <c r="A454" s="15"/>
      <c r="B454" s="16"/>
      <c r="C454" s="19"/>
      <c r="D454" s="18"/>
      <c r="E454" s="17"/>
      <c r="F454" s="17"/>
    </row>
    <row r="455">
      <c r="A455" s="15"/>
      <c r="B455" s="16"/>
      <c r="C455" s="19"/>
      <c r="D455" s="18"/>
      <c r="E455" s="17"/>
      <c r="F455" s="17"/>
    </row>
    <row r="456">
      <c r="A456" s="15"/>
      <c r="B456" s="16"/>
      <c r="C456" s="19"/>
      <c r="D456" s="18"/>
      <c r="E456" s="17"/>
      <c r="F456" s="17"/>
    </row>
    <row r="457">
      <c r="A457" s="15"/>
      <c r="B457" s="16"/>
      <c r="C457" s="19"/>
      <c r="D457" s="18"/>
      <c r="E457" s="17"/>
      <c r="F457" s="17"/>
    </row>
    <row r="458">
      <c r="A458" s="15"/>
      <c r="B458" s="16"/>
      <c r="C458" s="19"/>
      <c r="D458" s="18"/>
      <c r="E458" s="17"/>
      <c r="F458" s="17"/>
    </row>
    <row r="459">
      <c r="A459" s="15"/>
      <c r="B459" s="16"/>
      <c r="C459" s="19"/>
      <c r="D459" s="18"/>
      <c r="E459" s="17"/>
      <c r="F459" s="17"/>
    </row>
    <row r="460">
      <c r="A460" s="15"/>
      <c r="B460" s="16"/>
      <c r="C460" s="19"/>
      <c r="D460" s="18"/>
      <c r="E460" s="17"/>
      <c r="F460" s="17"/>
    </row>
    <row r="461">
      <c r="A461" s="15"/>
      <c r="B461" s="16"/>
      <c r="C461" s="19"/>
      <c r="D461" s="18"/>
      <c r="E461" s="17"/>
      <c r="F461" s="17"/>
    </row>
    <row r="462">
      <c r="A462" s="15"/>
      <c r="B462" s="16"/>
      <c r="C462" s="19"/>
      <c r="D462" s="18"/>
      <c r="E462" s="17"/>
      <c r="F462" s="17"/>
    </row>
    <row r="463">
      <c r="A463" s="15"/>
      <c r="B463" s="16"/>
      <c r="C463" s="19"/>
      <c r="D463" s="18"/>
      <c r="E463" s="17"/>
      <c r="F463" s="17"/>
    </row>
    <row r="464">
      <c r="A464" s="15"/>
      <c r="B464" s="16"/>
      <c r="C464" s="19"/>
      <c r="D464" s="18"/>
      <c r="E464" s="17"/>
      <c r="F464" s="17"/>
    </row>
    <row r="465">
      <c r="A465" s="15"/>
      <c r="B465" s="16"/>
      <c r="C465" s="19"/>
      <c r="D465" s="18"/>
      <c r="E465" s="17"/>
      <c r="F465" s="17"/>
    </row>
    <row r="466">
      <c r="A466" s="15"/>
      <c r="B466" s="16"/>
      <c r="C466" s="19"/>
      <c r="D466" s="18"/>
      <c r="E466" s="17"/>
      <c r="F466" s="17"/>
    </row>
    <row r="467">
      <c r="A467" s="15"/>
      <c r="B467" s="16"/>
      <c r="C467" s="19"/>
      <c r="D467" s="18"/>
      <c r="E467" s="17"/>
      <c r="F467" s="17"/>
    </row>
    <row r="468">
      <c r="A468" s="15"/>
      <c r="B468" s="16"/>
      <c r="C468" s="19"/>
      <c r="D468" s="18"/>
      <c r="E468" s="17"/>
      <c r="F468" s="17"/>
    </row>
    <row r="469">
      <c r="A469" s="15"/>
      <c r="B469" s="16"/>
      <c r="C469" s="19"/>
      <c r="D469" s="18"/>
      <c r="E469" s="17"/>
      <c r="F469" s="17"/>
    </row>
    <row r="470">
      <c r="A470" s="15"/>
      <c r="B470" s="16"/>
      <c r="C470" s="19"/>
      <c r="D470" s="18"/>
      <c r="E470" s="17"/>
      <c r="F470" s="17"/>
    </row>
    <row r="471">
      <c r="A471" s="15"/>
      <c r="B471" s="16"/>
      <c r="C471" s="19"/>
      <c r="D471" s="18"/>
      <c r="E471" s="17"/>
      <c r="F471" s="17"/>
    </row>
    <row r="472">
      <c r="A472" s="15"/>
      <c r="B472" s="16"/>
      <c r="C472" s="19"/>
      <c r="D472" s="18"/>
      <c r="E472" s="17"/>
      <c r="F472" s="17"/>
    </row>
    <row r="473">
      <c r="A473" s="15"/>
      <c r="B473" s="16"/>
      <c r="C473" s="19"/>
      <c r="D473" s="18"/>
      <c r="E473" s="17"/>
      <c r="F473" s="17"/>
    </row>
    <row r="474">
      <c r="A474" s="15"/>
      <c r="B474" s="16"/>
      <c r="C474" s="19"/>
      <c r="D474" s="18"/>
      <c r="E474" s="17"/>
      <c r="F474" s="17"/>
    </row>
    <row r="475">
      <c r="A475" s="15"/>
      <c r="B475" s="16"/>
      <c r="C475" s="19"/>
      <c r="D475" s="18"/>
      <c r="E475" s="17"/>
      <c r="F475" s="17"/>
    </row>
    <row r="476">
      <c r="A476" s="15"/>
      <c r="B476" s="16"/>
      <c r="C476" s="19"/>
      <c r="D476" s="18"/>
      <c r="E476" s="17"/>
      <c r="F476" s="17"/>
    </row>
    <row r="477">
      <c r="A477" s="15"/>
      <c r="B477" s="16"/>
      <c r="C477" s="19"/>
      <c r="D477" s="18"/>
      <c r="E477" s="17"/>
      <c r="F477" s="17"/>
    </row>
    <row r="478">
      <c r="A478" s="15"/>
      <c r="B478" s="16"/>
      <c r="C478" s="19"/>
      <c r="D478" s="18"/>
      <c r="E478" s="17"/>
      <c r="F478" s="17"/>
    </row>
    <row r="479">
      <c r="A479" s="15"/>
      <c r="B479" s="16"/>
      <c r="C479" s="19"/>
      <c r="D479" s="18"/>
      <c r="E479" s="17"/>
      <c r="F479" s="17"/>
    </row>
    <row r="480">
      <c r="A480" s="15"/>
      <c r="B480" s="16"/>
      <c r="C480" s="19"/>
      <c r="D480" s="18"/>
      <c r="E480" s="17"/>
      <c r="F480" s="17"/>
    </row>
    <row r="481">
      <c r="A481" s="15"/>
      <c r="B481" s="16"/>
      <c r="C481" s="19"/>
      <c r="D481" s="18"/>
      <c r="E481" s="17"/>
      <c r="F481" s="17"/>
    </row>
    <row r="482">
      <c r="A482" s="15"/>
      <c r="B482" s="16"/>
      <c r="C482" s="19"/>
      <c r="D482" s="18"/>
      <c r="E482" s="17"/>
      <c r="F482" s="17"/>
    </row>
    <row r="483">
      <c r="A483" s="15"/>
      <c r="B483" s="16"/>
      <c r="C483" s="19"/>
      <c r="D483" s="18"/>
      <c r="E483" s="17"/>
      <c r="F483" s="17"/>
    </row>
    <row r="484">
      <c r="A484" s="15"/>
      <c r="B484" s="16"/>
      <c r="C484" s="19"/>
      <c r="D484" s="18"/>
      <c r="E484" s="17"/>
      <c r="F484" s="17"/>
    </row>
    <row r="485">
      <c r="A485" s="15"/>
      <c r="B485" s="16"/>
      <c r="C485" s="19"/>
      <c r="D485" s="18"/>
      <c r="E485" s="17"/>
      <c r="F485" s="17"/>
    </row>
    <row r="486">
      <c r="A486" s="15"/>
      <c r="B486" s="16"/>
      <c r="C486" s="19"/>
      <c r="D486" s="18"/>
      <c r="E486" s="17"/>
      <c r="F486" s="17"/>
    </row>
    <row r="487">
      <c r="A487" s="15"/>
      <c r="B487" s="16"/>
      <c r="C487" s="19"/>
      <c r="D487" s="18"/>
      <c r="E487" s="17"/>
      <c r="F487" s="17"/>
    </row>
    <row r="488">
      <c r="A488" s="15"/>
      <c r="B488" s="16"/>
      <c r="C488" s="19"/>
      <c r="D488" s="18"/>
      <c r="E488" s="17"/>
      <c r="F488" s="17"/>
    </row>
    <row r="489">
      <c r="A489" s="15"/>
      <c r="B489" s="16"/>
      <c r="C489" s="19"/>
      <c r="D489" s="18"/>
      <c r="E489" s="17"/>
      <c r="F489" s="17"/>
    </row>
    <row r="490">
      <c r="A490" s="15"/>
      <c r="B490" s="16"/>
      <c r="C490" s="19"/>
      <c r="D490" s="18"/>
      <c r="E490" s="17"/>
      <c r="F490" s="17"/>
    </row>
    <row r="491">
      <c r="A491" s="15"/>
      <c r="B491" s="16"/>
      <c r="C491" s="19"/>
      <c r="D491" s="18"/>
      <c r="E491" s="17"/>
      <c r="F491" s="17"/>
    </row>
    <row r="492">
      <c r="A492" s="15"/>
      <c r="B492" s="16"/>
      <c r="C492" s="19"/>
      <c r="D492" s="18"/>
      <c r="E492" s="17"/>
      <c r="F492" s="17"/>
    </row>
    <row r="493">
      <c r="A493" s="15"/>
      <c r="B493" s="16"/>
      <c r="C493" s="19"/>
      <c r="D493" s="18"/>
      <c r="E493" s="17"/>
      <c r="F493" s="17"/>
    </row>
    <row r="494">
      <c r="A494" s="15"/>
      <c r="B494" s="16"/>
      <c r="C494" s="19"/>
      <c r="D494" s="18"/>
      <c r="E494" s="17"/>
      <c r="F494" s="17"/>
    </row>
    <row r="495">
      <c r="A495" s="15"/>
      <c r="B495" s="16"/>
      <c r="C495" s="19"/>
      <c r="D495" s="18"/>
      <c r="E495" s="17"/>
      <c r="F495" s="17"/>
    </row>
    <row r="496">
      <c r="A496" s="15"/>
      <c r="B496" s="16"/>
      <c r="C496" s="19"/>
      <c r="D496" s="18"/>
      <c r="E496" s="17"/>
      <c r="F496" s="17"/>
    </row>
    <row r="497">
      <c r="A497" s="15"/>
      <c r="B497" s="16"/>
      <c r="C497" s="19"/>
      <c r="D497" s="18"/>
      <c r="E497" s="17"/>
      <c r="F497" s="17"/>
    </row>
    <row r="498">
      <c r="A498" s="15"/>
      <c r="B498" s="16"/>
      <c r="C498" s="19"/>
      <c r="D498" s="18"/>
      <c r="E498" s="17"/>
      <c r="F498" s="17"/>
    </row>
    <row r="499">
      <c r="A499" s="15"/>
      <c r="B499" s="16"/>
      <c r="C499" s="19"/>
      <c r="D499" s="18"/>
      <c r="E499" s="17"/>
      <c r="F499" s="17"/>
    </row>
    <row r="500">
      <c r="A500" s="15"/>
      <c r="B500" s="16"/>
      <c r="C500" s="19"/>
      <c r="D500" s="18"/>
      <c r="E500" s="17"/>
      <c r="F500" s="17"/>
    </row>
    <row r="501">
      <c r="A501" s="15"/>
      <c r="B501" s="16"/>
      <c r="C501" s="19"/>
      <c r="D501" s="18"/>
      <c r="E501" s="17"/>
      <c r="F501" s="17"/>
    </row>
    <row r="502">
      <c r="A502" s="15"/>
      <c r="B502" s="16"/>
      <c r="C502" s="19"/>
      <c r="D502" s="18"/>
      <c r="E502" s="17"/>
      <c r="F502" s="17"/>
    </row>
    <row r="503">
      <c r="A503" s="15"/>
      <c r="B503" s="16"/>
      <c r="C503" s="19"/>
      <c r="D503" s="18"/>
      <c r="E503" s="17"/>
      <c r="F503" s="17"/>
    </row>
    <row r="504">
      <c r="A504" s="15"/>
      <c r="B504" s="16"/>
      <c r="C504" s="19"/>
      <c r="D504" s="18"/>
      <c r="E504" s="17"/>
      <c r="F504" s="17"/>
    </row>
    <row r="505">
      <c r="A505" s="15"/>
      <c r="B505" s="16"/>
      <c r="C505" s="19"/>
      <c r="D505" s="18"/>
      <c r="E505" s="17"/>
      <c r="F505" s="17"/>
    </row>
    <row r="506">
      <c r="A506" s="15"/>
      <c r="B506" s="16"/>
      <c r="C506" s="19"/>
      <c r="D506" s="18"/>
      <c r="E506" s="17"/>
      <c r="F506" s="17"/>
    </row>
    <row r="507">
      <c r="A507" s="15"/>
      <c r="B507" s="16"/>
      <c r="C507" s="19"/>
      <c r="D507" s="18"/>
      <c r="E507" s="17"/>
      <c r="F507" s="17"/>
    </row>
    <row r="508">
      <c r="A508" s="15"/>
      <c r="B508" s="16"/>
      <c r="C508" s="19"/>
      <c r="D508" s="18"/>
      <c r="E508" s="17"/>
      <c r="F508" s="17"/>
    </row>
    <row r="509">
      <c r="A509" s="15"/>
      <c r="B509" s="16"/>
      <c r="C509" s="19"/>
      <c r="D509" s="18"/>
      <c r="E509" s="17"/>
      <c r="F509" s="17"/>
    </row>
    <row r="510">
      <c r="A510" s="15"/>
      <c r="B510" s="16"/>
      <c r="C510" s="19"/>
      <c r="D510" s="18"/>
      <c r="E510" s="17"/>
      <c r="F510" s="17"/>
    </row>
    <row r="511">
      <c r="A511" s="15"/>
      <c r="B511" s="16"/>
      <c r="C511" s="19"/>
      <c r="D511" s="18"/>
      <c r="E511" s="17"/>
      <c r="F511" s="17"/>
    </row>
    <row r="512">
      <c r="A512" s="15"/>
      <c r="B512" s="16"/>
      <c r="C512" s="19"/>
      <c r="D512" s="18"/>
      <c r="E512" s="17"/>
      <c r="F512" s="17"/>
    </row>
    <row r="513">
      <c r="A513" s="15"/>
      <c r="B513" s="16"/>
      <c r="C513" s="19"/>
      <c r="D513" s="18"/>
      <c r="E513" s="17"/>
      <c r="F513" s="17"/>
    </row>
    <row r="514">
      <c r="A514" s="15"/>
      <c r="B514" s="16"/>
      <c r="C514" s="19"/>
      <c r="D514" s="18"/>
      <c r="E514" s="17"/>
      <c r="F514" s="17"/>
    </row>
    <row r="515">
      <c r="A515" s="15"/>
      <c r="B515" s="16"/>
      <c r="C515" s="19"/>
      <c r="D515" s="18"/>
      <c r="E515" s="17"/>
      <c r="F515" s="17"/>
    </row>
    <row r="516">
      <c r="A516" s="15"/>
      <c r="B516" s="16"/>
      <c r="C516" s="19"/>
      <c r="D516" s="18"/>
      <c r="E516" s="17"/>
      <c r="F516" s="17"/>
    </row>
    <row r="517">
      <c r="A517" s="15"/>
      <c r="B517" s="16"/>
      <c r="C517" s="19"/>
      <c r="D517" s="18"/>
      <c r="E517" s="17"/>
      <c r="F517" s="17"/>
    </row>
    <row r="518">
      <c r="A518" s="15"/>
      <c r="B518" s="16"/>
      <c r="C518" s="19"/>
      <c r="D518" s="18"/>
      <c r="E518" s="17"/>
      <c r="F518" s="17"/>
    </row>
    <row r="519">
      <c r="A519" s="15"/>
      <c r="B519" s="16"/>
      <c r="C519" s="19"/>
      <c r="D519" s="18"/>
      <c r="E519" s="17"/>
      <c r="F519" s="17"/>
    </row>
    <row r="520">
      <c r="A520" s="15"/>
      <c r="B520" s="16"/>
      <c r="C520" s="19"/>
      <c r="D520" s="18"/>
      <c r="E520" s="17"/>
      <c r="F520" s="17"/>
    </row>
    <row r="521">
      <c r="A521" s="15"/>
      <c r="B521" s="16"/>
      <c r="C521" s="19"/>
      <c r="D521" s="18"/>
      <c r="E521" s="17"/>
      <c r="F521" s="17"/>
    </row>
    <row r="522">
      <c r="A522" s="15"/>
      <c r="B522" s="16"/>
      <c r="C522" s="19"/>
      <c r="D522" s="18"/>
      <c r="E522" s="17"/>
      <c r="F522" s="17"/>
    </row>
    <row r="523">
      <c r="A523" s="15"/>
      <c r="B523" s="16"/>
      <c r="C523" s="19"/>
      <c r="D523" s="18"/>
      <c r="E523" s="17"/>
      <c r="F523" s="17"/>
    </row>
    <row r="524">
      <c r="A524" s="15"/>
      <c r="B524" s="16"/>
      <c r="C524" s="19"/>
      <c r="D524" s="18"/>
      <c r="E524" s="17"/>
      <c r="F524" s="17"/>
    </row>
    <row r="525">
      <c r="A525" s="15"/>
      <c r="B525" s="16"/>
      <c r="C525" s="19"/>
      <c r="D525" s="18"/>
      <c r="E525" s="17"/>
      <c r="F525" s="17"/>
    </row>
    <row r="526">
      <c r="A526" s="15"/>
      <c r="B526" s="16"/>
      <c r="C526" s="19"/>
      <c r="D526" s="18"/>
      <c r="E526" s="17"/>
      <c r="F526" s="17"/>
    </row>
    <row r="527">
      <c r="A527" s="15"/>
      <c r="B527" s="16"/>
      <c r="C527" s="19"/>
      <c r="D527" s="18"/>
      <c r="E527" s="17"/>
      <c r="F527" s="17"/>
    </row>
    <row r="528">
      <c r="A528" s="15"/>
      <c r="B528" s="16"/>
      <c r="C528" s="19"/>
      <c r="D528" s="18"/>
      <c r="E528" s="17"/>
      <c r="F528" s="17"/>
    </row>
    <row r="529">
      <c r="A529" s="15"/>
      <c r="B529" s="16"/>
      <c r="C529" s="19"/>
      <c r="D529" s="18"/>
      <c r="E529" s="17"/>
      <c r="F529" s="17"/>
    </row>
    <row r="530">
      <c r="A530" s="15"/>
      <c r="B530" s="16"/>
      <c r="C530" s="19"/>
      <c r="D530" s="18"/>
      <c r="E530" s="17"/>
      <c r="F530" s="17"/>
    </row>
    <row r="531">
      <c r="A531" s="15"/>
      <c r="B531" s="16"/>
      <c r="C531" s="19"/>
      <c r="D531" s="18"/>
      <c r="E531" s="17"/>
      <c r="F531" s="17"/>
    </row>
    <row r="532">
      <c r="A532" s="15"/>
      <c r="B532" s="16"/>
      <c r="C532" s="19"/>
      <c r="D532" s="18"/>
      <c r="E532" s="17"/>
      <c r="F532" s="17"/>
    </row>
    <row r="533">
      <c r="A533" s="15"/>
      <c r="B533" s="16"/>
      <c r="C533" s="19"/>
      <c r="D533" s="18"/>
      <c r="E533" s="17"/>
      <c r="F533" s="17"/>
    </row>
    <row r="534">
      <c r="A534" s="15"/>
      <c r="B534" s="16"/>
      <c r="C534" s="19"/>
      <c r="D534" s="18"/>
      <c r="E534" s="17"/>
      <c r="F534" s="17"/>
    </row>
    <row r="535">
      <c r="A535" s="15"/>
      <c r="B535" s="16"/>
      <c r="C535" s="19"/>
      <c r="D535" s="18"/>
      <c r="E535" s="17"/>
      <c r="F535" s="17"/>
    </row>
    <row r="536">
      <c r="A536" s="15"/>
      <c r="B536" s="16"/>
      <c r="C536" s="19"/>
      <c r="D536" s="18"/>
      <c r="E536" s="17"/>
      <c r="F536" s="17"/>
    </row>
    <row r="537">
      <c r="A537" s="15"/>
      <c r="B537" s="16"/>
      <c r="C537" s="19"/>
      <c r="D537" s="18"/>
      <c r="E537" s="17"/>
      <c r="F537" s="17"/>
    </row>
    <row r="538">
      <c r="A538" s="15"/>
      <c r="B538" s="16"/>
      <c r="C538" s="19"/>
      <c r="D538" s="18"/>
      <c r="E538" s="17"/>
      <c r="F538" s="17"/>
    </row>
    <row r="539">
      <c r="A539" s="15"/>
      <c r="B539" s="16"/>
      <c r="C539" s="19"/>
      <c r="D539" s="18"/>
      <c r="E539" s="17"/>
      <c r="F539" s="17"/>
    </row>
    <row r="540">
      <c r="A540" s="15"/>
      <c r="B540" s="16"/>
      <c r="C540" s="19"/>
      <c r="D540" s="18"/>
      <c r="E540" s="17"/>
      <c r="F540" s="17"/>
    </row>
    <row r="541">
      <c r="A541" s="15"/>
      <c r="B541" s="16"/>
      <c r="C541" s="19"/>
      <c r="D541" s="18"/>
      <c r="E541" s="17"/>
      <c r="F541" s="17"/>
    </row>
    <row r="542">
      <c r="A542" s="15"/>
      <c r="B542" s="16"/>
      <c r="C542" s="19"/>
      <c r="D542" s="18"/>
      <c r="E542" s="17"/>
      <c r="F542" s="17"/>
    </row>
    <row r="543">
      <c r="A543" s="15"/>
      <c r="B543" s="16"/>
      <c r="C543" s="19"/>
      <c r="D543" s="18"/>
      <c r="E543" s="17"/>
      <c r="F543" s="17"/>
    </row>
    <row r="544">
      <c r="A544" s="15"/>
      <c r="B544" s="16"/>
      <c r="C544" s="19"/>
      <c r="D544" s="18"/>
      <c r="E544" s="17"/>
      <c r="F544" s="17"/>
    </row>
    <row r="545">
      <c r="A545" s="15"/>
      <c r="B545" s="16"/>
      <c r="C545" s="19"/>
      <c r="D545" s="18"/>
      <c r="E545" s="17"/>
      <c r="F545" s="17"/>
    </row>
    <row r="546">
      <c r="A546" s="15"/>
      <c r="B546" s="16"/>
      <c r="C546" s="19"/>
      <c r="D546" s="18"/>
      <c r="E546" s="17"/>
      <c r="F546" s="17"/>
    </row>
    <row r="547">
      <c r="A547" s="15"/>
      <c r="B547" s="16"/>
      <c r="C547" s="19"/>
      <c r="D547" s="18"/>
      <c r="E547" s="17"/>
      <c r="F547" s="17"/>
    </row>
    <row r="548">
      <c r="A548" s="15"/>
      <c r="B548" s="16"/>
      <c r="C548" s="19"/>
      <c r="D548" s="18"/>
      <c r="E548" s="17"/>
      <c r="F548" s="17"/>
    </row>
    <row r="549">
      <c r="A549" s="15"/>
      <c r="B549" s="16"/>
      <c r="C549" s="19"/>
      <c r="D549" s="18"/>
      <c r="E549" s="17"/>
      <c r="F549" s="17"/>
    </row>
    <row r="550">
      <c r="A550" s="15"/>
      <c r="B550" s="16"/>
      <c r="C550" s="19"/>
      <c r="D550" s="18"/>
      <c r="E550" s="17"/>
      <c r="F550" s="17"/>
    </row>
    <row r="551">
      <c r="A551" s="15"/>
      <c r="B551" s="16"/>
      <c r="C551" s="19"/>
      <c r="D551" s="18"/>
      <c r="E551" s="17"/>
      <c r="F551" s="17"/>
    </row>
    <row r="552">
      <c r="A552" s="15"/>
      <c r="B552" s="16"/>
      <c r="C552" s="19"/>
      <c r="D552" s="18"/>
      <c r="E552" s="17"/>
      <c r="F552" s="17"/>
    </row>
    <row r="553">
      <c r="A553" s="15"/>
      <c r="B553" s="16"/>
      <c r="C553" s="19"/>
      <c r="D553" s="18"/>
      <c r="E553" s="17"/>
      <c r="F553" s="17"/>
    </row>
    <row r="554">
      <c r="A554" s="15"/>
      <c r="B554" s="16"/>
      <c r="C554" s="19"/>
      <c r="D554" s="18"/>
      <c r="E554" s="17"/>
      <c r="F554" s="17"/>
    </row>
    <row r="555">
      <c r="A555" s="15"/>
      <c r="B555" s="16"/>
      <c r="C555" s="19"/>
      <c r="D555" s="18"/>
      <c r="E555" s="17"/>
      <c r="F555" s="17"/>
    </row>
    <row r="556">
      <c r="A556" s="15"/>
      <c r="B556" s="16"/>
      <c r="C556" s="19"/>
      <c r="D556" s="18"/>
      <c r="E556" s="17"/>
      <c r="F556" s="17"/>
    </row>
    <row r="557">
      <c r="A557" s="15"/>
      <c r="B557" s="16"/>
      <c r="C557" s="19"/>
      <c r="D557" s="18"/>
      <c r="E557" s="17"/>
      <c r="F557" s="17"/>
    </row>
    <row r="558">
      <c r="A558" s="15"/>
      <c r="B558" s="16"/>
      <c r="C558" s="19"/>
      <c r="D558" s="18"/>
      <c r="E558" s="17"/>
      <c r="F558" s="17"/>
    </row>
    <row r="559">
      <c r="A559" s="15"/>
      <c r="B559" s="16"/>
      <c r="C559" s="19"/>
      <c r="D559" s="18"/>
      <c r="E559" s="17"/>
      <c r="F559" s="17"/>
    </row>
    <row r="560">
      <c r="A560" s="15"/>
      <c r="B560" s="16"/>
      <c r="C560" s="19"/>
      <c r="D560" s="18"/>
      <c r="E560" s="17"/>
      <c r="F560" s="17"/>
    </row>
    <row r="561">
      <c r="A561" s="15"/>
      <c r="B561" s="16"/>
      <c r="C561" s="19"/>
      <c r="D561" s="18"/>
      <c r="E561" s="17"/>
      <c r="F561" s="17"/>
    </row>
    <row r="562">
      <c r="A562" s="15"/>
      <c r="B562" s="16"/>
      <c r="C562" s="19"/>
      <c r="D562" s="18"/>
      <c r="E562" s="17"/>
      <c r="F562" s="17"/>
    </row>
    <row r="563">
      <c r="A563" s="15"/>
      <c r="B563" s="16"/>
      <c r="C563" s="19"/>
      <c r="D563" s="18"/>
      <c r="E563" s="17"/>
      <c r="F563" s="17"/>
    </row>
    <row r="564">
      <c r="A564" s="15"/>
      <c r="B564" s="16"/>
      <c r="C564" s="19"/>
      <c r="D564" s="18"/>
      <c r="E564" s="17"/>
      <c r="F564" s="17"/>
    </row>
    <row r="565">
      <c r="A565" s="15"/>
      <c r="B565" s="16"/>
      <c r="C565" s="19"/>
      <c r="D565" s="18"/>
      <c r="E565" s="17"/>
      <c r="F565" s="17"/>
    </row>
    <row r="566">
      <c r="A566" s="15"/>
      <c r="B566" s="16"/>
      <c r="C566" s="19"/>
      <c r="D566" s="18"/>
      <c r="E566" s="17"/>
      <c r="F566" s="17"/>
    </row>
    <row r="567">
      <c r="A567" s="15"/>
      <c r="B567" s="16"/>
      <c r="C567" s="19"/>
      <c r="D567" s="18"/>
      <c r="E567" s="17"/>
      <c r="F567" s="17"/>
    </row>
    <row r="568">
      <c r="A568" s="15"/>
      <c r="B568" s="16"/>
      <c r="C568" s="19"/>
      <c r="D568" s="18"/>
      <c r="E568" s="17"/>
      <c r="F568" s="17"/>
    </row>
    <row r="569">
      <c r="A569" s="15"/>
      <c r="B569" s="16"/>
      <c r="C569" s="19"/>
      <c r="D569" s="18"/>
      <c r="E569" s="17"/>
      <c r="F569" s="17"/>
    </row>
    <row r="570">
      <c r="A570" s="15"/>
      <c r="B570" s="16"/>
      <c r="C570" s="19"/>
      <c r="D570" s="18"/>
      <c r="E570" s="17"/>
      <c r="F570" s="17"/>
    </row>
    <row r="571">
      <c r="A571" s="15"/>
      <c r="B571" s="16"/>
      <c r="C571" s="19"/>
      <c r="D571" s="18"/>
      <c r="E571" s="17"/>
      <c r="F571" s="17"/>
    </row>
    <row r="572">
      <c r="A572" s="15"/>
      <c r="B572" s="16"/>
      <c r="C572" s="19"/>
      <c r="D572" s="18"/>
      <c r="E572" s="17"/>
      <c r="F572" s="17"/>
    </row>
    <row r="573">
      <c r="A573" s="15"/>
      <c r="B573" s="16"/>
      <c r="C573" s="19"/>
      <c r="D573" s="18"/>
      <c r="E573" s="17"/>
      <c r="F573" s="17"/>
    </row>
    <row r="574">
      <c r="A574" s="15"/>
      <c r="B574" s="16"/>
      <c r="C574" s="19"/>
      <c r="D574" s="18"/>
      <c r="E574" s="17"/>
      <c r="F574" s="17"/>
    </row>
    <row r="575">
      <c r="A575" s="15"/>
      <c r="B575" s="16"/>
      <c r="C575" s="19"/>
      <c r="D575" s="18"/>
      <c r="E575" s="17"/>
      <c r="F575" s="17"/>
    </row>
    <row r="576">
      <c r="A576" s="15"/>
      <c r="B576" s="16"/>
      <c r="C576" s="19"/>
      <c r="D576" s="18"/>
      <c r="E576" s="17"/>
      <c r="F576" s="17"/>
    </row>
    <row r="577">
      <c r="A577" s="15"/>
      <c r="B577" s="16"/>
      <c r="C577" s="19"/>
      <c r="D577" s="18"/>
      <c r="E577" s="17"/>
      <c r="F577" s="17"/>
    </row>
    <row r="578">
      <c r="A578" s="15"/>
      <c r="B578" s="16"/>
      <c r="C578" s="19"/>
      <c r="D578" s="18"/>
      <c r="E578" s="17"/>
      <c r="F578" s="17"/>
    </row>
    <row r="579">
      <c r="A579" s="15"/>
      <c r="B579" s="16"/>
      <c r="C579" s="19"/>
      <c r="D579" s="18"/>
      <c r="E579" s="17"/>
      <c r="F579" s="17"/>
    </row>
    <row r="580">
      <c r="A580" s="15"/>
      <c r="B580" s="16"/>
      <c r="C580" s="19"/>
      <c r="D580" s="18"/>
      <c r="E580" s="17"/>
      <c r="F580" s="17"/>
    </row>
    <row r="581">
      <c r="A581" s="15"/>
      <c r="B581" s="16"/>
      <c r="C581" s="19"/>
      <c r="D581" s="18"/>
      <c r="E581" s="17"/>
      <c r="F581" s="17"/>
    </row>
    <row r="582">
      <c r="A582" s="15"/>
      <c r="B582" s="16"/>
      <c r="C582" s="19"/>
      <c r="D582" s="18"/>
      <c r="E582" s="17"/>
      <c r="F582" s="17"/>
    </row>
    <row r="583">
      <c r="A583" s="15"/>
      <c r="B583" s="16"/>
      <c r="C583" s="19"/>
      <c r="D583" s="18"/>
      <c r="E583" s="17"/>
      <c r="F583" s="17"/>
    </row>
    <row r="584">
      <c r="A584" s="15"/>
      <c r="B584" s="16"/>
      <c r="C584" s="19"/>
      <c r="D584" s="18"/>
      <c r="E584" s="17"/>
      <c r="F584" s="17"/>
    </row>
    <row r="585">
      <c r="A585" s="15"/>
      <c r="B585" s="16"/>
      <c r="C585" s="19"/>
      <c r="D585" s="18"/>
      <c r="E585" s="17"/>
      <c r="F585" s="17"/>
    </row>
    <row r="586">
      <c r="A586" s="15"/>
      <c r="B586" s="16"/>
      <c r="C586" s="19"/>
      <c r="D586" s="18"/>
      <c r="E586" s="17"/>
      <c r="F586" s="17"/>
    </row>
    <row r="587">
      <c r="A587" s="15"/>
      <c r="B587" s="16"/>
      <c r="C587" s="19"/>
      <c r="D587" s="18"/>
      <c r="E587" s="17"/>
      <c r="F587" s="17"/>
    </row>
    <row r="588">
      <c r="A588" s="15"/>
      <c r="B588" s="16"/>
      <c r="C588" s="19"/>
      <c r="D588" s="18"/>
      <c r="E588" s="17"/>
      <c r="F588" s="17"/>
    </row>
    <row r="589">
      <c r="A589" s="15"/>
      <c r="B589" s="16"/>
      <c r="C589" s="19"/>
      <c r="D589" s="18"/>
      <c r="E589" s="17"/>
      <c r="F589" s="17"/>
    </row>
    <row r="590">
      <c r="A590" s="15"/>
      <c r="B590" s="16"/>
      <c r="C590" s="19"/>
      <c r="D590" s="18"/>
      <c r="E590" s="17"/>
      <c r="F590" s="17"/>
    </row>
    <row r="591">
      <c r="A591" s="15"/>
      <c r="B591" s="16"/>
      <c r="C591" s="19"/>
      <c r="D591" s="18"/>
      <c r="E591" s="17"/>
      <c r="F591" s="17"/>
    </row>
    <row r="592">
      <c r="A592" s="15"/>
      <c r="B592" s="16"/>
      <c r="C592" s="19"/>
      <c r="D592" s="18"/>
      <c r="E592" s="17"/>
      <c r="F592" s="17"/>
    </row>
    <row r="593">
      <c r="A593" s="15"/>
      <c r="B593" s="16"/>
      <c r="C593" s="19"/>
      <c r="D593" s="18"/>
      <c r="E593" s="17"/>
      <c r="F593" s="17"/>
    </row>
    <row r="594">
      <c r="A594" s="15"/>
      <c r="B594" s="16"/>
      <c r="C594" s="19"/>
      <c r="D594" s="18"/>
      <c r="E594" s="17"/>
      <c r="F594" s="17"/>
    </row>
    <row r="595">
      <c r="A595" s="15"/>
      <c r="B595" s="16"/>
      <c r="C595" s="19"/>
      <c r="D595" s="18"/>
      <c r="E595" s="17"/>
      <c r="F595" s="17"/>
    </row>
    <row r="596">
      <c r="A596" s="15"/>
      <c r="B596" s="16"/>
      <c r="C596" s="19"/>
      <c r="D596" s="18"/>
      <c r="E596" s="17"/>
      <c r="F596" s="17"/>
    </row>
    <row r="597">
      <c r="A597" s="15"/>
      <c r="B597" s="16"/>
      <c r="C597" s="19"/>
      <c r="D597" s="18"/>
      <c r="E597" s="17"/>
      <c r="F597" s="17"/>
    </row>
    <row r="598">
      <c r="A598" s="15"/>
      <c r="B598" s="16"/>
      <c r="C598" s="19"/>
      <c r="D598" s="18"/>
      <c r="E598" s="17"/>
      <c r="F598" s="17"/>
    </row>
    <row r="599">
      <c r="A599" s="15"/>
      <c r="B599" s="16"/>
      <c r="C599" s="19"/>
      <c r="D599" s="18"/>
      <c r="E599" s="17"/>
      <c r="F599" s="17"/>
    </row>
    <row r="600">
      <c r="A600" s="15"/>
      <c r="B600" s="16"/>
      <c r="C600" s="19"/>
      <c r="D600" s="18"/>
      <c r="E600" s="17"/>
      <c r="F600" s="17"/>
    </row>
    <row r="601">
      <c r="A601" s="15"/>
      <c r="B601" s="16"/>
      <c r="C601" s="19"/>
      <c r="D601" s="18"/>
      <c r="E601" s="17"/>
      <c r="F601" s="17"/>
    </row>
    <row r="602">
      <c r="A602" s="15"/>
      <c r="B602" s="16"/>
      <c r="C602" s="19"/>
      <c r="D602" s="18"/>
      <c r="E602" s="17"/>
      <c r="F602" s="17"/>
    </row>
    <row r="603">
      <c r="A603" s="15"/>
      <c r="B603" s="16"/>
      <c r="C603" s="19"/>
      <c r="D603" s="18"/>
      <c r="E603" s="17"/>
      <c r="F603" s="17"/>
    </row>
    <row r="604">
      <c r="A604" s="15"/>
      <c r="B604" s="16"/>
      <c r="C604" s="19"/>
      <c r="D604" s="18"/>
      <c r="E604" s="17"/>
      <c r="F604" s="17"/>
    </row>
    <row r="605">
      <c r="A605" s="15"/>
      <c r="B605" s="16"/>
      <c r="C605" s="19"/>
      <c r="D605" s="18"/>
      <c r="E605" s="17"/>
      <c r="F605" s="17"/>
    </row>
    <row r="606">
      <c r="A606" s="15"/>
      <c r="B606" s="16"/>
      <c r="C606" s="19"/>
      <c r="D606" s="18"/>
      <c r="E606" s="17"/>
      <c r="F606" s="17"/>
    </row>
    <row r="607">
      <c r="A607" s="15"/>
      <c r="B607" s="16"/>
      <c r="C607" s="19"/>
      <c r="D607" s="18"/>
      <c r="E607" s="17"/>
      <c r="F607" s="17"/>
    </row>
    <row r="608">
      <c r="A608" s="15"/>
      <c r="B608" s="16"/>
      <c r="C608" s="19"/>
      <c r="D608" s="18"/>
      <c r="E608" s="17"/>
      <c r="F608" s="17"/>
    </row>
    <row r="609">
      <c r="A609" s="15"/>
      <c r="B609" s="16"/>
      <c r="C609" s="19"/>
      <c r="D609" s="18"/>
      <c r="E609" s="17"/>
      <c r="F609" s="17"/>
    </row>
    <row r="610">
      <c r="A610" s="15"/>
      <c r="B610" s="16"/>
      <c r="C610" s="19"/>
      <c r="D610" s="18"/>
      <c r="E610" s="17"/>
      <c r="F610" s="17"/>
    </row>
    <row r="611">
      <c r="A611" s="15"/>
      <c r="B611" s="16"/>
      <c r="C611" s="19"/>
      <c r="D611" s="18"/>
      <c r="E611" s="17"/>
      <c r="F611" s="17"/>
    </row>
    <row r="612">
      <c r="A612" s="15"/>
      <c r="B612" s="16"/>
      <c r="C612" s="19"/>
      <c r="D612" s="18"/>
      <c r="E612" s="17"/>
      <c r="F612" s="17"/>
    </row>
    <row r="613">
      <c r="A613" s="15"/>
      <c r="B613" s="16"/>
      <c r="C613" s="19"/>
      <c r="D613" s="18"/>
      <c r="E613" s="17"/>
      <c r="F613" s="17"/>
    </row>
    <row r="614">
      <c r="A614" s="15"/>
      <c r="B614" s="16"/>
      <c r="C614" s="19"/>
      <c r="D614" s="18"/>
      <c r="E614" s="17"/>
      <c r="F614" s="17"/>
    </row>
    <row r="615">
      <c r="A615" s="15"/>
      <c r="B615" s="16"/>
      <c r="C615" s="19"/>
      <c r="D615" s="18"/>
      <c r="E615" s="17"/>
      <c r="F615" s="17"/>
    </row>
    <row r="616">
      <c r="A616" s="15"/>
      <c r="B616" s="16"/>
      <c r="C616" s="19"/>
      <c r="D616" s="18"/>
      <c r="E616" s="17"/>
      <c r="F616" s="17"/>
    </row>
    <row r="617">
      <c r="A617" s="15"/>
      <c r="B617" s="16"/>
      <c r="C617" s="19"/>
      <c r="D617" s="18"/>
      <c r="E617" s="17"/>
      <c r="F617" s="17"/>
    </row>
    <row r="618">
      <c r="A618" s="15"/>
      <c r="B618" s="16"/>
      <c r="C618" s="19"/>
      <c r="D618" s="18"/>
      <c r="E618" s="17"/>
      <c r="F618" s="17"/>
    </row>
    <row r="619">
      <c r="A619" s="15"/>
      <c r="B619" s="16"/>
      <c r="C619" s="19"/>
      <c r="D619" s="18"/>
      <c r="E619" s="17"/>
      <c r="F619" s="17"/>
    </row>
    <row r="620">
      <c r="A620" s="15"/>
      <c r="B620" s="16"/>
      <c r="C620" s="19"/>
      <c r="D620" s="18"/>
      <c r="E620" s="17"/>
      <c r="F620" s="17"/>
    </row>
    <row r="621">
      <c r="A621" s="15"/>
      <c r="B621" s="16"/>
      <c r="C621" s="19"/>
      <c r="D621" s="18"/>
      <c r="E621" s="17"/>
      <c r="F621" s="17"/>
    </row>
    <row r="622">
      <c r="A622" s="15"/>
      <c r="B622" s="16"/>
      <c r="C622" s="19"/>
      <c r="D622" s="18"/>
      <c r="E622" s="17"/>
      <c r="F622" s="17"/>
    </row>
    <row r="623">
      <c r="A623" s="15"/>
      <c r="B623" s="16"/>
      <c r="C623" s="19"/>
      <c r="D623" s="18"/>
      <c r="E623" s="17"/>
      <c r="F623" s="17"/>
    </row>
    <row r="624">
      <c r="A624" s="15"/>
      <c r="B624" s="16"/>
      <c r="C624" s="19"/>
      <c r="D624" s="18"/>
      <c r="E624" s="17"/>
      <c r="F624" s="17"/>
    </row>
    <row r="625">
      <c r="A625" s="15"/>
      <c r="B625" s="16"/>
      <c r="C625" s="19"/>
      <c r="D625" s="18"/>
      <c r="E625" s="17"/>
      <c r="F625" s="17"/>
    </row>
    <row r="626">
      <c r="A626" s="15"/>
      <c r="B626" s="16"/>
      <c r="C626" s="19"/>
      <c r="D626" s="18"/>
      <c r="E626" s="17"/>
      <c r="F626" s="17"/>
    </row>
    <row r="627">
      <c r="A627" s="15"/>
      <c r="B627" s="16"/>
      <c r="C627" s="19"/>
      <c r="D627" s="18"/>
      <c r="E627" s="17"/>
      <c r="F627" s="17"/>
    </row>
    <row r="628">
      <c r="A628" s="15"/>
      <c r="B628" s="16"/>
      <c r="C628" s="19"/>
      <c r="D628" s="18"/>
      <c r="E628" s="17"/>
      <c r="F628" s="17"/>
    </row>
    <row r="629">
      <c r="A629" s="15"/>
      <c r="B629" s="16"/>
      <c r="C629" s="19"/>
      <c r="D629" s="18"/>
      <c r="E629" s="17"/>
      <c r="F629" s="17"/>
    </row>
    <row r="630">
      <c r="A630" s="15"/>
      <c r="B630" s="16"/>
      <c r="C630" s="19"/>
      <c r="D630" s="18"/>
      <c r="E630" s="17"/>
      <c r="F630" s="17"/>
    </row>
    <row r="631">
      <c r="A631" s="15"/>
      <c r="B631" s="16"/>
      <c r="C631" s="19"/>
      <c r="D631" s="18"/>
      <c r="E631" s="17"/>
      <c r="F631" s="17"/>
    </row>
    <row r="632">
      <c r="A632" s="15"/>
      <c r="B632" s="16"/>
      <c r="C632" s="19"/>
      <c r="D632" s="18"/>
      <c r="E632" s="17"/>
      <c r="F632" s="17"/>
    </row>
    <row r="633">
      <c r="A633" s="15"/>
      <c r="B633" s="16"/>
      <c r="C633" s="19"/>
      <c r="D633" s="18"/>
      <c r="E633" s="17"/>
      <c r="F633" s="17"/>
    </row>
    <row r="634">
      <c r="A634" s="15"/>
      <c r="B634" s="16"/>
      <c r="C634" s="19"/>
      <c r="D634" s="18"/>
      <c r="E634" s="17"/>
      <c r="F634" s="17"/>
    </row>
    <row r="635">
      <c r="A635" s="15"/>
      <c r="B635" s="16"/>
      <c r="C635" s="19"/>
      <c r="D635" s="18"/>
      <c r="E635" s="17"/>
      <c r="F635" s="17"/>
    </row>
    <row r="636">
      <c r="A636" s="15"/>
      <c r="B636" s="16"/>
      <c r="C636" s="19"/>
      <c r="D636" s="18"/>
      <c r="E636" s="17"/>
      <c r="F636" s="17"/>
    </row>
    <row r="637">
      <c r="A637" s="15"/>
      <c r="B637" s="16"/>
      <c r="C637" s="19"/>
      <c r="D637" s="18"/>
      <c r="E637" s="17"/>
      <c r="F637" s="17"/>
    </row>
    <row r="638">
      <c r="A638" s="15"/>
      <c r="B638" s="16"/>
      <c r="C638" s="19"/>
      <c r="D638" s="18"/>
      <c r="E638" s="17"/>
      <c r="F638" s="17"/>
    </row>
    <row r="639">
      <c r="A639" s="15"/>
      <c r="B639" s="16"/>
      <c r="C639" s="19"/>
      <c r="D639" s="18"/>
      <c r="E639" s="17"/>
      <c r="F639" s="17"/>
    </row>
    <row r="640">
      <c r="A640" s="15"/>
      <c r="B640" s="16"/>
      <c r="C640" s="19"/>
      <c r="D640" s="18"/>
      <c r="E640" s="17"/>
      <c r="F640" s="17"/>
    </row>
    <row r="641">
      <c r="A641" s="15"/>
      <c r="B641" s="16"/>
      <c r="C641" s="19"/>
      <c r="D641" s="18"/>
      <c r="E641" s="17"/>
      <c r="F641" s="17"/>
    </row>
    <row r="642">
      <c r="A642" s="15"/>
      <c r="B642" s="16"/>
      <c r="C642" s="19"/>
      <c r="D642" s="18"/>
      <c r="E642" s="17"/>
      <c r="F642" s="17"/>
    </row>
    <row r="643">
      <c r="A643" s="15"/>
      <c r="B643" s="16"/>
      <c r="C643" s="19"/>
      <c r="D643" s="18"/>
      <c r="E643" s="17"/>
      <c r="F643" s="17"/>
    </row>
    <row r="644">
      <c r="A644" s="15"/>
      <c r="B644" s="16"/>
      <c r="C644" s="19"/>
      <c r="D644" s="18"/>
      <c r="E644" s="17"/>
      <c r="F644" s="17"/>
    </row>
    <row r="645">
      <c r="A645" s="15"/>
      <c r="B645" s="16"/>
      <c r="C645" s="19"/>
      <c r="D645" s="18"/>
      <c r="E645" s="17"/>
      <c r="F645" s="17"/>
    </row>
    <row r="646">
      <c r="A646" s="15"/>
      <c r="B646" s="16"/>
      <c r="C646" s="19"/>
      <c r="D646" s="18"/>
      <c r="E646" s="17"/>
      <c r="F646" s="17"/>
    </row>
    <row r="647">
      <c r="A647" s="15"/>
      <c r="B647" s="16"/>
      <c r="C647" s="19"/>
      <c r="D647" s="18"/>
      <c r="E647" s="17"/>
      <c r="F647" s="17"/>
    </row>
    <row r="648">
      <c r="A648" s="15"/>
      <c r="B648" s="16"/>
      <c r="C648" s="19"/>
      <c r="D648" s="18"/>
      <c r="E648" s="17"/>
      <c r="F648" s="17"/>
    </row>
    <row r="649">
      <c r="A649" s="15"/>
      <c r="B649" s="16"/>
      <c r="C649" s="19"/>
      <c r="D649" s="18"/>
      <c r="E649" s="17"/>
      <c r="F649" s="17"/>
    </row>
    <row r="650">
      <c r="A650" s="15"/>
      <c r="B650" s="16"/>
      <c r="C650" s="19"/>
      <c r="D650" s="18"/>
      <c r="E650" s="17"/>
      <c r="F650" s="17"/>
    </row>
    <row r="651">
      <c r="A651" s="15"/>
      <c r="B651" s="16"/>
      <c r="C651" s="19"/>
      <c r="D651" s="18"/>
      <c r="E651" s="17"/>
      <c r="F651" s="17"/>
    </row>
    <row r="652">
      <c r="A652" s="15"/>
      <c r="B652" s="16"/>
      <c r="C652" s="19"/>
      <c r="D652" s="18"/>
      <c r="E652" s="17"/>
      <c r="F652" s="17"/>
    </row>
    <row r="653">
      <c r="A653" s="15"/>
      <c r="B653" s="16"/>
      <c r="C653" s="19"/>
      <c r="D653" s="18"/>
      <c r="E653" s="17"/>
      <c r="F653" s="17"/>
    </row>
    <row r="654">
      <c r="A654" s="15"/>
      <c r="B654" s="16"/>
      <c r="C654" s="19"/>
      <c r="D654" s="18"/>
      <c r="E654" s="17"/>
      <c r="F654" s="17"/>
    </row>
    <row r="655">
      <c r="A655" s="15"/>
      <c r="B655" s="16"/>
      <c r="C655" s="19"/>
      <c r="D655" s="18"/>
      <c r="E655" s="17"/>
      <c r="F655" s="17"/>
    </row>
    <row r="656">
      <c r="A656" s="15"/>
      <c r="B656" s="16"/>
      <c r="C656" s="19"/>
      <c r="D656" s="18"/>
      <c r="E656" s="17"/>
      <c r="F656" s="17"/>
    </row>
    <row r="657">
      <c r="A657" s="15"/>
      <c r="B657" s="16"/>
      <c r="C657" s="19"/>
      <c r="D657" s="18"/>
      <c r="E657" s="17"/>
      <c r="F657" s="17"/>
    </row>
    <row r="658">
      <c r="A658" s="15"/>
      <c r="B658" s="16"/>
      <c r="C658" s="19"/>
      <c r="D658" s="18"/>
      <c r="E658" s="17"/>
      <c r="F658" s="17"/>
    </row>
    <row r="659">
      <c r="A659" s="15"/>
      <c r="B659" s="16"/>
      <c r="C659" s="19"/>
      <c r="D659" s="18"/>
      <c r="E659" s="17"/>
      <c r="F659" s="17"/>
    </row>
    <row r="660">
      <c r="A660" s="15"/>
      <c r="B660" s="16"/>
      <c r="C660" s="19"/>
      <c r="D660" s="18"/>
      <c r="E660" s="17"/>
      <c r="F660" s="17"/>
    </row>
    <row r="661">
      <c r="A661" s="15"/>
      <c r="B661" s="16"/>
      <c r="C661" s="19"/>
      <c r="D661" s="18"/>
      <c r="E661" s="17"/>
      <c r="F661" s="17"/>
    </row>
    <row r="662">
      <c r="A662" s="15"/>
      <c r="B662" s="16"/>
      <c r="C662" s="19"/>
      <c r="D662" s="18"/>
      <c r="E662" s="17"/>
      <c r="F662" s="17"/>
    </row>
    <row r="663">
      <c r="A663" s="15"/>
      <c r="B663" s="16"/>
      <c r="C663" s="19"/>
      <c r="D663" s="18"/>
      <c r="E663" s="17"/>
      <c r="F663" s="17"/>
    </row>
    <row r="664">
      <c r="A664" s="15"/>
      <c r="B664" s="16"/>
      <c r="C664" s="19"/>
      <c r="D664" s="18"/>
      <c r="E664" s="17"/>
      <c r="F664" s="17"/>
    </row>
    <row r="665">
      <c r="A665" s="15"/>
      <c r="B665" s="16"/>
      <c r="C665" s="19"/>
      <c r="D665" s="18"/>
      <c r="E665" s="17"/>
      <c r="F665" s="17"/>
    </row>
    <row r="666">
      <c r="A666" s="15"/>
      <c r="B666" s="16"/>
      <c r="C666" s="19"/>
      <c r="D666" s="18"/>
      <c r="E666" s="17"/>
      <c r="F666" s="17"/>
    </row>
    <row r="667">
      <c r="A667" s="15"/>
      <c r="B667" s="16"/>
      <c r="C667" s="19"/>
      <c r="D667" s="18"/>
      <c r="E667" s="17"/>
      <c r="F667" s="17"/>
    </row>
    <row r="668">
      <c r="A668" s="15"/>
      <c r="B668" s="16"/>
      <c r="C668" s="19"/>
      <c r="D668" s="18"/>
      <c r="E668" s="17"/>
      <c r="F668" s="17"/>
    </row>
    <row r="669">
      <c r="A669" s="15"/>
      <c r="B669" s="16"/>
      <c r="C669" s="19"/>
      <c r="D669" s="18"/>
      <c r="E669" s="17"/>
      <c r="F669" s="17"/>
    </row>
    <row r="670">
      <c r="A670" s="15"/>
      <c r="B670" s="16"/>
      <c r="C670" s="19"/>
      <c r="D670" s="18"/>
      <c r="E670" s="17"/>
      <c r="F670" s="17"/>
    </row>
    <row r="671">
      <c r="A671" s="15"/>
      <c r="B671" s="16"/>
      <c r="C671" s="19"/>
      <c r="D671" s="18"/>
      <c r="E671" s="17"/>
      <c r="F671" s="17"/>
    </row>
    <row r="672">
      <c r="A672" s="15"/>
      <c r="B672" s="16"/>
      <c r="C672" s="19"/>
      <c r="D672" s="18"/>
      <c r="E672" s="17"/>
      <c r="F672" s="17"/>
    </row>
    <row r="673">
      <c r="A673" s="15"/>
      <c r="B673" s="16"/>
      <c r="C673" s="19"/>
      <c r="D673" s="18"/>
      <c r="E673" s="17"/>
      <c r="F673" s="17"/>
    </row>
    <row r="674">
      <c r="A674" s="15"/>
      <c r="B674" s="16"/>
      <c r="C674" s="19"/>
      <c r="D674" s="18"/>
      <c r="E674" s="17"/>
      <c r="F674" s="17"/>
    </row>
    <row r="675">
      <c r="A675" s="15"/>
      <c r="B675" s="16"/>
      <c r="C675" s="19"/>
      <c r="D675" s="18"/>
      <c r="E675" s="17"/>
      <c r="F675" s="17"/>
    </row>
    <row r="676">
      <c r="A676" s="15"/>
      <c r="B676" s="16"/>
      <c r="C676" s="19"/>
      <c r="D676" s="18"/>
      <c r="E676" s="17"/>
      <c r="F676" s="17"/>
    </row>
    <row r="677">
      <c r="A677" s="15"/>
      <c r="B677" s="16"/>
      <c r="C677" s="19"/>
      <c r="D677" s="18"/>
      <c r="E677" s="17"/>
      <c r="F677" s="17"/>
    </row>
    <row r="678">
      <c r="A678" s="15"/>
      <c r="B678" s="16"/>
      <c r="C678" s="19"/>
      <c r="D678" s="18"/>
      <c r="E678" s="17"/>
      <c r="F678" s="17"/>
    </row>
    <row r="679">
      <c r="A679" s="15"/>
      <c r="B679" s="16"/>
      <c r="C679" s="19"/>
      <c r="D679" s="18"/>
      <c r="E679" s="17"/>
      <c r="F679" s="17"/>
    </row>
    <row r="680">
      <c r="A680" s="15"/>
      <c r="B680" s="16"/>
      <c r="C680" s="19"/>
      <c r="D680" s="18"/>
      <c r="E680" s="17"/>
      <c r="F680" s="17"/>
    </row>
    <row r="681">
      <c r="A681" s="15"/>
      <c r="B681" s="16"/>
      <c r="C681" s="19"/>
      <c r="D681" s="18"/>
      <c r="E681" s="17"/>
      <c r="F681" s="17"/>
    </row>
    <row r="682">
      <c r="A682" s="15"/>
      <c r="B682" s="16"/>
      <c r="C682" s="19"/>
      <c r="D682" s="18"/>
      <c r="E682" s="17"/>
      <c r="F682" s="17"/>
    </row>
    <row r="683">
      <c r="A683" s="15"/>
      <c r="B683" s="16"/>
      <c r="C683" s="19"/>
      <c r="D683" s="18"/>
      <c r="E683" s="17"/>
      <c r="F683" s="17"/>
    </row>
    <row r="684">
      <c r="A684" s="15"/>
      <c r="B684" s="16"/>
      <c r="C684" s="19"/>
      <c r="D684" s="18"/>
      <c r="E684" s="17"/>
      <c r="F684" s="17"/>
    </row>
    <row r="685">
      <c r="A685" s="15"/>
      <c r="B685" s="16"/>
      <c r="C685" s="19"/>
      <c r="D685" s="18"/>
      <c r="E685" s="17"/>
      <c r="F685" s="17"/>
    </row>
    <row r="686">
      <c r="A686" s="15"/>
      <c r="B686" s="16"/>
      <c r="C686" s="19"/>
      <c r="D686" s="18"/>
      <c r="E686" s="17"/>
      <c r="F686" s="17"/>
    </row>
    <row r="687">
      <c r="A687" s="15"/>
      <c r="B687" s="16"/>
      <c r="C687" s="19"/>
      <c r="D687" s="18"/>
      <c r="E687" s="17"/>
      <c r="F687" s="17"/>
    </row>
    <row r="688">
      <c r="A688" s="15"/>
      <c r="B688" s="16"/>
      <c r="C688" s="19"/>
      <c r="D688" s="18"/>
      <c r="E688" s="17"/>
      <c r="F688" s="17"/>
    </row>
    <row r="689">
      <c r="A689" s="15"/>
      <c r="B689" s="16"/>
      <c r="C689" s="19"/>
      <c r="D689" s="18"/>
      <c r="E689" s="17"/>
      <c r="F689" s="17"/>
    </row>
    <row r="690">
      <c r="A690" s="15"/>
      <c r="B690" s="16"/>
      <c r="C690" s="19"/>
      <c r="D690" s="18"/>
      <c r="E690" s="17"/>
      <c r="F690" s="17"/>
    </row>
    <row r="691">
      <c r="A691" s="15"/>
      <c r="B691" s="16"/>
      <c r="C691" s="19"/>
      <c r="D691" s="18"/>
      <c r="E691" s="17"/>
      <c r="F691" s="17"/>
    </row>
    <row r="692">
      <c r="A692" s="15"/>
      <c r="B692" s="16"/>
      <c r="C692" s="19"/>
      <c r="D692" s="18"/>
      <c r="E692" s="17"/>
      <c r="F692" s="17"/>
    </row>
    <row r="693">
      <c r="A693" s="15"/>
      <c r="B693" s="16"/>
      <c r="C693" s="19"/>
      <c r="D693" s="18"/>
      <c r="E693" s="17"/>
      <c r="F693" s="17"/>
    </row>
    <row r="694">
      <c r="A694" s="15"/>
      <c r="B694" s="16"/>
      <c r="C694" s="19"/>
      <c r="D694" s="18"/>
      <c r="E694" s="17"/>
      <c r="F694" s="17"/>
    </row>
    <row r="695">
      <c r="A695" s="15"/>
      <c r="B695" s="16"/>
      <c r="C695" s="19"/>
      <c r="D695" s="18"/>
      <c r="E695" s="17"/>
      <c r="F695" s="17"/>
    </row>
    <row r="696">
      <c r="A696" s="15"/>
      <c r="B696" s="16"/>
      <c r="C696" s="19"/>
      <c r="D696" s="18"/>
      <c r="E696" s="17"/>
      <c r="F696" s="17"/>
    </row>
    <row r="697">
      <c r="A697" s="15"/>
      <c r="B697" s="16"/>
      <c r="C697" s="19"/>
      <c r="D697" s="18"/>
      <c r="E697" s="17"/>
      <c r="F697" s="17"/>
    </row>
    <row r="698">
      <c r="A698" s="15"/>
      <c r="B698" s="16"/>
      <c r="C698" s="19"/>
      <c r="D698" s="18"/>
      <c r="E698" s="17"/>
      <c r="F698" s="17"/>
    </row>
    <row r="699">
      <c r="A699" s="15"/>
      <c r="B699" s="16"/>
      <c r="C699" s="19"/>
      <c r="D699" s="18"/>
      <c r="E699" s="17"/>
      <c r="F699" s="17"/>
    </row>
    <row r="700">
      <c r="A700" s="15"/>
      <c r="B700" s="16"/>
      <c r="C700" s="19"/>
      <c r="D700" s="18"/>
      <c r="E700" s="17"/>
      <c r="F700" s="17"/>
    </row>
    <row r="701">
      <c r="A701" s="15"/>
      <c r="B701" s="16"/>
      <c r="C701" s="19"/>
      <c r="D701" s="18"/>
      <c r="E701" s="17"/>
      <c r="F701" s="17"/>
    </row>
    <row r="702">
      <c r="A702" s="15"/>
      <c r="B702" s="16"/>
      <c r="C702" s="19"/>
      <c r="D702" s="18"/>
      <c r="E702" s="17"/>
      <c r="F702" s="17"/>
    </row>
    <row r="703">
      <c r="A703" s="15"/>
      <c r="B703" s="16"/>
      <c r="C703" s="19"/>
      <c r="D703" s="18"/>
      <c r="E703" s="17"/>
      <c r="F703" s="17"/>
    </row>
    <row r="704">
      <c r="A704" s="15"/>
      <c r="B704" s="16"/>
      <c r="C704" s="19"/>
      <c r="D704" s="18"/>
      <c r="E704" s="17"/>
      <c r="F704" s="17"/>
    </row>
    <row r="705">
      <c r="A705" s="15"/>
      <c r="B705" s="16"/>
      <c r="C705" s="19"/>
      <c r="D705" s="18"/>
      <c r="E705" s="17"/>
      <c r="F705" s="17"/>
    </row>
    <row r="706">
      <c r="A706" s="15"/>
      <c r="B706" s="16"/>
      <c r="C706" s="19"/>
      <c r="D706" s="18"/>
      <c r="E706" s="17"/>
      <c r="F706" s="17"/>
    </row>
    <row r="707">
      <c r="A707" s="15"/>
      <c r="B707" s="16"/>
      <c r="C707" s="19"/>
      <c r="D707" s="18"/>
      <c r="E707" s="17"/>
      <c r="F707" s="17"/>
    </row>
    <row r="708">
      <c r="A708" s="15"/>
      <c r="B708" s="16"/>
      <c r="C708" s="19"/>
      <c r="D708" s="18"/>
      <c r="E708" s="17"/>
      <c r="F708" s="17"/>
    </row>
    <row r="709">
      <c r="A709" s="15"/>
      <c r="B709" s="16"/>
      <c r="C709" s="19"/>
      <c r="D709" s="18"/>
      <c r="E709" s="17"/>
      <c r="F709" s="17"/>
    </row>
    <row r="710">
      <c r="A710" s="15"/>
      <c r="B710" s="16"/>
      <c r="C710" s="19"/>
      <c r="D710" s="18"/>
      <c r="E710" s="17"/>
      <c r="F710" s="17"/>
    </row>
    <row r="711">
      <c r="A711" s="15"/>
      <c r="B711" s="16"/>
      <c r="C711" s="19"/>
      <c r="D711" s="18"/>
      <c r="E711" s="17"/>
      <c r="F711" s="17"/>
    </row>
    <row r="712">
      <c r="A712" s="15"/>
      <c r="B712" s="16"/>
      <c r="C712" s="19"/>
      <c r="D712" s="18"/>
      <c r="E712" s="17"/>
      <c r="F712" s="17"/>
    </row>
    <row r="713">
      <c r="A713" s="15"/>
      <c r="B713" s="16"/>
      <c r="C713" s="19"/>
      <c r="D713" s="18"/>
      <c r="E713" s="17"/>
      <c r="F713" s="17"/>
    </row>
    <row r="714">
      <c r="A714" s="15"/>
      <c r="B714" s="16"/>
      <c r="C714" s="19"/>
      <c r="D714" s="18"/>
      <c r="E714" s="17"/>
      <c r="F714" s="17"/>
    </row>
    <row r="715">
      <c r="A715" s="15"/>
      <c r="B715" s="16"/>
      <c r="C715" s="19"/>
      <c r="D715" s="18"/>
      <c r="E715" s="17"/>
      <c r="F715" s="17"/>
    </row>
    <row r="716">
      <c r="A716" s="15"/>
      <c r="B716" s="16"/>
      <c r="C716" s="19"/>
      <c r="D716" s="18"/>
      <c r="E716" s="17"/>
      <c r="F716" s="17"/>
    </row>
    <row r="717">
      <c r="A717" s="15"/>
      <c r="B717" s="16"/>
      <c r="C717" s="19"/>
      <c r="D717" s="18"/>
      <c r="E717" s="17"/>
      <c r="F717" s="17"/>
    </row>
    <row r="718">
      <c r="A718" s="15"/>
      <c r="B718" s="16"/>
      <c r="C718" s="19"/>
      <c r="D718" s="18"/>
      <c r="E718" s="17"/>
      <c r="F718" s="17"/>
    </row>
    <row r="719">
      <c r="A719" s="15"/>
      <c r="B719" s="16"/>
      <c r="C719" s="19"/>
      <c r="D719" s="18"/>
      <c r="E719" s="17"/>
      <c r="F719" s="17"/>
    </row>
    <row r="720">
      <c r="A720" s="15"/>
      <c r="B720" s="16"/>
      <c r="C720" s="19"/>
      <c r="D720" s="18"/>
      <c r="E720" s="17"/>
      <c r="F720" s="17"/>
    </row>
    <row r="721">
      <c r="A721" s="15"/>
      <c r="B721" s="16"/>
      <c r="C721" s="19"/>
      <c r="D721" s="18"/>
      <c r="E721" s="17"/>
      <c r="F721" s="17"/>
    </row>
    <row r="722">
      <c r="A722" s="15"/>
      <c r="B722" s="16"/>
      <c r="C722" s="19"/>
      <c r="D722" s="18"/>
      <c r="E722" s="17"/>
      <c r="F722" s="17"/>
    </row>
    <row r="723">
      <c r="A723" s="15"/>
      <c r="B723" s="16"/>
      <c r="C723" s="19"/>
      <c r="D723" s="18"/>
      <c r="E723" s="17"/>
      <c r="F723" s="17"/>
    </row>
    <row r="724">
      <c r="A724" s="15"/>
      <c r="B724" s="16"/>
      <c r="C724" s="19"/>
      <c r="D724" s="18"/>
      <c r="E724" s="17"/>
      <c r="F724" s="17"/>
    </row>
    <row r="725">
      <c r="A725" s="15"/>
      <c r="B725" s="16"/>
      <c r="C725" s="19"/>
      <c r="D725" s="18"/>
      <c r="E725" s="17"/>
      <c r="F725" s="17"/>
    </row>
    <row r="726">
      <c r="A726" s="15"/>
      <c r="B726" s="16"/>
      <c r="C726" s="19"/>
      <c r="D726" s="18"/>
      <c r="E726" s="17"/>
      <c r="F726" s="17"/>
    </row>
    <row r="727">
      <c r="A727" s="15"/>
      <c r="B727" s="16"/>
      <c r="C727" s="19"/>
      <c r="D727" s="18"/>
      <c r="E727" s="17"/>
      <c r="F727" s="17"/>
    </row>
    <row r="728">
      <c r="A728" s="15"/>
      <c r="B728" s="16"/>
      <c r="C728" s="19"/>
      <c r="D728" s="18"/>
      <c r="E728" s="17"/>
      <c r="F728" s="17"/>
    </row>
    <row r="729">
      <c r="A729" s="15"/>
      <c r="B729" s="16"/>
      <c r="C729" s="19"/>
      <c r="D729" s="18"/>
      <c r="E729" s="17"/>
      <c r="F729" s="17"/>
    </row>
    <row r="730">
      <c r="A730" s="15"/>
      <c r="B730" s="16"/>
      <c r="C730" s="19"/>
      <c r="D730" s="18"/>
      <c r="E730" s="17"/>
      <c r="F730" s="17"/>
    </row>
    <row r="731">
      <c r="A731" s="15"/>
      <c r="B731" s="16"/>
      <c r="C731" s="19"/>
      <c r="D731" s="18"/>
      <c r="E731" s="17"/>
      <c r="F731" s="17"/>
    </row>
    <row r="732">
      <c r="A732" s="15"/>
      <c r="B732" s="16"/>
      <c r="C732" s="19"/>
      <c r="D732" s="18"/>
      <c r="E732" s="17"/>
      <c r="F732" s="17"/>
    </row>
    <row r="733">
      <c r="A733" s="15"/>
      <c r="B733" s="16"/>
      <c r="C733" s="19"/>
      <c r="D733" s="18"/>
      <c r="E733" s="17"/>
      <c r="F733" s="17"/>
    </row>
    <row r="734">
      <c r="A734" s="15"/>
      <c r="B734" s="16"/>
      <c r="C734" s="19"/>
      <c r="D734" s="18"/>
      <c r="E734" s="17"/>
      <c r="F734" s="17"/>
    </row>
    <row r="735">
      <c r="A735" s="15"/>
      <c r="B735" s="16"/>
      <c r="C735" s="19"/>
      <c r="D735" s="18"/>
      <c r="E735" s="17"/>
      <c r="F735" s="17"/>
    </row>
    <row r="736">
      <c r="A736" s="15"/>
      <c r="B736" s="16"/>
      <c r="C736" s="19"/>
      <c r="D736" s="18"/>
      <c r="E736" s="17"/>
      <c r="F736" s="17"/>
    </row>
    <row r="737">
      <c r="A737" s="15"/>
      <c r="B737" s="16"/>
      <c r="C737" s="19"/>
      <c r="D737" s="18"/>
      <c r="E737" s="17"/>
      <c r="F737" s="17"/>
    </row>
    <row r="738">
      <c r="A738" s="15"/>
      <c r="B738" s="16"/>
      <c r="C738" s="19"/>
      <c r="D738" s="18"/>
      <c r="E738" s="17"/>
      <c r="F738" s="17"/>
    </row>
    <row r="739">
      <c r="A739" s="15"/>
      <c r="B739" s="16"/>
      <c r="C739" s="19"/>
      <c r="D739" s="18"/>
      <c r="E739" s="17"/>
      <c r="F739" s="17"/>
    </row>
    <row r="740">
      <c r="A740" s="15"/>
      <c r="B740" s="16"/>
      <c r="C740" s="19"/>
      <c r="D740" s="18"/>
      <c r="E740" s="17"/>
      <c r="F740" s="17"/>
    </row>
    <row r="741">
      <c r="A741" s="15"/>
      <c r="B741" s="16"/>
      <c r="C741" s="19"/>
      <c r="D741" s="18"/>
      <c r="E741" s="17"/>
      <c r="F741" s="17"/>
    </row>
    <row r="742">
      <c r="A742" s="15"/>
      <c r="B742" s="16"/>
      <c r="C742" s="19"/>
      <c r="D742" s="18"/>
      <c r="E742" s="17"/>
      <c r="F742" s="17"/>
    </row>
    <row r="743">
      <c r="A743" s="15"/>
      <c r="B743" s="16"/>
      <c r="C743" s="19"/>
      <c r="D743" s="18"/>
      <c r="E743" s="17"/>
      <c r="F743" s="17"/>
    </row>
    <row r="744">
      <c r="A744" s="15"/>
      <c r="B744" s="16"/>
      <c r="C744" s="19"/>
      <c r="D744" s="18"/>
      <c r="E744" s="17"/>
      <c r="F744" s="17"/>
    </row>
    <row r="745">
      <c r="A745" s="15"/>
      <c r="B745" s="16"/>
      <c r="C745" s="19"/>
      <c r="D745" s="18"/>
      <c r="E745" s="17"/>
      <c r="F745" s="17"/>
    </row>
    <row r="746">
      <c r="A746" s="15"/>
      <c r="B746" s="16"/>
      <c r="C746" s="19"/>
      <c r="D746" s="18"/>
      <c r="E746" s="17"/>
      <c r="F746" s="17"/>
    </row>
    <row r="747">
      <c r="A747" s="15"/>
      <c r="B747" s="16"/>
      <c r="C747" s="19"/>
      <c r="D747" s="18"/>
      <c r="E747" s="17"/>
      <c r="F747" s="17"/>
    </row>
    <row r="748">
      <c r="A748" s="15"/>
      <c r="B748" s="16"/>
      <c r="C748" s="19"/>
      <c r="D748" s="18"/>
      <c r="E748" s="17"/>
      <c r="F748" s="17"/>
    </row>
    <row r="749">
      <c r="A749" s="15"/>
      <c r="B749" s="16"/>
      <c r="C749" s="19"/>
      <c r="D749" s="18"/>
      <c r="E749" s="17"/>
      <c r="F749" s="17"/>
    </row>
    <row r="750">
      <c r="A750" s="15"/>
      <c r="B750" s="16"/>
      <c r="C750" s="19"/>
      <c r="D750" s="18"/>
      <c r="E750" s="17"/>
      <c r="F750" s="17"/>
    </row>
    <row r="751">
      <c r="A751" s="15"/>
      <c r="B751" s="16"/>
      <c r="C751" s="19"/>
      <c r="D751" s="18"/>
      <c r="E751" s="17"/>
      <c r="F751" s="17"/>
    </row>
    <row r="752">
      <c r="A752" s="15"/>
      <c r="B752" s="16"/>
      <c r="C752" s="19"/>
      <c r="D752" s="18"/>
      <c r="E752" s="17"/>
      <c r="F752" s="17"/>
    </row>
    <row r="753">
      <c r="A753" s="15"/>
      <c r="B753" s="16"/>
      <c r="C753" s="19"/>
      <c r="D753" s="18"/>
      <c r="E753" s="17"/>
      <c r="F753" s="17"/>
    </row>
    <row r="754">
      <c r="A754" s="15"/>
      <c r="B754" s="16"/>
      <c r="C754" s="19"/>
      <c r="D754" s="18"/>
      <c r="E754" s="17"/>
      <c r="F754" s="17"/>
    </row>
    <row r="755">
      <c r="A755" s="15"/>
      <c r="B755" s="16"/>
      <c r="C755" s="19"/>
      <c r="D755" s="18"/>
      <c r="E755" s="17"/>
      <c r="F755" s="17"/>
    </row>
    <row r="756">
      <c r="A756" s="15"/>
      <c r="B756" s="16"/>
      <c r="C756" s="19"/>
      <c r="D756" s="18"/>
      <c r="E756" s="17"/>
      <c r="F756" s="17"/>
    </row>
    <row r="757">
      <c r="A757" s="15"/>
      <c r="B757" s="16"/>
      <c r="C757" s="19"/>
      <c r="D757" s="18"/>
      <c r="E757" s="17"/>
      <c r="F757" s="17"/>
    </row>
    <row r="758">
      <c r="A758" s="15"/>
      <c r="B758" s="16"/>
      <c r="C758" s="19"/>
      <c r="D758" s="18"/>
      <c r="E758" s="17"/>
      <c r="F758" s="17"/>
    </row>
    <row r="759">
      <c r="A759" s="15"/>
      <c r="B759" s="16"/>
      <c r="C759" s="19"/>
      <c r="D759" s="18"/>
      <c r="E759" s="17"/>
      <c r="F759" s="17"/>
    </row>
    <row r="760">
      <c r="A760" s="15"/>
      <c r="B760" s="16"/>
      <c r="C760" s="19"/>
      <c r="D760" s="18"/>
      <c r="E760" s="17"/>
      <c r="F760" s="17"/>
    </row>
    <row r="761">
      <c r="A761" s="15"/>
      <c r="B761" s="16"/>
      <c r="C761" s="19"/>
      <c r="D761" s="18"/>
      <c r="E761" s="17"/>
      <c r="F761" s="17"/>
    </row>
    <row r="762">
      <c r="A762" s="15"/>
      <c r="B762" s="16"/>
      <c r="C762" s="19"/>
      <c r="D762" s="18"/>
      <c r="E762" s="17"/>
      <c r="F762" s="17"/>
    </row>
    <row r="763">
      <c r="A763" s="15"/>
      <c r="B763" s="16"/>
      <c r="C763" s="19"/>
      <c r="D763" s="18"/>
      <c r="E763" s="17"/>
      <c r="F763" s="17"/>
    </row>
    <row r="764">
      <c r="A764" s="15"/>
      <c r="B764" s="16"/>
      <c r="C764" s="19"/>
      <c r="D764" s="18"/>
      <c r="E764" s="17"/>
      <c r="F764" s="17"/>
    </row>
    <row r="765">
      <c r="A765" s="15"/>
      <c r="B765" s="16"/>
      <c r="C765" s="19"/>
      <c r="D765" s="18"/>
      <c r="E765" s="17"/>
      <c r="F765" s="17"/>
    </row>
    <row r="766">
      <c r="A766" s="15"/>
      <c r="B766" s="16"/>
      <c r="C766" s="19"/>
      <c r="D766" s="18"/>
      <c r="E766" s="17"/>
      <c r="F766" s="17"/>
    </row>
    <row r="767">
      <c r="A767" s="15"/>
      <c r="B767" s="16"/>
      <c r="C767" s="19"/>
      <c r="D767" s="18"/>
      <c r="E767" s="17"/>
      <c r="F767" s="17"/>
    </row>
    <row r="768">
      <c r="A768" s="15"/>
      <c r="B768" s="16"/>
      <c r="C768" s="19"/>
      <c r="D768" s="18"/>
      <c r="E768" s="17"/>
      <c r="F768" s="17"/>
    </row>
    <row r="769">
      <c r="A769" s="15"/>
      <c r="B769" s="16"/>
      <c r="C769" s="19"/>
      <c r="D769" s="18"/>
      <c r="E769" s="17"/>
      <c r="F769" s="17"/>
    </row>
    <row r="770">
      <c r="A770" s="15"/>
      <c r="B770" s="16"/>
      <c r="C770" s="19"/>
      <c r="D770" s="18"/>
      <c r="E770" s="17"/>
      <c r="F770" s="17"/>
    </row>
    <row r="771">
      <c r="A771" s="15"/>
      <c r="B771" s="16"/>
      <c r="C771" s="19"/>
      <c r="D771" s="18"/>
      <c r="E771" s="17"/>
      <c r="F771" s="17"/>
    </row>
    <row r="772">
      <c r="A772" s="15"/>
      <c r="B772" s="16"/>
      <c r="C772" s="19"/>
      <c r="D772" s="18"/>
      <c r="E772" s="17"/>
      <c r="F772" s="17"/>
    </row>
    <row r="773">
      <c r="A773" s="15"/>
      <c r="B773" s="16"/>
      <c r="C773" s="19"/>
      <c r="D773" s="18"/>
      <c r="E773" s="17"/>
      <c r="F773" s="17"/>
    </row>
    <row r="774">
      <c r="A774" s="15"/>
      <c r="B774" s="16"/>
      <c r="C774" s="19"/>
      <c r="D774" s="18"/>
      <c r="E774" s="17"/>
      <c r="F774" s="17"/>
    </row>
    <row r="775">
      <c r="A775" s="15"/>
      <c r="B775" s="16"/>
      <c r="C775" s="19"/>
      <c r="D775" s="18"/>
      <c r="E775" s="17"/>
      <c r="F775" s="17"/>
    </row>
    <row r="776">
      <c r="A776" s="15"/>
      <c r="B776" s="16"/>
      <c r="C776" s="19"/>
      <c r="D776" s="18"/>
      <c r="E776" s="17"/>
      <c r="F776" s="17"/>
    </row>
    <row r="777">
      <c r="A777" s="15"/>
      <c r="B777" s="16"/>
      <c r="C777" s="19"/>
      <c r="D777" s="18"/>
      <c r="E777" s="17"/>
      <c r="F777" s="17"/>
    </row>
    <row r="778">
      <c r="A778" s="15"/>
      <c r="B778" s="16"/>
      <c r="C778" s="19"/>
      <c r="D778" s="18"/>
      <c r="E778" s="17"/>
      <c r="F778" s="17"/>
    </row>
    <row r="779">
      <c r="A779" s="15"/>
      <c r="B779" s="16"/>
      <c r="C779" s="19"/>
      <c r="D779" s="18"/>
      <c r="E779" s="17"/>
      <c r="F779" s="17"/>
    </row>
    <row r="780">
      <c r="A780" s="15"/>
      <c r="B780" s="16"/>
      <c r="C780" s="19"/>
      <c r="D780" s="18"/>
      <c r="E780" s="17"/>
      <c r="F780" s="17"/>
    </row>
    <row r="781">
      <c r="A781" s="15"/>
      <c r="B781" s="16"/>
      <c r="C781" s="19"/>
      <c r="D781" s="18"/>
      <c r="E781" s="17"/>
      <c r="F781" s="17"/>
    </row>
    <row r="782">
      <c r="A782" s="15"/>
      <c r="B782" s="16"/>
      <c r="C782" s="19"/>
      <c r="D782" s="18"/>
      <c r="E782" s="17"/>
      <c r="F782" s="17"/>
    </row>
    <row r="783">
      <c r="A783" s="15"/>
      <c r="B783" s="16"/>
      <c r="C783" s="19"/>
      <c r="D783" s="18"/>
      <c r="E783" s="17"/>
      <c r="F783" s="17"/>
    </row>
    <row r="784">
      <c r="A784" s="15"/>
      <c r="B784" s="16"/>
      <c r="C784" s="19"/>
      <c r="D784" s="18"/>
      <c r="E784" s="17"/>
      <c r="F784" s="17"/>
    </row>
    <row r="785">
      <c r="A785" s="15"/>
      <c r="B785" s="16"/>
      <c r="C785" s="19"/>
      <c r="D785" s="18"/>
      <c r="E785" s="17"/>
      <c r="F785" s="17"/>
    </row>
    <row r="786">
      <c r="A786" s="15"/>
      <c r="B786" s="16"/>
      <c r="C786" s="19"/>
      <c r="D786" s="18"/>
      <c r="E786" s="17"/>
      <c r="F786" s="17"/>
    </row>
    <row r="787">
      <c r="A787" s="15"/>
      <c r="B787" s="16"/>
      <c r="C787" s="19"/>
      <c r="D787" s="18"/>
      <c r="E787" s="17"/>
      <c r="F787" s="17"/>
    </row>
    <row r="788">
      <c r="A788" s="15"/>
      <c r="B788" s="16"/>
      <c r="C788" s="19"/>
      <c r="D788" s="18"/>
      <c r="E788" s="17"/>
      <c r="F788" s="17"/>
    </row>
    <row r="789">
      <c r="A789" s="15"/>
      <c r="B789" s="16"/>
      <c r="C789" s="19"/>
      <c r="D789" s="18"/>
      <c r="E789" s="17"/>
      <c r="F789" s="17"/>
    </row>
    <row r="790">
      <c r="A790" s="15"/>
      <c r="B790" s="16"/>
      <c r="C790" s="19"/>
      <c r="D790" s="18"/>
      <c r="E790" s="17"/>
      <c r="F790" s="17"/>
    </row>
    <row r="791">
      <c r="A791" s="15"/>
      <c r="B791" s="16"/>
      <c r="C791" s="19"/>
      <c r="D791" s="18"/>
      <c r="E791" s="17"/>
      <c r="F791" s="17"/>
    </row>
    <row r="792">
      <c r="A792" s="15"/>
      <c r="B792" s="16"/>
      <c r="C792" s="19"/>
      <c r="D792" s="18"/>
      <c r="E792" s="17"/>
      <c r="F792" s="17"/>
    </row>
    <row r="793">
      <c r="A793" s="15"/>
      <c r="B793" s="16"/>
      <c r="C793" s="19"/>
      <c r="D793" s="18"/>
      <c r="E793" s="17"/>
      <c r="F793" s="17"/>
    </row>
    <row r="794">
      <c r="A794" s="15"/>
      <c r="B794" s="16"/>
      <c r="C794" s="19"/>
      <c r="D794" s="18"/>
      <c r="E794" s="17"/>
      <c r="F794" s="17"/>
    </row>
    <row r="795">
      <c r="A795" s="15"/>
      <c r="B795" s="16"/>
      <c r="C795" s="19"/>
      <c r="D795" s="18"/>
      <c r="E795" s="17"/>
      <c r="F795" s="17"/>
    </row>
    <row r="796">
      <c r="A796" s="15"/>
      <c r="B796" s="16"/>
      <c r="C796" s="19"/>
      <c r="D796" s="18"/>
      <c r="E796" s="17"/>
      <c r="F796" s="17"/>
    </row>
    <row r="797">
      <c r="A797" s="15"/>
      <c r="B797" s="16"/>
      <c r="C797" s="19"/>
      <c r="D797" s="18"/>
      <c r="E797" s="17"/>
      <c r="F797" s="17"/>
    </row>
    <row r="798">
      <c r="A798" s="15"/>
      <c r="B798" s="16"/>
      <c r="C798" s="19"/>
      <c r="D798" s="18"/>
      <c r="E798" s="17"/>
      <c r="F798" s="17"/>
    </row>
    <row r="799">
      <c r="A799" s="15"/>
      <c r="B799" s="16"/>
      <c r="C799" s="19"/>
      <c r="D799" s="18"/>
      <c r="E799" s="17"/>
      <c r="F799" s="17"/>
    </row>
    <row r="800">
      <c r="A800" s="15"/>
      <c r="B800" s="16"/>
      <c r="C800" s="19"/>
      <c r="D800" s="18"/>
      <c r="E800" s="17"/>
      <c r="F800" s="17"/>
    </row>
    <row r="801">
      <c r="A801" s="15"/>
      <c r="B801" s="16"/>
      <c r="C801" s="19"/>
      <c r="D801" s="18"/>
      <c r="E801" s="17"/>
      <c r="F801" s="17"/>
    </row>
    <row r="802">
      <c r="A802" s="15"/>
      <c r="B802" s="16"/>
      <c r="C802" s="19"/>
      <c r="D802" s="18"/>
      <c r="E802" s="17"/>
      <c r="F802" s="17"/>
    </row>
    <row r="803">
      <c r="A803" s="15"/>
      <c r="B803" s="16"/>
      <c r="C803" s="19"/>
      <c r="D803" s="18"/>
      <c r="E803" s="17"/>
      <c r="F803" s="17"/>
    </row>
    <row r="804">
      <c r="A804" s="15"/>
      <c r="B804" s="16"/>
      <c r="C804" s="19"/>
      <c r="D804" s="18"/>
      <c r="E804" s="17"/>
      <c r="F804" s="17"/>
    </row>
    <row r="805">
      <c r="A805" s="15"/>
      <c r="B805" s="16"/>
      <c r="C805" s="19"/>
      <c r="D805" s="18"/>
      <c r="E805" s="17"/>
      <c r="F805" s="17"/>
    </row>
    <row r="806">
      <c r="A806" s="15"/>
      <c r="B806" s="16"/>
      <c r="C806" s="19"/>
      <c r="D806" s="18"/>
      <c r="E806" s="17"/>
      <c r="F806" s="17"/>
    </row>
    <row r="807">
      <c r="A807" s="15"/>
      <c r="B807" s="16"/>
      <c r="C807" s="19"/>
      <c r="D807" s="18"/>
      <c r="E807" s="17"/>
      <c r="F807" s="17"/>
    </row>
    <row r="808">
      <c r="A808" s="15"/>
      <c r="B808" s="16"/>
      <c r="C808" s="19"/>
      <c r="D808" s="18"/>
      <c r="E808" s="17"/>
      <c r="F808" s="17"/>
    </row>
    <row r="809">
      <c r="A809" s="15"/>
      <c r="B809" s="16"/>
      <c r="C809" s="19"/>
      <c r="D809" s="18"/>
      <c r="E809" s="17"/>
      <c r="F809" s="17"/>
    </row>
    <row r="810">
      <c r="A810" s="15"/>
      <c r="B810" s="16"/>
      <c r="C810" s="19"/>
      <c r="D810" s="18"/>
      <c r="E810" s="17"/>
      <c r="F810" s="17"/>
    </row>
    <row r="811">
      <c r="A811" s="15"/>
      <c r="B811" s="16"/>
      <c r="C811" s="19"/>
      <c r="D811" s="18"/>
      <c r="E811" s="17"/>
      <c r="F811" s="17"/>
    </row>
    <row r="812">
      <c r="A812" s="15"/>
      <c r="B812" s="16"/>
      <c r="C812" s="19"/>
      <c r="D812" s="18"/>
      <c r="E812" s="17"/>
      <c r="F812" s="17"/>
    </row>
    <row r="813">
      <c r="A813" s="15"/>
      <c r="B813" s="16"/>
      <c r="C813" s="19"/>
      <c r="D813" s="18"/>
      <c r="E813" s="17"/>
      <c r="F813" s="17"/>
    </row>
    <row r="814">
      <c r="A814" s="15"/>
      <c r="B814" s="16"/>
      <c r="C814" s="19"/>
      <c r="D814" s="18"/>
      <c r="E814" s="17"/>
      <c r="F814" s="17"/>
    </row>
    <row r="815">
      <c r="A815" s="15"/>
      <c r="B815" s="16"/>
      <c r="C815" s="19"/>
      <c r="D815" s="18"/>
      <c r="E815" s="17"/>
      <c r="F815" s="17"/>
    </row>
    <row r="816">
      <c r="A816" s="15"/>
      <c r="B816" s="16"/>
      <c r="C816" s="19"/>
      <c r="D816" s="18"/>
      <c r="E816" s="17"/>
      <c r="F816" s="17"/>
    </row>
    <row r="817">
      <c r="A817" s="15"/>
      <c r="B817" s="16"/>
      <c r="C817" s="19"/>
      <c r="D817" s="18"/>
      <c r="E817" s="17"/>
      <c r="F817" s="17"/>
    </row>
    <row r="818">
      <c r="A818" s="15"/>
      <c r="B818" s="16"/>
      <c r="C818" s="19"/>
      <c r="D818" s="18"/>
      <c r="E818" s="17"/>
      <c r="F818" s="17"/>
    </row>
    <row r="819">
      <c r="A819" s="15"/>
      <c r="B819" s="16"/>
      <c r="C819" s="19"/>
      <c r="D819" s="18"/>
      <c r="E819" s="17"/>
      <c r="F819" s="17"/>
    </row>
    <row r="820">
      <c r="A820" s="15"/>
      <c r="B820" s="16"/>
      <c r="C820" s="19"/>
      <c r="D820" s="18"/>
      <c r="E820" s="17"/>
      <c r="F820" s="17"/>
    </row>
    <row r="821">
      <c r="A821" s="15"/>
      <c r="B821" s="16"/>
      <c r="C821" s="19"/>
      <c r="D821" s="18"/>
      <c r="E821" s="17"/>
      <c r="F821" s="17"/>
    </row>
    <row r="822">
      <c r="A822" s="15"/>
      <c r="B822" s="16"/>
      <c r="C822" s="19"/>
      <c r="D822" s="18"/>
      <c r="E822" s="17"/>
      <c r="F822" s="17"/>
    </row>
    <row r="823">
      <c r="A823" s="15"/>
      <c r="B823" s="16"/>
      <c r="C823" s="19"/>
      <c r="D823" s="18"/>
      <c r="E823" s="17"/>
      <c r="F823" s="17"/>
    </row>
    <row r="824">
      <c r="A824" s="15"/>
      <c r="B824" s="16"/>
      <c r="C824" s="19"/>
      <c r="D824" s="18"/>
      <c r="E824" s="17"/>
      <c r="F824" s="17"/>
    </row>
    <row r="825">
      <c r="A825" s="15"/>
      <c r="B825" s="16"/>
      <c r="C825" s="19"/>
      <c r="D825" s="18"/>
      <c r="E825" s="17"/>
      <c r="F825" s="17"/>
    </row>
    <row r="826">
      <c r="A826" s="15"/>
      <c r="B826" s="16"/>
      <c r="C826" s="19"/>
      <c r="D826" s="18"/>
      <c r="E826" s="17"/>
      <c r="F826" s="17"/>
    </row>
    <row r="827">
      <c r="A827" s="15"/>
      <c r="B827" s="16"/>
      <c r="C827" s="19"/>
      <c r="D827" s="18"/>
      <c r="E827" s="17"/>
      <c r="F827" s="17"/>
    </row>
    <row r="828">
      <c r="A828" s="15"/>
      <c r="B828" s="16"/>
      <c r="C828" s="19"/>
      <c r="D828" s="18"/>
      <c r="E828" s="17"/>
      <c r="F828" s="17"/>
    </row>
    <row r="829">
      <c r="A829" s="15"/>
      <c r="B829" s="16"/>
      <c r="C829" s="19"/>
      <c r="D829" s="18"/>
      <c r="E829" s="17"/>
      <c r="F829" s="17"/>
    </row>
    <row r="830">
      <c r="A830" s="15"/>
      <c r="B830" s="16"/>
      <c r="C830" s="19"/>
      <c r="D830" s="18"/>
      <c r="E830" s="17"/>
      <c r="F830" s="17"/>
    </row>
    <row r="831">
      <c r="A831" s="15"/>
      <c r="B831" s="16"/>
      <c r="C831" s="19"/>
      <c r="D831" s="18"/>
      <c r="E831" s="17"/>
      <c r="F831" s="17"/>
    </row>
    <row r="832">
      <c r="A832" s="15"/>
      <c r="B832" s="16"/>
      <c r="C832" s="19"/>
      <c r="D832" s="18"/>
      <c r="E832" s="17"/>
      <c r="F832" s="17"/>
    </row>
    <row r="833">
      <c r="A833" s="15"/>
      <c r="B833" s="16"/>
      <c r="C833" s="19"/>
      <c r="D833" s="18"/>
      <c r="E833" s="17"/>
      <c r="F833" s="17"/>
    </row>
    <row r="834">
      <c r="A834" s="15"/>
      <c r="B834" s="16"/>
      <c r="C834" s="19"/>
      <c r="D834" s="18"/>
      <c r="E834" s="17"/>
      <c r="F834" s="17"/>
    </row>
    <row r="835">
      <c r="A835" s="15"/>
      <c r="B835" s="16"/>
      <c r="C835" s="19"/>
      <c r="D835" s="18"/>
      <c r="E835" s="17"/>
      <c r="F835" s="17"/>
    </row>
    <row r="836">
      <c r="A836" s="15"/>
      <c r="B836" s="16"/>
      <c r="C836" s="19"/>
      <c r="D836" s="18"/>
      <c r="E836" s="17"/>
      <c r="F836" s="17"/>
    </row>
    <row r="837">
      <c r="A837" s="15"/>
      <c r="B837" s="16"/>
      <c r="C837" s="19"/>
      <c r="D837" s="18"/>
      <c r="E837" s="17"/>
      <c r="F837" s="17"/>
    </row>
    <row r="838">
      <c r="A838" s="15"/>
      <c r="B838" s="16"/>
      <c r="C838" s="19"/>
      <c r="D838" s="18"/>
      <c r="E838" s="17"/>
      <c r="F838" s="17"/>
    </row>
    <row r="839">
      <c r="A839" s="15"/>
      <c r="B839" s="16"/>
      <c r="C839" s="19"/>
      <c r="D839" s="18"/>
      <c r="E839" s="17"/>
      <c r="F839" s="17"/>
    </row>
    <row r="840">
      <c r="A840" s="15"/>
      <c r="B840" s="16"/>
      <c r="C840" s="19"/>
      <c r="D840" s="18"/>
      <c r="E840" s="17"/>
      <c r="F840" s="17"/>
    </row>
    <row r="841">
      <c r="A841" s="15"/>
      <c r="B841" s="16"/>
      <c r="C841" s="19"/>
      <c r="D841" s="18"/>
      <c r="E841" s="17"/>
      <c r="F841" s="17"/>
    </row>
    <row r="842">
      <c r="A842" s="15"/>
      <c r="B842" s="16"/>
      <c r="C842" s="19"/>
      <c r="D842" s="18"/>
      <c r="E842" s="17"/>
      <c r="F842" s="17"/>
    </row>
    <row r="843">
      <c r="A843" s="15"/>
      <c r="B843" s="16"/>
      <c r="C843" s="19"/>
      <c r="D843" s="18"/>
      <c r="E843" s="17"/>
      <c r="F843" s="17"/>
    </row>
    <row r="844">
      <c r="A844" s="15"/>
      <c r="B844" s="16"/>
      <c r="C844" s="19"/>
      <c r="D844" s="18"/>
      <c r="E844" s="17"/>
      <c r="F844" s="17"/>
    </row>
    <row r="845">
      <c r="A845" s="15"/>
      <c r="B845" s="16"/>
      <c r="C845" s="19"/>
      <c r="D845" s="18"/>
      <c r="E845" s="17"/>
      <c r="F845" s="17"/>
    </row>
    <row r="846">
      <c r="A846" s="15"/>
      <c r="B846" s="16"/>
      <c r="C846" s="19"/>
      <c r="D846" s="18"/>
      <c r="E846" s="17"/>
      <c r="F846" s="17"/>
    </row>
    <row r="847">
      <c r="A847" s="15"/>
      <c r="B847" s="16"/>
      <c r="C847" s="19"/>
      <c r="D847" s="18"/>
      <c r="E847" s="17"/>
      <c r="F847" s="17"/>
    </row>
    <row r="848">
      <c r="A848" s="15"/>
      <c r="B848" s="16"/>
      <c r="C848" s="19"/>
      <c r="D848" s="18"/>
      <c r="E848" s="17"/>
      <c r="F848" s="17"/>
    </row>
    <row r="849">
      <c r="A849" s="15"/>
      <c r="B849" s="16"/>
      <c r="C849" s="19"/>
      <c r="D849" s="18"/>
      <c r="E849" s="17"/>
      <c r="F849" s="17"/>
    </row>
    <row r="850">
      <c r="A850" s="15"/>
      <c r="B850" s="16"/>
      <c r="C850" s="19"/>
      <c r="D850" s="18"/>
      <c r="E850" s="17"/>
      <c r="F850" s="17"/>
    </row>
    <row r="851">
      <c r="A851" s="15"/>
      <c r="B851" s="16"/>
      <c r="C851" s="19"/>
      <c r="D851" s="18"/>
      <c r="E851" s="17"/>
      <c r="F851" s="17"/>
    </row>
    <row r="852">
      <c r="A852" s="15"/>
      <c r="B852" s="16"/>
      <c r="C852" s="19"/>
      <c r="D852" s="18"/>
      <c r="E852" s="17"/>
      <c r="F852" s="17"/>
    </row>
    <row r="853">
      <c r="A853" s="15"/>
      <c r="B853" s="16"/>
      <c r="C853" s="19"/>
      <c r="D853" s="18"/>
      <c r="E853" s="17"/>
      <c r="F853" s="17"/>
    </row>
    <row r="854">
      <c r="A854" s="15"/>
      <c r="B854" s="16"/>
      <c r="C854" s="19"/>
      <c r="D854" s="18"/>
      <c r="E854" s="17"/>
      <c r="F854" s="17"/>
    </row>
    <row r="855">
      <c r="A855" s="15"/>
      <c r="B855" s="16"/>
      <c r="C855" s="19"/>
      <c r="D855" s="18"/>
      <c r="E855" s="17"/>
      <c r="F855" s="17"/>
    </row>
    <row r="856">
      <c r="A856" s="15"/>
      <c r="B856" s="16"/>
      <c r="C856" s="19"/>
      <c r="D856" s="18"/>
      <c r="E856" s="17"/>
      <c r="F856" s="17"/>
    </row>
    <row r="857">
      <c r="A857" s="15"/>
      <c r="B857" s="16"/>
      <c r="C857" s="19"/>
      <c r="D857" s="18"/>
      <c r="E857" s="17"/>
      <c r="F857" s="17"/>
    </row>
    <row r="858">
      <c r="A858" s="15"/>
      <c r="B858" s="16"/>
      <c r="C858" s="19"/>
      <c r="D858" s="18"/>
      <c r="E858" s="17"/>
      <c r="F858" s="17"/>
    </row>
    <row r="859">
      <c r="A859" s="15"/>
      <c r="B859" s="16"/>
      <c r="C859" s="19"/>
      <c r="D859" s="18"/>
      <c r="E859" s="17"/>
      <c r="F859" s="17"/>
    </row>
    <row r="860">
      <c r="A860" s="15"/>
      <c r="B860" s="16"/>
      <c r="C860" s="19"/>
      <c r="D860" s="18"/>
      <c r="E860" s="17"/>
      <c r="F860" s="17"/>
    </row>
    <row r="861">
      <c r="A861" s="15"/>
      <c r="B861" s="16"/>
      <c r="C861" s="19"/>
      <c r="D861" s="18"/>
      <c r="E861" s="17"/>
      <c r="F861" s="17"/>
    </row>
    <row r="862">
      <c r="A862" s="15"/>
      <c r="B862" s="16"/>
      <c r="C862" s="19"/>
      <c r="D862" s="18"/>
      <c r="E862" s="17"/>
      <c r="F862" s="17"/>
    </row>
    <row r="863">
      <c r="A863" s="15"/>
      <c r="B863" s="16"/>
      <c r="C863" s="19"/>
      <c r="D863" s="18"/>
      <c r="E863" s="17"/>
      <c r="F863" s="17"/>
    </row>
    <row r="864">
      <c r="A864" s="15"/>
      <c r="B864" s="16"/>
      <c r="C864" s="19"/>
      <c r="D864" s="18"/>
      <c r="E864" s="17"/>
      <c r="F864" s="17"/>
    </row>
    <row r="865">
      <c r="A865" s="15"/>
      <c r="B865" s="16"/>
      <c r="C865" s="19"/>
      <c r="D865" s="18"/>
      <c r="E865" s="17"/>
      <c r="F865" s="17"/>
    </row>
    <row r="866">
      <c r="A866" s="15"/>
      <c r="B866" s="16"/>
      <c r="C866" s="19"/>
      <c r="D866" s="18"/>
      <c r="E866" s="17"/>
      <c r="F866" s="17"/>
    </row>
    <row r="867">
      <c r="A867" s="15"/>
      <c r="B867" s="16"/>
      <c r="C867" s="19"/>
      <c r="D867" s="18"/>
      <c r="E867" s="17"/>
      <c r="F867" s="17"/>
    </row>
    <row r="868">
      <c r="A868" s="15"/>
      <c r="B868" s="16"/>
      <c r="C868" s="19"/>
      <c r="D868" s="18"/>
      <c r="E868" s="17"/>
      <c r="F868" s="17"/>
    </row>
    <row r="869">
      <c r="A869" s="15"/>
      <c r="B869" s="16"/>
      <c r="C869" s="19"/>
      <c r="D869" s="18"/>
      <c r="E869" s="17"/>
      <c r="F869" s="17"/>
    </row>
    <row r="870">
      <c r="A870" s="15"/>
      <c r="B870" s="16"/>
      <c r="C870" s="19"/>
      <c r="D870" s="18"/>
      <c r="E870" s="17"/>
      <c r="F870" s="17"/>
    </row>
    <row r="871">
      <c r="A871" s="15"/>
      <c r="B871" s="16"/>
      <c r="C871" s="19"/>
      <c r="D871" s="18"/>
      <c r="E871" s="17"/>
      <c r="F871" s="17"/>
    </row>
    <row r="872">
      <c r="A872" s="15"/>
      <c r="B872" s="16"/>
      <c r="C872" s="19"/>
      <c r="D872" s="18"/>
      <c r="E872" s="17"/>
      <c r="F872" s="17"/>
    </row>
    <row r="873">
      <c r="A873" s="15"/>
      <c r="B873" s="16"/>
      <c r="C873" s="19"/>
      <c r="D873" s="18"/>
      <c r="E873" s="17"/>
      <c r="F873" s="17"/>
    </row>
    <row r="874">
      <c r="A874" s="15"/>
      <c r="B874" s="16"/>
      <c r="C874" s="19"/>
      <c r="D874" s="18"/>
      <c r="E874" s="17"/>
      <c r="F874" s="17"/>
    </row>
    <row r="875">
      <c r="A875" s="15"/>
      <c r="B875" s="16"/>
      <c r="C875" s="19"/>
      <c r="D875" s="18"/>
      <c r="E875" s="17"/>
      <c r="F875" s="17"/>
    </row>
    <row r="876">
      <c r="A876" s="15"/>
      <c r="B876" s="16"/>
      <c r="C876" s="19"/>
      <c r="D876" s="18"/>
      <c r="E876" s="17"/>
      <c r="F876" s="17"/>
    </row>
    <row r="877">
      <c r="A877" s="15"/>
      <c r="B877" s="16"/>
      <c r="C877" s="19"/>
      <c r="D877" s="18"/>
      <c r="E877" s="17"/>
      <c r="F877" s="17"/>
    </row>
    <row r="878">
      <c r="A878" s="15"/>
      <c r="B878" s="16"/>
      <c r="C878" s="19"/>
      <c r="D878" s="18"/>
      <c r="E878" s="17"/>
      <c r="F878" s="17"/>
    </row>
    <row r="879">
      <c r="A879" s="15"/>
      <c r="B879" s="16"/>
      <c r="C879" s="19"/>
      <c r="D879" s="18"/>
      <c r="E879" s="17"/>
      <c r="F879" s="17"/>
    </row>
    <row r="880">
      <c r="A880" s="15"/>
      <c r="B880" s="16"/>
      <c r="C880" s="19"/>
      <c r="D880" s="18"/>
      <c r="E880" s="17"/>
      <c r="F880" s="17"/>
    </row>
    <row r="881">
      <c r="A881" s="15"/>
      <c r="B881" s="16"/>
      <c r="C881" s="19"/>
      <c r="D881" s="18"/>
      <c r="E881" s="17"/>
      <c r="F881" s="17"/>
    </row>
    <row r="882">
      <c r="A882" s="15"/>
      <c r="B882" s="16"/>
      <c r="C882" s="19"/>
      <c r="D882" s="18"/>
      <c r="E882" s="17"/>
      <c r="F882" s="17"/>
    </row>
    <row r="883">
      <c r="A883" s="15"/>
      <c r="B883" s="16"/>
      <c r="C883" s="19"/>
      <c r="D883" s="18"/>
      <c r="E883" s="17"/>
      <c r="F883" s="17"/>
    </row>
    <row r="884">
      <c r="A884" s="15"/>
      <c r="B884" s="16"/>
      <c r="C884" s="19"/>
      <c r="D884" s="18"/>
      <c r="E884" s="17"/>
      <c r="F884" s="17"/>
    </row>
    <row r="885">
      <c r="A885" s="15"/>
      <c r="B885" s="16"/>
      <c r="C885" s="19"/>
      <c r="D885" s="18"/>
      <c r="E885" s="17"/>
      <c r="F885" s="17"/>
    </row>
    <row r="886">
      <c r="A886" s="15"/>
      <c r="B886" s="16"/>
      <c r="C886" s="19"/>
      <c r="D886" s="18"/>
      <c r="E886" s="17"/>
      <c r="F886" s="17"/>
    </row>
    <row r="887">
      <c r="A887" s="15"/>
      <c r="B887" s="16"/>
      <c r="C887" s="19"/>
      <c r="D887" s="18"/>
      <c r="E887" s="17"/>
      <c r="F887" s="17"/>
    </row>
    <row r="888">
      <c r="A888" s="15"/>
      <c r="B888" s="16"/>
      <c r="C888" s="19"/>
      <c r="D888" s="18"/>
      <c r="E888" s="17"/>
      <c r="F888" s="17"/>
    </row>
    <row r="889">
      <c r="A889" s="15"/>
      <c r="B889" s="16"/>
      <c r="C889" s="19"/>
      <c r="D889" s="18"/>
      <c r="E889" s="17"/>
      <c r="F889" s="17"/>
    </row>
    <row r="890">
      <c r="A890" s="15"/>
      <c r="B890" s="16"/>
      <c r="C890" s="19"/>
      <c r="D890" s="18"/>
      <c r="E890" s="17"/>
      <c r="F890" s="17"/>
    </row>
    <row r="891">
      <c r="A891" s="15"/>
      <c r="B891" s="16"/>
      <c r="C891" s="19"/>
      <c r="D891" s="18"/>
      <c r="E891" s="17"/>
      <c r="F891" s="17"/>
    </row>
    <row r="892">
      <c r="A892" s="15"/>
      <c r="B892" s="16"/>
      <c r="C892" s="19"/>
      <c r="D892" s="18"/>
      <c r="E892" s="17"/>
      <c r="F892" s="17"/>
    </row>
    <row r="893">
      <c r="A893" s="15"/>
      <c r="B893" s="16"/>
      <c r="C893" s="19"/>
      <c r="D893" s="18"/>
      <c r="E893" s="17"/>
      <c r="F893" s="17"/>
    </row>
    <row r="894">
      <c r="A894" s="15"/>
      <c r="B894" s="16"/>
      <c r="C894" s="19"/>
      <c r="D894" s="18"/>
      <c r="E894" s="17"/>
      <c r="F894" s="17"/>
    </row>
    <row r="895">
      <c r="A895" s="15"/>
      <c r="B895" s="16"/>
      <c r="C895" s="19"/>
      <c r="D895" s="18"/>
      <c r="E895" s="17"/>
      <c r="F895" s="17"/>
    </row>
    <row r="896">
      <c r="A896" s="15"/>
      <c r="B896" s="16"/>
      <c r="C896" s="19"/>
      <c r="D896" s="18"/>
      <c r="E896" s="17"/>
      <c r="F896" s="17"/>
    </row>
    <row r="897">
      <c r="A897" s="15"/>
      <c r="B897" s="16"/>
      <c r="C897" s="19"/>
      <c r="D897" s="18"/>
      <c r="E897" s="17"/>
      <c r="F897" s="17"/>
    </row>
    <row r="898">
      <c r="A898" s="15"/>
      <c r="B898" s="16"/>
      <c r="C898" s="19"/>
      <c r="D898" s="18"/>
      <c r="E898" s="17"/>
      <c r="F898" s="17"/>
    </row>
    <row r="899">
      <c r="A899" s="15"/>
      <c r="B899" s="16"/>
      <c r="C899" s="19"/>
      <c r="D899" s="18"/>
      <c r="E899" s="17"/>
      <c r="F899" s="17"/>
    </row>
    <row r="900">
      <c r="A900" s="15"/>
      <c r="B900" s="16"/>
      <c r="C900" s="19"/>
      <c r="D900" s="18"/>
      <c r="E900" s="17"/>
      <c r="F900" s="17"/>
    </row>
    <row r="901">
      <c r="A901" s="15"/>
      <c r="B901" s="16"/>
      <c r="C901" s="19"/>
      <c r="D901" s="18"/>
      <c r="E901" s="17"/>
      <c r="F901" s="17"/>
    </row>
    <row r="902">
      <c r="A902" s="15"/>
      <c r="B902" s="16"/>
      <c r="C902" s="19"/>
      <c r="D902" s="18"/>
      <c r="E902" s="17"/>
      <c r="F902" s="17"/>
    </row>
    <row r="903">
      <c r="A903" s="15"/>
      <c r="B903" s="16"/>
      <c r="C903" s="19"/>
      <c r="D903" s="18"/>
      <c r="E903" s="17"/>
      <c r="F903" s="17"/>
    </row>
    <row r="904">
      <c r="A904" s="15"/>
      <c r="B904" s="16"/>
      <c r="C904" s="19"/>
      <c r="D904" s="18"/>
      <c r="E904" s="17"/>
      <c r="F904" s="17"/>
    </row>
    <row r="905">
      <c r="A905" s="15"/>
      <c r="B905" s="16"/>
      <c r="C905" s="19"/>
      <c r="D905" s="18"/>
      <c r="E905" s="17"/>
      <c r="F905" s="17"/>
    </row>
    <row r="906">
      <c r="A906" s="15"/>
      <c r="B906" s="16"/>
      <c r="C906" s="19"/>
      <c r="D906" s="18"/>
      <c r="E906" s="17"/>
      <c r="F906" s="17"/>
    </row>
    <row r="907">
      <c r="A907" s="15"/>
      <c r="B907" s="16"/>
      <c r="C907" s="19"/>
      <c r="D907" s="18"/>
      <c r="E907" s="17"/>
      <c r="F907" s="17"/>
    </row>
    <row r="908">
      <c r="A908" s="15"/>
      <c r="B908" s="16"/>
      <c r="C908" s="19"/>
      <c r="D908" s="18"/>
      <c r="E908" s="17"/>
      <c r="F908" s="17"/>
    </row>
    <row r="909">
      <c r="A909" s="15"/>
      <c r="B909" s="16"/>
      <c r="C909" s="19"/>
      <c r="D909" s="18"/>
      <c r="E909" s="17"/>
      <c r="F909" s="17"/>
    </row>
    <row r="910">
      <c r="A910" s="15"/>
      <c r="B910" s="16"/>
      <c r="C910" s="19"/>
      <c r="D910" s="18"/>
      <c r="E910" s="17"/>
      <c r="F910" s="17"/>
    </row>
    <row r="911">
      <c r="A911" s="15"/>
      <c r="B911" s="16"/>
      <c r="C911" s="19"/>
      <c r="D911" s="18"/>
      <c r="E911" s="17"/>
      <c r="F911" s="17"/>
    </row>
    <row r="912">
      <c r="A912" s="15"/>
      <c r="B912" s="16"/>
      <c r="C912" s="19"/>
      <c r="D912" s="18"/>
      <c r="E912" s="17"/>
      <c r="F912" s="17"/>
    </row>
    <row r="913">
      <c r="A913" s="15"/>
      <c r="B913" s="16"/>
      <c r="C913" s="19"/>
      <c r="D913" s="18"/>
      <c r="E913" s="17"/>
      <c r="F913" s="17"/>
    </row>
    <row r="914">
      <c r="A914" s="15"/>
      <c r="B914" s="16"/>
      <c r="C914" s="19"/>
      <c r="D914" s="18"/>
      <c r="E914" s="17"/>
      <c r="F914" s="17"/>
    </row>
    <row r="915">
      <c r="A915" s="15"/>
      <c r="B915" s="16"/>
      <c r="C915" s="19"/>
      <c r="D915" s="18"/>
      <c r="E915" s="17"/>
      <c r="F915" s="17"/>
    </row>
    <row r="916">
      <c r="A916" s="15"/>
      <c r="B916" s="16"/>
      <c r="C916" s="19"/>
      <c r="D916" s="18"/>
      <c r="E916" s="17"/>
      <c r="F916" s="17"/>
    </row>
    <row r="917">
      <c r="A917" s="15"/>
      <c r="B917" s="16"/>
      <c r="C917" s="19"/>
      <c r="D917" s="18"/>
      <c r="E917" s="17"/>
      <c r="F917" s="17"/>
    </row>
    <row r="918">
      <c r="A918" s="15"/>
      <c r="B918" s="16"/>
      <c r="C918" s="19"/>
      <c r="D918" s="18"/>
      <c r="E918" s="17"/>
      <c r="F918" s="17"/>
    </row>
    <row r="919">
      <c r="A919" s="15"/>
      <c r="B919" s="16"/>
      <c r="C919" s="19"/>
      <c r="D919" s="18"/>
      <c r="E919" s="17"/>
      <c r="F919" s="17"/>
    </row>
    <row r="920">
      <c r="A920" s="15"/>
      <c r="B920" s="16"/>
      <c r="C920" s="19"/>
      <c r="D920" s="18"/>
      <c r="E920" s="17"/>
      <c r="F920" s="17"/>
    </row>
    <row r="921">
      <c r="A921" s="15"/>
      <c r="B921" s="16"/>
      <c r="C921" s="19"/>
      <c r="D921" s="18"/>
      <c r="E921" s="17"/>
      <c r="F921" s="17"/>
    </row>
    <row r="922">
      <c r="A922" s="15"/>
      <c r="B922" s="16"/>
      <c r="C922" s="19"/>
      <c r="D922" s="18"/>
      <c r="E922" s="17"/>
      <c r="F922" s="17"/>
    </row>
    <row r="923">
      <c r="A923" s="15"/>
      <c r="B923" s="16"/>
      <c r="C923" s="19"/>
      <c r="D923" s="18"/>
      <c r="E923" s="17"/>
      <c r="F923" s="17"/>
    </row>
    <row r="924">
      <c r="A924" s="15"/>
      <c r="B924" s="16"/>
      <c r="C924" s="19"/>
      <c r="D924" s="18"/>
      <c r="E924" s="17"/>
      <c r="F924" s="17"/>
    </row>
    <row r="925">
      <c r="A925" s="15"/>
      <c r="B925" s="16"/>
      <c r="C925" s="19"/>
      <c r="D925" s="18"/>
      <c r="E925" s="17"/>
      <c r="F925" s="17"/>
    </row>
    <row r="926">
      <c r="A926" s="15"/>
      <c r="B926" s="16"/>
      <c r="C926" s="19"/>
      <c r="D926" s="18"/>
      <c r="E926" s="17"/>
      <c r="F926" s="17"/>
    </row>
    <row r="927">
      <c r="A927" s="15"/>
      <c r="B927" s="16"/>
      <c r="C927" s="19"/>
      <c r="D927" s="18"/>
      <c r="E927" s="17"/>
      <c r="F927" s="17"/>
    </row>
    <row r="928">
      <c r="A928" s="15"/>
      <c r="B928" s="16"/>
      <c r="C928" s="19"/>
      <c r="D928" s="18"/>
      <c r="E928" s="17"/>
      <c r="F928" s="17"/>
    </row>
    <row r="929">
      <c r="A929" s="15"/>
      <c r="B929" s="16"/>
      <c r="C929" s="19"/>
      <c r="D929" s="18"/>
      <c r="E929" s="17"/>
      <c r="F929" s="17"/>
    </row>
    <row r="930">
      <c r="A930" s="15"/>
      <c r="B930" s="16"/>
      <c r="C930" s="19"/>
      <c r="D930" s="18"/>
      <c r="E930" s="17"/>
      <c r="F930" s="17"/>
    </row>
    <row r="931">
      <c r="A931" s="15"/>
      <c r="B931" s="16"/>
      <c r="C931" s="19"/>
      <c r="D931" s="18"/>
      <c r="E931" s="17"/>
      <c r="F931" s="17"/>
    </row>
    <row r="932">
      <c r="A932" s="15"/>
      <c r="B932" s="16"/>
      <c r="C932" s="19"/>
      <c r="D932" s="18"/>
      <c r="E932" s="17"/>
      <c r="F932" s="17"/>
    </row>
    <row r="933">
      <c r="A933" s="15"/>
      <c r="B933" s="16"/>
      <c r="C933" s="19"/>
      <c r="D933" s="18"/>
      <c r="E933" s="17"/>
      <c r="F933" s="17"/>
    </row>
    <row r="934">
      <c r="A934" s="15"/>
      <c r="B934" s="16"/>
      <c r="C934" s="19"/>
      <c r="D934" s="18"/>
      <c r="E934" s="17"/>
      <c r="F934" s="17"/>
    </row>
    <row r="935">
      <c r="A935" s="15"/>
      <c r="B935" s="16"/>
      <c r="C935" s="19"/>
      <c r="D935" s="18"/>
      <c r="E935" s="17"/>
      <c r="F935" s="17"/>
    </row>
    <row r="936">
      <c r="A936" s="15"/>
      <c r="B936" s="16"/>
      <c r="C936" s="19"/>
      <c r="D936" s="18"/>
      <c r="E936" s="17"/>
      <c r="F936" s="17"/>
    </row>
    <row r="937">
      <c r="A937" s="15"/>
      <c r="B937" s="16"/>
      <c r="C937" s="19"/>
      <c r="D937" s="18"/>
      <c r="E937" s="17"/>
      <c r="F937" s="17"/>
    </row>
    <row r="938">
      <c r="A938" s="15"/>
      <c r="B938" s="16"/>
      <c r="C938" s="19"/>
      <c r="D938" s="18"/>
      <c r="E938" s="17"/>
      <c r="F938" s="17"/>
    </row>
    <row r="939">
      <c r="A939" s="15"/>
      <c r="B939" s="16"/>
      <c r="C939" s="19"/>
      <c r="D939" s="18"/>
      <c r="E939" s="17"/>
      <c r="F939" s="17"/>
    </row>
    <row r="940">
      <c r="A940" s="15"/>
      <c r="B940" s="16"/>
      <c r="C940" s="19"/>
      <c r="D940" s="18"/>
      <c r="E940" s="17"/>
      <c r="F940" s="17"/>
    </row>
    <row r="941">
      <c r="A941" s="15"/>
      <c r="B941" s="16"/>
      <c r="C941" s="19"/>
      <c r="D941" s="18"/>
      <c r="E941" s="17"/>
      <c r="F941" s="17"/>
    </row>
    <row r="942">
      <c r="A942" s="15"/>
      <c r="B942" s="16"/>
      <c r="C942" s="19"/>
      <c r="D942" s="18"/>
      <c r="E942" s="17"/>
      <c r="F942" s="17"/>
    </row>
    <row r="943">
      <c r="A943" s="15"/>
      <c r="B943" s="16"/>
      <c r="C943" s="19"/>
      <c r="D943" s="18"/>
      <c r="E943" s="17"/>
      <c r="F943" s="17"/>
    </row>
    <row r="944">
      <c r="A944" s="15"/>
      <c r="B944" s="16"/>
      <c r="C944" s="19"/>
      <c r="D944" s="18"/>
      <c r="E944" s="17"/>
      <c r="F944" s="17"/>
    </row>
    <row r="945">
      <c r="A945" s="15"/>
      <c r="B945" s="16"/>
      <c r="C945" s="19"/>
      <c r="D945" s="18"/>
      <c r="E945" s="17"/>
      <c r="F945" s="17"/>
    </row>
    <row r="946">
      <c r="A946" s="15"/>
      <c r="B946" s="16"/>
      <c r="C946" s="19"/>
      <c r="D946" s="18"/>
      <c r="E946" s="17"/>
      <c r="F946" s="17"/>
    </row>
    <row r="947">
      <c r="A947" s="15"/>
      <c r="B947" s="16"/>
      <c r="C947" s="19"/>
      <c r="D947" s="18"/>
      <c r="E947" s="17"/>
      <c r="F947" s="17"/>
    </row>
    <row r="948">
      <c r="A948" s="15"/>
      <c r="B948" s="16"/>
      <c r="C948" s="19"/>
      <c r="D948" s="18"/>
      <c r="E948" s="17"/>
      <c r="F948" s="17"/>
    </row>
    <row r="949">
      <c r="A949" s="15"/>
      <c r="B949" s="16"/>
      <c r="C949" s="19"/>
      <c r="D949" s="18"/>
      <c r="E949" s="17"/>
      <c r="F949" s="17"/>
    </row>
    <row r="950">
      <c r="A950" s="15"/>
      <c r="B950" s="16"/>
      <c r="C950" s="19"/>
      <c r="D950" s="18"/>
      <c r="E950" s="17"/>
      <c r="F950" s="17"/>
    </row>
    <row r="951">
      <c r="A951" s="15"/>
      <c r="B951" s="16"/>
      <c r="C951" s="19"/>
      <c r="D951" s="18"/>
      <c r="E951" s="17"/>
      <c r="F951" s="17"/>
    </row>
    <row r="952">
      <c r="A952" s="15"/>
      <c r="B952" s="16"/>
      <c r="C952" s="19"/>
      <c r="D952" s="18"/>
      <c r="E952" s="17"/>
      <c r="F952" s="17"/>
    </row>
    <row r="953">
      <c r="A953" s="15"/>
      <c r="B953" s="16"/>
      <c r="C953" s="19"/>
      <c r="D953" s="18"/>
      <c r="E953" s="17"/>
      <c r="F953" s="17"/>
    </row>
    <row r="954">
      <c r="A954" s="15"/>
      <c r="B954" s="16"/>
      <c r="C954" s="19"/>
      <c r="D954" s="18"/>
      <c r="E954" s="17"/>
      <c r="F954" s="17"/>
    </row>
    <row r="955">
      <c r="A955" s="15"/>
      <c r="B955" s="16"/>
      <c r="C955" s="19"/>
      <c r="D955" s="18"/>
      <c r="E955" s="17"/>
      <c r="F955" s="17"/>
    </row>
    <row r="956">
      <c r="A956" s="15"/>
      <c r="B956" s="16"/>
      <c r="C956" s="19"/>
      <c r="D956" s="18"/>
      <c r="E956" s="17"/>
      <c r="F956" s="17"/>
    </row>
    <row r="957">
      <c r="A957" s="15"/>
      <c r="B957" s="16"/>
      <c r="C957" s="19"/>
      <c r="D957" s="18"/>
      <c r="E957" s="17"/>
      <c r="F957" s="17"/>
    </row>
    <row r="958">
      <c r="A958" s="15"/>
      <c r="B958" s="16"/>
      <c r="C958" s="19"/>
      <c r="D958" s="18"/>
      <c r="E958" s="17"/>
      <c r="F958" s="17"/>
    </row>
    <row r="959">
      <c r="A959" s="15"/>
      <c r="B959" s="16"/>
      <c r="C959" s="19"/>
      <c r="D959" s="18"/>
      <c r="E959" s="17"/>
      <c r="F959" s="17"/>
    </row>
    <row r="960">
      <c r="A960" s="15"/>
      <c r="B960" s="16"/>
      <c r="C960" s="19"/>
      <c r="D960" s="18"/>
      <c r="E960" s="17"/>
      <c r="F960" s="17"/>
    </row>
    <row r="961">
      <c r="A961" s="15"/>
      <c r="B961" s="16"/>
      <c r="C961" s="19"/>
      <c r="D961" s="18"/>
      <c r="E961" s="17"/>
      <c r="F961" s="17"/>
    </row>
    <row r="962">
      <c r="A962" s="15"/>
      <c r="B962" s="16"/>
      <c r="C962" s="19"/>
      <c r="D962" s="18"/>
      <c r="E962" s="17"/>
      <c r="F962" s="17"/>
    </row>
    <row r="963">
      <c r="A963" s="15"/>
      <c r="B963" s="16"/>
      <c r="C963" s="19"/>
      <c r="D963" s="18"/>
      <c r="E963" s="17"/>
      <c r="F963" s="17"/>
    </row>
    <row r="964">
      <c r="A964" s="15"/>
      <c r="B964" s="16"/>
      <c r="C964" s="19"/>
      <c r="D964" s="18"/>
      <c r="E964" s="17"/>
      <c r="F964" s="17"/>
    </row>
    <row r="965">
      <c r="A965" s="15"/>
      <c r="B965" s="16"/>
      <c r="C965" s="19"/>
      <c r="D965" s="18"/>
      <c r="E965" s="17"/>
      <c r="F965" s="17"/>
    </row>
    <row r="966">
      <c r="A966" s="15"/>
      <c r="B966" s="16"/>
      <c r="C966" s="19"/>
      <c r="D966" s="18"/>
      <c r="E966" s="17"/>
      <c r="F966" s="17"/>
    </row>
    <row r="967">
      <c r="A967" s="15"/>
      <c r="B967" s="16"/>
      <c r="C967" s="19"/>
      <c r="D967" s="18"/>
      <c r="E967" s="17"/>
      <c r="F967" s="17"/>
    </row>
    <row r="968">
      <c r="A968" s="15"/>
      <c r="B968" s="16"/>
      <c r="C968" s="19"/>
      <c r="D968" s="18"/>
      <c r="E968" s="17"/>
      <c r="F968" s="17"/>
    </row>
    <row r="969">
      <c r="A969" s="15"/>
      <c r="B969" s="16"/>
      <c r="C969" s="19"/>
      <c r="D969" s="18"/>
      <c r="E969" s="17"/>
      <c r="F969" s="17"/>
    </row>
    <row r="970">
      <c r="A970" s="15"/>
      <c r="B970" s="16"/>
      <c r="C970" s="19"/>
      <c r="D970" s="18"/>
      <c r="E970" s="17"/>
      <c r="F970" s="17"/>
    </row>
    <row r="971">
      <c r="A971" s="15"/>
      <c r="B971" s="16"/>
      <c r="C971" s="19"/>
      <c r="D971" s="18"/>
      <c r="E971" s="17"/>
      <c r="F971" s="17"/>
    </row>
    <row r="972">
      <c r="A972" s="15"/>
      <c r="B972" s="16"/>
      <c r="C972" s="19"/>
      <c r="D972" s="18"/>
      <c r="E972" s="17"/>
      <c r="F972" s="17"/>
    </row>
    <row r="973">
      <c r="A973" s="15"/>
      <c r="B973" s="16"/>
      <c r="C973" s="19"/>
      <c r="D973" s="18"/>
      <c r="E973" s="17"/>
      <c r="F973" s="17"/>
    </row>
    <row r="974">
      <c r="A974" s="15"/>
      <c r="B974" s="16"/>
      <c r="C974" s="19"/>
      <c r="D974" s="18"/>
      <c r="E974" s="17"/>
      <c r="F974" s="17"/>
    </row>
    <row r="975">
      <c r="A975" s="15"/>
      <c r="B975" s="16"/>
      <c r="C975" s="19"/>
      <c r="D975" s="18"/>
      <c r="E975" s="17"/>
      <c r="F975" s="17"/>
    </row>
    <row r="976">
      <c r="A976" s="15"/>
      <c r="B976" s="16"/>
      <c r="C976" s="19"/>
      <c r="D976" s="18"/>
      <c r="E976" s="17"/>
      <c r="F976" s="17"/>
    </row>
    <row r="977">
      <c r="A977" s="15"/>
      <c r="B977" s="16"/>
      <c r="C977" s="19"/>
      <c r="D977" s="18"/>
      <c r="E977" s="17"/>
      <c r="F977" s="17"/>
    </row>
    <row r="978">
      <c r="A978" s="15"/>
      <c r="B978" s="16"/>
      <c r="C978" s="19"/>
      <c r="D978" s="18"/>
      <c r="E978" s="17"/>
      <c r="F978" s="17"/>
    </row>
    <row r="979">
      <c r="A979" s="15"/>
      <c r="B979" s="16"/>
      <c r="C979" s="19"/>
      <c r="D979" s="18"/>
      <c r="E979" s="17"/>
      <c r="F979" s="17"/>
    </row>
    <row r="980">
      <c r="A980" s="15"/>
      <c r="B980" s="16"/>
      <c r="C980" s="19"/>
      <c r="D980" s="18"/>
      <c r="E980" s="17"/>
      <c r="F980" s="17"/>
    </row>
    <row r="981">
      <c r="A981" s="15"/>
      <c r="B981" s="16"/>
      <c r="C981" s="19"/>
      <c r="D981" s="18"/>
      <c r="E981" s="17"/>
      <c r="F981" s="17"/>
    </row>
    <row r="982">
      <c r="A982" s="15"/>
      <c r="B982" s="16"/>
      <c r="C982" s="19"/>
      <c r="D982" s="18"/>
      <c r="E982" s="17"/>
      <c r="F982" s="17"/>
    </row>
    <row r="983">
      <c r="A983" s="15"/>
      <c r="B983" s="16"/>
      <c r="C983" s="19"/>
      <c r="D983" s="18"/>
      <c r="E983" s="17"/>
      <c r="F983" s="17"/>
    </row>
    <row r="984">
      <c r="A984" s="15"/>
      <c r="B984" s="16"/>
      <c r="C984" s="19"/>
      <c r="D984" s="18"/>
      <c r="E984" s="17"/>
      <c r="F984" s="17"/>
    </row>
    <row r="985">
      <c r="A985" s="15"/>
      <c r="B985" s="16"/>
      <c r="C985" s="19"/>
      <c r="D985" s="18"/>
      <c r="E985" s="17"/>
      <c r="F985" s="17"/>
    </row>
    <row r="986">
      <c r="A986" s="15"/>
      <c r="B986" s="16"/>
      <c r="C986" s="19"/>
      <c r="D986" s="18"/>
      <c r="E986" s="17"/>
      <c r="F986" s="17"/>
    </row>
    <row r="987">
      <c r="A987" s="15"/>
      <c r="B987" s="16"/>
      <c r="C987" s="19"/>
      <c r="D987" s="18"/>
      <c r="E987" s="17"/>
      <c r="F987" s="17"/>
    </row>
    <row r="988">
      <c r="A988" s="15"/>
      <c r="B988" s="16"/>
      <c r="C988" s="19"/>
      <c r="D988" s="18"/>
      <c r="E988" s="17"/>
      <c r="F988" s="17"/>
    </row>
    <row r="989">
      <c r="A989" s="15"/>
      <c r="B989" s="16"/>
      <c r="C989" s="19"/>
      <c r="D989" s="18"/>
      <c r="E989" s="17"/>
      <c r="F989" s="17"/>
    </row>
    <row r="990">
      <c r="A990" s="15"/>
      <c r="B990" s="16"/>
      <c r="C990" s="19"/>
      <c r="D990" s="18"/>
      <c r="E990" s="17"/>
      <c r="F990" s="17"/>
    </row>
    <row r="991">
      <c r="A991" s="15"/>
      <c r="B991" s="16"/>
      <c r="C991" s="19"/>
      <c r="D991" s="18"/>
      <c r="E991" s="17"/>
      <c r="F991" s="17"/>
    </row>
    <row r="992">
      <c r="A992" s="15"/>
      <c r="B992" s="16"/>
      <c r="C992" s="19"/>
      <c r="D992" s="18"/>
      <c r="E992" s="17"/>
      <c r="F992" s="17"/>
    </row>
    <row r="993">
      <c r="A993" s="15"/>
      <c r="B993" s="16"/>
      <c r="C993" s="19"/>
      <c r="D993" s="18"/>
      <c r="E993" s="17"/>
      <c r="F993" s="17"/>
    </row>
    <row r="994">
      <c r="A994" s="15"/>
      <c r="B994" s="16"/>
      <c r="C994" s="19"/>
      <c r="D994" s="18"/>
      <c r="E994" s="17"/>
      <c r="F994" s="17"/>
    </row>
    <row r="995">
      <c r="A995" s="15"/>
      <c r="B995" s="16"/>
      <c r="C995" s="19"/>
      <c r="D995" s="18"/>
      <c r="E995" s="17"/>
      <c r="F995" s="17"/>
    </row>
    <row r="996">
      <c r="A996" s="15"/>
      <c r="B996" s="16"/>
      <c r="C996" s="19"/>
      <c r="D996" s="18"/>
      <c r="E996" s="17"/>
      <c r="F996" s="17"/>
    </row>
    <row r="997">
      <c r="A997" s="15"/>
      <c r="B997" s="16"/>
      <c r="C997" s="19"/>
      <c r="D997" s="18"/>
      <c r="E997" s="17"/>
      <c r="F997" s="17"/>
    </row>
    <row r="998">
      <c r="A998" s="15"/>
      <c r="B998" s="16"/>
      <c r="C998" s="19"/>
      <c r="D998" s="18"/>
      <c r="E998" s="17"/>
      <c r="F998" s="17"/>
    </row>
    <row r="999">
      <c r="A999" s="15"/>
      <c r="B999" s="16"/>
      <c r="C999" s="19"/>
      <c r="D999" s="18"/>
      <c r="E999" s="17"/>
      <c r="F999" s="17"/>
    </row>
    <row r="1000">
      <c r="A1000" s="15"/>
      <c r="B1000" s="16"/>
      <c r="C1000" s="19"/>
      <c r="D1000" s="18"/>
      <c r="E1000" s="17"/>
      <c r="F1000" s="17"/>
    </row>
  </sheetData>
  <autoFilter ref="$A$1:$AA$1000"/>
  <drawing r:id="rId1"/>
</worksheet>
</file>