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"/>
    </mc:Choice>
  </mc:AlternateContent>
  <xr:revisionPtr revIDLastSave="0" documentId="8_{2E01737F-63DA-4435-8A88-C97A61D83E4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L24" i="1"/>
  <c r="K24" i="1"/>
  <c r="J24" i="1"/>
  <c r="P21" i="1"/>
  <c r="V20" i="1"/>
  <c r="U20" i="1"/>
  <c r="T20" i="1"/>
  <c r="P20" i="1"/>
  <c r="P19" i="1"/>
  <c r="P18" i="1"/>
  <c r="P17" i="1"/>
  <c r="P16" i="1"/>
  <c r="P15" i="1"/>
  <c r="V14" i="1"/>
  <c r="U14" i="1"/>
  <c r="T14" i="1"/>
  <c r="P14" i="1"/>
  <c r="P13" i="1"/>
  <c r="V12" i="1"/>
  <c r="U12" i="1"/>
  <c r="T12" i="1"/>
  <c r="P12" i="1"/>
  <c r="P11" i="1"/>
  <c r="P10" i="1"/>
  <c r="O5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JPZ031117</author>
    <author>jpz031118</author>
  </authors>
  <commentList>
    <comment ref="I12" authorId="0" shapeId="0" xr:uid="{00000000-0006-0000-0000-000001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14" authorId="0" shapeId="0" xr:uid="{00000000-0006-0000-0000-000002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20" authorId="1" shapeId="0" xr:uid="{00000000-0006-0000-0000-000003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<sst xmlns="http://schemas.openxmlformats.org/spreadsheetml/2006/main" count="154" uniqueCount="85">
  <si>
    <t>客户公司名称：JASON FURNITURE VIET NAM COMPANY LIMITED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</si>
  <si>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  <r>
      <rPr>
        <sz val="16"/>
        <rFont val="宋体"/>
        <charset val="134"/>
      </rPr>
      <t xml:space="preserve">
4-21后面发资料清关请在邮件加邮件地址：yuxiao@kukahome.com 
请知悉 @晓利嗳</t>
    </r>
    <r>
      <rPr>
        <sz val="16"/>
        <rFont val="Times New Roman"/>
        <charset val="134"/>
      </rPr>
      <t>  </t>
    </r>
  </si>
  <si>
    <t>装运日期：</t>
  </si>
  <si>
    <t>形式发票号：</t>
  </si>
  <si>
    <t>JF25034</t>
  </si>
  <si>
    <t>B2牛皮仓</t>
  </si>
  <si>
    <t>出口国：VIETNAM （越南）
                                                            港口：BINH PHUOC PROVINCE, VIETNAM</t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</si>
  <si>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</si>
  <si>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</si>
  <si>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</si>
  <si>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</si>
  <si>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</si>
  <si>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</si>
  <si>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SHIPPING DATE</t>
  </si>
  <si>
    <t>PO NO</t>
  </si>
  <si>
    <t>P.O.NO</t>
  </si>
  <si>
    <t>ITEM NO</t>
  </si>
  <si>
    <t>Number</t>
  </si>
  <si>
    <t>DELIVERY</t>
  </si>
  <si>
    <t>of  PCS</t>
  </si>
  <si>
    <t>QUANTITY</t>
  </si>
  <si>
    <t>金额</t>
  </si>
  <si>
    <t>批次号</t>
  </si>
  <si>
    <t>订单号</t>
  </si>
  <si>
    <t>行号</t>
  </si>
  <si>
    <t>内向</t>
  </si>
  <si>
    <t>生产日期</t>
  </si>
  <si>
    <t>生产单号</t>
  </si>
  <si>
    <t>TTX编号</t>
  </si>
  <si>
    <t>物料代码</t>
  </si>
  <si>
    <t>等级</t>
  </si>
  <si>
    <t>总张数</t>
  </si>
  <si>
    <t>出货数量（SF）</t>
  </si>
  <si>
    <t>净重</t>
  </si>
  <si>
    <t>毛重</t>
  </si>
  <si>
    <t>USD</t>
  </si>
  <si>
    <t>量码版</t>
  </si>
  <si>
    <t>备注</t>
  </si>
  <si>
    <t>CLF-250526</t>
  </si>
  <si>
    <t>9000675121</t>
  </si>
  <si>
    <t>80</t>
  </si>
  <si>
    <t>0181542603</t>
  </si>
  <si>
    <t>2505061-01</t>
  </si>
  <si>
    <t>XZGY-FH-灰114</t>
  </si>
  <si>
    <t>01.10.O6509</t>
  </si>
  <si>
    <t>A级</t>
  </si>
  <si>
    <t>99版</t>
  </si>
  <si>
    <t>2.2*1.8*0.75</t>
  </si>
  <si>
    <t>2.2*1.8*0.72</t>
  </si>
  <si>
    <t>02T25052602</t>
  </si>
  <si>
    <t>A级/42尺以下9折</t>
  </si>
  <si>
    <t>CLF-250208</t>
  </si>
  <si>
    <t>9000619872</t>
  </si>
  <si>
    <t>100</t>
  </si>
  <si>
    <t>0181546025</t>
  </si>
  <si>
    <t>2502024-01</t>
  </si>
  <si>
    <t>XPAY-FX-灰628</t>
  </si>
  <si>
    <t>01.10.U528043</t>
  </si>
  <si>
    <t>2.2*1.8*0.68</t>
  </si>
  <si>
    <t>02T25021001</t>
  </si>
  <si>
    <t>CLF-250228</t>
  </si>
  <si>
    <t>2503056-01</t>
  </si>
  <si>
    <t>XPDY-FX-浅灰145</t>
  </si>
  <si>
    <t>01.10.U756043</t>
  </si>
  <si>
    <t>2.2*1.8*0.66</t>
  </si>
  <si>
    <t>01T25022809</t>
  </si>
  <si>
    <t>2.2*1.8*0.63</t>
  </si>
  <si>
    <t>01T25022810</t>
  </si>
  <si>
    <t>CLF-250628</t>
  </si>
  <si>
    <t>2506101-01</t>
  </si>
  <si>
    <t>XPGY-FS-灰蓝71</t>
  </si>
  <si>
    <t>01.10.U722233</t>
  </si>
  <si>
    <t>02T25062808</t>
  </si>
  <si>
    <t>2.2*1.8*0.6</t>
  </si>
  <si>
    <t>02T25062809</t>
  </si>
  <si>
    <t>2.2*1.8*0.43</t>
  </si>
  <si>
    <t>02T25062903</t>
  </si>
  <si>
    <t>折扣</t>
  </si>
  <si>
    <t>2024年返利</t>
  </si>
  <si>
    <t>GJJX25001票对账付款本次收回25000USD</t>
  </si>
  <si>
    <t>pallet</t>
  </si>
  <si>
    <t>invoice no</t>
  </si>
  <si>
    <t>invoice ref</t>
  </si>
  <si>
    <t>invoice date</t>
  </si>
  <si>
    <t>CLF2025-151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</si>
</sst>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8" formatCode="0.00_ "/>
    <numFmt numFmtId="169" formatCode="yyyy/m/d;@"/>
    <numFmt numFmtId="170" formatCode="[$-409]dd\-mmm\-yy;@"/>
    <numFmt numFmtId="171" formatCode="0.00;[Red]0.00"/>
    <numFmt numFmtId="172" formatCode="0.000000_ "/>
  </numFmts>
  <fonts count="27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Calibri"/>
      <charset val="134"/>
      <scheme val="minor"/>
    </font>
    <font>
      <sz val="10"/>
      <color rgb="FF0000FF"/>
      <name val="Calibri"/>
      <charset val="134"/>
      <scheme val="minor"/>
    </font>
    <font>
      <sz val="10"/>
      <name val="宋体"/>
      <charset val="134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</font>
    <font>
      <sz val="12"/>
      <color rgb="FFFF0000"/>
      <name val="宋体"/>
      <charset val="134"/>
    </font>
    <font>
      <sz val="11"/>
      <color rgb="FFFF0000"/>
      <name val="Calibri"/>
      <charset val="134"/>
      <scheme val="minor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0"/>
      <name val="宋体"/>
    </font>
    <font>
      <sz val="10"/>
      <color rgb="FFFF0000"/>
      <name val="宋体"/>
    </font>
    <font>
      <sz val="16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3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0" fontId="8" fillId="0" borderId="0" xfId="0" applyNumberFormat="1" applyFont="1" applyAlignment="1">
      <alignment horizontal="center" vertical="center"/>
    </xf>
    <xf numFmtId="168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169" fontId="1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169" fontId="15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0" fontId="20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4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8" fontId="1" fillId="0" borderId="1" xfId="0" applyNumberFormat="1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40" fontId="1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68" fontId="0" fillId="0" borderId="0" xfId="0" applyNumberFormat="1">
      <alignment vertical="center"/>
    </xf>
    <xf numFmtId="168" fontId="1" fillId="0" borderId="0" xfId="0" applyNumberFormat="1" applyFont="1" applyAlignment="1"/>
    <xf numFmtId="168" fontId="19" fillId="0" borderId="0" xfId="0" applyNumberFormat="1" applyFont="1" applyAlignment="1">
      <alignment horizontal="center" vertical="center" wrapText="1"/>
    </xf>
    <xf numFmtId="168" fontId="20" fillId="0" borderId="0" xfId="0" applyNumberFormat="1" applyFont="1" applyAlignment="1">
      <alignment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68" fontId="2" fillId="0" borderId="0" xfId="0" applyNumberFormat="1" applyFont="1">
      <alignment vertical="center"/>
    </xf>
    <xf numFmtId="168" fontId="14" fillId="0" borderId="2" xfId="0" applyNumberFormat="1" applyFont="1" applyBorder="1" applyAlignment="1">
      <alignment horizontal="center" vertical="center"/>
    </xf>
    <xf numFmtId="172" fontId="22" fillId="0" borderId="1" xfId="0" applyNumberFormat="1" applyFont="1" applyBorder="1" applyAlignment="1">
      <alignment horizontal="center" vertical="center" wrapText="1"/>
    </xf>
    <xf numFmtId="172" fontId="14" fillId="0" borderId="2" xfId="0" applyNumberFormat="1" applyFont="1" applyBorder="1" applyAlignment="1">
      <alignment horizontal="center" vertical="center"/>
    </xf>
    <xf numFmtId="168" fontId="3" fillId="0" borderId="0" xfId="0" applyNumberFormat="1" applyFont="1">
      <alignment vertical="center"/>
    </xf>
    <xf numFmtId="168" fontId="23" fillId="0" borderId="1" xfId="0" applyNumberFormat="1" applyFont="1" applyBorder="1" applyAlignment="1">
      <alignment horizontal="center" vertical="center" wrapText="1"/>
    </xf>
    <xf numFmtId="168" fontId="18" fillId="0" borderId="2" xfId="0" applyNumberFormat="1" applyFont="1" applyBorder="1" applyAlignment="1">
      <alignment horizontal="center" vertical="center"/>
    </xf>
    <xf numFmtId="168" fontId="4" fillId="0" borderId="0" xfId="0" applyNumberFormat="1" applyFo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horizontal="center" wrapText="1"/>
    </xf>
    <xf numFmtId="14" fontId="2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abSelected="1" topLeftCell="J1" zoomScale="85" zoomScaleNormal="85" workbookViewId="0">
      <selection activeCell="U10" sqref="U10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8" customWidth="1"/>
    <col min="7" max="7" width="17.42578125" customWidth="1"/>
    <col min="8" max="8" width="17.85546875" customWidth="1"/>
    <col min="9" max="9" width="13.5703125" customWidth="1"/>
    <col min="10" max="10" width="16.7109375" customWidth="1"/>
    <col min="11" max="11" width="18" customWidth="1"/>
    <col min="12" max="12" width="16.140625" customWidth="1"/>
    <col min="13" max="13" width="13.140625" customWidth="1"/>
    <col min="14" max="14" width="8.42578125" customWidth="1"/>
    <col min="15" max="15" width="12.5703125"/>
    <col min="16" max="16" width="14.85546875" customWidth="1"/>
    <col min="17" max="17" width="20.140625" customWidth="1"/>
    <col min="18" max="18" width="14.7109375" customWidth="1"/>
    <col min="19" max="19" width="15.140625" customWidth="1"/>
    <col min="21" max="21" width="17.140625" customWidth="1"/>
    <col min="22" max="22" width="11.5703125"/>
    <col min="25" max="25" width="12.5703125"/>
    <col min="27" max="27" width="12.5703125"/>
  </cols>
  <sheetData>
    <row r="1" spans="1:28" s="1" customFormat="1" ht="36.950000000000003" customHeight="1">
      <c r="A1" s="71" t="s">
        <v>0</v>
      </c>
      <c r="B1" s="71"/>
      <c r="C1" s="72"/>
      <c r="D1" s="71"/>
      <c r="E1" s="6"/>
      <c r="F1" s="6"/>
      <c r="G1" s="81" t="s">
        <v>1</v>
      </c>
      <c r="H1" s="81"/>
      <c r="I1" s="81"/>
      <c r="J1" s="81"/>
      <c r="N1" s="2"/>
      <c r="O1" s="9"/>
      <c r="Q1" s="55"/>
      <c r="W1" s="55"/>
    </row>
    <row r="2" spans="1:28" s="1" customFormat="1" ht="27" customHeight="1">
      <c r="A2" s="7" t="s">
        <v>2</v>
      </c>
      <c r="B2" s="8">
        <v>45839</v>
      </c>
      <c r="C2" s="9"/>
      <c r="D2" s="10"/>
      <c r="E2" s="6"/>
      <c r="F2" s="6"/>
      <c r="G2" s="81"/>
      <c r="H2" s="81"/>
      <c r="I2" s="81"/>
      <c r="J2" s="81"/>
      <c r="K2" s="33"/>
      <c r="L2" s="33"/>
      <c r="M2" s="33"/>
      <c r="N2" s="34"/>
      <c r="O2" s="34"/>
      <c r="P2" s="34"/>
      <c r="Q2" s="56"/>
      <c r="R2" s="34"/>
      <c r="W2" s="55"/>
    </row>
    <row r="3" spans="1:28" s="1" customFormat="1" ht="29.1" customHeight="1">
      <c r="A3" s="7" t="s">
        <v>3</v>
      </c>
      <c r="B3" s="7" t="s">
        <v>4</v>
      </c>
      <c r="C3" s="11" t="s">
        <v>5</v>
      </c>
      <c r="D3" s="10"/>
      <c r="E3" s="6"/>
      <c r="F3" s="6"/>
      <c r="G3" s="81"/>
      <c r="H3" s="81"/>
      <c r="I3" s="81"/>
      <c r="J3" s="81"/>
      <c r="K3" s="33"/>
      <c r="L3" s="33"/>
      <c r="M3" s="33"/>
      <c r="N3" s="34"/>
      <c r="O3" s="34"/>
      <c r="P3" s="34"/>
      <c r="Q3" s="56"/>
      <c r="R3" s="34"/>
      <c r="W3" s="55"/>
    </row>
    <row r="4" spans="1:28" s="1" customFormat="1" ht="45.95" customHeight="1">
      <c r="A4" s="73" t="s">
        <v>6</v>
      </c>
      <c r="B4" s="73"/>
      <c r="C4" s="74"/>
      <c r="D4" s="73"/>
      <c r="E4" s="12"/>
      <c r="F4" s="6"/>
      <c r="G4" s="81"/>
      <c r="H4" s="81"/>
      <c r="I4" s="81"/>
      <c r="J4" s="81"/>
      <c r="K4" s="33"/>
      <c r="M4" s="34" t="s">
        <v>7</v>
      </c>
      <c r="N4" s="35" t="s">
        <v>8</v>
      </c>
      <c r="O4" s="36">
        <f>B2</f>
        <v>45839</v>
      </c>
      <c r="Q4" s="57"/>
      <c r="R4" s="58"/>
      <c r="W4" s="55"/>
    </row>
    <row r="5" spans="1:28" s="1" customFormat="1" ht="27.95" customHeight="1">
      <c r="A5" s="13" t="s">
        <v>9</v>
      </c>
      <c r="B5" s="13"/>
      <c r="C5" s="12"/>
      <c r="D5" s="12"/>
      <c r="F5" s="14"/>
      <c r="G5" s="12"/>
      <c r="H5" s="15"/>
      <c r="I5" s="14"/>
      <c r="M5" s="37" t="s">
        <v>10</v>
      </c>
      <c r="N5" s="38" t="s">
        <v>11</v>
      </c>
      <c r="O5" s="36">
        <f>O4+1</f>
        <v>45840</v>
      </c>
      <c r="Q5" s="57"/>
      <c r="R5" s="59"/>
      <c r="W5" s="55"/>
    </row>
    <row r="6" spans="1:28" s="1" customFormat="1" ht="27.95" customHeight="1">
      <c r="A6" s="16" t="s">
        <v>12</v>
      </c>
      <c r="B6" s="13"/>
      <c r="C6" s="12"/>
      <c r="D6" s="13"/>
      <c r="E6" s="13"/>
      <c r="F6" s="12"/>
      <c r="G6" s="12"/>
      <c r="H6" s="14"/>
      <c r="I6" s="14"/>
      <c r="J6" s="14"/>
      <c r="K6" s="12"/>
      <c r="L6" s="15"/>
      <c r="N6" s="2"/>
      <c r="O6" s="9"/>
      <c r="Q6" s="55"/>
      <c r="T6" s="9"/>
      <c r="U6" s="10"/>
      <c r="V6" s="9"/>
      <c r="W6" s="60"/>
    </row>
    <row r="7" spans="1:28" s="2" customFormat="1" ht="21" customHeight="1">
      <c r="A7" s="17" t="s">
        <v>13</v>
      </c>
      <c r="B7" s="18" t="s">
        <v>14</v>
      </c>
      <c r="C7" s="18" t="s">
        <v>14</v>
      </c>
      <c r="D7" s="18"/>
      <c r="E7" s="18"/>
      <c r="F7" s="18" t="s">
        <v>15</v>
      </c>
      <c r="G7" s="18"/>
      <c r="H7" s="18" t="s">
        <v>16</v>
      </c>
      <c r="I7" s="18"/>
      <c r="J7" s="18" t="s">
        <v>17</v>
      </c>
      <c r="K7" s="39" t="s">
        <v>18</v>
      </c>
      <c r="L7" s="18"/>
      <c r="M7" s="18"/>
      <c r="N7" s="18"/>
      <c r="O7" s="40"/>
      <c r="P7" s="41"/>
      <c r="T7" s="61"/>
    </row>
    <row r="8" spans="1:28" s="2" customFormat="1" ht="21" customHeight="1">
      <c r="A8" s="17"/>
      <c r="B8" s="18"/>
      <c r="C8" s="18"/>
      <c r="D8" s="18"/>
      <c r="E8" s="18"/>
      <c r="F8" s="18"/>
      <c r="G8" s="18"/>
      <c r="H8" s="18"/>
      <c r="I8" s="18"/>
      <c r="J8" s="18" t="s">
        <v>19</v>
      </c>
      <c r="K8" s="39" t="s">
        <v>20</v>
      </c>
      <c r="L8" s="18"/>
      <c r="M8" s="18"/>
      <c r="N8" s="18"/>
      <c r="O8" s="42" t="s">
        <v>21</v>
      </c>
      <c r="P8" s="41"/>
      <c r="T8" s="61"/>
    </row>
    <row r="9" spans="1:28" s="3" customFormat="1" ht="45" customHeight="1">
      <c r="A9" s="19" t="s">
        <v>22</v>
      </c>
      <c r="B9" s="19" t="s">
        <v>23</v>
      </c>
      <c r="C9" s="20" t="s">
        <v>24</v>
      </c>
      <c r="D9" s="19" t="s">
        <v>25</v>
      </c>
      <c r="E9" s="20" t="s">
        <v>26</v>
      </c>
      <c r="F9" s="20" t="s">
        <v>27</v>
      </c>
      <c r="G9" s="19" t="s">
        <v>28</v>
      </c>
      <c r="H9" s="19" t="s">
        <v>29</v>
      </c>
      <c r="I9" s="19" t="s">
        <v>30</v>
      </c>
      <c r="J9" s="19" t="s">
        <v>31</v>
      </c>
      <c r="K9" s="43" t="s">
        <v>32</v>
      </c>
      <c r="L9" s="19" t="s">
        <v>80</v>
      </c>
      <c r="M9" s="20" t="s">
        <v>33</v>
      </c>
      <c r="N9" s="44" t="s">
        <v>34</v>
      </c>
      <c r="O9" s="45" t="s">
        <v>35</v>
      </c>
      <c r="P9" s="45" t="s">
        <v>35</v>
      </c>
      <c r="Q9" s="62" t="s">
        <v>36</v>
      </c>
      <c r="R9" s="62" t="s">
        <v>37</v>
      </c>
      <c r="S9" s="3" t="s">
        <v>81</v>
      </c>
      <c r="T9" s="63" t="s">
        <v>82</v>
      </c>
      <c r="U9" s="3" t="s">
        <v>83</v>
      </c>
    </row>
    <row r="10" spans="1:28" s="4" customFormat="1" ht="45" customHeight="1">
      <c r="A10" s="21" t="s">
        <v>38</v>
      </c>
      <c r="B10" s="22" t="s">
        <v>39</v>
      </c>
      <c r="C10" s="22" t="s">
        <v>40</v>
      </c>
      <c r="D10" s="23" t="s">
        <v>41</v>
      </c>
      <c r="E10" s="24">
        <v>45803</v>
      </c>
      <c r="F10" s="25" t="s">
        <v>42</v>
      </c>
      <c r="G10" s="26" t="s">
        <v>43</v>
      </c>
      <c r="H10" s="21" t="s">
        <v>44</v>
      </c>
      <c r="I10" s="46" t="s">
        <v>45</v>
      </c>
      <c r="J10" s="47">
        <v>175</v>
      </c>
      <c r="K10" s="47">
        <v>10286</v>
      </c>
      <c r="L10" s="47">
        <v>1</v>
      </c>
      <c r="M10" s="48">
        <v>932</v>
      </c>
      <c r="N10" s="49">
        <v>977</v>
      </c>
      <c r="O10" s="47">
        <v>1.03</v>
      </c>
      <c r="P10" s="47">
        <f t="shared" ref="P10:P21" si="0">O10*K10</f>
        <v>10594.58</v>
      </c>
      <c r="Q10" s="49" t="s">
        <v>46</v>
      </c>
      <c r="R10" s="47" t="s">
        <v>47</v>
      </c>
      <c r="S10" s="47" t="s">
        <v>4</v>
      </c>
      <c r="T10" s="64" t="s">
        <v>84</v>
      </c>
      <c r="U10" s="82">
        <v>45695</v>
      </c>
      <c r="V10" s="66"/>
      <c r="W10" s="64"/>
      <c r="X10" s="67"/>
      <c r="Y10" s="67"/>
      <c r="Z10" s="67"/>
      <c r="AB10" s="67"/>
    </row>
    <row r="11" spans="1:28" s="4" customFormat="1" ht="45" customHeight="1">
      <c r="A11" s="21" t="s">
        <v>38</v>
      </c>
      <c r="B11" s="22" t="s">
        <v>39</v>
      </c>
      <c r="C11" s="22" t="s">
        <v>40</v>
      </c>
      <c r="D11" s="23" t="s">
        <v>41</v>
      </c>
      <c r="E11" s="24">
        <v>45803</v>
      </c>
      <c r="F11" s="25" t="s">
        <v>42</v>
      </c>
      <c r="G11" s="26" t="s">
        <v>43</v>
      </c>
      <c r="H11" s="21" t="s">
        <v>44</v>
      </c>
      <c r="I11" s="46" t="s">
        <v>45</v>
      </c>
      <c r="J11" s="47">
        <v>178</v>
      </c>
      <c r="K11" s="47">
        <v>10415.200000000001</v>
      </c>
      <c r="L11" s="75">
        <v>1</v>
      </c>
      <c r="M11" s="77">
        <v>953.5</v>
      </c>
      <c r="N11" s="80">
        <v>998.5</v>
      </c>
      <c r="O11" s="47">
        <v>1.03</v>
      </c>
      <c r="P11" s="47">
        <f t="shared" si="0"/>
        <v>10727.656000000001</v>
      </c>
      <c r="Q11" s="49" t="s">
        <v>46</v>
      </c>
      <c r="R11" s="47" t="s">
        <v>48</v>
      </c>
      <c r="S11" s="47" t="s">
        <v>49</v>
      </c>
      <c r="T11" s="64"/>
      <c r="U11" s="65"/>
      <c r="V11" s="66"/>
      <c r="W11" s="64"/>
      <c r="X11" s="67"/>
      <c r="Y11" s="67"/>
      <c r="Z11" s="67"/>
      <c r="AB11" s="67"/>
    </row>
    <row r="12" spans="1:28" s="4" customFormat="1" ht="45" customHeight="1">
      <c r="A12" s="21" t="s">
        <v>38</v>
      </c>
      <c r="B12" s="22" t="s">
        <v>39</v>
      </c>
      <c r="C12" s="22" t="s">
        <v>40</v>
      </c>
      <c r="D12" s="23" t="s">
        <v>41</v>
      </c>
      <c r="E12" s="24">
        <v>45803</v>
      </c>
      <c r="F12" s="25" t="s">
        <v>42</v>
      </c>
      <c r="G12" s="26" t="s">
        <v>43</v>
      </c>
      <c r="H12" s="21" t="s">
        <v>44</v>
      </c>
      <c r="I12" s="46" t="s">
        <v>50</v>
      </c>
      <c r="J12" s="47">
        <v>3</v>
      </c>
      <c r="K12" s="47">
        <v>123.3</v>
      </c>
      <c r="L12" s="76"/>
      <c r="M12" s="78"/>
      <c r="N12" s="76"/>
      <c r="O12" s="47">
        <v>0.93</v>
      </c>
      <c r="P12" s="47">
        <f t="shared" si="0"/>
        <v>114.669</v>
      </c>
      <c r="Q12" s="49" t="s">
        <v>46</v>
      </c>
      <c r="R12" s="47"/>
      <c r="S12" s="47" t="s">
        <v>49</v>
      </c>
      <c r="T12" s="64">
        <f>1.03*0.9</f>
        <v>0.92700000000000005</v>
      </c>
      <c r="U12" s="65">
        <f>O12-T12</f>
        <v>3.0000000000000001E-3</v>
      </c>
      <c r="V12" s="64">
        <f>1.03*0.9</f>
        <v>0.92700000000000005</v>
      </c>
      <c r="W12" s="64"/>
      <c r="X12" s="67"/>
      <c r="Y12" s="67"/>
      <c r="Z12" s="67"/>
      <c r="AB12" s="67"/>
    </row>
    <row r="13" spans="1:28" s="4" customFormat="1" ht="45" customHeight="1">
      <c r="A13" s="21" t="s">
        <v>51</v>
      </c>
      <c r="B13" s="22" t="s">
        <v>52</v>
      </c>
      <c r="C13" s="22" t="s">
        <v>53</v>
      </c>
      <c r="D13" s="23" t="s">
        <v>54</v>
      </c>
      <c r="E13" s="24">
        <v>45698</v>
      </c>
      <c r="F13" s="25" t="s">
        <v>55</v>
      </c>
      <c r="G13" s="26" t="s">
        <v>56</v>
      </c>
      <c r="H13" s="21" t="s">
        <v>57</v>
      </c>
      <c r="I13" s="46" t="s">
        <v>45</v>
      </c>
      <c r="J13" s="47">
        <v>190</v>
      </c>
      <c r="K13" s="47">
        <v>9661.2000000000007</v>
      </c>
      <c r="L13" s="75">
        <v>1</v>
      </c>
      <c r="M13" s="77">
        <v>893</v>
      </c>
      <c r="N13" s="80">
        <v>938</v>
      </c>
      <c r="O13" s="47">
        <v>1.27</v>
      </c>
      <c r="P13" s="47">
        <f t="shared" si="0"/>
        <v>12269.724</v>
      </c>
      <c r="Q13" s="49" t="s">
        <v>46</v>
      </c>
      <c r="R13" s="47" t="s">
        <v>58</v>
      </c>
      <c r="S13" s="47" t="s">
        <v>59</v>
      </c>
      <c r="T13" s="64"/>
      <c r="U13" s="65"/>
      <c r="V13" s="64"/>
      <c r="W13" s="64"/>
      <c r="X13" s="67"/>
      <c r="Y13" s="67"/>
      <c r="Z13" s="67"/>
      <c r="AB13" s="67"/>
    </row>
    <row r="14" spans="1:28" s="4" customFormat="1" ht="45" customHeight="1">
      <c r="A14" s="21" t="s">
        <v>51</v>
      </c>
      <c r="B14" s="22" t="s">
        <v>52</v>
      </c>
      <c r="C14" s="22" t="s">
        <v>53</v>
      </c>
      <c r="D14" s="23" t="s">
        <v>54</v>
      </c>
      <c r="E14" s="24">
        <v>45698</v>
      </c>
      <c r="F14" s="25" t="s">
        <v>55</v>
      </c>
      <c r="G14" s="26" t="s">
        <v>56</v>
      </c>
      <c r="H14" s="21" t="s">
        <v>57</v>
      </c>
      <c r="I14" s="46" t="s">
        <v>50</v>
      </c>
      <c r="J14" s="47">
        <v>17</v>
      </c>
      <c r="K14" s="47">
        <v>666.5</v>
      </c>
      <c r="L14" s="76"/>
      <c r="M14" s="78"/>
      <c r="N14" s="76"/>
      <c r="O14" s="47">
        <v>1.1399999999999999</v>
      </c>
      <c r="P14" s="47">
        <f t="shared" si="0"/>
        <v>759.81</v>
      </c>
      <c r="Q14" s="49" t="s">
        <v>46</v>
      </c>
      <c r="R14" s="47"/>
      <c r="S14" s="47" t="s">
        <v>59</v>
      </c>
      <c r="T14" s="64">
        <f>1.27*0.9</f>
        <v>1.143</v>
      </c>
      <c r="U14" s="65">
        <f>O14-T14</f>
        <v>-3.0000000000001098E-3</v>
      </c>
      <c r="V14" s="64">
        <f>1.27*0.9</f>
        <v>1.143</v>
      </c>
      <c r="W14" s="64"/>
      <c r="X14" s="67"/>
      <c r="Y14" s="67"/>
      <c r="Z14" s="67"/>
      <c r="AB14" s="67"/>
    </row>
    <row r="15" spans="1:28" s="4" customFormat="1" ht="45" customHeight="1">
      <c r="A15" s="21" t="s">
        <v>60</v>
      </c>
      <c r="B15" s="22">
        <v>9000726362</v>
      </c>
      <c r="C15" s="22">
        <v>10</v>
      </c>
      <c r="D15" s="23"/>
      <c r="E15" s="24">
        <v>45716</v>
      </c>
      <c r="F15" s="25" t="s">
        <v>61</v>
      </c>
      <c r="G15" s="26" t="s">
        <v>62</v>
      </c>
      <c r="H15" s="21" t="s">
        <v>63</v>
      </c>
      <c r="I15" s="46" t="s">
        <v>45</v>
      </c>
      <c r="J15" s="47">
        <v>190</v>
      </c>
      <c r="K15" s="47">
        <v>10000.299999999999</v>
      </c>
      <c r="L15" s="47">
        <v>1</v>
      </c>
      <c r="M15" s="48">
        <v>770</v>
      </c>
      <c r="N15" s="49">
        <v>815</v>
      </c>
      <c r="O15" s="47">
        <v>1.25</v>
      </c>
      <c r="P15" s="47">
        <f t="shared" si="0"/>
        <v>12500.375</v>
      </c>
      <c r="Q15" s="49" t="s">
        <v>46</v>
      </c>
      <c r="R15" s="47" t="s">
        <v>64</v>
      </c>
      <c r="S15" s="47" t="s">
        <v>65</v>
      </c>
      <c r="T15" s="64"/>
      <c r="U15" s="65"/>
      <c r="V15" s="64"/>
      <c r="W15" s="64"/>
      <c r="X15" s="67"/>
      <c r="Y15" s="67"/>
      <c r="Z15" s="67"/>
      <c r="AB15" s="67"/>
    </row>
    <row r="16" spans="1:28" s="4" customFormat="1" ht="45" customHeight="1">
      <c r="A16" s="21" t="s">
        <v>60</v>
      </c>
      <c r="B16" s="22">
        <v>9000726362</v>
      </c>
      <c r="C16" s="22">
        <v>10</v>
      </c>
      <c r="D16" s="23"/>
      <c r="E16" s="24">
        <v>45716</v>
      </c>
      <c r="F16" s="25" t="s">
        <v>61</v>
      </c>
      <c r="G16" s="26" t="s">
        <v>62</v>
      </c>
      <c r="H16" s="21" t="s">
        <v>63</v>
      </c>
      <c r="I16" s="46" t="s">
        <v>45</v>
      </c>
      <c r="J16" s="47">
        <v>195</v>
      </c>
      <c r="K16" s="47">
        <v>10040.799999999999</v>
      </c>
      <c r="L16" s="47">
        <v>1</v>
      </c>
      <c r="M16" s="48">
        <v>779</v>
      </c>
      <c r="N16" s="49">
        <v>824</v>
      </c>
      <c r="O16" s="47">
        <v>1.25</v>
      </c>
      <c r="P16" s="47">
        <f t="shared" si="0"/>
        <v>12551</v>
      </c>
      <c r="Q16" s="49" t="s">
        <v>46</v>
      </c>
      <c r="R16" s="47" t="s">
        <v>66</v>
      </c>
      <c r="S16" s="47" t="s">
        <v>67</v>
      </c>
      <c r="T16" s="64"/>
      <c r="U16" s="65"/>
      <c r="V16" s="64"/>
      <c r="W16" s="64"/>
      <c r="X16" s="67"/>
      <c r="Y16" s="67"/>
      <c r="Z16" s="67"/>
      <c r="AB16" s="67"/>
    </row>
    <row r="17" spans="1:28" s="4" customFormat="1" ht="45" customHeight="1">
      <c r="A17" s="21" t="s">
        <v>68</v>
      </c>
      <c r="B17" s="22">
        <v>9000719487</v>
      </c>
      <c r="C17" s="22">
        <v>50</v>
      </c>
      <c r="D17" s="23"/>
      <c r="E17" s="24">
        <v>45836</v>
      </c>
      <c r="F17" s="25" t="s">
        <v>69</v>
      </c>
      <c r="G17" s="26" t="s">
        <v>70</v>
      </c>
      <c r="H17" s="21" t="s">
        <v>71</v>
      </c>
      <c r="I17" s="46" t="s">
        <v>45</v>
      </c>
      <c r="J17" s="47">
        <v>200</v>
      </c>
      <c r="K17" s="47">
        <v>10764.4</v>
      </c>
      <c r="L17" s="47">
        <v>1</v>
      </c>
      <c r="M17" s="48">
        <v>682.5</v>
      </c>
      <c r="N17" s="49">
        <v>727.5</v>
      </c>
      <c r="O17" s="47">
        <v>1.23</v>
      </c>
      <c r="P17" s="47">
        <f t="shared" si="0"/>
        <v>13240.212</v>
      </c>
      <c r="Q17" s="49" t="s">
        <v>46</v>
      </c>
      <c r="R17" s="47" t="s">
        <v>64</v>
      </c>
      <c r="S17" s="47" t="s">
        <v>72</v>
      </c>
      <c r="T17" s="64"/>
      <c r="U17" s="65"/>
      <c r="V17" s="64"/>
      <c r="W17" s="64"/>
      <c r="X17" s="67"/>
      <c r="Y17" s="67"/>
      <c r="Z17" s="67"/>
      <c r="AB17" s="67"/>
    </row>
    <row r="18" spans="1:28" s="4" customFormat="1" ht="45" customHeight="1">
      <c r="A18" s="21" t="s">
        <v>68</v>
      </c>
      <c r="B18" s="22">
        <v>9000719487</v>
      </c>
      <c r="C18" s="22">
        <v>50</v>
      </c>
      <c r="D18" s="23"/>
      <c r="E18" s="24">
        <v>45836</v>
      </c>
      <c r="F18" s="25" t="s">
        <v>69</v>
      </c>
      <c r="G18" s="26" t="s">
        <v>70</v>
      </c>
      <c r="H18" s="21" t="s">
        <v>71</v>
      </c>
      <c r="I18" s="46" t="s">
        <v>45</v>
      </c>
      <c r="J18" s="47">
        <v>190</v>
      </c>
      <c r="K18" s="47">
        <v>10024.5</v>
      </c>
      <c r="L18" s="47">
        <v>1</v>
      </c>
      <c r="M18" s="48">
        <v>624.5</v>
      </c>
      <c r="N18" s="49">
        <v>669.5</v>
      </c>
      <c r="O18" s="47">
        <v>1.23</v>
      </c>
      <c r="P18" s="47">
        <f t="shared" si="0"/>
        <v>12330.135</v>
      </c>
      <c r="Q18" s="49" t="s">
        <v>46</v>
      </c>
      <c r="R18" s="47" t="s">
        <v>73</v>
      </c>
      <c r="S18" s="47" t="s">
        <v>74</v>
      </c>
      <c r="T18" s="64"/>
      <c r="U18" s="65"/>
      <c r="V18" s="64"/>
      <c r="W18" s="64"/>
      <c r="X18" s="67"/>
      <c r="Y18" s="67"/>
      <c r="Z18" s="67"/>
      <c r="AB18" s="67"/>
    </row>
    <row r="19" spans="1:28" s="4" customFormat="1" ht="45" customHeight="1">
      <c r="A19" s="21" t="s">
        <v>68</v>
      </c>
      <c r="B19" s="22">
        <v>9000719487</v>
      </c>
      <c r="C19" s="22">
        <v>50</v>
      </c>
      <c r="D19" s="23"/>
      <c r="E19" s="24">
        <v>45837</v>
      </c>
      <c r="F19" s="25" t="s">
        <v>69</v>
      </c>
      <c r="G19" s="26" t="s">
        <v>70</v>
      </c>
      <c r="H19" s="21" t="s">
        <v>71</v>
      </c>
      <c r="I19" s="46" t="s">
        <v>45</v>
      </c>
      <c r="J19" s="47">
        <v>106</v>
      </c>
      <c r="K19" s="47">
        <v>5625.6</v>
      </c>
      <c r="L19" s="75">
        <v>1</v>
      </c>
      <c r="M19" s="77">
        <v>413.5</v>
      </c>
      <c r="N19" s="80">
        <v>458.5</v>
      </c>
      <c r="O19" s="47">
        <v>1.23</v>
      </c>
      <c r="P19" s="47">
        <f t="shared" si="0"/>
        <v>6919.4880000000003</v>
      </c>
      <c r="Q19" s="49" t="s">
        <v>46</v>
      </c>
      <c r="R19" s="47" t="s">
        <v>75</v>
      </c>
      <c r="S19" s="47" t="s">
        <v>76</v>
      </c>
      <c r="T19" s="64"/>
      <c r="U19" s="65"/>
      <c r="V19" s="64"/>
      <c r="W19" s="64"/>
      <c r="X19" s="67"/>
      <c r="Y19" s="67"/>
      <c r="Z19" s="67"/>
      <c r="AB19" s="67"/>
    </row>
    <row r="20" spans="1:28" s="4" customFormat="1" ht="45" customHeight="1">
      <c r="A20" s="21" t="s">
        <v>68</v>
      </c>
      <c r="B20" s="22">
        <v>9000719487</v>
      </c>
      <c r="C20" s="22">
        <v>50</v>
      </c>
      <c r="D20" s="23"/>
      <c r="E20" s="24">
        <v>45837</v>
      </c>
      <c r="F20" s="25" t="s">
        <v>69</v>
      </c>
      <c r="G20" s="26" t="s">
        <v>70</v>
      </c>
      <c r="H20" s="21" t="s">
        <v>71</v>
      </c>
      <c r="I20" s="46" t="s">
        <v>50</v>
      </c>
      <c r="J20" s="47">
        <v>19</v>
      </c>
      <c r="K20" s="47">
        <v>751.4</v>
      </c>
      <c r="L20" s="75"/>
      <c r="M20" s="79"/>
      <c r="N20" s="75"/>
      <c r="O20" s="47">
        <v>1.1100000000000001</v>
      </c>
      <c r="P20" s="47">
        <f t="shared" si="0"/>
        <v>834.05399999999997</v>
      </c>
      <c r="Q20" s="49" t="s">
        <v>46</v>
      </c>
      <c r="R20" s="47"/>
      <c r="S20" s="47" t="s">
        <v>76</v>
      </c>
      <c r="T20" s="64">
        <f>1.23*0.9</f>
        <v>1.107</v>
      </c>
      <c r="U20" s="65">
        <f>O20-T20</f>
        <v>3.0000000000001098E-3</v>
      </c>
      <c r="V20" s="64">
        <f>1.23*0.9</f>
        <v>1.107</v>
      </c>
      <c r="W20" s="64"/>
      <c r="X20" s="67"/>
      <c r="Y20" s="67"/>
      <c r="Z20" s="67"/>
      <c r="AB20" s="67"/>
    </row>
    <row r="21" spans="1:28" s="4" customFormat="1" ht="45" customHeight="1">
      <c r="A21" s="21" t="s">
        <v>68</v>
      </c>
      <c r="B21" s="22">
        <v>9000719487</v>
      </c>
      <c r="C21" s="22">
        <v>50</v>
      </c>
      <c r="D21" s="23"/>
      <c r="E21" s="24">
        <v>45837</v>
      </c>
      <c r="F21" s="25" t="s">
        <v>69</v>
      </c>
      <c r="G21" s="26" t="s">
        <v>70</v>
      </c>
      <c r="H21" s="21" t="s">
        <v>71</v>
      </c>
      <c r="I21" s="46" t="s">
        <v>77</v>
      </c>
      <c r="J21" s="47">
        <v>6</v>
      </c>
      <c r="K21" s="47">
        <v>270.8</v>
      </c>
      <c r="L21" s="76"/>
      <c r="M21" s="78"/>
      <c r="N21" s="76"/>
      <c r="O21" s="47">
        <v>1.23</v>
      </c>
      <c r="P21" s="47">
        <f t="shared" si="0"/>
        <v>333.084</v>
      </c>
      <c r="Q21" s="49" t="s">
        <v>46</v>
      </c>
      <c r="R21" s="47"/>
      <c r="S21" s="47" t="s">
        <v>76</v>
      </c>
      <c r="T21" s="64"/>
      <c r="U21" s="65"/>
      <c r="V21" s="64"/>
      <c r="W21" s="64"/>
      <c r="X21" s="67"/>
      <c r="Y21" s="67"/>
      <c r="Z21" s="67"/>
      <c r="AB21" s="67"/>
    </row>
    <row r="22" spans="1:28" s="5" customFormat="1" ht="45" customHeight="1">
      <c r="A22" s="27"/>
      <c r="B22" s="28"/>
      <c r="C22" s="28"/>
      <c r="D22" s="29"/>
      <c r="E22" s="30"/>
      <c r="F22" s="31" t="s">
        <v>78</v>
      </c>
      <c r="G22" s="32"/>
      <c r="H22" s="27"/>
      <c r="I22" s="50"/>
      <c r="J22" s="51"/>
      <c r="K22" s="51"/>
      <c r="L22" s="51"/>
      <c r="M22" s="52"/>
      <c r="N22" s="53"/>
      <c r="O22" s="51"/>
      <c r="P22" s="53">
        <v>-30000</v>
      </c>
      <c r="Q22" s="51"/>
      <c r="R22" s="51"/>
      <c r="S22" s="51"/>
      <c r="T22" s="68"/>
      <c r="U22" s="69"/>
      <c r="V22" s="69"/>
      <c r="W22" s="70"/>
      <c r="X22" s="70"/>
      <c r="Y22" s="70"/>
      <c r="AA22" s="70"/>
    </row>
    <row r="23" spans="1:28" s="5" customFormat="1" ht="45" customHeight="1">
      <c r="A23" s="27"/>
      <c r="B23" s="28"/>
      <c r="C23" s="28"/>
      <c r="D23" s="29"/>
      <c r="E23" s="30"/>
      <c r="F23" s="31" t="s">
        <v>79</v>
      </c>
      <c r="G23" s="32"/>
      <c r="H23" s="27"/>
      <c r="I23" s="50"/>
      <c r="J23" s="51"/>
      <c r="K23" s="51"/>
      <c r="L23" s="51"/>
      <c r="M23" s="52"/>
      <c r="N23" s="53"/>
      <c r="O23" s="51"/>
      <c r="P23" s="53">
        <v>25000</v>
      </c>
      <c r="Q23" s="51"/>
      <c r="R23" s="51"/>
      <c r="S23" s="51"/>
      <c r="T23" s="68"/>
      <c r="U23" s="69"/>
      <c r="V23" s="69"/>
      <c r="W23" s="70"/>
      <c r="X23" s="70"/>
      <c r="Y23" s="70"/>
      <c r="AA23" s="70"/>
    </row>
    <row r="24" spans="1:28">
      <c r="J24">
        <f t="shared" ref="J24:L24" si="1">SUM(J10:J21)</f>
        <v>1469</v>
      </c>
      <c r="K24" s="54">
        <f t="shared" si="1"/>
        <v>78630</v>
      </c>
      <c r="L24">
        <f t="shared" si="1"/>
        <v>8</v>
      </c>
      <c r="P24">
        <f>SUM(P10:P23)</f>
        <v>88174.786999999997</v>
      </c>
    </row>
  </sheetData>
  <mergeCells count="12">
    <mergeCell ref="M11:M12"/>
    <mergeCell ref="M13:M14"/>
    <mergeCell ref="M19:M21"/>
    <mergeCell ref="N11:N12"/>
    <mergeCell ref="N13:N14"/>
    <mergeCell ref="N19:N21"/>
    <mergeCell ref="A1:D1"/>
    <mergeCell ref="A4:D4"/>
    <mergeCell ref="L11:L12"/>
    <mergeCell ref="L13:L14"/>
    <mergeCell ref="L19:L21"/>
    <mergeCell ref="G1:J4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2025-07-01T09:23:00Z</dcterms:created>
  <dcterms:modified xsi:type="dcterms:W3CDTF">2025-07-01T09:51:37Z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A3F5F5F4F7FD41C895AEBA5B9649B1F4_11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