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JPZ031127\Desktop\automate invoice\"/>
    </mc:Choice>
  </mc:AlternateContent>
  <xr:revisionPtr revIDLastSave="0" documentId="8_{9B529E47-273C-42E4-9A58-482EAD534B5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" i="1" l="1"/>
  <c r="K32" i="1"/>
  <c r="J32" i="1"/>
  <c r="V31" i="1"/>
  <c r="T31" i="1"/>
  <c r="U31" i="1" s="1"/>
  <c r="P31" i="1"/>
  <c r="V30" i="1"/>
  <c r="T30" i="1"/>
  <c r="U30" i="1" s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V17" i="1"/>
  <c r="T17" i="1"/>
  <c r="U17" i="1" s="1"/>
  <c r="P17" i="1"/>
  <c r="P16" i="1"/>
  <c r="M16" i="1"/>
  <c r="P15" i="1"/>
  <c r="P14" i="1"/>
  <c r="V13" i="1"/>
  <c r="T13" i="1"/>
  <c r="U13" i="1" s="1"/>
  <c r="P13" i="1"/>
  <c r="P12" i="1"/>
  <c r="V11" i="1"/>
  <c r="T11" i="1"/>
  <c r="U11" i="1" s="1"/>
  <c r="P11" i="1"/>
  <c r="V10" i="1"/>
  <c r="T10" i="1"/>
  <c r="U10" i="1" s="1"/>
  <c r="P10" i="1"/>
  <c r="P9" i="1"/>
  <c r="M9" i="1"/>
  <c r="P8" i="1"/>
  <c r="M8" i="1"/>
  <c r="O4" i="1"/>
  <c r="O5" i="1" s="1"/>
  <c r="P3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jpz031118</author>
  </authors>
  <commentList>
    <comment ref="I10" authorId="0" shapeId="0" xr:uid="{00000000-0006-0000-0000-000001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13" authorId="0" shapeId="0" xr:uid="{00000000-0006-0000-0000-000002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27-30小皮</t>
        </r>
      </text>
    </comment>
    <comment ref="I17" authorId="0" shapeId="0" xr:uid="{00000000-0006-0000-0000-000003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30" authorId="0" shapeId="0" xr:uid="{00000000-0006-0000-0000-000004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</commentList>
</comments>
</file>

<file path=xl/sharedStrings.xml><?xml version="1.0" encoding="utf-8"?>
<sst xmlns="http://schemas.openxmlformats.org/spreadsheetml/2006/main" count="240" uniqueCount="92">
  <si>
    <t>客户公司名称：JASON FURNITURE VIET NAM COMPANY LIMITED</t>
  </si>
  <si>
    <r>
      <rPr>
        <sz val="16"/>
        <rFont val="宋体"/>
        <charset val="134"/>
      </rPr>
      <t>各位采购大佬，因人员工作调整， 后面直发货柜清关资料和送货单邮件和送货单请发送：
物流：gaoshiliq &lt;gaoshiliq@kukahome.com&gt;meiyuan@kukahome.com，倪佳慧&lt;nijiahui@kukahome.com&gt;  
liqinghui@kukahome.com，ruanshixin@kukahome.com 
采购：vongochieu201@gmail.com，thanhvuthi188@gmail.com @晓利嗳</t>
    </r>
    <r>
      <rPr>
        <sz val="16"/>
        <rFont val="Times New Roman"/>
        <charset val="134"/>
      </rPr>
      <t> </t>
    </r>
    <r>
      <rPr>
        <sz val="16"/>
        <rFont val="宋体"/>
        <charset val="134"/>
      </rPr>
      <t xml:space="preserve">
4-21后面发资料清关请在邮件加邮件地址：yuxiao@kukahome.com 
请知悉 @晓利嗳</t>
    </r>
    <r>
      <rPr>
        <sz val="16"/>
        <rFont val="Times New Roman"/>
        <charset val="134"/>
      </rPr>
      <t>  </t>
    </r>
  </si>
  <si>
    <t>装运日期：</t>
  </si>
  <si>
    <t>形式发票号：</t>
  </si>
  <si>
    <t>JF25032</t>
  </si>
  <si>
    <t>B2牛皮仓</t>
  </si>
  <si>
    <t>出口国：VIETNAM （越南）
                                                            港口：BINH PHUOC PROVINCE, VIETNAM</t>
  </si>
  <si>
    <t>离港</t>
  </si>
  <si>
    <t>ETD：</t>
  </si>
  <si>
    <t>供应商代码*：OA-36013546  美金</t>
  </si>
  <si>
    <t>到港</t>
  </si>
  <si>
    <t>ETA：</t>
  </si>
  <si>
    <t>中文公司名称：庄盛家具（越南）有限公司 平福工厂</t>
  </si>
  <si>
    <t>批次号</t>
  </si>
  <si>
    <t>行号</t>
  </si>
  <si>
    <t>内向</t>
  </si>
  <si>
    <t>生产日期</t>
  </si>
  <si>
    <t>生产单号</t>
  </si>
  <si>
    <t>TTX编号</t>
  </si>
  <si>
    <t>等级</t>
  </si>
  <si>
    <t>量码版</t>
  </si>
  <si>
    <t>CLF-250522</t>
  </si>
  <si>
    <t>9000675121</t>
  </si>
  <si>
    <t>70</t>
  </si>
  <si>
    <t>0181493683</t>
  </si>
  <si>
    <t>2505060-01</t>
  </si>
  <si>
    <t>XXGY-ET-深蓝84</t>
  </si>
  <si>
    <t>01.10.U243040</t>
  </si>
  <si>
    <t>A级</t>
  </si>
  <si>
    <t>99版</t>
  </si>
  <si>
    <t>2.2*1.8*0.65</t>
  </si>
  <si>
    <t>2.2*1.8*0.68</t>
  </si>
  <si>
    <t>02T25052209</t>
  </si>
  <si>
    <t>A级/42尺以下9折</t>
  </si>
  <si>
    <t>折扣/85折</t>
  </si>
  <si>
    <t>CLF-250306</t>
  </si>
  <si>
    <t>9000637258</t>
  </si>
  <si>
    <t>10</t>
  </si>
  <si>
    <t>0181520926</t>
  </si>
  <si>
    <t>2503044-01</t>
  </si>
  <si>
    <t>XZDF-FB-黑540</t>
  </si>
  <si>
    <t>01.10.L2007-K</t>
  </si>
  <si>
    <t>98版</t>
  </si>
  <si>
    <t>2.2*1.8*0.46</t>
  </si>
  <si>
    <t>02T25030702</t>
  </si>
  <si>
    <t>CLF-250529</t>
  </si>
  <si>
    <t>2505090-01</t>
  </si>
  <si>
    <t>XPDY-FX-浅灰145</t>
  </si>
  <si>
    <t>01.10.U756043</t>
  </si>
  <si>
    <t>2.2*1.8*0.64</t>
  </si>
  <si>
    <t>01T25052902</t>
  </si>
  <si>
    <t>2.2*1.8*0.48</t>
  </si>
  <si>
    <t>01T25052903</t>
  </si>
  <si>
    <t>CLF-250511</t>
  </si>
  <si>
    <t>2504097-01</t>
  </si>
  <si>
    <t>XPAY-FX-灰657</t>
  </si>
  <si>
    <t>01.10.U528073</t>
  </si>
  <si>
    <t>2.2*1.8*0.6</t>
  </si>
  <si>
    <t>01T25051208</t>
  </si>
  <si>
    <t>CLF-250607</t>
  </si>
  <si>
    <t>2505127-01</t>
  </si>
  <si>
    <t>2.2*1.8*0.5</t>
  </si>
  <si>
    <t>02T25060707</t>
  </si>
  <si>
    <t>02T25060708</t>
  </si>
  <si>
    <t>02T25060709</t>
  </si>
  <si>
    <t>02T25060710</t>
  </si>
  <si>
    <t>2.2*1.8*0.62</t>
  </si>
  <si>
    <t>02T25060801</t>
  </si>
  <si>
    <t>02T25060802</t>
  </si>
  <si>
    <t>02T25060803</t>
  </si>
  <si>
    <t>02T25060804</t>
  </si>
  <si>
    <t>02T25060805</t>
  </si>
  <si>
    <t>02T25060806</t>
  </si>
  <si>
    <t>2.2*1.8*0.59</t>
  </si>
  <si>
    <t>02T25060807</t>
  </si>
  <si>
    <t>2.2*1.8*0.38</t>
  </si>
  <si>
    <t>02T25060808</t>
  </si>
  <si>
    <t>po</t>
  </si>
  <si>
    <t>item</t>
  </si>
  <si>
    <t>pcs</t>
  </si>
  <si>
    <t>sqft</t>
  </si>
  <si>
    <t>pallet</t>
  </si>
  <si>
    <t>net</t>
  </si>
  <si>
    <t>gross</t>
  </si>
  <si>
    <t>unit</t>
  </si>
  <si>
    <t>amount</t>
  </si>
  <si>
    <t>cbm</t>
  </si>
  <si>
    <t>invoice no</t>
  </si>
  <si>
    <t>invoice ref</t>
  </si>
  <si>
    <t>invoice date</t>
  </si>
  <si>
    <t>06/17/2025</t>
  </si>
  <si>
    <t>CLF2025-180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</si>
</sst>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8" formatCode="0.00_ "/>
    <numFmt numFmtId="169" formatCode="yyyy/m/d;@"/>
    <numFmt numFmtId="170" formatCode="[$-409]dd\-mmm\-yy;@"/>
  </numFmts>
  <fonts count="20">
    <font>
      <sz val="11"/>
      <color theme="1"/>
      <name val="Calibri"/>
      <charset val="134"/>
      <scheme val="minor"/>
    </font>
    <font>
      <sz val="12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2"/>
      <color rgb="FF0000FF"/>
      <name val="宋体"/>
      <charset val="134"/>
    </font>
    <font>
      <sz val="16"/>
      <name val="宋体"/>
      <charset val="134"/>
    </font>
    <font>
      <b/>
      <sz val="14"/>
      <color rgb="FFFF0000"/>
      <name val="宋体"/>
      <charset val="134"/>
    </font>
    <font>
      <sz val="10"/>
      <name val="Calibri"/>
      <charset val="134"/>
      <scheme val="minor"/>
    </font>
    <font>
      <sz val="10"/>
      <color rgb="FF0000FF"/>
      <name val="Calibri"/>
      <charset val="134"/>
      <scheme val="minor"/>
    </font>
    <font>
      <b/>
      <sz val="11"/>
      <name val="Calibri"/>
      <charset val="134"/>
      <scheme val="minor"/>
    </font>
    <font>
      <sz val="12"/>
      <name val="Calibri"/>
      <charset val="134"/>
      <scheme val="minor"/>
    </font>
    <font>
      <sz val="11"/>
      <name val="Calibri"/>
      <charset val="134"/>
    </font>
    <font>
      <sz val="11"/>
      <name val="Calibri"/>
      <charset val="134"/>
      <scheme val="minor"/>
    </font>
    <font>
      <sz val="14"/>
      <name val="宋体"/>
      <charset val="134"/>
    </font>
    <font>
      <sz val="9"/>
      <name val="Microsoft YaHei"/>
      <charset val="134"/>
    </font>
    <font>
      <b/>
      <sz val="9"/>
      <color rgb="FFFF0000"/>
      <name val="Microsoft YaHei"/>
      <charset val="134"/>
    </font>
    <font>
      <sz val="10"/>
      <name val="宋体"/>
    </font>
    <font>
      <sz val="16"/>
      <name val="Times New Roman"/>
      <charset val="134"/>
    </font>
    <font>
      <b/>
      <sz val="9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6" fillId="3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0" fontId="7" fillId="0" borderId="0" xfId="0" applyNumberFormat="1" applyFont="1" applyAlignment="1">
      <alignment horizontal="center" vertical="center"/>
    </xf>
    <xf numFmtId="168" fontId="7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169" fontId="10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170" fontId="14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40" fontId="9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8" fontId="9" fillId="0" borderId="2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68" fontId="1" fillId="0" borderId="0" xfId="0" applyNumberFormat="1" applyFont="1" applyAlignment="1"/>
    <xf numFmtId="168" fontId="13" fillId="0" borderId="0" xfId="0" applyNumberFormat="1" applyFont="1" applyAlignment="1">
      <alignment horizontal="center" vertical="center" wrapText="1"/>
    </xf>
    <xf numFmtId="168" fontId="14" fillId="0" borderId="0" xfId="0" applyNumberFormat="1" applyFont="1" applyAlignment="1">
      <alignment vertical="center" wrapText="1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168" fontId="1" fillId="0" borderId="0" xfId="0" applyNumberFormat="1" applyFont="1" applyAlignment="1">
      <alignment horizontal="center"/>
    </xf>
    <xf numFmtId="0" fontId="2" fillId="0" borderId="1" xfId="0" applyFont="1" applyBorder="1">
      <alignment vertical="center"/>
    </xf>
    <xf numFmtId="168" fontId="2" fillId="0" borderId="0" xfId="0" applyNumberFormat="1" applyFont="1">
      <alignment vertical="center"/>
    </xf>
    <xf numFmtId="168" fontId="12" fillId="0" borderId="2" xfId="0" applyNumberFormat="1" applyFont="1" applyBorder="1" applyAlignment="1">
      <alignment horizontal="center" vertical="center"/>
    </xf>
    <xf numFmtId="168" fontId="16" fillId="0" borderId="1" xfId="0" applyNumberFormat="1" applyFont="1" applyBorder="1" applyAlignment="1">
      <alignment horizontal="center" vertical="center" wrapText="1"/>
    </xf>
    <xf numFmtId="168" fontId="3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center" vertical="center" wrapText="1" shrinkToFit="1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5" fillId="2" borderId="0" xfId="0" applyFont="1" applyFill="1" applyAlignment="1">
      <alignment horizontal="center" wrapText="1"/>
    </xf>
    <xf numFmtId="49" fontId="12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3/relationships/customStorage" Target="customStorage/customStorage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5"/>
  <sheetViews>
    <sheetView tabSelected="1" topLeftCell="O4" workbookViewId="0">
      <selection activeCell="AA9" sqref="AA9"/>
    </sheetView>
  </sheetViews>
  <sheetFormatPr defaultColWidth="9" defaultRowHeight="15"/>
  <cols>
    <col min="1" max="1" width="14.7109375" customWidth="1"/>
    <col min="2" max="2" width="17.28515625" customWidth="1"/>
    <col min="3" max="3" width="15.7109375" customWidth="1"/>
    <col min="4" max="4" width="17.28515625" customWidth="1"/>
    <col min="5" max="5" width="16.85546875" customWidth="1"/>
    <col min="6" max="6" width="18" customWidth="1"/>
    <col min="7" max="7" width="17.42578125" customWidth="1"/>
    <col min="8" max="8" width="17.85546875" customWidth="1"/>
    <col min="9" max="9" width="13.5703125" customWidth="1"/>
    <col min="10" max="10" width="16.7109375" customWidth="1"/>
    <col min="11" max="11" width="18" customWidth="1"/>
    <col min="12" max="12" width="16.140625" customWidth="1"/>
    <col min="13" max="13" width="13.140625" customWidth="1"/>
    <col min="14" max="14" width="8.42578125" customWidth="1"/>
    <col min="15" max="15" width="12.5703125"/>
    <col min="16" max="16" width="14.85546875" customWidth="1"/>
    <col min="17" max="17" width="20.140625" customWidth="1"/>
    <col min="18" max="18" width="14.7109375" customWidth="1"/>
    <col min="19" max="19" width="15.140625" customWidth="1"/>
    <col min="21" max="21" width="17.140625" customWidth="1"/>
    <col min="22" max="22" width="11.5703125"/>
    <col min="25" max="25" width="12.5703125"/>
    <col min="27" max="27" width="12.5703125"/>
  </cols>
  <sheetData>
    <row r="1" spans="1:28" s="1" customFormat="1" ht="36.950000000000003" customHeight="1">
      <c r="A1" s="49" t="s">
        <v>0</v>
      </c>
      <c r="B1" s="49"/>
      <c r="C1" s="50"/>
      <c r="D1" s="49"/>
      <c r="E1" s="5"/>
      <c r="F1" s="5"/>
      <c r="G1" s="59" t="s">
        <v>1</v>
      </c>
      <c r="H1" s="59"/>
      <c r="I1" s="59"/>
      <c r="J1" s="59"/>
      <c r="N1" s="2"/>
      <c r="O1" s="8"/>
      <c r="Q1" s="37"/>
      <c r="W1" s="37"/>
    </row>
    <row r="2" spans="1:28" s="1" customFormat="1" ht="27" customHeight="1">
      <c r="A2" s="6" t="s">
        <v>2</v>
      </c>
      <c r="B2" s="7">
        <v>45824</v>
      </c>
      <c r="C2" s="8"/>
      <c r="D2" s="9"/>
      <c r="E2" s="5"/>
      <c r="F2" s="5"/>
      <c r="G2" s="59"/>
      <c r="H2" s="59"/>
      <c r="I2" s="59"/>
      <c r="J2" s="59"/>
      <c r="K2" s="24"/>
      <c r="L2" s="24"/>
      <c r="M2" s="24"/>
      <c r="N2" s="25"/>
      <c r="O2" s="25"/>
      <c r="P2" s="25"/>
      <c r="Q2" s="38"/>
      <c r="R2" s="25"/>
      <c r="W2" s="37"/>
    </row>
    <row r="3" spans="1:28" s="1" customFormat="1" ht="29.1" customHeight="1">
      <c r="A3" s="6" t="s">
        <v>3</v>
      </c>
      <c r="B3" s="6" t="s">
        <v>4</v>
      </c>
      <c r="C3" s="10" t="s">
        <v>5</v>
      </c>
      <c r="D3" s="9"/>
      <c r="E3" s="5"/>
      <c r="F3" s="5"/>
      <c r="G3" s="59"/>
      <c r="H3" s="59"/>
      <c r="I3" s="59"/>
      <c r="J3" s="59"/>
      <c r="K3" s="24"/>
      <c r="L3" s="24"/>
      <c r="M3" s="24"/>
      <c r="N3" s="25"/>
      <c r="O3" s="25"/>
      <c r="P3" s="25"/>
      <c r="Q3" s="38"/>
      <c r="R3" s="25"/>
      <c r="W3" s="37"/>
    </row>
    <row r="4" spans="1:28" s="1" customFormat="1" ht="45.95" customHeight="1">
      <c r="A4" s="51" t="s">
        <v>6</v>
      </c>
      <c r="B4" s="51"/>
      <c r="C4" s="52"/>
      <c r="D4" s="51"/>
      <c r="E4" s="11"/>
      <c r="F4" s="5"/>
      <c r="G4" s="59"/>
      <c r="H4" s="59"/>
      <c r="I4" s="59"/>
      <c r="J4" s="59"/>
      <c r="K4" s="24"/>
      <c r="M4" s="25" t="s">
        <v>7</v>
      </c>
      <c r="N4" s="26" t="s">
        <v>8</v>
      </c>
      <c r="O4" s="27">
        <f>B2</f>
        <v>45824</v>
      </c>
      <c r="Q4" s="39"/>
      <c r="R4" s="40"/>
      <c r="W4" s="37"/>
    </row>
    <row r="5" spans="1:28" s="1" customFormat="1" ht="27.95" customHeight="1">
      <c r="A5" s="12" t="s">
        <v>9</v>
      </c>
      <c r="B5" s="12"/>
      <c r="C5" s="11"/>
      <c r="D5" s="11"/>
      <c r="F5" s="13"/>
      <c r="G5" s="11"/>
      <c r="H5" s="14"/>
      <c r="I5" s="13"/>
      <c r="M5" s="28" t="s">
        <v>10</v>
      </c>
      <c r="N5" s="29" t="s">
        <v>11</v>
      </c>
      <c r="O5" s="27">
        <f>O4+1</f>
        <v>45825</v>
      </c>
      <c r="Q5" s="39"/>
      <c r="R5" s="41"/>
      <c r="W5" s="37"/>
    </row>
    <row r="6" spans="1:28" s="1" customFormat="1" ht="27.95" customHeight="1">
      <c r="A6" s="15" t="s">
        <v>12</v>
      </c>
      <c r="B6" s="12"/>
      <c r="C6" s="11"/>
      <c r="D6" s="12"/>
      <c r="E6" s="12"/>
      <c r="F6" s="11"/>
      <c r="G6" s="11"/>
      <c r="H6" s="13"/>
      <c r="I6" s="13"/>
      <c r="J6" s="13"/>
      <c r="K6" s="11"/>
      <c r="L6" s="14"/>
      <c r="N6" s="2"/>
      <c r="O6" s="8"/>
      <c r="Q6" s="37"/>
      <c r="T6" s="8"/>
      <c r="U6" s="9"/>
      <c r="V6" s="8"/>
      <c r="W6" s="42"/>
    </row>
    <row r="7" spans="1:28" s="3" customFormat="1" ht="45" customHeight="1">
      <c r="A7" s="16" t="s">
        <v>13</v>
      </c>
      <c r="B7" s="16" t="s">
        <v>77</v>
      </c>
      <c r="C7" s="17" t="s">
        <v>14</v>
      </c>
      <c r="D7" s="16" t="s">
        <v>15</v>
      </c>
      <c r="E7" s="17" t="s">
        <v>16</v>
      </c>
      <c r="F7" s="17" t="s">
        <v>17</v>
      </c>
      <c r="G7" s="16" t="s">
        <v>18</v>
      </c>
      <c r="H7" s="16" t="s">
        <v>78</v>
      </c>
      <c r="I7" s="16" t="s">
        <v>19</v>
      </c>
      <c r="J7" s="16" t="s">
        <v>79</v>
      </c>
      <c r="K7" s="30" t="s">
        <v>80</v>
      </c>
      <c r="L7" s="16" t="s">
        <v>81</v>
      </c>
      <c r="M7" s="17" t="s">
        <v>82</v>
      </c>
      <c r="N7" s="31" t="s">
        <v>83</v>
      </c>
      <c r="O7" s="32" t="s">
        <v>84</v>
      </c>
      <c r="P7" s="32" t="s">
        <v>85</v>
      </c>
      <c r="Q7" s="43" t="s">
        <v>20</v>
      </c>
      <c r="R7" s="43" t="s">
        <v>86</v>
      </c>
      <c r="S7" s="3" t="s">
        <v>87</v>
      </c>
      <c r="T7" s="44" t="s">
        <v>89</v>
      </c>
      <c r="U7" s="3" t="s">
        <v>88</v>
      </c>
    </row>
    <row r="8" spans="1:28" s="4" customFormat="1" ht="45" customHeight="1">
      <c r="A8" s="18" t="s">
        <v>21</v>
      </c>
      <c r="B8" s="19" t="s">
        <v>22</v>
      </c>
      <c r="C8" s="19" t="s">
        <v>23</v>
      </c>
      <c r="D8" s="20" t="s">
        <v>24</v>
      </c>
      <c r="E8" s="21">
        <v>45799</v>
      </c>
      <c r="F8" s="22" t="s">
        <v>25</v>
      </c>
      <c r="G8" s="23" t="s">
        <v>26</v>
      </c>
      <c r="H8" s="18" t="s">
        <v>27</v>
      </c>
      <c r="I8" s="33" t="s">
        <v>28</v>
      </c>
      <c r="J8" s="34">
        <v>195</v>
      </c>
      <c r="K8" s="34">
        <v>10235.200000000001</v>
      </c>
      <c r="L8" s="34">
        <v>1</v>
      </c>
      <c r="M8" s="35">
        <f>N8-45</f>
        <v>910</v>
      </c>
      <c r="N8" s="36">
        <v>955</v>
      </c>
      <c r="O8" s="34">
        <v>1.05</v>
      </c>
      <c r="P8" s="34">
        <f t="shared" ref="P8:P31" si="0">O8*K8</f>
        <v>10746.960000000001</v>
      </c>
      <c r="Q8" s="36" t="s">
        <v>29</v>
      </c>
      <c r="R8" s="34" t="s">
        <v>30</v>
      </c>
      <c r="S8" s="34" t="s">
        <v>4</v>
      </c>
      <c r="T8" s="60" t="s">
        <v>90</v>
      </c>
      <c r="U8" s="46" t="s">
        <v>91</v>
      </c>
      <c r="V8" s="45"/>
      <c r="W8" s="45"/>
      <c r="X8" s="47"/>
      <c r="Y8" s="47"/>
      <c r="Z8" s="47"/>
      <c r="AB8" s="47"/>
    </row>
    <row r="9" spans="1:28" s="4" customFormat="1" ht="45" customHeight="1">
      <c r="A9" s="18" t="s">
        <v>21</v>
      </c>
      <c r="B9" s="19" t="s">
        <v>22</v>
      </c>
      <c r="C9" s="19" t="s">
        <v>23</v>
      </c>
      <c r="D9" s="20" t="s">
        <v>24</v>
      </c>
      <c r="E9" s="21">
        <v>45799</v>
      </c>
      <c r="F9" s="22" t="s">
        <v>25</v>
      </c>
      <c r="G9" s="23" t="s">
        <v>26</v>
      </c>
      <c r="H9" s="18" t="s">
        <v>27</v>
      </c>
      <c r="I9" s="33" t="s">
        <v>28</v>
      </c>
      <c r="J9" s="34">
        <v>168</v>
      </c>
      <c r="K9" s="34">
        <v>9151.7000000000007</v>
      </c>
      <c r="L9" s="53">
        <v>1</v>
      </c>
      <c r="M9" s="55">
        <f>N9-45</f>
        <v>960.5</v>
      </c>
      <c r="N9" s="58">
        <v>1005.5</v>
      </c>
      <c r="O9" s="34">
        <v>1.05</v>
      </c>
      <c r="P9" s="34">
        <f t="shared" si="0"/>
        <v>9609.2850000000017</v>
      </c>
      <c r="Q9" s="36" t="s">
        <v>29</v>
      </c>
      <c r="R9" s="34" t="s">
        <v>31</v>
      </c>
      <c r="S9" s="34" t="s">
        <v>32</v>
      </c>
      <c r="T9" s="45"/>
      <c r="U9" s="46"/>
      <c r="V9" s="45"/>
      <c r="W9" s="45"/>
      <c r="X9" s="47"/>
      <c r="Y9" s="47"/>
      <c r="Z9" s="47"/>
      <c r="AB9" s="47"/>
    </row>
    <row r="10" spans="1:28" s="4" customFormat="1" ht="45" customHeight="1">
      <c r="A10" s="18" t="s">
        <v>21</v>
      </c>
      <c r="B10" s="19" t="s">
        <v>22</v>
      </c>
      <c r="C10" s="19" t="s">
        <v>23</v>
      </c>
      <c r="D10" s="20" t="s">
        <v>24</v>
      </c>
      <c r="E10" s="21">
        <v>45799</v>
      </c>
      <c r="F10" s="22" t="s">
        <v>25</v>
      </c>
      <c r="G10" s="23" t="s">
        <v>26</v>
      </c>
      <c r="H10" s="18" t="s">
        <v>27</v>
      </c>
      <c r="I10" s="33" t="s">
        <v>33</v>
      </c>
      <c r="J10" s="34">
        <v>24</v>
      </c>
      <c r="K10" s="34">
        <v>949.9</v>
      </c>
      <c r="L10" s="53"/>
      <c r="M10" s="56"/>
      <c r="N10" s="53"/>
      <c r="O10" s="34">
        <v>0.95</v>
      </c>
      <c r="P10" s="34">
        <f t="shared" si="0"/>
        <v>902.40499999999997</v>
      </c>
      <c r="Q10" s="36" t="s">
        <v>29</v>
      </c>
      <c r="R10" s="34"/>
      <c r="S10" s="34" t="s">
        <v>32</v>
      </c>
      <c r="T10" s="45">
        <f>1.05*0.9</f>
        <v>0.94500000000000006</v>
      </c>
      <c r="U10" s="46">
        <f t="shared" ref="U10:U13" si="1">O10-T10</f>
        <v>4.9999999999998934E-3</v>
      </c>
      <c r="V10" s="45">
        <f>1.05*0.9</f>
        <v>0.94500000000000006</v>
      </c>
      <c r="W10" s="45"/>
      <c r="X10" s="47"/>
      <c r="Y10" s="47"/>
      <c r="Z10" s="47"/>
      <c r="AB10" s="47"/>
    </row>
    <row r="11" spans="1:28" s="4" customFormat="1" ht="45" customHeight="1">
      <c r="A11" s="18" t="s">
        <v>21</v>
      </c>
      <c r="B11" s="19" t="s">
        <v>22</v>
      </c>
      <c r="C11" s="19" t="s">
        <v>23</v>
      </c>
      <c r="D11" s="20" t="s">
        <v>24</v>
      </c>
      <c r="E11" s="21">
        <v>45799</v>
      </c>
      <c r="F11" s="22" t="s">
        <v>25</v>
      </c>
      <c r="G11" s="23" t="s">
        <v>26</v>
      </c>
      <c r="H11" s="18" t="s">
        <v>27</v>
      </c>
      <c r="I11" s="33" t="s">
        <v>34</v>
      </c>
      <c r="J11" s="34">
        <v>14</v>
      </c>
      <c r="K11" s="34">
        <v>726.8</v>
      </c>
      <c r="L11" s="54"/>
      <c r="M11" s="57"/>
      <c r="N11" s="54"/>
      <c r="O11" s="34">
        <v>0.89</v>
      </c>
      <c r="P11" s="34">
        <f t="shared" si="0"/>
        <v>646.85199999999998</v>
      </c>
      <c r="Q11" s="36" t="s">
        <v>29</v>
      </c>
      <c r="R11" s="34"/>
      <c r="S11" s="34" t="s">
        <v>32</v>
      </c>
      <c r="T11" s="45">
        <f>1.05*0.85</f>
        <v>0.89249999999999996</v>
      </c>
      <c r="U11" s="46">
        <f t="shared" si="1"/>
        <v>-2.4999999999999467E-3</v>
      </c>
      <c r="V11" s="45">
        <f>1.05*0.85</f>
        <v>0.89249999999999996</v>
      </c>
      <c r="W11" s="45"/>
      <c r="X11" s="47"/>
      <c r="Y11" s="47"/>
      <c r="Z11" s="47"/>
      <c r="AB11" s="47"/>
    </row>
    <row r="12" spans="1:28" s="4" customFormat="1" ht="45" customHeight="1">
      <c r="A12" s="18" t="s">
        <v>35</v>
      </c>
      <c r="B12" s="19" t="s">
        <v>36</v>
      </c>
      <c r="C12" s="19" t="s">
        <v>37</v>
      </c>
      <c r="D12" s="20" t="s">
        <v>38</v>
      </c>
      <c r="E12" s="21">
        <v>45723</v>
      </c>
      <c r="F12" s="22" t="s">
        <v>39</v>
      </c>
      <c r="G12" s="23" t="s">
        <v>40</v>
      </c>
      <c r="H12" s="18" t="s">
        <v>41</v>
      </c>
      <c r="I12" s="33" t="s">
        <v>28</v>
      </c>
      <c r="J12" s="34">
        <v>175</v>
      </c>
      <c r="K12" s="34">
        <v>6663.1</v>
      </c>
      <c r="L12" s="53">
        <v>1</v>
      </c>
      <c r="M12" s="55">
        <v>444.5</v>
      </c>
      <c r="N12" s="58">
        <v>489.5</v>
      </c>
      <c r="O12" s="34">
        <v>0.86</v>
      </c>
      <c r="P12" s="34">
        <f t="shared" si="0"/>
        <v>5730.2660000000005</v>
      </c>
      <c r="Q12" s="36" t="s">
        <v>42</v>
      </c>
      <c r="R12" s="34" t="s">
        <v>43</v>
      </c>
      <c r="S12" s="34" t="s">
        <v>44</v>
      </c>
      <c r="T12" s="45"/>
      <c r="U12" s="46"/>
      <c r="V12" s="45"/>
      <c r="W12" s="45"/>
      <c r="X12" s="47"/>
      <c r="Y12" s="47"/>
      <c r="Z12" s="47"/>
      <c r="AB12" s="47"/>
    </row>
    <row r="13" spans="1:28" s="4" customFormat="1" ht="45" customHeight="1">
      <c r="A13" s="18" t="s">
        <v>35</v>
      </c>
      <c r="B13" s="19" t="s">
        <v>36</v>
      </c>
      <c r="C13" s="19" t="s">
        <v>37</v>
      </c>
      <c r="D13" s="20" t="s">
        <v>38</v>
      </c>
      <c r="E13" s="21">
        <v>45723</v>
      </c>
      <c r="F13" s="22" t="s">
        <v>39</v>
      </c>
      <c r="G13" s="23" t="s">
        <v>40</v>
      </c>
      <c r="H13" s="18" t="s">
        <v>41</v>
      </c>
      <c r="I13" s="33" t="s">
        <v>33</v>
      </c>
      <c r="J13" s="34">
        <v>1</v>
      </c>
      <c r="K13" s="34">
        <v>27.5</v>
      </c>
      <c r="L13" s="54"/>
      <c r="M13" s="57"/>
      <c r="N13" s="54"/>
      <c r="O13" s="34">
        <v>0.77</v>
      </c>
      <c r="P13" s="34">
        <f t="shared" si="0"/>
        <v>21.175000000000001</v>
      </c>
      <c r="Q13" s="36" t="s">
        <v>42</v>
      </c>
      <c r="R13" s="34"/>
      <c r="S13" s="34" t="s">
        <v>44</v>
      </c>
      <c r="T13" s="45">
        <f>0.86*0.9</f>
        <v>0.77400000000000002</v>
      </c>
      <c r="U13" s="46">
        <f t="shared" si="1"/>
        <v>-4.0000000000000036E-3</v>
      </c>
      <c r="V13" s="45">
        <f>0.86*0.9</f>
        <v>0.77400000000000002</v>
      </c>
      <c r="W13" s="45"/>
      <c r="X13" s="47"/>
      <c r="Y13" s="47"/>
      <c r="Z13" s="47"/>
      <c r="AB13" s="47"/>
    </row>
    <row r="14" spans="1:28" s="4" customFormat="1" ht="45" customHeight="1">
      <c r="A14" s="18" t="s">
        <v>45</v>
      </c>
      <c r="B14" s="19">
        <v>9000713331</v>
      </c>
      <c r="C14" s="19">
        <v>10</v>
      </c>
      <c r="D14" s="20"/>
      <c r="E14" s="21">
        <v>45806</v>
      </c>
      <c r="F14" s="22" t="s">
        <v>46</v>
      </c>
      <c r="G14" s="23" t="s">
        <v>47</v>
      </c>
      <c r="H14" s="18" t="s">
        <v>48</v>
      </c>
      <c r="I14" s="33" t="s">
        <v>28</v>
      </c>
      <c r="J14" s="34">
        <v>186</v>
      </c>
      <c r="K14" s="34">
        <v>10036</v>
      </c>
      <c r="L14" s="34">
        <v>1</v>
      </c>
      <c r="M14" s="35">
        <v>782</v>
      </c>
      <c r="N14" s="36">
        <v>827</v>
      </c>
      <c r="O14" s="34">
        <v>1.25</v>
      </c>
      <c r="P14" s="34">
        <f t="shared" si="0"/>
        <v>12545</v>
      </c>
      <c r="Q14" s="36" t="s">
        <v>29</v>
      </c>
      <c r="R14" s="34" t="s">
        <v>49</v>
      </c>
      <c r="S14" s="34" t="s">
        <v>50</v>
      </c>
      <c r="T14" s="45"/>
      <c r="U14" s="46"/>
      <c r="V14" s="45"/>
      <c r="W14" s="45"/>
      <c r="X14" s="47"/>
      <c r="Y14" s="47"/>
      <c r="Z14" s="47"/>
      <c r="AB14" s="47"/>
    </row>
    <row r="15" spans="1:28" s="4" customFormat="1" ht="45" customHeight="1">
      <c r="A15" s="18" t="s">
        <v>45</v>
      </c>
      <c r="B15" s="19">
        <v>9000713331</v>
      </c>
      <c r="C15" s="19">
        <v>10</v>
      </c>
      <c r="D15" s="20"/>
      <c r="E15" s="21">
        <v>45806</v>
      </c>
      <c r="F15" s="22" t="s">
        <v>46</v>
      </c>
      <c r="G15" s="23" t="s">
        <v>47</v>
      </c>
      <c r="H15" s="18" t="s">
        <v>48</v>
      </c>
      <c r="I15" s="33" t="s">
        <v>28</v>
      </c>
      <c r="J15" s="34">
        <v>95</v>
      </c>
      <c r="K15" s="34">
        <v>5012.6000000000004</v>
      </c>
      <c r="L15" s="34">
        <v>1</v>
      </c>
      <c r="M15" s="35">
        <v>398.5</v>
      </c>
      <c r="N15" s="36">
        <v>443.5</v>
      </c>
      <c r="O15" s="34">
        <v>1.25</v>
      </c>
      <c r="P15" s="34">
        <f t="shared" si="0"/>
        <v>6265.75</v>
      </c>
      <c r="Q15" s="36" t="s">
        <v>29</v>
      </c>
      <c r="R15" s="34" t="s">
        <v>51</v>
      </c>
      <c r="S15" s="34" t="s">
        <v>52</v>
      </c>
      <c r="T15" s="45"/>
      <c r="U15" s="46"/>
      <c r="V15" s="45"/>
      <c r="W15" s="45"/>
      <c r="X15" s="47"/>
      <c r="Y15" s="47"/>
      <c r="Z15" s="47"/>
      <c r="AB15" s="47"/>
    </row>
    <row r="16" spans="1:28" s="4" customFormat="1" ht="45" customHeight="1">
      <c r="A16" s="18" t="s">
        <v>53</v>
      </c>
      <c r="B16" s="19">
        <v>9000711428</v>
      </c>
      <c r="C16" s="19">
        <v>10</v>
      </c>
      <c r="D16" s="20"/>
      <c r="E16" s="21">
        <v>45789</v>
      </c>
      <c r="F16" s="22" t="s">
        <v>54</v>
      </c>
      <c r="G16" s="23" t="s">
        <v>55</v>
      </c>
      <c r="H16" s="18" t="s">
        <v>56</v>
      </c>
      <c r="I16" s="33" t="s">
        <v>28</v>
      </c>
      <c r="J16" s="34">
        <v>156</v>
      </c>
      <c r="K16" s="34">
        <v>8118</v>
      </c>
      <c r="L16" s="53">
        <v>1</v>
      </c>
      <c r="M16" s="55">
        <f>N16-45</f>
        <v>711</v>
      </c>
      <c r="N16" s="58">
        <v>756</v>
      </c>
      <c r="O16" s="34">
        <v>1.25</v>
      </c>
      <c r="P16" s="34">
        <f t="shared" si="0"/>
        <v>10147.5</v>
      </c>
      <c r="Q16" s="36" t="s">
        <v>29</v>
      </c>
      <c r="R16" s="34" t="s">
        <v>57</v>
      </c>
      <c r="S16" s="34" t="s">
        <v>58</v>
      </c>
      <c r="T16" s="45"/>
      <c r="U16" s="46"/>
      <c r="V16" s="45"/>
      <c r="W16" s="45"/>
      <c r="X16" s="47"/>
      <c r="Y16" s="47"/>
      <c r="Z16" s="47"/>
      <c r="AB16" s="47"/>
    </row>
    <row r="17" spans="1:28" s="4" customFormat="1" ht="45" customHeight="1">
      <c r="A17" s="18" t="s">
        <v>53</v>
      </c>
      <c r="B17" s="19">
        <v>9000711428</v>
      </c>
      <c r="C17" s="19">
        <v>10</v>
      </c>
      <c r="D17" s="20"/>
      <c r="E17" s="21">
        <v>45789</v>
      </c>
      <c r="F17" s="22" t="s">
        <v>54</v>
      </c>
      <c r="G17" s="23" t="s">
        <v>55</v>
      </c>
      <c r="H17" s="18" t="s">
        <v>56</v>
      </c>
      <c r="I17" s="33" t="s">
        <v>33</v>
      </c>
      <c r="J17" s="34">
        <v>9</v>
      </c>
      <c r="K17" s="34">
        <v>363.6</v>
      </c>
      <c r="L17" s="54"/>
      <c r="M17" s="57"/>
      <c r="N17" s="54"/>
      <c r="O17" s="34">
        <v>1.1299999999999999</v>
      </c>
      <c r="P17" s="34">
        <f t="shared" si="0"/>
        <v>410.86799999999999</v>
      </c>
      <c r="Q17" s="36" t="s">
        <v>29</v>
      </c>
      <c r="R17" s="34"/>
      <c r="S17" s="34" t="s">
        <v>58</v>
      </c>
      <c r="T17" s="45">
        <f>1.25*0.9</f>
        <v>1.125</v>
      </c>
      <c r="U17" s="46">
        <f>O17-T17</f>
        <v>4.9999999999998934E-3</v>
      </c>
      <c r="V17" s="45">
        <f>1.25*0.9</f>
        <v>1.125</v>
      </c>
      <c r="W17" s="45"/>
      <c r="X17" s="47"/>
      <c r="Y17" s="47"/>
      <c r="Z17" s="47"/>
      <c r="AB17" s="47"/>
    </row>
    <row r="18" spans="1:28" s="4" customFormat="1" ht="45" customHeight="1">
      <c r="A18" s="18" t="s">
        <v>59</v>
      </c>
      <c r="B18" s="19">
        <v>9000713316</v>
      </c>
      <c r="C18" s="19">
        <v>10</v>
      </c>
      <c r="D18" s="20"/>
      <c r="E18" s="21">
        <v>45815</v>
      </c>
      <c r="F18" s="22" t="s">
        <v>60</v>
      </c>
      <c r="G18" s="23" t="s">
        <v>55</v>
      </c>
      <c r="H18" s="18" t="s">
        <v>56</v>
      </c>
      <c r="I18" s="33" t="s">
        <v>28</v>
      </c>
      <c r="J18" s="34">
        <v>101</v>
      </c>
      <c r="K18" s="34">
        <v>5450.7</v>
      </c>
      <c r="L18" s="34">
        <v>1</v>
      </c>
      <c r="M18" s="35">
        <v>437.5</v>
      </c>
      <c r="N18" s="36">
        <v>482.5</v>
      </c>
      <c r="O18" s="34">
        <v>1.25</v>
      </c>
      <c r="P18" s="34">
        <f t="shared" si="0"/>
        <v>6813.375</v>
      </c>
      <c r="Q18" s="36" t="s">
        <v>29</v>
      </c>
      <c r="R18" s="34" t="s">
        <v>61</v>
      </c>
      <c r="S18" s="34" t="s">
        <v>62</v>
      </c>
      <c r="T18" s="45"/>
      <c r="U18" s="46"/>
      <c r="V18" s="45"/>
      <c r="W18" s="45"/>
      <c r="X18" s="47"/>
      <c r="Y18" s="47"/>
      <c r="Z18" s="47"/>
      <c r="AB18" s="47"/>
    </row>
    <row r="19" spans="1:28" s="4" customFormat="1" ht="45" customHeight="1">
      <c r="A19" s="18" t="s">
        <v>59</v>
      </c>
      <c r="B19" s="19">
        <v>9000713316</v>
      </c>
      <c r="C19" s="19">
        <v>10</v>
      </c>
      <c r="D19" s="20"/>
      <c r="E19" s="21">
        <v>45815</v>
      </c>
      <c r="F19" s="22" t="s">
        <v>60</v>
      </c>
      <c r="G19" s="23" t="s">
        <v>55</v>
      </c>
      <c r="H19" s="18" t="s">
        <v>56</v>
      </c>
      <c r="I19" s="33" t="s">
        <v>28</v>
      </c>
      <c r="J19" s="34">
        <v>101</v>
      </c>
      <c r="K19" s="34">
        <v>5412.4</v>
      </c>
      <c r="L19" s="34">
        <v>1</v>
      </c>
      <c r="M19" s="35">
        <v>429</v>
      </c>
      <c r="N19" s="36">
        <v>474</v>
      </c>
      <c r="O19" s="34">
        <v>1.25</v>
      </c>
      <c r="P19" s="34">
        <f t="shared" si="0"/>
        <v>6765.5</v>
      </c>
      <c r="Q19" s="36" t="s">
        <v>29</v>
      </c>
      <c r="R19" s="34" t="s">
        <v>61</v>
      </c>
      <c r="S19" s="34" t="s">
        <v>63</v>
      </c>
      <c r="T19" s="45"/>
      <c r="U19" s="46"/>
      <c r="V19" s="45"/>
      <c r="W19" s="45"/>
      <c r="X19" s="47"/>
      <c r="Y19" s="47"/>
      <c r="Z19" s="47"/>
      <c r="AB19" s="47"/>
    </row>
    <row r="20" spans="1:28" s="4" customFormat="1" ht="45" customHeight="1">
      <c r="A20" s="18" t="s">
        <v>59</v>
      </c>
      <c r="B20" s="19">
        <v>9000713316</v>
      </c>
      <c r="C20" s="19">
        <v>10</v>
      </c>
      <c r="D20" s="20"/>
      <c r="E20" s="21">
        <v>45815</v>
      </c>
      <c r="F20" s="22" t="s">
        <v>60</v>
      </c>
      <c r="G20" s="23" t="s">
        <v>55</v>
      </c>
      <c r="H20" s="18" t="s">
        <v>56</v>
      </c>
      <c r="I20" s="33" t="s">
        <v>28</v>
      </c>
      <c r="J20" s="34">
        <v>190</v>
      </c>
      <c r="K20" s="34">
        <v>10246.5</v>
      </c>
      <c r="L20" s="34">
        <v>1</v>
      </c>
      <c r="M20" s="35">
        <v>816</v>
      </c>
      <c r="N20" s="36">
        <v>861</v>
      </c>
      <c r="O20" s="34">
        <v>1.25</v>
      </c>
      <c r="P20" s="34">
        <f t="shared" si="0"/>
        <v>12808.125</v>
      </c>
      <c r="Q20" s="36" t="s">
        <v>29</v>
      </c>
      <c r="R20" s="34" t="s">
        <v>30</v>
      </c>
      <c r="S20" s="34" t="s">
        <v>64</v>
      </c>
      <c r="T20" s="45"/>
      <c r="U20" s="46"/>
      <c r="V20" s="45"/>
      <c r="W20" s="45"/>
      <c r="X20" s="47"/>
      <c r="Y20" s="47"/>
      <c r="Z20" s="47"/>
      <c r="AB20" s="47"/>
    </row>
    <row r="21" spans="1:28" s="4" customFormat="1" ht="45" customHeight="1">
      <c r="A21" s="18" t="s">
        <v>59</v>
      </c>
      <c r="B21" s="19">
        <v>9000713316</v>
      </c>
      <c r="C21" s="19">
        <v>10</v>
      </c>
      <c r="D21" s="20"/>
      <c r="E21" s="21">
        <v>45815</v>
      </c>
      <c r="F21" s="22" t="s">
        <v>60</v>
      </c>
      <c r="G21" s="23" t="s">
        <v>55</v>
      </c>
      <c r="H21" s="18" t="s">
        <v>56</v>
      </c>
      <c r="I21" s="33" t="s">
        <v>28</v>
      </c>
      <c r="J21" s="34">
        <v>190</v>
      </c>
      <c r="K21" s="34">
        <v>10180.700000000001</v>
      </c>
      <c r="L21" s="34">
        <v>1</v>
      </c>
      <c r="M21" s="35">
        <v>811</v>
      </c>
      <c r="N21" s="36">
        <v>856</v>
      </c>
      <c r="O21" s="34">
        <v>1.25</v>
      </c>
      <c r="P21" s="34">
        <f t="shared" si="0"/>
        <v>12725.875</v>
      </c>
      <c r="Q21" s="36" t="s">
        <v>29</v>
      </c>
      <c r="R21" s="34" t="s">
        <v>30</v>
      </c>
      <c r="S21" s="34" t="s">
        <v>65</v>
      </c>
      <c r="T21" s="45"/>
      <c r="U21" s="46"/>
      <c r="V21" s="45"/>
      <c r="W21" s="45"/>
      <c r="X21" s="47"/>
      <c r="Y21" s="47"/>
      <c r="Z21" s="47"/>
      <c r="AB21" s="47"/>
    </row>
    <row r="22" spans="1:28" s="4" customFormat="1" ht="45" customHeight="1">
      <c r="A22" s="18" t="s">
        <v>59</v>
      </c>
      <c r="B22" s="19">
        <v>9000713316</v>
      </c>
      <c r="C22" s="19">
        <v>10</v>
      </c>
      <c r="D22" s="20"/>
      <c r="E22" s="21">
        <v>45816</v>
      </c>
      <c r="F22" s="22" t="s">
        <v>60</v>
      </c>
      <c r="G22" s="23" t="s">
        <v>55</v>
      </c>
      <c r="H22" s="18" t="s">
        <v>56</v>
      </c>
      <c r="I22" s="33" t="s">
        <v>28</v>
      </c>
      <c r="J22" s="34">
        <v>186</v>
      </c>
      <c r="K22" s="34">
        <v>9965.7000000000007</v>
      </c>
      <c r="L22" s="34">
        <v>1</v>
      </c>
      <c r="M22" s="35">
        <v>796.5</v>
      </c>
      <c r="N22" s="36">
        <v>841.5</v>
      </c>
      <c r="O22" s="34">
        <v>1.25</v>
      </c>
      <c r="P22" s="34">
        <f t="shared" si="0"/>
        <v>12457.125</v>
      </c>
      <c r="Q22" s="36" t="s">
        <v>29</v>
      </c>
      <c r="R22" s="34" t="s">
        <v>66</v>
      </c>
      <c r="S22" s="34" t="s">
        <v>67</v>
      </c>
      <c r="T22" s="45"/>
      <c r="U22" s="46"/>
      <c r="V22" s="45"/>
      <c r="W22" s="45"/>
      <c r="X22" s="47"/>
      <c r="Y22" s="47"/>
      <c r="Z22" s="47"/>
      <c r="AB22" s="47"/>
    </row>
    <row r="23" spans="1:28" s="4" customFormat="1" ht="45" customHeight="1">
      <c r="A23" s="18" t="s">
        <v>59</v>
      </c>
      <c r="B23" s="19">
        <v>9000713316</v>
      </c>
      <c r="C23" s="19">
        <v>10</v>
      </c>
      <c r="D23" s="20"/>
      <c r="E23" s="21">
        <v>45816</v>
      </c>
      <c r="F23" s="22" t="s">
        <v>60</v>
      </c>
      <c r="G23" s="23" t="s">
        <v>55</v>
      </c>
      <c r="H23" s="18" t="s">
        <v>56</v>
      </c>
      <c r="I23" s="33" t="s">
        <v>28</v>
      </c>
      <c r="J23" s="34">
        <v>190</v>
      </c>
      <c r="K23" s="34">
        <v>10103.4</v>
      </c>
      <c r="L23" s="34">
        <v>1</v>
      </c>
      <c r="M23" s="35">
        <v>812.5</v>
      </c>
      <c r="N23" s="36">
        <v>857.5</v>
      </c>
      <c r="O23" s="34">
        <v>1.25</v>
      </c>
      <c r="P23" s="34">
        <f t="shared" si="0"/>
        <v>12629.25</v>
      </c>
      <c r="Q23" s="36" t="s">
        <v>29</v>
      </c>
      <c r="R23" s="34" t="s">
        <v>30</v>
      </c>
      <c r="S23" s="34" t="s">
        <v>68</v>
      </c>
      <c r="T23" s="45"/>
      <c r="U23" s="46"/>
      <c r="V23" s="45"/>
      <c r="W23" s="45"/>
      <c r="X23" s="47"/>
      <c r="Y23" s="47"/>
      <c r="Z23" s="47"/>
      <c r="AB23" s="47"/>
    </row>
    <row r="24" spans="1:28" s="4" customFormat="1" ht="45" customHeight="1">
      <c r="A24" s="18" t="s">
        <v>59</v>
      </c>
      <c r="B24" s="19">
        <v>9000713316</v>
      </c>
      <c r="C24" s="19">
        <v>20</v>
      </c>
      <c r="D24" s="20"/>
      <c r="E24" s="21">
        <v>45816</v>
      </c>
      <c r="F24" s="22" t="s">
        <v>60</v>
      </c>
      <c r="G24" s="23" t="s">
        <v>55</v>
      </c>
      <c r="H24" s="18" t="s">
        <v>56</v>
      </c>
      <c r="I24" s="33" t="s">
        <v>28</v>
      </c>
      <c r="J24" s="34">
        <v>193</v>
      </c>
      <c r="K24" s="34">
        <v>10334.5</v>
      </c>
      <c r="L24" s="34">
        <v>1</v>
      </c>
      <c r="M24" s="35">
        <v>832</v>
      </c>
      <c r="N24" s="36">
        <v>877</v>
      </c>
      <c r="O24" s="34">
        <v>1.25</v>
      </c>
      <c r="P24" s="34">
        <f t="shared" si="0"/>
        <v>12918.125</v>
      </c>
      <c r="Q24" s="36" t="s">
        <v>29</v>
      </c>
      <c r="R24" s="34" t="s">
        <v>49</v>
      </c>
      <c r="S24" s="34" t="s">
        <v>69</v>
      </c>
      <c r="T24" s="45"/>
      <c r="U24" s="46"/>
      <c r="V24" s="45"/>
      <c r="W24" s="45"/>
      <c r="X24" s="47"/>
      <c r="Y24" s="47"/>
      <c r="Z24" s="47"/>
      <c r="AB24" s="47"/>
    </row>
    <row r="25" spans="1:28" s="4" customFormat="1" ht="45" customHeight="1">
      <c r="A25" s="18" t="s">
        <v>59</v>
      </c>
      <c r="B25" s="19">
        <v>9000713316</v>
      </c>
      <c r="C25" s="19">
        <v>20</v>
      </c>
      <c r="D25" s="20"/>
      <c r="E25" s="21">
        <v>45816</v>
      </c>
      <c r="F25" s="22" t="s">
        <v>60</v>
      </c>
      <c r="G25" s="23" t="s">
        <v>55</v>
      </c>
      <c r="H25" s="18" t="s">
        <v>56</v>
      </c>
      <c r="I25" s="33" t="s">
        <v>28</v>
      </c>
      <c r="J25" s="34">
        <v>190</v>
      </c>
      <c r="K25" s="34">
        <v>10255.4</v>
      </c>
      <c r="L25" s="34">
        <v>1</v>
      </c>
      <c r="M25" s="35">
        <v>819</v>
      </c>
      <c r="N25" s="36">
        <v>864</v>
      </c>
      <c r="O25" s="34">
        <v>1.25</v>
      </c>
      <c r="P25" s="34">
        <f t="shared" si="0"/>
        <v>12819.25</v>
      </c>
      <c r="Q25" s="36" t="s">
        <v>29</v>
      </c>
      <c r="R25" s="34" t="s">
        <v>30</v>
      </c>
      <c r="S25" s="34" t="s">
        <v>70</v>
      </c>
      <c r="T25" s="45"/>
      <c r="U25" s="46"/>
      <c r="V25" s="45"/>
      <c r="W25" s="45"/>
      <c r="X25" s="47"/>
      <c r="Y25" s="47"/>
      <c r="Z25" s="47"/>
      <c r="AB25" s="47"/>
    </row>
    <row r="26" spans="1:28" s="4" customFormat="1" ht="45" customHeight="1">
      <c r="A26" s="18" t="s">
        <v>59</v>
      </c>
      <c r="B26" s="19">
        <v>9000713316</v>
      </c>
      <c r="C26" s="19">
        <v>20</v>
      </c>
      <c r="D26" s="20"/>
      <c r="E26" s="21">
        <v>45816</v>
      </c>
      <c r="F26" s="22" t="s">
        <v>60</v>
      </c>
      <c r="G26" s="23" t="s">
        <v>55</v>
      </c>
      <c r="H26" s="18" t="s">
        <v>56</v>
      </c>
      <c r="I26" s="33" t="s">
        <v>28</v>
      </c>
      <c r="J26" s="34">
        <v>190</v>
      </c>
      <c r="K26" s="34">
        <v>10008</v>
      </c>
      <c r="L26" s="34">
        <v>1</v>
      </c>
      <c r="M26" s="35">
        <v>805</v>
      </c>
      <c r="N26" s="36">
        <v>850</v>
      </c>
      <c r="O26" s="34">
        <v>1.25</v>
      </c>
      <c r="P26" s="34">
        <f t="shared" si="0"/>
        <v>12510</v>
      </c>
      <c r="Q26" s="36" t="s">
        <v>29</v>
      </c>
      <c r="R26" s="34" t="s">
        <v>57</v>
      </c>
      <c r="S26" s="34" t="s">
        <v>71</v>
      </c>
      <c r="T26" s="45"/>
      <c r="U26" s="46"/>
      <c r="V26" s="45"/>
      <c r="W26" s="45"/>
      <c r="X26" s="47"/>
      <c r="Y26" s="47"/>
      <c r="Z26" s="47"/>
      <c r="AB26" s="47"/>
    </row>
    <row r="27" spans="1:28" s="4" customFormat="1" ht="45" customHeight="1">
      <c r="A27" s="18" t="s">
        <v>59</v>
      </c>
      <c r="B27" s="19">
        <v>9000713316</v>
      </c>
      <c r="C27" s="19">
        <v>20</v>
      </c>
      <c r="D27" s="20"/>
      <c r="E27" s="21">
        <v>45816</v>
      </c>
      <c r="F27" s="22" t="s">
        <v>60</v>
      </c>
      <c r="G27" s="23" t="s">
        <v>55</v>
      </c>
      <c r="H27" s="18" t="s">
        <v>56</v>
      </c>
      <c r="I27" s="33" t="s">
        <v>28</v>
      </c>
      <c r="J27" s="34">
        <v>190</v>
      </c>
      <c r="K27" s="34">
        <v>10286.799999999999</v>
      </c>
      <c r="L27" s="34">
        <v>1</v>
      </c>
      <c r="M27" s="35">
        <v>823</v>
      </c>
      <c r="N27" s="36">
        <v>868</v>
      </c>
      <c r="O27" s="34">
        <v>1.25</v>
      </c>
      <c r="P27" s="34">
        <f t="shared" si="0"/>
        <v>12858.5</v>
      </c>
      <c r="Q27" s="36" t="s">
        <v>29</v>
      </c>
      <c r="R27" s="34" t="s">
        <v>30</v>
      </c>
      <c r="S27" s="34" t="s">
        <v>72</v>
      </c>
      <c r="T27" s="45"/>
      <c r="U27" s="46"/>
      <c r="V27" s="45"/>
      <c r="W27" s="45"/>
      <c r="X27" s="47"/>
      <c r="Y27" s="47"/>
      <c r="Z27" s="47"/>
      <c r="AB27" s="47"/>
    </row>
    <row r="28" spans="1:28" s="4" customFormat="1" ht="45" customHeight="1">
      <c r="A28" s="18" t="s">
        <v>59</v>
      </c>
      <c r="B28" s="19">
        <v>9000713316</v>
      </c>
      <c r="C28" s="19">
        <v>20</v>
      </c>
      <c r="D28" s="20"/>
      <c r="E28" s="21">
        <v>45816</v>
      </c>
      <c r="F28" s="22" t="s">
        <v>60</v>
      </c>
      <c r="G28" s="23" t="s">
        <v>55</v>
      </c>
      <c r="H28" s="18" t="s">
        <v>56</v>
      </c>
      <c r="I28" s="33" t="s">
        <v>28</v>
      </c>
      <c r="J28" s="34">
        <v>165</v>
      </c>
      <c r="K28" s="34">
        <v>8910</v>
      </c>
      <c r="L28" s="34">
        <v>1</v>
      </c>
      <c r="M28" s="35">
        <v>710.5</v>
      </c>
      <c r="N28" s="36">
        <v>755.5</v>
      </c>
      <c r="O28" s="34">
        <v>1.25</v>
      </c>
      <c r="P28" s="34">
        <f t="shared" si="0"/>
        <v>11137.5</v>
      </c>
      <c r="Q28" s="36" t="s">
        <v>29</v>
      </c>
      <c r="R28" s="34" t="s">
        <v>73</v>
      </c>
      <c r="S28" s="34" t="s">
        <v>74</v>
      </c>
      <c r="T28" s="45"/>
      <c r="U28" s="46"/>
      <c r="V28" s="45"/>
      <c r="W28" s="45"/>
      <c r="X28" s="47"/>
      <c r="Y28" s="47"/>
      <c r="Z28" s="47"/>
      <c r="AB28" s="47"/>
    </row>
    <row r="29" spans="1:28" s="4" customFormat="1" ht="45" customHeight="1">
      <c r="A29" s="18" t="s">
        <v>59</v>
      </c>
      <c r="B29" s="19">
        <v>9000713316</v>
      </c>
      <c r="C29" s="19">
        <v>20</v>
      </c>
      <c r="D29" s="20"/>
      <c r="E29" s="21">
        <v>45816</v>
      </c>
      <c r="F29" s="22" t="s">
        <v>60</v>
      </c>
      <c r="G29" s="23" t="s">
        <v>55</v>
      </c>
      <c r="H29" s="18" t="s">
        <v>56</v>
      </c>
      <c r="I29" s="33" t="s">
        <v>28</v>
      </c>
      <c r="J29" s="34">
        <v>52</v>
      </c>
      <c r="K29" s="34">
        <v>2761</v>
      </c>
      <c r="L29" s="53">
        <v>1</v>
      </c>
      <c r="M29" s="55">
        <v>270.5</v>
      </c>
      <c r="N29" s="58">
        <v>315.5</v>
      </c>
      <c r="O29" s="34">
        <v>1.25</v>
      </c>
      <c r="P29" s="34">
        <f t="shared" si="0"/>
        <v>3451.25</v>
      </c>
      <c r="Q29" s="36" t="s">
        <v>29</v>
      </c>
      <c r="R29" s="34" t="s">
        <v>75</v>
      </c>
      <c r="S29" s="34" t="s">
        <v>76</v>
      </c>
      <c r="T29" s="45"/>
      <c r="U29" s="46"/>
      <c r="V29" s="45"/>
      <c r="W29" s="45"/>
      <c r="X29" s="47"/>
      <c r="Y29" s="47"/>
      <c r="Z29" s="47"/>
      <c r="AB29" s="47"/>
    </row>
    <row r="30" spans="1:28" s="4" customFormat="1" ht="45" customHeight="1">
      <c r="A30" s="18" t="s">
        <v>59</v>
      </c>
      <c r="B30" s="19">
        <v>9000713316</v>
      </c>
      <c r="C30" s="19">
        <v>20</v>
      </c>
      <c r="D30" s="20"/>
      <c r="E30" s="21">
        <v>45816</v>
      </c>
      <c r="F30" s="22" t="s">
        <v>60</v>
      </c>
      <c r="G30" s="23" t="s">
        <v>55</v>
      </c>
      <c r="H30" s="18" t="s">
        <v>56</v>
      </c>
      <c r="I30" s="33" t="s">
        <v>33</v>
      </c>
      <c r="J30" s="34">
        <v>13</v>
      </c>
      <c r="K30" s="34">
        <v>517.20000000000005</v>
      </c>
      <c r="L30" s="53"/>
      <c r="M30" s="56"/>
      <c r="N30" s="53"/>
      <c r="O30" s="34">
        <v>1.1299999999999999</v>
      </c>
      <c r="P30" s="34">
        <f t="shared" si="0"/>
        <v>584.43600000000004</v>
      </c>
      <c r="Q30" s="36" t="s">
        <v>29</v>
      </c>
      <c r="R30" s="34"/>
      <c r="S30" s="34" t="s">
        <v>76</v>
      </c>
      <c r="T30" s="45">
        <f>1.25*0.9</f>
        <v>1.125</v>
      </c>
      <c r="U30" s="46">
        <f>O30-T30</f>
        <v>4.9999999999998934E-3</v>
      </c>
      <c r="V30" s="45">
        <f>1.25*0.9</f>
        <v>1.125</v>
      </c>
      <c r="W30" s="45"/>
      <c r="X30" s="47"/>
      <c r="Y30" s="47"/>
      <c r="Z30" s="47"/>
      <c r="AB30" s="47"/>
    </row>
    <row r="31" spans="1:28" s="4" customFormat="1" ht="45" customHeight="1">
      <c r="A31" s="18" t="s">
        <v>59</v>
      </c>
      <c r="B31" s="19">
        <v>9000713316</v>
      </c>
      <c r="C31" s="19">
        <v>20</v>
      </c>
      <c r="D31" s="20"/>
      <c r="E31" s="21">
        <v>45816</v>
      </c>
      <c r="F31" s="22" t="s">
        <v>60</v>
      </c>
      <c r="G31" s="23" t="s">
        <v>55</v>
      </c>
      <c r="H31" s="18" t="s">
        <v>56</v>
      </c>
      <c r="I31" s="33" t="s">
        <v>34</v>
      </c>
      <c r="J31" s="34">
        <v>2</v>
      </c>
      <c r="K31" s="34">
        <v>100.7</v>
      </c>
      <c r="L31" s="54"/>
      <c r="M31" s="57"/>
      <c r="N31" s="54"/>
      <c r="O31" s="34">
        <v>1.06</v>
      </c>
      <c r="P31" s="34">
        <f t="shared" si="0"/>
        <v>106.742</v>
      </c>
      <c r="Q31" s="36" t="s">
        <v>29</v>
      </c>
      <c r="R31" s="34"/>
      <c r="S31" s="34" t="s">
        <v>76</v>
      </c>
      <c r="T31" s="45">
        <f>1.25*0.85</f>
        <v>1.0625</v>
      </c>
      <c r="U31" s="46">
        <f>O31-T31</f>
        <v>-2.4999999999999467E-3</v>
      </c>
      <c r="V31" s="45">
        <f>1.25*0.85</f>
        <v>1.0625</v>
      </c>
      <c r="W31" s="45"/>
      <c r="X31" s="47"/>
      <c r="Y31" s="47"/>
      <c r="Z31" s="47"/>
      <c r="AB31" s="47"/>
    </row>
    <row r="32" spans="1:28" ht="14.1" customHeight="1">
      <c r="J32">
        <f t="shared" ref="J32:L32" si="2">SUM(J8:J31)</f>
        <v>2976</v>
      </c>
      <c r="K32">
        <f t="shared" si="2"/>
        <v>155817.4</v>
      </c>
      <c r="L32">
        <f t="shared" si="2"/>
        <v>18</v>
      </c>
      <c r="P32">
        <f>SUM(P8:P31)</f>
        <v>187611.11399999997</v>
      </c>
      <c r="Q32" s="48"/>
    </row>
    <row r="33" spans="17:17" ht="14.1" customHeight="1">
      <c r="Q33" s="48"/>
    </row>
    <row r="34" spans="17:17" ht="14.1" customHeight="1">
      <c r="Q34" s="48"/>
    </row>
    <row r="35" spans="17:17" ht="14.1" customHeight="1">
      <c r="Q35" s="48"/>
    </row>
  </sheetData>
  <mergeCells count="15">
    <mergeCell ref="N9:N11"/>
    <mergeCell ref="N12:N13"/>
    <mergeCell ref="N16:N17"/>
    <mergeCell ref="N29:N31"/>
    <mergeCell ref="G1:J4"/>
    <mergeCell ref="L29:L31"/>
    <mergeCell ref="M9:M11"/>
    <mergeCell ref="M12:M13"/>
    <mergeCell ref="M16:M17"/>
    <mergeCell ref="M29:M31"/>
    <mergeCell ref="A1:D1"/>
    <mergeCell ref="A4:D4"/>
    <mergeCell ref="L9:L11"/>
    <mergeCell ref="L12:L13"/>
    <mergeCell ref="L16:L17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ttxpg066</dc:creator>
  <cp:lastModifiedBy>John Som</cp:lastModifiedBy>
  <dcterms:created xsi:type="dcterms:W3CDTF">2025-06-16T06:09:27Z</dcterms:created>
  <dcterms:modified xsi:type="dcterms:W3CDTF">2025-06-16T06:59:02Z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0FA1FAE916FE44F29B09AD280310EF18_11</vt:lpwstr>
  </property>
  <property fmtid="{D5CDD505-2E9C-101B-9397-08002B2CF9AE}" pid="3" name="KSOProductBuildVer">
    <vt:lpwstr>2052-12.1.0.21541</vt:lpwstr>
  </property>
</Properties>
</file>