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JPZ031127\Desktop\inv_pkl_contract_creation - Copy\"/>
    </mc:Choice>
  </mc:AlternateContent>
  <xr:revisionPtr revIDLastSave="0" documentId="8_{B461C76C-2C15-4D86-BC96-8DFAC9523A3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4" i="1" l="1"/>
  <c r="L34" i="1"/>
  <c r="K34" i="1"/>
  <c r="J34" i="1"/>
  <c r="P32" i="1"/>
  <c r="W31" i="1"/>
  <c r="U31" i="1"/>
  <c r="T31" i="1"/>
  <c r="P31" i="1"/>
  <c r="P30" i="1"/>
  <c r="M30" i="1"/>
  <c r="W29" i="1"/>
  <c r="U29" i="1"/>
  <c r="T29" i="1"/>
  <c r="P29" i="1"/>
  <c r="P28" i="1"/>
  <c r="W27" i="1"/>
  <c r="U27" i="1"/>
  <c r="T27" i="1"/>
  <c r="P27" i="1"/>
  <c r="P26" i="1"/>
  <c r="P25" i="1"/>
  <c r="W24" i="1"/>
  <c r="U24" i="1"/>
  <c r="T24" i="1"/>
  <c r="P24" i="1"/>
  <c r="P23" i="1"/>
  <c r="W22" i="1"/>
  <c r="U22" i="1"/>
  <c r="T22" i="1"/>
  <c r="P22" i="1"/>
  <c r="P21" i="1"/>
  <c r="P20" i="1"/>
  <c r="W19" i="1"/>
  <c r="U19" i="1"/>
  <c r="T19" i="1"/>
  <c r="P19" i="1"/>
  <c r="P18" i="1"/>
  <c r="P17" i="1"/>
  <c r="P16" i="1"/>
  <c r="P15" i="1"/>
  <c r="W14" i="1"/>
  <c r="U14" i="1"/>
  <c r="T14" i="1"/>
  <c r="P14" i="1"/>
  <c r="P13" i="1"/>
  <c r="W12" i="1"/>
  <c r="U12" i="1"/>
  <c r="T12" i="1"/>
  <c r="P12" i="1"/>
  <c r="P11" i="1"/>
  <c r="M11" i="1"/>
  <c r="P10" i="1"/>
  <c r="O5" i="1"/>
  <c r="O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jpz031118</author>
  </authors>
  <commentList>
    <comment ref="I12" authorId="0" shapeId="0" xr:uid="{00000000-0006-0000-0000-000001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  <comment ref="I14" authorId="0" shapeId="0" xr:uid="{00000000-0006-0000-0000-000002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  <comment ref="I19" authorId="0" shapeId="0" xr:uid="{00000000-0006-0000-0000-000003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  <comment ref="I22" authorId="0" shapeId="0" xr:uid="{00000000-0006-0000-0000-000004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  <comment ref="I24" authorId="0" shapeId="0" xr:uid="{00000000-0006-0000-0000-000005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  <comment ref="I27" authorId="0" shapeId="0" xr:uid="{00000000-0006-0000-0000-000006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  <comment ref="I29" authorId="0" shapeId="0" xr:uid="{00000000-0006-0000-0000-000007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  <comment ref="I31" authorId="0" shapeId="0" xr:uid="{00000000-0006-0000-0000-000008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</commentList>
</comments>
</file>

<file path=xl/sharedStrings.xml><?xml version="1.0" encoding="utf-8"?>
<sst xmlns="http://schemas.openxmlformats.org/spreadsheetml/2006/main" count="240" uniqueCount="111">
  <si>
    <t>客户公司名称：JASON FURNITURE VIET NAM COMPANY LIMITED</t>
  </si>
  <si>
    <r>
      <rPr>
        <sz val="16"/>
        <rFont val="宋体"/>
        <charset val="134"/>
      </rPr>
      <t>各位采购大佬，因人员工作调整， 后面直发货柜清关资料和送货单邮件和送货单请发送：
物流：gaoshiliq &lt;gaoshiliq@kukahome.com&gt;meiyuan@kukahome.com，倪佳慧&lt;nijiahui@kukahome.com&gt;  
liqinghui@kukahome.com，ruanshixin@kukahome.com 
采购：vongochieu201@gmail.com，thanhvuthi188@gmail.com @晓利嗳</t>
    </r>
    <r>
      <rPr>
        <sz val="16"/>
        <rFont val="Times New Roman"/>
        <charset val="134"/>
      </rPr>
      <t> </t>
    </r>
    <r>
      <rPr>
        <sz val="16"/>
        <rFont val="宋体"/>
        <charset val="134"/>
      </rPr>
      <t xml:space="preserve">
4-21后面发资料清关请在邮件加邮件地址：yuxiao@kukahome.com 
请知悉 @晓利嗳</t>
    </r>
    <r>
      <rPr>
        <sz val="16"/>
        <rFont val="Times New Roman"/>
        <charset val="134"/>
      </rPr>
      <t>  </t>
    </r>
  </si>
  <si>
    <t>装运日期：</t>
  </si>
  <si>
    <t>形式发票号：</t>
  </si>
  <si>
    <t>JF25035-1</t>
  </si>
  <si>
    <t>B2牛皮仓+A1牛皮仓</t>
  </si>
  <si>
    <t>出口国：VIETNAM （越南）
                                                            港口：BINH PHUOC PROVINCE, VIETNAM</t>
  </si>
  <si>
    <t>离港</t>
  </si>
  <si>
    <t>ETD：</t>
  </si>
  <si>
    <t>供应商代码*：OA-36013546  美金</t>
  </si>
  <si>
    <t>到港</t>
  </si>
  <si>
    <t>ETA：</t>
  </si>
  <si>
    <t>中文公司名称：庄盛家具（越南）有限公司 平福工厂</t>
  </si>
  <si>
    <t>SHIPPING DATE</t>
  </si>
  <si>
    <t>PO NO</t>
  </si>
  <si>
    <t>P.O.NO</t>
  </si>
  <si>
    <t>ITEM NO</t>
  </si>
  <si>
    <t>Number</t>
  </si>
  <si>
    <t>DELIVERY</t>
  </si>
  <si>
    <t>of  PCS</t>
  </si>
  <si>
    <t>QUANTITY</t>
  </si>
  <si>
    <t>金额</t>
  </si>
  <si>
    <t>批次号</t>
  </si>
  <si>
    <t>订单号</t>
  </si>
  <si>
    <t>行号</t>
  </si>
  <si>
    <t>内向</t>
  </si>
  <si>
    <t>生产日期</t>
  </si>
  <si>
    <t>生产单号</t>
  </si>
  <si>
    <t>TTX编号</t>
  </si>
  <si>
    <t>物料代码</t>
  </si>
  <si>
    <t>等级</t>
  </si>
  <si>
    <t>总张数</t>
  </si>
  <si>
    <t>出货数量（SF）</t>
  </si>
  <si>
    <t>托数</t>
  </si>
  <si>
    <t>净重</t>
  </si>
  <si>
    <t>毛重</t>
  </si>
  <si>
    <t>USD</t>
  </si>
  <si>
    <t>量码版</t>
  </si>
  <si>
    <t>备注</t>
  </si>
  <si>
    <t>CLF-250602</t>
  </si>
  <si>
    <t>9000675138</t>
  </si>
  <si>
    <t>10</t>
  </si>
  <si>
    <t>0181557110</t>
  </si>
  <si>
    <t>2505063-01</t>
  </si>
  <si>
    <t>XZAY-EX-深棕796</t>
  </si>
  <si>
    <t>01.10.U567029</t>
  </si>
  <si>
    <t>A级</t>
  </si>
  <si>
    <t>99版</t>
  </si>
  <si>
    <t>2.2*1.8*0.62</t>
  </si>
  <si>
    <t>02T25060210</t>
  </si>
  <si>
    <t>CLF-250630</t>
  </si>
  <si>
    <t>9000717197</t>
  </si>
  <si>
    <t>30</t>
  </si>
  <si>
    <t>0181504735</t>
  </si>
  <si>
    <t>2506098-01</t>
  </si>
  <si>
    <t>XPDY-EX-卡其108</t>
  </si>
  <si>
    <t>01.10.U756033</t>
  </si>
  <si>
    <t>2.2*1.8*0.58</t>
  </si>
  <si>
    <t>01T25063006</t>
  </si>
  <si>
    <t>A级/42尺以下9折</t>
  </si>
  <si>
    <t>CLF-250623</t>
  </si>
  <si>
    <t>9000714965</t>
  </si>
  <si>
    <t>20</t>
  </si>
  <si>
    <t>0181529346</t>
  </si>
  <si>
    <t>2506053-01</t>
  </si>
  <si>
    <t>XZGY-FH-灰114</t>
  </si>
  <si>
    <t>01.10.O6509</t>
  </si>
  <si>
    <t>2.2*1.8*0.46</t>
  </si>
  <si>
    <t>02T25062305</t>
  </si>
  <si>
    <t>CLF-250423</t>
  </si>
  <si>
    <t>2504094-01</t>
  </si>
  <si>
    <t>XPAY-FX-浅棕108</t>
  </si>
  <si>
    <t>01.10.U528062</t>
  </si>
  <si>
    <t>2.2*1.8*0.45</t>
  </si>
  <si>
    <t>01T25042302</t>
  </si>
  <si>
    <t>01T25042303</t>
  </si>
  <si>
    <t>2.2*1.8*0.7</t>
  </si>
  <si>
    <t>01T25042304</t>
  </si>
  <si>
    <t>CLF-250629</t>
  </si>
  <si>
    <t>2506092-01</t>
  </si>
  <si>
    <t>XPAY-FX-黄棕438</t>
  </si>
  <si>
    <t>01.10.U528122</t>
  </si>
  <si>
    <t>02T25062906</t>
  </si>
  <si>
    <t>CLF-250427</t>
  </si>
  <si>
    <t>2504084-01</t>
  </si>
  <si>
    <t>UXCY-ET-烟灰162</t>
  </si>
  <si>
    <t>01.10.U741023</t>
  </si>
  <si>
    <t>2.2*1.8*0.68</t>
  </si>
  <si>
    <t>01T25042702</t>
  </si>
  <si>
    <t>2.2*1.8*0.37</t>
  </si>
  <si>
    <t>01T25042703</t>
  </si>
  <si>
    <t>2.2*1.8*0.49</t>
  </si>
  <si>
    <t>01T25042705</t>
  </si>
  <si>
    <t>CLF-250605</t>
  </si>
  <si>
    <t>2505093-01</t>
  </si>
  <si>
    <t>2.2*1.8*0.51</t>
  </si>
  <si>
    <t>02T25060504</t>
  </si>
  <si>
    <t>CLF-250707</t>
  </si>
  <si>
    <t>2507019-01</t>
  </si>
  <si>
    <t>XDGY-ET-浅棕94</t>
  </si>
  <si>
    <t>01.10.U243022</t>
  </si>
  <si>
    <t>02T25070704</t>
  </si>
  <si>
    <t>A1牛皮仓</t>
  </si>
  <si>
    <t>02T25070708</t>
  </si>
  <si>
    <t>02T25070801</t>
  </si>
  <si>
    <t>CLF-250703</t>
  </si>
  <si>
    <t>2507018-01</t>
  </si>
  <si>
    <t>XPGY-FS-黄棕425</t>
  </si>
  <si>
    <t>01.10.U758012</t>
  </si>
  <si>
    <t>02T25070302</t>
  </si>
  <si>
    <t>JF25034票U722233差异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</si>
</sst>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8" formatCode="0.00_ "/>
    <numFmt numFmtId="169" formatCode="yyyy/m/d;@"/>
    <numFmt numFmtId="170" formatCode="[$-409]dd\-mmm\-yy;@"/>
    <numFmt numFmtId="171" formatCode="0.00;[Red]0.00"/>
    <numFmt numFmtId="172" formatCode="0.000000_ "/>
  </numFmts>
  <fonts count="27">
    <font>
      <sz val="11"/>
      <color theme="1"/>
      <name val="Calibri"/>
      <charset val="134"/>
      <scheme val="minor"/>
    </font>
    <font>
      <sz val="12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2"/>
      <color rgb="FF0000FF"/>
      <name val="宋体"/>
      <charset val="134"/>
    </font>
    <font>
      <sz val="16"/>
      <name val="宋体"/>
      <charset val="134"/>
    </font>
    <font>
      <b/>
      <sz val="14"/>
      <color rgb="FFFF0000"/>
      <name val="宋体"/>
      <charset val="134"/>
    </font>
    <font>
      <sz val="10"/>
      <name val="Calibri"/>
      <charset val="134"/>
      <scheme val="minor"/>
    </font>
    <font>
      <sz val="10"/>
      <color rgb="FF0000FF"/>
      <name val="Calibri"/>
      <charset val="134"/>
      <scheme val="minor"/>
    </font>
    <font>
      <sz val="10"/>
      <name val="宋体"/>
      <charset val="134"/>
    </font>
    <font>
      <b/>
      <sz val="11"/>
      <name val="Calibri"/>
      <charset val="134"/>
      <scheme val="minor"/>
    </font>
    <font>
      <sz val="12"/>
      <name val="Calibri"/>
      <charset val="134"/>
      <scheme val="minor"/>
    </font>
    <font>
      <sz val="11"/>
      <name val="Calibri"/>
      <charset val="134"/>
    </font>
    <font>
      <sz val="11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1"/>
      <color rgb="FFFF0000"/>
      <name val="Calibri"/>
      <charset val="134"/>
    </font>
    <font>
      <sz val="12"/>
      <color rgb="FFFF0000"/>
      <name val="宋体"/>
      <charset val="134"/>
    </font>
    <font>
      <sz val="11"/>
      <color rgb="FFFF0000"/>
      <name val="Calibri"/>
      <charset val="134"/>
      <scheme val="minor"/>
    </font>
    <font>
      <sz val="14"/>
      <name val="宋体"/>
      <charset val="134"/>
    </font>
    <font>
      <sz val="9"/>
      <name val="Microsoft YaHei"/>
      <charset val="134"/>
    </font>
    <font>
      <b/>
      <sz val="9"/>
      <color rgb="FFFF0000"/>
      <name val="Microsoft YaHei"/>
      <charset val="134"/>
    </font>
    <font>
      <sz val="10"/>
      <name val="宋体"/>
    </font>
    <font>
      <sz val="10"/>
      <color rgb="FFFF0000"/>
      <name val="宋体"/>
    </font>
    <font>
      <sz val="16"/>
      <name val="Times New Roman"/>
      <charset val="134"/>
    </font>
    <font>
      <b/>
      <sz val="9"/>
      <name val="宋体"/>
      <charset val="134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7" fillId="4" borderId="0" xfId="0" applyFont="1" applyFill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0" fontId="8" fillId="0" borderId="0" xfId="0" applyNumberFormat="1" applyFont="1" applyAlignment="1">
      <alignment horizontal="center" vertical="center"/>
    </xf>
    <xf numFmtId="168" fontId="8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169" fontId="12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 wrapText="1"/>
    </xf>
    <xf numFmtId="169" fontId="12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 wrapText="1"/>
    </xf>
    <xf numFmtId="169" fontId="15" fillId="0" borderId="1" xfId="0" applyNumberFormat="1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170" fontId="20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4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168" fontId="1" fillId="0" borderId="1" xfId="0" applyNumberFormat="1" applyFont="1" applyBorder="1" applyAlignment="1">
      <alignment horizontal="center" vertical="center"/>
    </xf>
    <xf numFmtId="171" fontId="1" fillId="0" borderId="1" xfId="0" applyNumberFormat="1" applyFont="1" applyBorder="1" applyAlignment="1">
      <alignment horizontal="center" vertical="center"/>
    </xf>
    <xf numFmtId="40" fontId="11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8" fontId="11" fillId="0" borderId="2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168" fontId="1" fillId="0" borderId="0" xfId="0" applyNumberFormat="1" applyFont="1" applyAlignment="1"/>
    <xf numFmtId="168" fontId="19" fillId="0" borderId="0" xfId="0" applyNumberFormat="1" applyFont="1" applyAlignment="1">
      <alignment horizontal="center" vertical="center" wrapText="1"/>
    </xf>
    <xf numFmtId="168" fontId="20" fillId="0" borderId="0" xfId="0" applyNumberFormat="1" applyFont="1" applyAlignment="1">
      <alignment vertical="center" wrapText="1"/>
    </xf>
    <xf numFmtId="0" fontId="20" fillId="0" borderId="0" xfId="0" applyFont="1">
      <alignment vertical="center"/>
    </xf>
    <xf numFmtId="0" fontId="20" fillId="0" borderId="0" xfId="0" applyFont="1" applyAlignment="1">
      <alignment vertical="center" wrapText="1"/>
    </xf>
    <xf numFmtId="168" fontId="1" fillId="0" borderId="0" xfId="0" applyNumberFormat="1" applyFont="1" applyAlignment="1">
      <alignment horizontal="center"/>
    </xf>
    <xf numFmtId="168" fontId="1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68" fontId="2" fillId="0" borderId="0" xfId="0" applyNumberFormat="1" applyFont="1">
      <alignment vertical="center"/>
    </xf>
    <xf numFmtId="168" fontId="14" fillId="0" borderId="2" xfId="0" applyNumberFormat="1" applyFont="1" applyBorder="1" applyAlignment="1">
      <alignment horizontal="center" vertical="center"/>
    </xf>
    <xf numFmtId="172" fontId="22" fillId="0" borderId="1" xfId="0" applyNumberFormat="1" applyFont="1" applyBorder="1" applyAlignment="1">
      <alignment horizontal="center" vertical="center" wrapText="1"/>
    </xf>
    <xf numFmtId="168" fontId="3" fillId="0" borderId="0" xfId="0" applyNumberFormat="1" applyFont="1">
      <alignment vertical="center"/>
    </xf>
    <xf numFmtId="168" fontId="14" fillId="2" borderId="2" xfId="0" applyNumberFormat="1" applyFont="1" applyFill="1" applyBorder="1" applyAlignment="1">
      <alignment horizontal="center" vertical="center"/>
    </xf>
    <xf numFmtId="172" fontId="22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>
      <alignment vertical="center"/>
    </xf>
    <xf numFmtId="168" fontId="23" fillId="0" borderId="1" xfId="0" applyNumberFormat="1" applyFont="1" applyBorder="1" applyAlignment="1">
      <alignment horizontal="center" vertical="center" wrapText="1"/>
    </xf>
    <xf numFmtId="168" fontId="18" fillId="0" borderId="2" xfId="0" applyNumberFormat="1" applyFont="1" applyBorder="1" applyAlignment="1">
      <alignment horizontal="center" vertical="center"/>
    </xf>
    <xf numFmtId="168" fontId="4" fillId="0" borderId="0" xfId="0" applyNumberFormat="1" applyFont="1">
      <alignment vertic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center" wrapText="1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center" vertical="center" wrapText="1" shrinkToFit="1"/>
    </xf>
    <xf numFmtId="0" fontId="14" fillId="0" borderId="3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2" borderId="3" xfId="0" applyFont="1" applyFill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wrapText="1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4"/>
  <sheetViews>
    <sheetView tabSelected="1" topLeftCell="A26" zoomScale="85" zoomScaleNormal="85" workbookViewId="0">
      <selection activeCell="D24" sqref="D24"/>
    </sheetView>
  </sheetViews>
  <sheetFormatPr defaultColWidth="9" defaultRowHeight="15"/>
  <cols>
    <col min="1" max="1" width="14.7109375" customWidth="1"/>
    <col min="2" max="2" width="17.28515625" customWidth="1"/>
    <col min="3" max="3" width="15.7109375" customWidth="1"/>
    <col min="4" max="4" width="17.28515625" customWidth="1"/>
    <col min="5" max="5" width="16.85546875" customWidth="1"/>
    <col min="6" max="6" width="18" customWidth="1"/>
    <col min="7" max="7" width="17.42578125" customWidth="1"/>
    <col min="8" max="8" width="17.85546875" customWidth="1"/>
    <col min="9" max="9" width="13.5703125" customWidth="1"/>
    <col min="10" max="10" width="16.7109375" customWidth="1"/>
    <col min="11" max="11" width="18" customWidth="1"/>
    <col min="12" max="12" width="16.140625" customWidth="1"/>
    <col min="13" max="13" width="13.140625" customWidth="1"/>
    <col min="14" max="14" width="8.42578125" customWidth="1"/>
    <col min="15" max="15" width="12.5703125"/>
    <col min="16" max="16" width="14.85546875" customWidth="1"/>
    <col min="17" max="17" width="20.140625" customWidth="1"/>
    <col min="18" max="18" width="14.7109375" customWidth="1"/>
    <col min="19" max="19" width="15.140625" customWidth="1"/>
    <col min="21" max="21" width="17.140625" customWidth="1"/>
    <col min="22" max="22" width="11.5703125"/>
    <col min="25" max="25" width="12.5703125"/>
    <col min="27" max="27" width="12.5703125"/>
  </cols>
  <sheetData>
    <row r="1" spans="1:28" s="1" customFormat="1" ht="36.950000000000003" customHeight="1">
      <c r="A1" s="83" t="s">
        <v>0</v>
      </c>
      <c r="B1" s="83"/>
      <c r="C1" s="84"/>
      <c r="D1" s="83"/>
      <c r="E1" s="7"/>
      <c r="F1" s="7"/>
      <c r="G1" s="95" t="s">
        <v>1</v>
      </c>
      <c r="H1" s="95"/>
      <c r="I1" s="95"/>
      <c r="J1" s="95"/>
      <c r="N1" s="2"/>
      <c r="O1" s="10"/>
      <c r="Q1" s="65"/>
      <c r="W1" s="65"/>
    </row>
    <row r="2" spans="1:28" s="1" customFormat="1" ht="27" customHeight="1">
      <c r="A2" s="8" t="s">
        <v>2</v>
      </c>
      <c r="B2" s="9">
        <v>45846</v>
      </c>
      <c r="C2" s="10"/>
      <c r="D2" s="11"/>
      <c r="E2" s="7"/>
      <c r="F2" s="7"/>
      <c r="G2" s="95"/>
      <c r="H2" s="95"/>
      <c r="I2" s="95"/>
      <c r="J2" s="95"/>
      <c r="K2" s="40"/>
      <c r="L2" s="40"/>
      <c r="M2" s="40"/>
      <c r="N2" s="41"/>
      <c r="O2" s="41"/>
      <c r="P2" s="41"/>
      <c r="Q2" s="66"/>
      <c r="R2" s="41"/>
      <c r="W2" s="65"/>
    </row>
    <row r="3" spans="1:28" s="1" customFormat="1" ht="29.1" customHeight="1">
      <c r="A3" s="8" t="s">
        <v>3</v>
      </c>
      <c r="B3" s="8" t="s">
        <v>4</v>
      </c>
      <c r="C3" s="12" t="s">
        <v>5</v>
      </c>
      <c r="D3" s="11"/>
      <c r="E3" s="7"/>
      <c r="F3" s="7"/>
      <c r="G3" s="95"/>
      <c r="H3" s="95"/>
      <c r="I3" s="95"/>
      <c r="J3" s="95"/>
      <c r="K3" s="40"/>
      <c r="L3" s="40"/>
      <c r="M3" s="40"/>
      <c r="N3" s="41"/>
      <c r="O3" s="41"/>
      <c r="P3" s="41"/>
      <c r="Q3" s="66"/>
      <c r="R3" s="41"/>
      <c r="W3" s="65"/>
    </row>
    <row r="4" spans="1:28" s="1" customFormat="1" ht="45.95" customHeight="1">
      <c r="A4" s="85" t="s">
        <v>6</v>
      </c>
      <c r="B4" s="85"/>
      <c r="C4" s="86"/>
      <c r="D4" s="85"/>
      <c r="E4" s="13"/>
      <c r="F4" s="7"/>
      <c r="G4" s="95"/>
      <c r="H4" s="95"/>
      <c r="I4" s="95"/>
      <c r="J4" s="95"/>
      <c r="K4" s="40"/>
      <c r="M4" s="41" t="s">
        <v>7</v>
      </c>
      <c r="N4" s="42" t="s">
        <v>8</v>
      </c>
      <c r="O4" s="43">
        <f>B2</f>
        <v>45846</v>
      </c>
      <c r="Q4" s="67"/>
      <c r="R4" s="68"/>
      <c r="W4" s="65"/>
    </row>
    <row r="5" spans="1:28" s="1" customFormat="1" ht="27.95" customHeight="1">
      <c r="A5" s="14" t="s">
        <v>9</v>
      </c>
      <c r="B5" s="14"/>
      <c r="C5" s="13"/>
      <c r="D5" s="13"/>
      <c r="F5" s="15"/>
      <c r="G5" s="13"/>
      <c r="H5" s="16"/>
      <c r="I5" s="15"/>
      <c r="M5" s="44" t="s">
        <v>10</v>
      </c>
      <c r="N5" s="45" t="s">
        <v>11</v>
      </c>
      <c r="O5" s="43">
        <f>O4+1</f>
        <v>45847</v>
      </c>
      <c r="Q5" s="67"/>
      <c r="R5" s="69"/>
      <c r="W5" s="65"/>
    </row>
    <row r="6" spans="1:28" s="1" customFormat="1" ht="27.95" customHeight="1">
      <c r="A6" s="17" t="s">
        <v>12</v>
      </c>
      <c r="B6" s="14"/>
      <c r="C6" s="13"/>
      <c r="D6" s="14"/>
      <c r="E6" s="14"/>
      <c r="F6" s="13"/>
      <c r="G6" s="13"/>
      <c r="H6" s="15"/>
      <c r="I6" s="15"/>
      <c r="J6" s="15"/>
      <c r="K6" s="13"/>
      <c r="L6" s="16"/>
      <c r="N6" s="2"/>
      <c r="O6" s="10"/>
      <c r="Q6" s="65"/>
      <c r="T6" s="10"/>
      <c r="U6" s="11"/>
      <c r="V6" s="10"/>
      <c r="W6" s="70"/>
    </row>
    <row r="7" spans="1:28" s="2" customFormat="1" ht="21" customHeight="1">
      <c r="A7" s="18" t="s">
        <v>13</v>
      </c>
      <c r="B7" s="19" t="s">
        <v>14</v>
      </c>
      <c r="C7" s="19" t="s">
        <v>14</v>
      </c>
      <c r="D7" s="19"/>
      <c r="E7" s="19"/>
      <c r="F7" s="19" t="s">
        <v>15</v>
      </c>
      <c r="G7" s="19"/>
      <c r="H7" s="19" t="s">
        <v>16</v>
      </c>
      <c r="I7" s="19"/>
      <c r="J7" s="19" t="s">
        <v>17</v>
      </c>
      <c r="K7" s="46" t="s">
        <v>18</v>
      </c>
      <c r="L7" s="19"/>
      <c r="M7" s="19"/>
      <c r="N7" s="19"/>
      <c r="O7" s="47"/>
      <c r="P7" s="48"/>
      <c r="T7" s="71"/>
    </row>
    <row r="8" spans="1:28" s="2" customFormat="1" ht="21" customHeight="1">
      <c r="A8" s="18"/>
      <c r="B8" s="19"/>
      <c r="C8" s="19"/>
      <c r="D8" s="19"/>
      <c r="E8" s="19"/>
      <c r="F8" s="19"/>
      <c r="G8" s="19"/>
      <c r="H8" s="19"/>
      <c r="I8" s="19"/>
      <c r="J8" s="19" t="s">
        <v>19</v>
      </c>
      <c r="K8" s="46" t="s">
        <v>20</v>
      </c>
      <c r="L8" s="19"/>
      <c r="M8" s="19"/>
      <c r="N8" s="19"/>
      <c r="O8" s="49" t="s">
        <v>21</v>
      </c>
      <c r="P8" s="48"/>
      <c r="T8" s="71"/>
    </row>
    <row r="9" spans="1:28" s="3" customFormat="1" ht="45" customHeight="1">
      <c r="A9" s="20" t="s">
        <v>22</v>
      </c>
      <c r="B9" s="20" t="s">
        <v>23</v>
      </c>
      <c r="C9" s="21" t="s">
        <v>24</v>
      </c>
      <c r="D9" s="20" t="s">
        <v>25</v>
      </c>
      <c r="E9" s="21" t="s">
        <v>26</v>
      </c>
      <c r="F9" s="21" t="s">
        <v>27</v>
      </c>
      <c r="G9" s="20" t="s">
        <v>28</v>
      </c>
      <c r="H9" s="20" t="s">
        <v>29</v>
      </c>
      <c r="I9" s="20" t="s">
        <v>30</v>
      </c>
      <c r="J9" s="20" t="s">
        <v>31</v>
      </c>
      <c r="K9" s="50" t="s">
        <v>32</v>
      </c>
      <c r="L9" s="20" t="s">
        <v>33</v>
      </c>
      <c r="M9" s="21" t="s">
        <v>34</v>
      </c>
      <c r="N9" s="51" t="s">
        <v>35</v>
      </c>
      <c r="O9" s="52" t="s">
        <v>36</v>
      </c>
      <c r="P9" s="52" t="s">
        <v>36</v>
      </c>
      <c r="Q9" s="72" t="s">
        <v>37</v>
      </c>
      <c r="R9" s="72" t="s">
        <v>38</v>
      </c>
      <c r="T9" s="73"/>
    </row>
    <row r="10" spans="1:28" s="4" customFormat="1" ht="45" customHeight="1">
      <c r="A10" s="22" t="s">
        <v>39</v>
      </c>
      <c r="B10" s="23" t="s">
        <v>40</v>
      </c>
      <c r="C10" s="23" t="s">
        <v>41</v>
      </c>
      <c r="D10" s="24" t="s">
        <v>42</v>
      </c>
      <c r="E10" s="25">
        <v>45810</v>
      </c>
      <c r="F10" s="26" t="s">
        <v>43</v>
      </c>
      <c r="G10" s="27" t="s">
        <v>44</v>
      </c>
      <c r="H10" s="22" t="s">
        <v>45</v>
      </c>
      <c r="I10" s="53" t="s">
        <v>46</v>
      </c>
      <c r="J10" s="54">
        <v>195</v>
      </c>
      <c r="K10" s="54">
        <v>10398.200000000001</v>
      </c>
      <c r="L10" s="55">
        <v>1</v>
      </c>
      <c r="M10" s="56">
        <v>807.5</v>
      </c>
      <c r="N10" s="55">
        <v>852.5</v>
      </c>
      <c r="O10" s="54">
        <v>1.32</v>
      </c>
      <c r="P10" s="54">
        <f t="shared" ref="P10:P32" si="0">O10*K10</f>
        <v>13725.624</v>
      </c>
      <c r="Q10" s="55" t="s">
        <v>47</v>
      </c>
      <c r="R10" s="54" t="s">
        <v>48</v>
      </c>
      <c r="S10" s="54" t="s">
        <v>49</v>
      </c>
      <c r="T10" s="74"/>
      <c r="U10" s="75"/>
      <c r="V10" s="74"/>
      <c r="W10" s="74"/>
      <c r="X10" s="76"/>
      <c r="Y10" s="76"/>
      <c r="Z10" s="76"/>
      <c r="AB10" s="76"/>
    </row>
    <row r="11" spans="1:28" s="4" customFormat="1" ht="45" customHeight="1">
      <c r="A11" s="22" t="s">
        <v>50</v>
      </c>
      <c r="B11" s="23" t="s">
        <v>51</v>
      </c>
      <c r="C11" s="23" t="s">
        <v>52</v>
      </c>
      <c r="D11" s="24" t="s">
        <v>53</v>
      </c>
      <c r="E11" s="25">
        <v>45838</v>
      </c>
      <c r="F11" s="26" t="s">
        <v>54</v>
      </c>
      <c r="G11" s="27" t="s">
        <v>55</v>
      </c>
      <c r="H11" s="22" t="s">
        <v>56</v>
      </c>
      <c r="I11" s="53" t="s">
        <v>46</v>
      </c>
      <c r="J11" s="54">
        <v>151</v>
      </c>
      <c r="K11" s="54">
        <v>8092.3</v>
      </c>
      <c r="L11" s="87">
        <v>1</v>
      </c>
      <c r="M11" s="91">
        <f>N11-45</f>
        <v>589.5</v>
      </c>
      <c r="N11" s="87">
        <v>634.5</v>
      </c>
      <c r="O11" s="54">
        <v>1.25</v>
      </c>
      <c r="P11" s="54">
        <f t="shared" si="0"/>
        <v>10115.375</v>
      </c>
      <c r="Q11" s="55" t="s">
        <v>47</v>
      </c>
      <c r="R11" s="54" t="s">
        <v>57</v>
      </c>
      <c r="S11" s="54" t="s">
        <v>58</v>
      </c>
      <c r="T11" s="74"/>
      <c r="U11" s="75"/>
      <c r="V11" s="74"/>
      <c r="W11" s="74"/>
      <c r="X11" s="76"/>
      <c r="Y11" s="76"/>
      <c r="Z11" s="76"/>
      <c r="AB11" s="76"/>
    </row>
    <row r="12" spans="1:28" s="4" customFormat="1" ht="45" customHeight="1">
      <c r="A12" s="22" t="s">
        <v>50</v>
      </c>
      <c r="B12" s="23" t="s">
        <v>51</v>
      </c>
      <c r="C12" s="23" t="s">
        <v>52</v>
      </c>
      <c r="D12" s="24" t="s">
        <v>53</v>
      </c>
      <c r="E12" s="25">
        <v>45838</v>
      </c>
      <c r="F12" s="26" t="s">
        <v>54</v>
      </c>
      <c r="G12" s="27" t="s">
        <v>55</v>
      </c>
      <c r="H12" s="22" t="s">
        <v>56</v>
      </c>
      <c r="I12" s="53" t="s">
        <v>59</v>
      </c>
      <c r="J12" s="54">
        <v>2</v>
      </c>
      <c r="K12" s="54">
        <v>80</v>
      </c>
      <c r="L12" s="88"/>
      <c r="M12" s="92"/>
      <c r="N12" s="88"/>
      <c r="O12" s="54">
        <v>1.1299999999999999</v>
      </c>
      <c r="P12" s="54">
        <f t="shared" si="0"/>
        <v>90.4</v>
      </c>
      <c r="Q12" s="55" t="s">
        <v>47</v>
      </c>
      <c r="R12" s="54"/>
      <c r="S12" s="54" t="s">
        <v>58</v>
      </c>
      <c r="T12" s="74">
        <f>1.25*0.9</f>
        <v>1.125</v>
      </c>
      <c r="U12" s="75">
        <f>O12-T12</f>
        <v>4.9999999999998899E-3</v>
      </c>
      <c r="V12" s="74"/>
      <c r="W12" s="74">
        <f>1.25*0.9</f>
        <v>1.125</v>
      </c>
      <c r="X12" s="76"/>
      <c r="Y12" s="76"/>
      <c r="Z12" s="76"/>
      <c r="AB12" s="76"/>
    </row>
    <row r="13" spans="1:28" s="4" customFormat="1" ht="45" customHeight="1">
      <c r="A13" s="22" t="s">
        <v>60</v>
      </c>
      <c r="B13" s="23" t="s">
        <v>61</v>
      </c>
      <c r="C13" s="23" t="s">
        <v>62</v>
      </c>
      <c r="D13" s="24" t="s">
        <v>63</v>
      </c>
      <c r="E13" s="25">
        <v>45831</v>
      </c>
      <c r="F13" s="26" t="s">
        <v>64</v>
      </c>
      <c r="G13" s="27" t="s">
        <v>65</v>
      </c>
      <c r="H13" s="22" t="s">
        <v>66</v>
      </c>
      <c r="I13" s="53" t="s">
        <v>46</v>
      </c>
      <c r="J13" s="54">
        <v>88</v>
      </c>
      <c r="K13" s="54">
        <v>5010.8999999999996</v>
      </c>
      <c r="L13" s="87">
        <v>1</v>
      </c>
      <c r="M13" s="91">
        <v>477</v>
      </c>
      <c r="N13" s="87">
        <v>522</v>
      </c>
      <c r="O13" s="54">
        <v>1.03</v>
      </c>
      <c r="P13" s="54">
        <f t="shared" si="0"/>
        <v>5161.2269999999999</v>
      </c>
      <c r="Q13" s="55" t="s">
        <v>47</v>
      </c>
      <c r="R13" s="54" t="s">
        <v>67</v>
      </c>
      <c r="S13" s="54" t="s">
        <v>68</v>
      </c>
      <c r="T13" s="74"/>
      <c r="U13" s="75"/>
      <c r="V13" s="74"/>
      <c r="W13" s="74"/>
      <c r="X13" s="76"/>
      <c r="Y13" s="76"/>
      <c r="Z13" s="76"/>
      <c r="AB13" s="76"/>
    </row>
    <row r="14" spans="1:28" s="4" customFormat="1" ht="45" customHeight="1">
      <c r="A14" s="22" t="s">
        <v>60</v>
      </c>
      <c r="B14" s="23" t="s">
        <v>61</v>
      </c>
      <c r="C14" s="23" t="s">
        <v>62</v>
      </c>
      <c r="D14" s="24" t="s">
        <v>63</v>
      </c>
      <c r="E14" s="25">
        <v>45831</v>
      </c>
      <c r="F14" s="26" t="s">
        <v>64</v>
      </c>
      <c r="G14" s="27" t="s">
        <v>65</v>
      </c>
      <c r="H14" s="22" t="s">
        <v>66</v>
      </c>
      <c r="I14" s="53" t="s">
        <v>59</v>
      </c>
      <c r="J14" s="54">
        <v>8</v>
      </c>
      <c r="K14" s="54">
        <v>315.2</v>
      </c>
      <c r="L14" s="88"/>
      <c r="M14" s="92"/>
      <c r="N14" s="88"/>
      <c r="O14" s="54">
        <v>0.93</v>
      </c>
      <c r="P14" s="54">
        <f t="shared" si="0"/>
        <v>293.13600000000002</v>
      </c>
      <c r="Q14" s="55" t="s">
        <v>47</v>
      </c>
      <c r="R14" s="54"/>
      <c r="S14" s="54" t="s">
        <v>68</v>
      </c>
      <c r="T14" s="74">
        <f>1.03*0.9</f>
        <v>0.92700000000000005</v>
      </c>
      <c r="U14" s="75">
        <f>O14-T14</f>
        <v>3.0000000000000001E-3</v>
      </c>
      <c r="V14" s="74"/>
      <c r="W14" s="74">
        <f>1.03*0.9</f>
        <v>0.92700000000000005</v>
      </c>
      <c r="X14" s="76"/>
      <c r="Y14" s="76"/>
      <c r="Z14" s="76"/>
      <c r="AB14" s="76"/>
    </row>
    <row r="15" spans="1:28" s="4" customFormat="1" ht="45" customHeight="1">
      <c r="A15" s="22" t="s">
        <v>69</v>
      </c>
      <c r="B15" s="23">
        <v>9000744481</v>
      </c>
      <c r="C15" s="23">
        <v>10</v>
      </c>
      <c r="D15" s="24"/>
      <c r="E15" s="25">
        <v>45770</v>
      </c>
      <c r="F15" s="26" t="s">
        <v>70</v>
      </c>
      <c r="G15" s="27" t="s">
        <v>71</v>
      </c>
      <c r="H15" s="22" t="s">
        <v>72</v>
      </c>
      <c r="I15" s="53" t="s">
        <v>46</v>
      </c>
      <c r="J15" s="54">
        <v>98</v>
      </c>
      <c r="K15" s="54">
        <v>5030.2</v>
      </c>
      <c r="L15" s="55">
        <v>1</v>
      </c>
      <c r="M15" s="56">
        <v>405.5</v>
      </c>
      <c r="N15" s="55">
        <v>450.5</v>
      </c>
      <c r="O15" s="54">
        <v>1.27</v>
      </c>
      <c r="P15" s="54">
        <f t="shared" si="0"/>
        <v>6388.3540000000003</v>
      </c>
      <c r="Q15" s="55" t="s">
        <v>47</v>
      </c>
      <c r="R15" s="54" t="s">
        <v>73</v>
      </c>
      <c r="S15" s="54" t="s">
        <v>74</v>
      </c>
      <c r="T15" s="74"/>
      <c r="U15" s="75"/>
      <c r="V15" s="74"/>
      <c r="W15" s="74"/>
      <c r="X15" s="76"/>
      <c r="Y15" s="76"/>
      <c r="Z15" s="76"/>
      <c r="AB15" s="76"/>
    </row>
    <row r="16" spans="1:28" s="4" customFormat="1" ht="45" customHeight="1">
      <c r="A16" s="22" t="s">
        <v>69</v>
      </c>
      <c r="B16" s="23">
        <v>9000744481</v>
      </c>
      <c r="C16" s="23">
        <v>10</v>
      </c>
      <c r="D16" s="24"/>
      <c r="E16" s="25">
        <v>45770</v>
      </c>
      <c r="F16" s="26" t="s">
        <v>70</v>
      </c>
      <c r="G16" s="27" t="s">
        <v>71</v>
      </c>
      <c r="H16" s="22" t="s">
        <v>72</v>
      </c>
      <c r="I16" s="53" t="s">
        <v>46</v>
      </c>
      <c r="J16" s="54">
        <v>99</v>
      </c>
      <c r="K16" s="54">
        <v>5026.3999999999996</v>
      </c>
      <c r="L16" s="55">
        <v>1</v>
      </c>
      <c r="M16" s="56">
        <v>404</v>
      </c>
      <c r="N16" s="55">
        <v>449</v>
      </c>
      <c r="O16" s="54">
        <v>1.27</v>
      </c>
      <c r="P16" s="54">
        <f t="shared" si="0"/>
        <v>6383.5280000000002</v>
      </c>
      <c r="Q16" s="55" t="s">
        <v>47</v>
      </c>
      <c r="R16" s="54" t="s">
        <v>73</v>
      </c>
      <c r="S16" s="54" t="s">
        <v>75</v>
      </c>
      <c r="T16" s="74"/>
      <c r="U16" s="75"/>
      <c r="V16" s="74"/>
      <c r="W16" s="74"/>
      <c r="X16" s="76"/>
      <c r="Y16" s="76"/>
      <c r="Z16" s="76"/>
      <c r="AB16" s="76"/>
    </row>
    <row r="17" spans="1:28" s="4" customFormat="1" ht="45" customHeight="1">
      <c r="A17" s="22" t="s">
        <v>69</v>
      </c>
      <c r="B17" s="23">
        <v>9000744481</v>
      </c>
      <c r="C17" s="23">
        <v>10</v>
      </c>
      <c r="D17" s="24"/>
      <c r="E17" s="25">
        <v>45770</v>
      </c>
      <c r="F17" s="26" t="s">
        <v>70</v>
      </c>
      <c r="G17" s="27" t="s">
        <v>71</v>
      </c>
      <c r="H17" s="22" t="s">
        <v>72</v>
      </c>
      <c r="I17" s="53" t="s">
        <v>46</v>
      </c>
      <c r="J17" s="54">
        <v>195</v>
      </c>
      <c r="K17" s="54">
        <v>10006.200000000001</v>
      </c>
      <c r="L17" s="55">
        <v>1</v>
      </c>
      <c r="M17" s="56">
        <v>888</v>
      </c>
      <c r="N17" s="55">
        <v>933</v>
      </c>
      <c r="O17" s="54">
        <v>1.27</v>
      </c>
      <c r="P17" s="54">
        <f t="shared" si="0"/>
        <v>12707.874</v>
      </c>
      <c r="Q17" s="55" t="s">
        <v>47</v>
      </c>
      <c r="R17" s="54" t="s">
        <v>76</v>
      </c>
      <c r="S17" s="54" t="s">
        <v>77</v>
      </c>
      <c r="T17" s="74"/>
      <c r="U17" s="75"/>
      <c r="V17" s="74"/>
      <c r="W17" s="74"/>
      <c r="X17" s="76"/>
      <c r="Y17" s="76"/>
      <c r="Z17" s="76"/>
      <c r="AB17" s="76"/>
    </row>
    <row r="18" spans="1:28" s="4" customFormat="1" ht="45" customHeight="1">
      <c r="A18" s="22" t="s">
        <v>78</v>
      </c>
      <c r="B18" s="23">
        <v>9000716362</v>
      </c>
      <c r="C18" s="23">
        <v>10</v>
      </c>
      <c r="D18" s="24"/>
      <c r="E18" s="25">
        <v>45837</v>
      </c>
      <c r="F18" s="26" t="s">
        <v>79</v>
      </c>
      <c r="G18" s="27" t="s">
        <v>80</v>
      </c>
      <c r="H18" s="22" t="s">
        <v>81</v>
      </c>
      <c r="I18" s="53" t="s">
        <v>46</v>
      </c>
      <c r="J18" s="54">
        <v>97</v>
      </c>
      <c r="K18" s="54">
        <v>5167.5</v>
      </c>
      <c r="L18" s="87">
        <v>1</v>
      </c>
      <c r="M18" s="91">
        <v>393.5</v>
      </c>
      <c r="N18" s="87">
        <v>438.5</v>
      </c>
      <c r="O18" s="54">
        <v>1.27</v>
      </c>
      <c r="P18" s="54">
        <f t="shared" si="0"/>
        <v>6562.7250000000004</v>
      </c>
      <c r="Q18" s="55" t="s">
        <v>47</v>
      </c>
      <c r="R18" s="54" t="s">
        <v>73</v>
      </c>
      <c r="S18" s="54" t="s">
        <v>82</v>
      </c>
      <c r="T18" s="74"/>
      <c r="U18" s="75"/>
      <c r="V18" s="74"/>
      <c r="W18" s="74"/>
      <c r="X18" s="76"/>
      <c r="Y18" s="76"/>
      <c r="Z18" s="76"/>
      <c r="AB18" s="76"/>
    </row>
    <row r="19" spans="1:28" s="4" customFormat="1" ht="45" customHeight="1">
      <c r="A19" s="22" t="s">
        <v>78</v>
      </c>
      <c r="B19" s="23">
        <v>9000716362</v>
      </c>
      <c r="C19" s="23">
        <v>10</v>
      </c>
      <c r="D19" s="24"/>
      <c r="E19" s="25">
        <v>45837</v>
      </c>
      <c r="F19" s="26" t="s">
        <v>79</v>
      </c>
      <c r="G19" s="27" t="s">
        <v>80</v>
      </c>
      <c r="H19" s="22" t="s">
        <v>81</v>
      </c>
      <c r="I19" s="53" t="s">
        <v>59</v>
      </c>
      <c r="J19" s="54">
        <v>1</v>
      </c>
      <c r="K19" s="54">
        <v>40.5</v>
      </c>
      <c r="L19" s="88"/>
      <c r="M19" s="92"/>
      <c r="N19" s="88"/>
      <c r="O19" s="54">
        <v>1.1399999999999999</v>
      </c>
      <c r="P19" s="54">
        <f t="shared" si="0"/>
        <v>46.17</v>
      </c>
      <c r="Q19" s="55" t="s">
        <v>47</v>
      </c>
      <c r="R19" s="54"/>
      <c r="S19" s="54" t="s">
        <v>82</v>
      </c>
      <c r="T19" s="74">
        <f>1.27*0.9</f>
        <v>1.143</v>
      </c>
      <c r="U19" s="75">
        <f t="shared" ref="U19:U24" si="1">O19-T19</f>
        <v>-3.0000000000001098E-3</v>
      </c>
      <c r="V19" s="74"/>
      <c r="W19" s="74">
        <f>1.27*0.9</f>
        <v>1.143</v>
      </c>
      <c r="X19" s="76"/>
      <c r="Y19" s="76"/>
      <c r="Z19" s="76"/>
      <c r="AB19" s="76"/>
    </row>
    <row r="20" spans="1:28" s="4" customFormat="1" ht="45" customHeight="1">
      <c r="A20" s="22" t="s">
        <v>83</v>
      </c>
      <c r="B20" s="23">
        <v>9000728034</v>
      </c>
      <c r="C20" s="23">
        <v>40</v>
      </c>
      <c r="D20" s="24"/>
      <c r="E20" s="25">
        <v>45774</v>
      </c>
      <c r="F20" s="26" t="s">
        <v>84</v>
      </c>
      <c r="G20" s="27" t="s">
        <v>85</v>
      </c>
      <c r="H20" s="22" t="s">
        <v>86</v>
      </c>
      <c r="I20" s="53" t="s">
        <v>46</v>
      </c>
      <c r="J20" s="54">
        <v>195</v>
      </c>
      <c r="K20" s="54">
        <v>10057.799999999999</v>
      </c>
      <c r="L20" s="55">
        <v>1</v>
      </c>
      <c r="M20" s="56">
        <v>1024.5</v>
      </c>
      <c r="N20" s="55">
        <v>1069.5</v>
      </c>
      <c r="O20" s="54">
        <v>1.32</v>
      </c>
      <c r="P20" s="54">
        <f t="shared" si="0"/>
        <v>13276.296</v>
      </c>
      <c r="Q20" s="55" t="s">
        <v>47</v>
      </c>
      <c r="R20" s="54" t="s">
        <v>87</v>
      </c>
      <c r="S20" s="54" t="s">
        <v>88</v>
      </c>
      <c r="T20" s="74"/>
      <c r="U20" s="75"/>
      <c r="V20" s="74"/>
      <c r="W20" s="74"/>
      <c r="X20" s="76"/>
      <c r="Y20" s="76"/>
      <c r="Z20" s="76"/>
      <c r="AB20" s="76"/>
    </row>
    <row r="21" spans="1:28" s="4" customFormat="1" ht="45" customHeight="1">
      <c r="A21" s="22" t="s">
        <v>83</v>
      </c>
      <c r="B21" s="23">
        <v>9000728034</v>
      </c>
      <c r="C21" s="23">
        <v>40</v>
      </c>
      <c r="D21" s="24"/>
      <c r="E21" s="25">
        <v>45774</v>
      </c>
      <c r="F21" s="26" t="s">
        <v>84</v>
      </c>
      <c r="G21" s="27" t="s">
        <v>85</v>
      </c>
      <c r="H21" s="22" t="s">
        <v>86</v>
      </c>
      <c r="I21" s="53" t="s">
        <v>46</v>
      </c>
      <c r="J21" s="54">
        <v>50</v>
      </c>
      <c r="K21" s="54">
        <v>2688.9</v>
      </c>
      <c r="L21" s="87">
        <v>1</v>
      </c>
      <c r="M21" s="91">
        <v>397</v>
      </c>
      <c r="N21" s="87">
        <v>442</v>
      </c>
      <c r="O21" s="54">
        <v>1.32</v>
      </c>
      <c r="P21" s="54">
        <f t="shared" si="0"/>
        <v>3549.348</v>
      </c>
      <c r="Q21" s="55" t="s">
        <v>47</v>
      </c>
      <c r="R21" s="54" t="s">
        <v>89</v>
      </c>
      <c r="S21" s="54" t="s">
        <v>90</v>
      </c>
      <c r="T21" s="74"/>
      <c r="U21" s="75"/>
      <c r="V21" s="74"/>
      <c r="W21" s="74"/>
      <c r="X21" s="76"/>
      <c r="Y21" s="76"/>
      <c r="Z21" s="76"/>
      <c r="AB21" s="76"/>
    </row>
    <row r="22" spans="1:28" s="4" customFormat="1" ht="45" customHeight="1">
      <c r="A22" s="22" t="s">
        <v>83</v>
      </c>
      <c r="B22" s="23">
        <v>9000728034</v>
      </c>
      <c r="C22" s="23">
        <v>40</v>
      </c>
      <c r="D22" s="24"/>
      <c r="E22" s="25">
        <v>45774</v>
      </c>
      <c r="F22" s="26" t="s">
        <v>84</v>
      </c>
      <c r="G22" s="27" t="s">
        <v>85</v>
      </c>
      <c r="H22" s="22" t="s">
        <v>86</v>
      </c>
      <c r="I22" s="53" t="s">
        <v>59</v>
      </c>
      <c r="J22" s="54">
        <v>29</v>
      </c>
      <c r="K22" s="54">
        <v>1133.2</v>
      </c>
      <c r="L22" s="88"/>
      <c r="M22" s="92"/>
      <c r="N22" s="88"/>
      <c r="O22" s="54">
        <v>1.19</v>
      </c>
      <c r="P22" s="54">
        <f t="shared" si="0"/>
        <v>1348.508</v>
      </c>
      <c r="Q22" s="55" t="s">
        <v>47</v>
      </c>
      <c r="R22" s="54"/>
      <c r="S22" s="54" t="s">
        <v>90</v>
      </c>
      <c r="T22" s="74">
        <f>1.32*0.9</f>
        <v>1.1879999999999999</v>
      </c>
      <c r="U22" s="75">
        <f t="shared" si="1"/>
        <v>1.9999999999997802E-3</v>
      </c>
      <c r="V22" s="74"/>
      <c r="W22" s="74">
        <f>1.32*0.9</f>
        <v>1.1879999999999999</v>
      </c>
      <c r="X22" s="76"/>
      <c r="Y22" s="76"/>
      <c r="Z22" s="76"/>
      <c r="AB22" s="76"/>
    </row>
    <row r="23" spans="1:28" s="4" customFormat="1" ht="45" customHeight="1">
      <c r="A23" s="22" t="s">
        <v>83</v>
      </c>
      <c r="B23" s="23">
        <v>9000728034</v>
      </c>
      <c r="C23" s="23">
        <v>40</v>
      </c>
      <c r="D23" s="24"/>
      <c r="E23" s="25">
        <v>45774</v>
      </c>
      <c r="F23" s="26" t="s">
        <v>84</v>
      </c>
      <c r="G23" s="27" t="s">
        <v>85</v>
      </c>
      <c r="H23" s="22" t="s">
        <v>86</v>
      </c>
      <c r="I23" s="53" t="s">
        <v>46</v>
      </c>
      <c r="J23" s="54">
        <v>71</v>
      </c>
      <c r="K23" s="54">
        <v>3861.9</v>
      </c>
      <c r="L23" s="87">
        <v>1</v>
      </c>
      <c r="M23" s="91">
        <v>505</v>
      </c>
      <c r="N23" s="87">
        <v>550</v>
      </c>
      <c r="O23" s="54">
        <v>1.32</v>
      </c>
      <c r="P23" s="54">
        <f t="shared" si="0"/>
        <v>5097.7079999999996</v>
      </c>
      <c r="Q23" s="55" t="s">
        <v>47</v>
      </c>
      <c r="R23" s="54" t="s">
        <v>91</v>
      </c>
      <c r="S23" s="54" t="s">
        <v>92</v>
      </c>
      <c r="T23" s="74"/>
      <c r="U23" s="75"/>
      <c r="V23" s="74"/>
      <c r="W23" s="74"/>
      <c r="X23" s="76"/>
      <c r="Y23" s="76"/>
      <c r="Z23" s="76"/>
      <c r="AB23" s="76"/>
    </row>
    <row r="24" spans="1:28" s="4" customFormat="1" ht="45" customHeight="1">
      <c r="A24" s="22" t="s">
        <v>83</v>
      </c>
      <c r="B24" s="23">
        <v>9000728034</v>
      </c>
      <c r="C24" s="23">
        <v>40</v>
      </c>
      <c r="D24" s="24"/>
      <c r="E24" s="25">
        <v>45774</v>
      </c>
      <c r="F24" s="26" t="s">
        <v>84</v>
      </c>
      <c r="G24" s="27" t="s">
        <v>85</v>
      </c>
      <c r="H24" s="22" t="s">
        <v>86</v>
      </c>
      <c r="I24" s="53" t="s">
        <v>59</v>
      </c>
      <c r="J24" s="54">
        <v>29</v>
      </c>
      <c r="K24" s="54">
        <v>1139.5999999999999</v>
      </c>
      <c r="L24" s="88"/>
      <c r="M24" s="92"/>
      <c r="N24" s="88"/>
      <c r="O24" s="54">
        <v>1.19</v>
      </c>
      <c r="P24" s="54">
        <f t="shared" si="0"/>
        <v>1356.124</v>
      </c>
      <c r="Q24" s="55" t="s">
        <v>47</v>
      </c>
      <c r="R24" s="54"/>
      <c r="S24" s="54" t="s">
        <v>92</v>
      </c>
      <c r="T24" s="74">
        <f>1.32*0.9</f>
        <v>1.1879999999999999</v>
      </c>
      <c r="U24" s="75">
        <f t="shared" si="1"/>
        <v>1.9999999999997802E-3</v>
      </c>
      <c r="V24" s="74"/>
      <c r="W24" s="74">
        <f>1.32*0.9</f>
        <v>1.1879999999999999</v>
      </c>
      <c r="X24" s="76"/>
      <c r="Y24" s="76"/>
      <c r="Z24" s="76"/>
      <c r="AB24" s="76"/>
    </row>
    <row r="25" spans="1:28" s="4" customFormat="1" ht="45" customHeight="1">
      <c r="A25" s="22" t="s">
        <v>93</v>
      </c>
      <c r="B25" s="23">
        <v>9000717197</v>
      </c>
      <c r="C25" s="23">
        <v>40</v>
      </c>
      <c r="D25" s="24"/>
      <c r="E25" s="25">
        <v>45813</v>
      </c>
      <c r="F25" s="26" t="s">
        <v>94</v>
      </c>
      <c r="G25" s="27" t="s">
        <v>85</v>
      </c>
      <c r="H25" s="22" t="s">
        <v>86</v>
      </c>
      <c r="I25" s="53" t="s">
        <v>46</v>
      </c>
      <c r="J25" s="54">
        <v>95</v>
      </c>
      <c r="K25" s="54">
        <v>5469.1</v>
      </c>
      <c r="L25" s="55">
        <v>1</v>
      </c>
      <c r="M25" s="56">
        <v>553</v>
      </c>
      <c r="N25" s="55">
        <v>598</v>
      </c>
      <c r="O25" s="54">
        <v>1.32</v>
      </c>
      <c r="P25" s="54">
        <f t="shared" si="0"/>
        <v>7219.2120000000004</v>
      </c>
      <c r="Q25" s="55" t="s">
        <v>47</v>
      </c>
      <c r="R25" s="54" t="s">
        <v>95</v>
      </c>
      <c r="S25" s="54" t="s">
        <v>96</v>
      </c>
      <c r="T25" s="74"/>
      <c r="U25" s="75"/>
      <c r="V25" s="74"/>
      <c r="W25" s="74"/>
      <c r="X25" s="76"/>
      <c r="Y25" s="76"/>
      <c r="Z25" s="76"/>
      <c r="AB25" s="76"/>
    </row>
    <row r="26" spans="1:28" s="5" customFormat="1" ht="45" customHeight="1">
      <c r="A26" s="28" t="s">
        <v>97</v>
      </c>
      <c r="B26" s="29">
        <v>9000733055</v>
      </c>
      <c r="C26" s="29">
        <v>10</v>
      </c>
      <c r="D26" s="30"/>
      <c r="E26" s="31">
        <v>45845</v>
      </c>
      <c r="F26" s="32" t="s">
        <v>98</v>
      </c>
      <c r="G26" s="33" t="s">
        <v>99</v>
      </c>
      <c r="H26" s="28" t="s">
        <v>100</v>
      </c>
      <c r="I26" s="57" t="s">
        <v>46</v>
      </c>
      <c r="J26" s="58">
        <v>180</v>
      </c>
      <c r="K26" s="58">
        <v>9126</v>
      </c>
      <c r="L26" s="89">
        <v>1</v>
      </c>
      <c r="M26" s="93">
        <v>917</v>
      </c>
      <c r="N26" s="89">
        <v>962</v>
      </c>
      <c r="O26" s="58">
        <v>1.05</v>
      </c>
      <c r="P26" s="58">
        <f t="shared" si="0"/>
        <v>9582.2999999999993</v>
      </c>
      <c r="Q26" s="59" t="s">
        <v>47</v>
      </c>
      <c r="R26" s="58" t="s">
        <v>57</v>
      </c>
      <c r="S26" s="58" t="s">
        <v>101</v>
      </c>
      <c r="T26" s="77"/>
      <c r="U26" s="78"/>
      <c r="V26" s="77"/>
      <c r="W26" s="77"/>
      <c r="X26" s="79" t="s">
        <v>102</v>
      </c>
      <c r="Y26" s="79"/>
      <c r="Z26" s="79"/>
      <c r="AB26" s="79"/>
    </row>
    <row r="27" spans="1:28" s="5" customFormat="1" ht="45" customHeight="1">
      <c r="A27" s="28" t="s">
        <v>97</v>
      </c>
      <c r="B27" s="29">
        <v>9000733055</v>
      </c>
      <c r="C27" s="29">
        <v>10</v>
      </c>
      <c r="D27" s="30"/>
      <c r="E27" s="31">
        <v>45845</v>
      </c>
      <c r="F27" s="32" t="s">
        <v>98</v>
      </c>
      <c r="G27" s="33" t="s">
        <v>99</v>
      </c>
      <c r="H27" s="28" t="s">
        <v>100</v>
      </c>
      <c r="I27" s="57" t="s">
        <v>59</v>
      </c>
      <c r="J27" s="58">
        <v>33</v>
      </c>
      <c r="K27" s="58">
        <v>1286.5</v>
      </c>
      <c r="L27" s="90"/>
      <c r="M27" s="94"/>
      <c r="N27" s="90"/>
      <c r="O27" s="58">
        <v>0.95</v>
      </c>
      <c r="P27" s="58">
        <f t="shared" si="0"/>
        <v>1222.175</v>
      </c>
      <c r="Q27" s="59" t="s">
        <v>47</v>
      </c>
      <c r="R27" s="58"/>
      <c r="S27" s="58" t="s">
        <v>101</v>
      </c>
      <c r="T27" s="77">
        <f t="shared" ref="T27:T31" si="2">1.05*0.9</f>
        <v>0.94499999999999995</v>
      </c>
      <c r="U27" s="78">
        <f t="shared" ref="U27:U31" si="3">O27-T27</f>
        <v>4.9999999999998899E-3</v>
      </c>
      <c r="V27" s="77"/>
      <c r="W27" s="77">
        <f t="shared" ref="W27:W31" si="4">1.05*0.9</f>
        <v>0.94499999999999995</v>
      </c>
      <c r="X27" s="79" t="s">
        <v>102</v>
      </c>
      <c r="Y27" s="79"/>
      <c r="Z27" s="79"/>
      <c r="AB27" s="79"/>
    </row>
    <row r="28" spans="1:28" s="5" customFormat="1" ht="45" customHeight="1">
      <c r="A28" s="28" t="s">
        <v>97</v>
      </c>
      <c r="B28" s="29">
        <v>9000733055</v>
      </c>
      <c r="C28" s="29">
        <v>10</v>
      </c>
      <c r="D28" s="30"/>
      <c r="E28" s="31">
        <v>45845</v>
      </c>
      <c r="F28" s="32" t="s">
        <v>98</v>
      </c>
      <c r="G28" s="33" t="s">
        <v>99</v>
      </c>
      <c r="H28" s="28" t="s">
        <v>100</v>
      </c>
      <c r="I28" s="57" t="s">
        <v>46</v>
      </c>
      <c r="J28" s="58">
        <v>200</v>
      </c>
      <c r="K28" s="58">
        <v>10295.1</v>
      </c>
      <c r="L28" s="89">
        <v>1</v>
      </c>
      <c r="M28" s="93">
        <v>1008.5</v>
      </c>
      <c r="N28" s="89">
        <v>1053.5</v>
      </c>
      <c r="O28" s="58">
        <v>1.05</v>
      </c>
      <c r="P28" s="58">
        <f t="shared" si="0"/>
        <v>10809.855</v>
      </c>
      <c r="Q28" s="59" t="s">
        <v>47</v>
      </c>
      <c r="R28" s="58" t="s">
        <v>76</v>
      </c>
      <c r="S28" s="58" t="s">
        <v>103</v>
      </c>
      <c r="T28" s="77"/>
      <c r="U28" s="78"/>
      <c r="V28" s="77"/>
      <c r="W28" s="77"/>
      <c r="X28" s="79" t="s">
        <v>102</v>
      </c>
      <c r="Y28" s="79"/>
      <c r="Z28" s="79"/>
      <c r="AB28" s="79"/>
    </row>
    <row r="29" spans="1:28" s="5" customFormat="1" ht="45" customHeight="1">
      <c r="A29" s="28" t="s">
        <v>97</v>
      </c>
      <c r="B29" s="29">
        <v>9000733055</v>
      </c>
      <c r="C29" s="29">
        <v>10</v>
      </c>
      <c r="D29" s="30"/>
      <c r="E29" s="31">
        <v>45845</v>
      </c>
      <c r="F29" s="32" t="s">
        <v>98</v>
      </c>
      <c r="G29" s="33" t="s">
        <v>99</v>
      </c>
      <c r="H29" s="28" t="s">
        <v>100</v>
      </c>
      <c r="I29" s="57" t="s">
        <v>59</v>
      </c>
      <c r="J29" s="58">
        <v>30</v>
      </c>
      <c r="K29" s="58">
        <v>1176.5</v>
      </c>
      <c r="L29" s="90"/>
      <c r="M29" s="94"/>
      <c r="N29" s="90"/>
      <c r="O29" s="58">
        <v>0.95</v>
      </c>
      <c r="P29" s="58">
        <f t="shared" si="0"/>
        <v>1117.675</v>
      </c>
      <c r="Q29" s="59" t="s">
        <v>47</v>
      </c>
      <c r="R29" s="58"/>
      <c r="S29" s="58" t="s">
        <v>103</v>
      </c>
      <c r="T29" s="77">
        <f t="shared" si="2"/>
        <v>0.94499999999999995</v>
      </c>
      <c r="U29" s="78">
        <f t="shared" si="3"/>
        <v>4.9999999999998899E-3</v>
      </c>
      <c r="V29" s="77"/>
      <c r="W29" s="77">
        <f t="shared" si="4"/>
        <v>0.94499999999999995</v>
      </c>
      <c r="X29" s="79" t="s">
        <v>102</v>
      </c>
      <c r="Y29" s="79"/>
      <c r="Z29" s="79"/>
      <c r="AB29" s="79"/>
    </row>
    <row r="30" spans="1:28" s="5" customFormat="1" ht="45" customHeight="1">
      <c r="A30" s="28" t="s">
        <v>97</v>
      </c>
      <c r="B30" s="29">
        <v>9000733055</v>
      </c>
      <c r="C30" s="29">
        <v>10</v>
      </c>
      <c r="D30" s="30"/>
      <c r="E30" s="31">
        <v>45846</v>
      </c>
      <c r="F30" s="32" t="s">
        <v>98</v>
      </c>
      <c r="G30" s="33" t="s">
        <v>99</v>
      </c>
      <c r="H30" s="28" t="s">
        <v>100</v>
      </c>
      <c r="I30" s="57" t="s">
        <v>46</v>
      </c>
      <c r="J30" s="58">
        <v>160</v>
      </c>
      <c r="K30" s="58">
        <v>8192.2999999999993</v>
      </c>
      <c r="L30" s="89">
        <v>1</v>
      </c>
      <c r="M30" s="93">
        <f>N30-45</f>
        <v>858</v>
      </c>
      <c r="N30" s="89">
        <v>903</v>
      </c>
      <c r="O30" s="58">
        <v>1.05</v>
      </c>
      <c r="P30" s="58">
        <f t="shared" si="0"/>
        <v>8601.9150000000009</v>
      </c>
      <c r="Q30" s="59" t="s">
        <v>47</v>
      </c>
      <c r="R30" s="58" t="s">
        <v>76</v>
      </c>
      <c r="S30" s="58" t="s">
        <v>104</v>
      </c>
      <c r="T30" s="77"/>
      <c r="U30" s="78"/>
      <c r="V30" s="77"/>
      <c r="W30" s="77"/>
      <c r="X30" s="79" t="s">
        <v>102</v>
      </c>
      <c r="Y30" s="79"/>
      <c r="Z30" s="79"/>
      <c r="AB30" s="79"/>
    </row>
    <row r="31" spans="1:28" s="5" customFormat="1" ht="45" customHeight="1">
      <c r="A31" s="28" t="s">
        <v>97</v>
      </c>
      <c r="B31" s="29">
        <v>9000733055</v>
      </c>
      <c r="C31" s="29">
        <v>10</v>
      </c>
      <c r="D31" s="30"/>
      <c r="E31" s="31">
        <v>45846</v>
      </c>
      <c r="F31" s="32" t="s">
        <v>98</v>
      </c>
      <c r="G31" s="33" t="s">
        <v>99</v>
      </c>
      <c r="H31" s="28" t="s">
        <v>100</v>
      </c>
      <c r="I31" s="57" t="s">
        <v>59</v>
      </c>
      <c r="J31" s="58">
        <v>41</v>
      </c>
      <c r="K31" s="58">
        <v>1571.1</v>
      </c>
      <c r="L31" s="90"/>
      <c r="M31" s="94"/>
      <c r="N31" s="90"/>
      <c r="O31" s="58">
        <v>0.95</v>
      </c>
      <c r="P31" s="58">
        <f t="shared" si="0"/>
        <v>1492.5450000000001</v>
      </c>
      <c r="Q31" s="59" t="s">
        <v>47</v>
      </c>
      <c r="R31" s="58"/>
      <c r="S31" s="58" t="s">
        <v>104</v>
      </c>
      <c r="T31" s="77">
        <f t="shared" si="2"/>
        <v>0.94499999999999995</v>
      </c>
      <c r="U31" s="78">
        <f t="shared" si="3"/>
        <v>4.9999999999998899E-3</v>
      </c>
      <c r="V31" s="77"/>
      <c r="W31" s="77">
        <f t="shared" si="4"/>
        <v>0.94499999999999995</v>
      </c>
      <c r="X31" s="79" t="s">
        <v>102</v>
      </c>
      <c r="Y31" s="79"/>
      <c r="Z31" s="79"/>
      <c r="AB31" s="79"/>
    </row>
    <row r="32" spans="1:28" s="5" customFormat="1" ht="45" customHeight="1">
      <c r="A32" s="28" t="s">
        <v>105</v>
      </c>
      <c r="B32" s="29">
        <v>9000722361</v>
      </c>
      <c r="C32" s="29">
        <v>10</v>
      </c>
      <c r="D32" s="30"/>
      <c r="E32" s="31">
        <v>45841</v>
      </c>
      <c r="F32" s="32" t="s">
        <v>106</v>
      </c>
      <c r="G32" s="33" t="s">
        <v>107</v>
      </c>
      <c r="H32" s="28" t="s">
        <v>108</v>
      </c>
      <c r="I32" s="57" t="s">
        <v>46</v>
      </c>
      <c r="J32" s="58">
        <v>87</v>
      </c>
      <c r="K32" s="58">
        <v>5010.3</v>
      </c>
      <c r="L32" s="59">
        <v>1</v>
      </c>
      <c r="M32" s="60">
        <v>329.5</v>
      </c>
      <c r="N32" s="59">
        <v>374.5</v>
      </c>
      <c r="O32" s="58">
        <v>1.23</v>
      </c>
      <c r="P32" s="58">
        <f t="shared" si="0"/>
        <v>6162.6689999999999</v>
      </c>
      <c r="Q32" s="59" t="s">
        <v>47</v>
      </c>
      <c r="R32" s="58" t="s">
        <v>73</v>
      </c>
      <c r="S32" s="58" t="s">
        <v>109</v>
      </c>
      <c r="T32" s="77"/>
      <c r="U32" s="78"/>
      <c r="V32" s="77"/>
      <c r="W32" s="77"/>
      <c r="X32" s="79" t="s">
        <v>102</v>
      </c>
      <c r="Y32" s="79"/>
      <c r="Z32" s="79"/>
      <c r="AB32" s="79"/>
    </row>
    <row r="33" spans="1:27" s="6" customFormat="1" ht="45" customHeight="1">
      <c r="A33" s="34"/>
      <c r="B33" s="35"/>
      <c r="C33" s="35"/>
      <c r="D33" s="36"/>
      <c r="E33" s="37"/>
      <c r="F33" s="38" t="s">
        <v>110</v>
      </c>
      <c r="G33" s="39"/>
      <c r="H33" s="34"/>
      <c r="I33" s="61"/>
      <c r="J33" s="62"/>
      <c r="K33" s="62"/>
      <c r="L33" s="63"/>
      <c r="M33" s="64"/>
      <c r="N33" s="63"/>
      <c r="O33" s="62"/>
      <c r="P33" s="63">
        <v>-49.96</v>
      </c>
      <c r="Q33" s="62"/>
      <c r="R33" s="62"/>
      <c r="S33" s="62"/>
      <c r="T33" s="80"/>
      <c r="U33" s="81"/>
      <c r="V33" s="81"/>
      <c r="W33" s="82"/>
      <c r="X33" s="82"/>
      <c r="Y33" s="82"/>
      <c r="AA33" s="82"/>
    </row>
    <row r="34" spans="1:27">
      <c r="J34">
        <f t="shared" ref="J34:L34" si="5">SUM(J10:J33)</f>
        <v>2134</v>
      </c>
      <c r="K34">
        <f t="shared" si="5"/>
        <v>110175.7</v>
      </c>
      <c r="L34">
        <f t="shared" si="5"/>
        <v>15</v>
      </c>
      <c r="P34">
        <f>SUM(P10:P33)</f>
        <v>132260.783</v>
      </c>
    </row>
  </sheetData>
  <mergeCells count="27">
    <mergeCell ref="M26:M27"/>
    <mergeCell ref="M28:M29"/>
    <mergeCell ref="M30:M31"/>
    <mergeCell ref="N11:N12"/>
    <mergeCell ref="N13:N14"/>
    <mergeCell ref="N18:N19"/>
    <mergeCell ref="N21:N22"/>
    <mergeCell ref="N23:N24"/>
    <mergeCell ref="N26:N27"/>
    <mergeCell ref="N28:N29"/>
    <mergeCell ref="N30:N31"/>
    <mergeCell ref="M11:M12"/>
    <mergeCell ref="M13:M14"/>
    <mergeCell ref="M18:M19"/>
    <mergeCell ref="M21:M22"/>
    <mergeCell ref="M23:M24"/>
    <mergeCell ref="L21:L22"/>
    <mergeCell ref="L23:L24"/>
    <mergeCell ref="L26:L27"/>
    <mergeCell ref="L28:L29"/>
    <mergeCell ref="L30:L31"/>
    <mergeCell ref="A1:D1"/>
    <mergeCell ref="A4:D4"/>
    <mergeCell ref="L11:L12"/>
    <mergeCell ref="L13:L14"/>
    <mergeCell ref="L18:L19"/>
    <mergeCell ref="G1:J4"/>
  </mergeCell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ttxpg066</dc:creator>
  <cp:lastModifiedBy>John Som</cp:lastModifiedBy>
  <dcterms:created xsi:type="dcterms:W3CDTF">2025-07-08T09:36:00Z</dcterms:created>
  <dcterms:modified xsi:type="dcterms:W3CDTF">2025-07-09T00:45:10Z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4A4614BFA6B0476E958B095A367E54C1_11</vt:lpwstr>
  </property>
  <property fmtid="{D5CDD505-2E9C-101B-9397-08002B2CF9AE}" pid="3" name="KSOProductBuildVer">
    <vt:lpwstr>2052-12.1.0.21915</vt:lpwstr>
  </property>
</Properties>
</file>