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8_{23D055BF-1963-4132-B8C3-3E7AFCA9C67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M27" i="1"/>
  <c r="L27" i="1"/>
  <c r="J27" i="1"/>
  <c r="I27" i="1"/>
  <c r="H27" i="1"/>
  <c r="O26" i="1"/>
  <c r="E26" i="1"/>
  <c r="O25" i="1"/>
  <c r="E25" i="1"/>
  <c r="O24" i="1"/>
  <c r="E24" i="1"/>
  <c r="O23" i="1"/>
  <c r="E23" i="1"/>
  <c r="O22" i="1"/>
  <c r="E22" i="1"/>
  <c r="O21" i="1"/>
  <c r="E21" i="1"/>
  <c r="O20" i="1"/>
  <c r="E20" i="1"/>
  <c r="O19" i="1"/>
  <c r="E19" i="1"/>
  <c r="O18" i="1"/>
  <c r="E18" i="1"/>
  <c r="O17" i="1"/>
  <c r="M17" i="1"/>
  <c r="E17" i="1"/>
  <c r="O16" i="1"/>
  <c r="E16" i="1"/>
  <c r="O15" i="1"/>
  <c r="E15" i="1"/>
  <c r="O14" i="1"/>
  <c r="E14" i="1"/>
  <c r="O13" i="1"/>
  <c r="E13" i="1"/>
  <c r="O12" i="1"/>
  <c r="E12" i="1"/>
  <c r="O11" i="1"/>
  <c r="E11" i="1"/>
  <c r="O10" i="1"/>
  <c r="E10" i="1"/>
  <c r="O9" i="1"/>
  <c r="M9" i="1"/>
  <c r="E9" i="1"/>
  <c r="O8" i="1"/>
  <c r="M8" i="1"/>
  <c r="E8" i="1"/>
  <c r="O7" i="1"/>
  <c r="E7" i="1"/>
  <c r="O6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ttxpg050</author>
    <author>jpz031118</author>
  </authors>
  <commentList>
    <comment ref="O4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越南</t>
        </r>
      </text>
    </comment>
    <comment ref="A6" authorId="1" shapeId="0" xr:uid="{00000000-0006-0000-0000-000002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2025.3.4</t>
        </r>
      </text>
    </comment>
    <comment ref="A9" authorId="1" shapeId="0" xr:uid="{00000000-0006-0000-0000-000003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2025/5/9</t>
        </r>
      </text>
    </comment>
    <comment ref="A13" authorId="1" shapeId="0" xr:uid="{00000000-0006-0000-0000-000004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2025/6/18</t>
        </r>
      </text>
    </comment>
    <comment ref="A14" authorId="1" shapeId="0" xr:uid="{00000000-0006-0000-0000-000005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2024.12.30</t>
        </r>
      </text>
    </comment>
    <comment ref="G16" authorId="2" shapeId="0" xr:uid="{00000000-0006-0000-0000-000006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38以下小皮</t>
        </r>
      </text>
    </comment>
    <comment ref="A17" authorId="1" shapeId="0" xr:uid="{00000000-0006-0000-0000-000007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2025/5/27</t>
        </r>
      </text>
    </comment>
    <comment ref="A18" authorId="1" shapeId="0" xr:uid="{00000000-0006-0000-0000-000008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2025/6/23</t>
        </r>
      </text>
    </comment>
    <comment ref="A19" authorId="1" shapeId="0" xr:uid="{00000000-0006-0000-0000-000009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2025.2.14</t>
        </r>
      </text>
    </comment>
    <comment ref="A24" authorId="1" shapeId="0" xr:uid="{00000000-0006-0000-0000-00000A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2025/5/15</t>
        </r>
      </text>
    </comment>
    <comment ref="A25" authorId="1" shapeId="0" xr:uid="{00000000-0006-0000-0000-00000B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2025.6.3</t>
        </r>
      </text>
    </comment>
    <comment ref="A26" authorId="1" shapeId="0" xr:uid="{00000000-0006-0000-0000-00000C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2025.3.11</t>
        </r>
      </text>
    </comment>
  </commentList>
</comments>
</file>

<file path=xl/sharedStrings.xml><?xml version="1.0" encoding="utf-8"?>
<sst xmlns="http://schemas.openxmlformats.org/spreadsheetml/2006/main" count="169" uniqueCount="86">
  <si>
    <t>加利福家具材料有限公司</t>
  </si>
  <si>
    <r>
      <rPr>
        <b/>
        <sz val="12"/>
        <color rgb="FF000000"/>
        <rFont val="宋体"/>
        <charset val="134"/>
      </rPr>
      <t>客户名称：</t>
    </r>
    <r>
      <rPr>
        <b/>
        <sz val="12"/>
        <color rgb="FF000000"/>
        <rFont val="Arial"/>
        <charset val="134"/>
      </rPr>
      <t xml:space="preserve">TIMBERLAND CO., LTD. </t>
    </r>
  </si>
  <si>
    <t>供货日期：</t>
  </si>
  <si>
    <t>2025/7/</t>
  </si>
  <si>
    <t>TBL</t>
  </si>
  <si>
    <t>预计到货</t>
  </si>
  <si>
    <t>通天星代码</t>
  </si>
  <si>
    <t>发票号码：</t>
  </si>
  <si>
    <t>JLFMH25016</t>
  </si>
  <si>
    <t>Po Nb</t>
  </si>
  <si>
    <t>入库时间</t>
  </si>
  <si>
    <t>生产单号</t>
  </si>
  <si>
    <t>生产名称</t>
  </si>
  <si>
    <t>物料编码</t>
  </si>
  <si>
    <t>客户品名</t>
  </si>
  <si>
    <t>等级</t>
  </si>
  <si>
    <t>张数</t>
  </si>
  <si>
    <t>尺码</t>
  </si>
  <si>
    <t>件数</t>
  </si>
  <si>
    <t>件数序号</t>
  </si>
  <si>
    <t>毛重量KG</t>
  </si>
  <si>
    <t>净重KG</t>
  </si>
  <si>
    <r>
      <rPr>
        <b/>
        <sz val="10"/>
        <rFont val="宋体"/>
        <charset val="134"/>
      </rPr>
      <t>单价</t>
    </r>
    <r>
      <rPr>
        <b/>
        <sz val="10"/>
        <rFont val="Arial"/>
      </rPr>
      <t>USD</t>
    </r>
  </si>
  <si>
    <r>
      <rPr>
        <b/>
        <sz val="10"/>
        <rFont val="宋体"/>
        <charset val="134"/>
      </rPr>
      <t>金额</t>
    </r>
    <r>
      <rPr>
        <b/>
        <sz val="10"/>
        <rFont val="Arial"/>
      </rPr>
      <t xml:space="preserve"> USD</t>
    </r>
  </si>
  <si>
    <t>皮坯</t>
  </si>
  <si>
    <t>批次号</t>
  </si>
  <si>
    <t>备注</t>
  </si>
  <si>
    <t>2504012-01</t>
  </si>
  <si>
    <t>XZJY-EX-白121</t>
  </si>
  <si>
    <t>A级</t>
  </si>
  <si>
    <t>C3</t>
  </si>
  <si>
    <t>JF250730</t>
  </si>
  <si>
    <t>2.2*1.8*0.76</t>
  </si>
  <si>
    <t>02T25041904</t>
  </si>
  <si>
    <t>折扣</t>
  </si>
  <si>
    <t>2.2*1.8*0.73</t>
  </si>
  <si>
    <t>02T25041903</t>
  </si>
  <si>
    <t>2505042-01</t>
  </si>
  <si>
    <t>TGX-XM-酒红290</t>
  </si>
  <si>
    <t>JF250630</t>
  </si>
  <si>
    <t>2.2*1.8*0.72</t>
  </si>
  <si>
    <t>02T25051905</t>
  </si>
  <si>
    <t>2506022-01</t>
  </si>
  <si>
    <t>2.2*1.8*0.77</t>
  </si>
  <si>
    <t>02T25061406</t>
  </si>
  <si>
    <t>2.2*1.8*0.52</t>
  </si>
  <si>
    <t>02T25061410</t>
  </si>
  <si>
    <t>01T25061503</t>
  </si>
  <si>
    <t>2502049-01</t>
  </si>
  <si>
    <t>XZDY-EX-浅灰188</t>
  </si>
  <si>
    <t>2.2*1.8*0.67</t>
  </si>
  <si>
    <t>01T25021902</t>
  </si>
  <si>
    <t>2.2*1.8*0.63</t>
  </si>
  <si>
    <t>01T25022102</t>
  </si>
  <si>
    <t>A级小皮</t>
  </si>
  <si>
    <t>2505077-01</t>
  </si>
  <si>
    <t>XZSY-EX-黄棕365</t>
  </si>
  <si>
    <t>JF250705</t>
  </si>
  <si>
    <t>02T25051704</t>
  </si>
  <si>
    <t>2504008-01</t>
  </si>
  <si>
    <t>XZGY-FT-灰718</t>
  </si>
  <si>
    <t>DLTR1</t>
  </si>
  <si>
    <t>JF250715</t>
  </si>
  <si>
    <t>2.2*1.8*0.66</t>
  </si>
  <si>
    <t>01T25041707</t>
  </si>
  <si>
    <t>2504040-01</t>
  </si>
  <si>
    <t>2.2*1.8*0.75</t>
  </si>
  <si>
    <t>02T25050703</t>
  </si>
  <si>
    <t>2.2*1.8*0.7</t>
  </si>
  <si>
    <t>02T25050704</t>
  </si>
  <si>
    <t>2.2*1.8*0.53</t>
  </si>
  <si>
    <t>02T25050705</t>
  </si>
  <si>
    <t>2506018-01</t>
  </si>
  <si>
    <t>XPAY-FT-黄棕470</t>
  </si>
  <si>
    <t>JF250710</t>
  </si>
  <si>
    <t>01T25062302</t>
  </si>
  <si>
    <t>2504072-01</t>
  </si>
  <si>
    <t>UXCY-ET-焦糖10</t>
  </si>
  <si>
    <t>TR1</t>
  </si>
  <si>
    <t>JF250725</t>
  </si>
  <si>
    <t>2.2*1.8*0.45</t>
  </si>
  <si>
    <t>02T25042801-01</t>
  </si>
  <si>
    <t>invoice no</t>
  </si>
  <si>
    <t>invoice ref</t>
  </si>
  <si>
    <t>invoice date</t>
  </si>
  <si>
    <t>CLF2025-194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</si>
</sst>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yyyy/m/d;@"/>
    <numFmt numFmtId="169" formatCode="0.00_ "/>
  </numFmts>
  <fonts count="25">
    <font>
      <sz val="11"/>
      <color theme="1"/>
      <name val="Calibri"/>
      <charset val="134"/>
      <scheme val="minor"/>
    </font>
    <font>
      <b/>
      <sz val="12"/>
      <name val="宋体"/>
      <charset val="134"/>
    </font>
    <font>
      <b/>
      <sz val="12"/>
      <name val="Arial"/>
    </font>
    <font>
      <sz val="12"/>
      <name val="Arial"/>
    </font>
    <font>
      <b/>
      <sz val="12"/>
      <color rgb="FF000000"/>
      <name val="宋体"/>
      <charset val="134"/>
    </font>
    <font>
      <b/>
      <sz val="12"/>
      <color indexed="8"/>
      <name val="Arial"/>
    </font>
    <font>
      <sz val="12"/>
      <color indexed="8"/>
      <name val="Arial"/>
    </font>
    <font>
      <b/>
      <sz val="12"/>
      <color indexed="8"/>
      <name val="宋体"/>
      <charset val="134"/>
    </font>
    <font>
      <sz val="12"/>
      <name val="宋体"/>
      <charset val="134"/>
    </font>
    <font>
      <b/>
      <sz val="10"/>
      <name val="Arial"/>
    </font>
    <font>
      <b/>
      <sz val="10"/>
      <name val="宋体"/>
      <charset val="134"/>
    </font>
    <font>
      <sz val="12"/>
      <color theme="1"/>
      <name val="Calibri"/>
      <charset val="134"/>
      <scheme val="minor"/>
    </font>
    <font>
      <sz val="12"/>
      <color rgb="FF0000FF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宋体"/>
    </font>
    <font>
      <sz val="1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  <charset val="134"/>
    </font>
    <font>
      <sz val="10"/>
      <name val="宋体"/>
      <charset val="134"/>
    </font>
    <font>
      <sz val="12"/>
      <color indexed="23"/>
      <name val="Arial"/>
      <charset val="134"/>
    </font>
    <font>
      <b/>
      <sz val="12"/>
      <color rgb="FF00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40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4" fontId="9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68" fontId="13" fillId="0" borderId="2" xfId="0" applyNumberFormat="1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169" fontId="16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 wrapText="1"/>
    </xf>
    <xf numFmtId="169" fontId="6" fillId="2" borderId="0" xfId="0" applyNumberFormat="1" applyFont="1" applyFill="1" applyAlignment="1">
      <alignment horizontal="center" vertical="center" wrapText="1"/>
    </xf>
    <xf numFmtId="169" fontId="7" fillId="2" borderId="0" xfId="0" applyNumberFormat="1" applyFont="1" applyFill="1" applyAlignment="1">
      <alignment horizontal="center" vertical="center" wrapText="1"/>
    </xf>
    <xf numFmtId="169" fontId="17" fillId="2" borderId="0" xfId="0" applyNumberFormat="1" applyFont="1" applyFill="1" applyAlignment="1">
      <alignment horizontal="center"/>
    </xf>
    <xf numFmtId="14" fontId="18" fillId="2" borderId="0" xfId="0" applyNumberFormat="1" applyFont="1" applyFill="1" applyAlignment="1">
      <alignment horizontal="center"/>
    </xf>
    <xf numFmtId="169" fontId="18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169" fontId="19" fillId="2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169" fontId="10" fillId="0" borderId="1" xfId="0" applyNumberFormat="1" applyFont="1" applyBorder="1" applyAlignment="1">
      <alignment horizontal="center" vertical="center" wrapText="1"/>
    </xf>
    <xf numFmtId="169" fontId="11" fillId="0" borderId="2" xfId="0" applyNumberFormat="1" applyFont="1" applyBorder="1" applyAlignment="1">
      <alignment horizontal="center" vertical="center"/>
    </xf>
    <xf numFmtId="169" fontId="12" fillId="0" borderId="2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9" fontId="13" fillId="0" borderId="2" xfId="0" applyNumberFormat="1" applyFont="1" applyBorder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xzg-nas05\&#20849;&#20139;&#25991;&#20214;&#22841;\&#32463;&#33829;&#20013;&#24515;-&#33829;&#38144;&#20869;&#21220;\&#37049;&#29748;\&#26085;&#24120;&#21150;&#20844;\&#25935;&#21326;\&#25935;&#21326;&#23478;&#20855;&#65288;MH&#65289;(&#12317;&#9660;&#30399;&#9660;)\MH&#21457;&#36135;&#36164;&#26009;2023.4&#26376;&#24320;&#22987;&#9733;&#9733;&#97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订单"/>
      <sheetName val="共用底色"/>
      <sheetName val="CLF订单"/>
      <sheetName val="邮寄仿皮"/>
      <sheetName val="MH库存"/>
      <sheetName val="可转TBL"/>
      <sheetName val="TBL库存"/>
      <sheetName val="CLF库存"/>
      <sheetName val="外销发货"/>
      <sheetName val="外销到款"/>
      <sheetName val="加利福"/>
      <sheetName val="越南发货"/>
      <sheetName val="2000惠州"/>
      <sheetName val="1030家居"/>
      <sheetName val="2070中国"/>
      <sheetName val="2050吴江"/>
      <sheetName val="2230重庆"/>
      <sheetName val="2240陕西"/>
      <sheetName val="样品"/>
      <sheetName val="价格"/>
      <sheetName val="敏星旺"/>
      <sheetName val="寄样"/>
      <sheetName val="料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TTX品名</v>
          </cell>
          <cell r="B1" t="str">
            <v>物料号</v>
          </cell>
          <cell r="C1" t="str">
            <v>短文本</v>
          </cell>
        </row>
        <row r="2">
          <cell r="A2">
            <v>3728</v>
          </cell>
          <cell r="B2">
            <v>110137280</v>
          </cell>
          <cell r="C2" t="str">
            <v>3728#</v>
          </cell>
        </row>
        <row r="3">
          <cell r="A3">
            <v>3710</v>
          </cell>
          <cell r="B3">
            <v>110137100</v>
          </cell>
          <cell r="C3" t="str">
            <v>3710#</v>
          </cell>
        </row>
        <row r="4">
          <cell r="A4">
            <v>3707</v>
          </cell>
          <cell r="B4">
            <v>110137070</v>
          </cell>
          <cell r="C4" t="str">
            <v>3707#</v>
          </cell>
        </row>
        <row r="5">
          <cell r="A5">
            <v>3701</v>
          </cell>
          <cell r="B5">
            <v>110137010</v>
          </cell>
          <cell r="C5" t="str">
            <v>3701#</v>
          </cell>
        </row>
        <row r="6">
          <cell r="A6">
            <v>4092</v>
          </cell>
          <cell r="B6">
            <v>110140920</v>
          </cell>
          <cell r="C6" t="str">
            <v>4092#</v>
          </cell>
        </row>
        <row r="7">
          <cell r="A7">
            <v>4058</v>
          </cell>
          <cell r="B7">
            <v>110140580</v>
          </cell>
          <cell r="C7" t="str">
            <v>4058#</v>
          </cell>
        </row>
        <row r="8">
          <cell r="A8">
            <v>4053</v>
          </cell>
          <cell r="B8">
            <v>110140531</v>
          </cell>
          <cell r="C8" t="str">
            <v>4053#</v>
          </cell>
        </row>
        <row r="9">
          <cell r="A9">
            <v>3720</v>
          </cell>
          <cell r="B9">
            <v>110137200</v>
          </cell>
          <cell r="C9" t="str">
            <v>3720#</v>
          </cell>
        </row>
        <row r="10">
          <cell r="A10">
            <v>3703</v>
          </cell>
          <cell r="B10">
            <v>110137030</v>
          </cell>
          <cell r="C10" t="str">
            <v>3703#</v>
          </cell>
        </row>
        <row r="11">
          <cell r="A11">
            <v>3714</v>
          </cell>
          <cell r="B11">
            <v>110137140</v>
          </cell>
          <cell r="C11" t="str">
            <v>3714#</v>
          </cell>
        </row>
        <row r="12">
          <cell r="A12">
            <v>3702</v>
          </cell>
          <cell r="B12">
            <v>110137020</v>
          </cell>
          <cell r="C12" t="str">
            <v>3702#</v>
          </cell>
        </row>
        <row r="13">
          <cell r="A13">
            <v>3726</v>
          </cell>
          <cell r="B13">
            <v>110137260</v>
          </cell>
          <cell r="C13" t="str">
            <v>3726#</v>
          </cell>
        </row>
        <row r="14">
          <cell r="A14">
            <v>3704</v>
          </cell>
          <cell r="B14">
            <v>110137040</v>
          </cell>
          <cell r="C14" t="str">
            <v>3704#</v>
          </cell>
        </row>
        <row r="15">
          <cell r="A15">
            <v>3722</v>
          </cell>
          <cell r="B15">
            <v>110137220</v>
          </cell>
          <cell r="C15" t="str">
            <v>3722#</v>
          </cell>
        </row>
        <row r="16">
          <cell r="A16">
            <v>4055</v>
          </cell>
          <cell r="B16">
            <v>110140550</v>
          </cell>
          <cell r="C16" t="str">
            <v>4055#</v>
          </cell>
        </row>
        <row r="17">
          <cell r="A17">
            <v>3723</v>
          </cell>
          <cell r="B17">
            <v>110137230</v>
          </cell>
          <cell r="C17" t="str">
            <v>3723#</v>
          </cell>
        </row>
        <row r="18">
          <cell r="A18">
            <v>3705</v>
          </cell>
          <cell r="B18">
            <v>110137050</v>
          </cell>
          <cell r="C18" t="str">
            <v>3705#</v>
          </cell>
        </row>
        <row r="19">
          <cell r="A19">
            <v>3716</v>
          </cell>
          <cell r="B19">
            <v>110137160</v>
          </cell>
          <cell r="C19" t="str">
            <v>3716#</v>
          </cell>
        </row>
        <row r="20">
          <cell r="A20">
            <v>4546</v>
          </cell>
          <cell r="B20">
            <v>110145460</v>
          </cell>
          <cell r="C20" t="str">
            <v>4546#</v>
          </cell>
        </row>
        <row r="21">
          <cell r="A21">
            <v>4078</v>
          </cell>
          <cell r="B21">
            <v>110140780</v>
          </cell>
          <cell r="C21" t="str">
            <v>4078#</v>
          </cell>
        </row>
        <row r="22">
          <cell r="A22">
            <v>4032</v>
          </cell>
          <cell r="B22">
            <v>110140320</v>
          </cell>
          <cell r="C22" t="str">
            <v>4032#</v>
          </cell>
        </row>
        <row r="23">
          <cell r="A23">
            <v>4056</v>
          </cell>
          <cell r="B23">
            <v>110140560</v>
          </cell>
          <cell r="C23" t="str">
            <v>4056#</v>
          </cell>
        </row>
        <row r="24">
          <cell r="A24">
            <v>3718</v>
          </cell>
          <cell r="B24">
            <v>110137180</v>
          </cell>
          <cell r="C24" t="str">
            <v>3718#</v>
          </cell>
        </row>
        <row r="25">
          <cell r="A25">
            <v>3708</v>
          </cell>
          <cell r="B25">
            <v>110137080</v>
          </cell>
          <cell r="C25" t="str">
            <v>3708#</v>
          </cell>
        </row>
        <row r="26">
          <cell r="A26" t="str">
            <v>3720-2</v>
          </cell>
          <cell r="B26">
            <v>110237200</v>
          </cell>
          <cell r="C26" t="str">
            <v>3720#二层皮</v>
          </cell>
        </row>
        <row r="27">
          <cell r="A27" t="str">
            <v>3703-2</v>
          </cell>
          <cell r="B27">
            <v>110237030</v>
          </cell>
          <cell r="C27" t="str">
            <v>3703#二层皮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7"/>
  <sheetViews>
    <sheetView tabSelected="1" workbookViewId="0">
      <selection activeCell="T9" sqref="T9"/>
    </sheetView>
  </sheetViews>
  <sheetFormatPr defaultColWidth="9" defaultRowHeight="15"/>
  <cols>
    <col min="1" max="1" width="12.42578125" customWidth="1"/>
    <col min="2" max="2" width="12.28515625" customWidth="1"/>
    <col min="3" max="3" width="11.42578125"/>
    <col min="4" max="4" width="16.7109375" customWidth="1"/>
    <col min="5" max="5" width="12.42578125" customWidth="1"/>
    <col min="6" max="6" width="10.42578125" customWidth="1"/>
    <col min="7" max="7" width="8.140625" customWidth="1"/>
    <col min="8" max="8" width="9" customWidth="1"/>
    <col min="9" max="9" width="11.42578125" customWidth="1"/>
    <col min="10" max="10" width="6.5703125" customWidth="1"/>
    <col min="11" max="11" width="8.28515625" customWidth="1"/>
    <col min="12" max="13" width="9.28515625"/>
    <col min="14" max="14" width="8.7109375" customWidth="1"/>
    <col min="15" max="15" width="12.85546875" customWidth="1"/>
    <col min="17" max="17" width="11.42578125" customWidth="1"/>
    <col min="18" max="18" width="15.28515625" customWidth="1"/>
  </cols>
  <sheetData>
    <row r="1" spans="1:21" ht="15.75">
      <c r="A1" s="55" t="s">
        <v>0</v>
      </c>
      <c r="B1" s="56"/>
      <c r="C1" s="56"/>
      <c r="D1" s="56"/>
      <c r="E1" s="56"/>
      <c r="F1" s="56"/>
      <c r="G1" s="56"/>
      <c r="H1" s="1"/>
      <c r="I1" s="21"/>
      <c r="J1" s="1"/>
      <c r="K1" s="22"/>
      <c r="L1" s="1"/>
      <c r="M1" s="23"/>
      <c r="N1" s="23"/>
      <c r="O1" s="24"/>
      <c r="P1" s="25"/>
      <c r="Q1" s="25"/>
      <c r="R1" s="23"/>
    </row>
    <row r="2" spans="1:21" ht="15.75">
      <c r="A2" s="57" t="s">
        <v>1</v>
      </c>
      <c r="B2" s="58"/>
      <c r="C2" s="58"/>
      <c r="D2" s="58"/>
      <c r="E2" s="58"/>
      <c r="F2" s="58"/>
      <c r="G2" s="2"/>
      <c r="H2" s="3"/>
      <c r="I2" s="6"/>
      <c r="J2" s="1"/>
      <c r="K2" s="26"/>
      <c r="L2" s="27"/>
      <c r="M2" s="28"/>
      <c r="N2" s="29"/>
      <c r="O2" s="30"/>
      <c r="P2" s="31"/>
      <c r="Q2" s="31"/>
      <c r="R2" s="46"/>
    </row>
    <row r="3" spans="1:21" ht="24">
      <c r="A3" s="4" t="s">
        <v>2</v>
      </c>
      <c r="B3" s="5">
        <v>45840</v>
      </c>
      <c r="C3" s="5" t="s">
        <v>3</v>
      </c>
      <c r="D3" s="55"/>
      <c r="E3" s="55"/>
      <c r="F3" s="56"/>
      <c r="G3" s="6" t="s">
        <v>4</v>
      </c>
      <c r="H3" s="7" t="s">
        <v>5</v>
      </c>
      <c r="I3" s="32"/>
      <c r="J3" s="32"/>
      <c r="K3" s="33"/>
      <c r="L3" s="8"/>
      <c r="M3" s="34"/>
      <c r="N3" s="34"/>
      <c r="O3" s="35"/>
      <c r="P3" s="36" t="s">
        <v>6</v>
      </c>
      <c r="Q3" s="36"/>
      <c r="R3" s="47">
        <v>11539</v>
      </c>
    </row>
    <row r="4" spans="1:21" ht="15.75">
      <c r="A4" s="4" t="s">
        <v>7</v>
      </c>
      <c r="B4" s="59" t="s">
        <v>8</v>
      </c>
      <c r="C4" s="58"/>
      <c r="D4" s="6"/>
      <c r="E4" s="6"/>
      <c r="F4" s="6"/>
      <c r="G4" s="8"/>
      <c r="H4" s="8"/>
      <c r="I4" s="37"/>
      <c r="J4" s="8"/>
      <c r="K4" s="38"/>
      <c r="L4" s="1"/>
      <c r="M4" s="23"/>
      <c r="N4" s="23"/>
      <c r="O4" s="30"/>
      <c r="P4" s="39"/>
      <c r="Q4" s="39"/>
      <c r="R4" s="47"/>
    </row>
    <row r="5" spans="1:21" ht="25.5">
      <c r="A5" s="9" t="s">
        <v>9</v>
      </c>
      <c r="B5" s="10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40" t="s">
        <v>23</v>
      </c>
      <c r="P5" s="10" t="s">
        <v>24</v>
      </c>
      <c r="Q5" s="48" t="s">
        <v>25</v>
      </c>
      <c r="R5" s="10" t="s">
        <v>26</v>
      </c>
      <c r="S5" s="65" t="s">
        <v>82</v>
      </c>
      <c r="T5" s="65" t="s">
        <v>83</v>
      </c>
      <c r="U5" s="65" t="s">
        <v>84</v>
      </c>
    </row>
    <row r="6" spans="1:21" ht="15.75">
      <c r="A6" s="11">
        <v>6601177585</v>
      </c>
      <c r="B6" s="12">
        <v>45766</v>
      </c>
      <c r="C6" s="11" t="s">
        <v>27</v>
      </c>
      <c r="D6" s="11" t="s">
        <v>28</v>
      </c>
      <c r="E6" s="11">
        <f>VLOOKUP(F6,[1]料号!A:C,2,FALSE)</f>
        <v>110140531</v>
      </c>
      <c r="F6" s="11">
        <v>4053</v>
      </c>
      <c r="G6" s="11" t="s">
        <v>29</v>
      </c>
      <c r="H6" s="11">
        <v>257</v>
      </c>
      <c r="I6" s="11">
        <v>13486.5</v>
      </c>
      <c r="J6" s="13">
        <v>1</v>
      </c>
      <c r="K6" s="62">
        <v>1</v>
      </c>
      <c r="L6" s="62">
        <v>1110.5</v>
      </c>
      <c r="M6" s="62">
        <v>1065.5</v>
      </c>
      <c r="N6" s="13">
        <v>1.1299999999999999</v>
      </c>
      <c r="O6" s="41">
        <f t="shared" ref="O6:O26" si="0">N6*I6</f>
        <v>15239.744999999999</v>
      </c>
      <c r="P6" s="11" t="s">
        <v>30</v>
      </c>
      <c r="Q6" s="49" t="s">
        <v>31</v>
      </c>
      <c r="R6" s="11" t="s">
        <v>32</v>
      </c>
      <c r="S6" s="50" t="s">
        <v>8</v>
      </c>
      <c r="T6" t="s">
        <v>85</v>
      </c>
      <c r="U6" s="66">
        <v>45723</v>
      </c>
    </row>
    <row r="7" spans="1:21" ht="15.75">
      <c r="A7" s="11">
        <v>6601177585</v>
      </c>
      <c r="B7" s="12">
        <v>45766</v>
      </c>
      <c r="C7" s="11" t="s">
        <v>27</v>
      </c>
      <c r="D7" s="11" t="s">
        <v>28</v>
      </c>
      <c r="E7" s="11">
        <f>VLOOKUP(F7,[1]料号!A:C,2,FALSE)</f>
        <v>110140531</v>
      </c>
      <c r="F7" s="11">
        <v>4053</v>
      </c>
      <c r="G7" s="11" t="s">
        <v>34</v>
      </c>
      <c r="H7" s="11">
        <v>1</v>
      </c>
      <c r="I7" s="11">
        <v>41.4</v>
      </c>
      <c r="J7" s="13">
        <v>1</v>
      </c>
      <c r="K7" s="63"/>
      <c r="L7" s="63"/>
      <c r="M7" s="63"/>
      <c r="N7" s="13">
        <v>1.1299999999999999</v>
      </c>
      <c r="O7" s="41">
        <f t="shared" si="0"/>
        <v>46.781999999999996</v>
      </c>
      <c r="P7" s="11" t="s">
        <v>30</v>
      </c>
      <c r="Q7" s="49" t="s">
        <v>31</v>
      </c>
      <c r="R7" s="11"/>
      <c r="S7" s="50" t="s">
        <v>33</v>
      </c>
    </row>
    <row r="8" spans="1:21" ht="15.75">
      <c r="A8" s="11">
        <v>6601177585</v>
      </c>
      <c r="B8" s="12">
        <v>45766</v>
      </c>
      <c r="C8" s="11" t="s">
        <v>27</v>
      </c>
      <c r="D8" s="11" t="s">
        <v>28</v>
      </c>
      <c r="E8" s="11">
        <f>VLOOKUP(F8,[1]料号!A:C,2,FALSE)</f>
        <v>110140531</v>
      </c>
      <c r="F8" s="11">
        <v>4053</v>
      </c>
      <c r="G8" s="11" t="s">
        <v>29</v>
      </c>
      <c r="H8" s="11">
        <v>225</v>
      </c>
      <c r="I8" s="11">
        <v>12044.3</v>
      </c>
      <c r="J8" s="13">
        <v>1</v>
      </c>
      <c r="K8" s="11">
        <v>2</v>
      </c>
      <c r="L8" s="11">
        <v>987</v>
      </c>
      <c r="M8" s="11">
        <f>L8-45</f>
        <v>942</v>
      </c>
      <c r="N8" s="13">
        <v>1.1299999999999999</v>
      </c>
      <c r="O8" s="41">
        <f t="shared" si="0"/>
        <v>13610.058999999997</v>
      </c>
      <c r="P8" s="11" t="s">
        <v>30</v>
      </c>
      <c r="Q8" s="49" t="s">
        <v>31</v>
      </c>
      <c r="R8" s="11" t="s">
        <v>35</v>
      </c>
      <c r="S8" s="50" t="s">
        <v>36</v>
      </c>
    </row>
    <row r="9" spans="1:21" ht="15.75">
      <c r="A9" s="13">
        <v>6601212244</v>
      </c>
      <c r="B9" s="14">
        <v>45796</v>
      </c>
      <c r="C9" s="13" t="s">
        <v>37</v>
      </c>
      <c r="D9" s="13" t="s">
        <v>38</v>
      </c>
      <c r="E9" s="13">
        <f>VLOOKUP(F9,[1]料号!A:C,2,FALSE)</f>
        <v>110137020</v>
      </c>
      <c r="F9" s="13">
        <v>3702</v>
      </c>
      <c r="G9" s="13" t="s">
        <v>29</v>
      </c>
      <c r="H9" s="13">
        <v>230</v>
      </c>
      <c r="I9" s="13">
        <v>12098.2</v>
      </c>
      <c r="J9" s="13">
        <v>1</v>
      </c>
      <c r="K9" s="13">
        <v>3</v>
      </c>
      <c r="L9" s="13">
        <v>1017</v>
      </c>
      <c r="M9" s="13">
        <f>L9-45</f>
        <v>972</v>
      </c>
      <c r="N9" s="13">
        <v>1.17</v>
      </c>
      <c r="O9" s="42">
        <f t="shared" si="0"/>
        <v>14154.894</v>
      </c>
      <c r="P9" s="13" t="s">
        <v>30</v>
      </c>
      <c r="Q9" s="51" t="s">
        <v>39</v>
      </c>
      <c r="R9" s="13" t="s">
        <v>40</v>
      </c>
      <c r="S9" s="52" t="s">
        <v>41</v>
      </c>
    </row>
    <row r="10" spans="1:21" ht="15.75">
      <c r="A10" s="13">
        <v>6601212244</v>
      </c>
      <c r="B10" s="14">
        <v>45822</v>
      </c>
      <c r="C10" s="13" t="s">
        <v>42</v>
      </c>
      <c r="D10" s="13" t="s">
        <v>38</v>
      </c>
      <c r="E10" s="13">
        <f>VLOOKUP(F10,[1]料号!A:C,2,FALSE)</f>
        <v>110137020</v>
      </c>
      <c r="F10" s="13">
        <v>3702</v>
      </c>
      <c r="G10" s="13" t="s">
        <v>29</v>
      </c>
      <c r="H10" s="13">
        <v>224</v>
      </c>
      <c r="I10" s="13">
        <v>12199.2</v>
      </c>
      <c r="J10" s="13">
        <v>1</v>
      </c>
      <c r="K10" s="13">
        <v>4</v>
      </c>
      <c r="L10" s="13">
        <v>1006</v>
      </c>
      <c r="M10" s="13">
        <v>961</v>
      </c>
      <c r="N10" s="13">
        <v>1.17</v>
      </c>
      <c r="O10" s="42">
        <f t="shared" si="0"/>
        <v>14273.064</v>
      </c>
      <c r="P10" s="13" t="s">
        <v>30</v>
      </c>
      <c r="Q10" s="51" t="s">
        <v>39</v>
      </c>
      <c r="R10" s="13" t="s">
        <v>43</v>
      </c>
      <c r="S10" s="52" t="s">
        <v>44</v>
      </c>
    </row>
    <row r="11" spans="1:21" ht="15.75">
      <c r="A11" s="13">
        <v>6601212244</v>
      </c>
      <c r="B11" s="14">
        <v>45822</v>
      </c>
      <c r="C11" s="13" t="s">
        <v>42</v>
      </c>
      <c r="D11" s="13" t="s">
        <v>38</v>
      </c>
      <c r="E11" s="13">
        <f>VLOOKUP(F11,[1]料号!A:C,2,FALSE)</f>
        <v>110137020</v>
      </c>
      <c r="F11" s="13">
        <v>3702</v>
      </c>
      <c r="G11" s="13" t="s">
        <v>29</v>
      </c>
      <c r="H11" s="13">
        <v>167</v>
      </c>
      <c r="I11" s="13">
        <v>9001.5</v>
      </c>
      <c r="J11" s="13">
        <v>1</v>
      </c>
      <c r="K11" s="13">
        <v>5</v>
      </c>
      <c r="L11" s="13">
        <v>761</v>
      </c>
      <c r="M11" s="13">
        <v>716</v>
      </c>
      <c r="N11" s="13">
        <v>1.17</v>
      </c>
      <c r="O11" s="42">
        <f t="shared" si="0"/>
        <v>10531.754999999999</v>
      </c>
      <c r="P11" s="13" t="s">
        <v>30</v>
      </c>
      <c r="Q11" s="51" t="s">
        <v>39</v>
      </c>
      <c r="R11" s="13" t="s">
        <v>45</v>
      </c>
      <c r="S11" s="52" t="s">
        <v>46</v>
      </c>
    </row>
    <row r="12" spans="1:21" ht="15.75">
      <c r="A12" s="13">
        <v>6601212244</v>
      </c>
      <c r="B12" s="14">
        <v>45823</v>
      </c>
      <c r="C12" s="13" t="s">
        <v>42</v>
      </c>
      <c r="D12" s="13" t="s">
        <v>38</v>
      </c>
      <c r="E12" s="13">
        <f>VLOOKUP(F12,[1]料号!A:C,2,FALSE)</f>
        <v>110137020</v>
      </c>
      <c r="F12" s="13">
        <v>3702</v>
      </c>
      <c r="G12" s="13" t="s">
        <v>29</v>
      </c>
      <c r="H12" s="15">
        <v>32</v>
      </c>
      <c r="I12" s="13">
        <v>1734.3</v>
      </c>
      <c r="J12" s="60">
        <v>1</v>
      </c>
      <c r="K12" s="62">
        <v>6</v>
      </c>
      <c r="L12" s="62">
        <v>1011</v>
      </c>
      <c r="M12" s="62">
        <v>966</v>
      </c>
      <c r="N12" s="13">
        <v>1.17</v>
      </c>
      <c r="O12" s="42">
        <f t="shared" si="0"/>
        <v>2029.1309999999999</v>
      </c>
      <c r="P12" s="13" t="s">
        <v>30</v>
      </c>
      <c r="Q12" s="51" t="s">
        <v>39</v>
      </c>
      <c r="R12" s="13"/>
      <c r="S12" s="52"/>
    </row>
    <row r="13" spans="1:21" ht="15.75">
      <c r="A13" s="11">
        <v>6601234257</v>
      </c>
      <c r="B13" s="12">
        <v>45823</v>
      </c>
      <c r="C13" s="11" t="s">
        <v>42</v>
      </c>
      <c r="D13" s="11" t="s">
        <v>38</v>
      </c>
      <c r="E13" s="16">
        <f>VLOOKUP(F13,[1]料号!A:C,2,FALSE)</f>
        <v>110137020</v>
      </c>
      <c r="F13" s="11">
        <v>3702</v>
      </c>
      <c r="G13" s="11" t="s">
        <v>29</v>
      </c>
      <c r="H13" s="17">
        <v>193</v>
      </c>
      <c r="I13" s="11">
        <v>10448.6</v>
      </c>
      <c r="J13" s="61"/>
      <c r="K13" s="63"/>
      <c r="L13" s="63"/>
      <c r="M13" s="63"/>
      <c r="N13" s="13">
        <v>1.17</v>
      </c>
      <c r="O13" s="42">
        <f t="shared" si="0"/>
        <v>12224.861999999999</v>
      </c>
      <c r="P13" s="11" t="s">
        <v>30</v>
      </c>
      <c r="Q13" s="51" t="s">
        <v>39</v>
      </c>
      <c r="R13" s="11" t="s">
        <v>43</v>
      </c>
      <c r="S13" s="50" t="s">
        <v>47</v>
      </c>
    </row>
    <row r="14" spans="1:21" ht="15.75">
      <c r="A14" s="13">
        <v>6601177595</v>
      </c>
      <c r="B14" s="14">
        <v>45688</v>
      </c>
      <c r="C14" s="13" t="s">
        <v>48</v>
      </c>
      <c r="D14" s="13" t="s">
        <v>49</v>
      </c>
      <c r="E14" s="13">
        <f>VLOOKUP(F14,[1]料号!A:C,2,FALSE)</f>
        <v>110140550</v>
      </c>
      <c r="F14" s="13">
        <v>4055</v>
      </c>
      <c r="G14" s="13" t="s">
        <v>29</v>
      </c>
      <c r="H14" s="13">
        <v>230</v>
      </c>
      <c r="I14" s="13">
        <v>12084.1</v>
      </c>
      <c r="J14" s="13">
        <v>1</v>
      </c>
      <c r="K14" s="13">
        <v>7</v>
      </c>
      <c r="L14" s="13">
        <v>1030.5</v>
      </c>
      <c r="M14" s="13">
        <v>985.5</v>
      </c>
      <c r="N14" s="13">
        <v>1.1299999999999999</v>
      </c>
      <c r="O14" s="42">
        <f t="shared" si="0"/>
        <v>13655.032999999999</v>
      </c>
      <c r="P14" s="13" t="s">
        <v>30</v>
      </c>
      <c r="Q14" s="51" t="s">
        <v>31</v>
      </c>
      <c r="R14" s="13" t="s">
        <v>50</v>
      </c>
      <c r="S14" s="52" t="s">
        <v>51</v>
      </c>
    </row>
    <row r="15" spans="1:21" ht="15.75">
      <c r="A15" s="13">
        <v>6601177595</v>
      </c>
      <c r="B15" s="14">
        <v>45709</v>
      </c>
      <c r="C15" s="13" t="s">
        <v>48</v>
      </c>
      <c r="D15" s="13" t="s">
        <v>49</v>
      </c>
      <c r="E15" s="13">
        <f>VLOOKUP(F15,[1]料号!A:C,2,FALSE)</f>
        <v>110140550</v>
      </c>
      <c r="F15" s="13">
        <v>4055</v>
      </c>
      <c r="G15" s="13" t="s">
        <v>29</v>
      </c>
      <c r="H15" s="13">
        <v>189</v>
      </c>
      <c r="I15" s="13">
        <v>9666.5</v>
      </c>
      <c r="J15" s="60">
        <v>1</v>
      </c>
      <c r="K15" s="60">
        <v>8</v>
      </c>
      <c r="L15" s="60">
        <v>836</v>
      </c>
      <c r="M15" s="60">
        <v>791</v>
      </c>
      <c r="N15" s="13">
        <v>1.1299999999999999</v>
      </c>
      <c r="O15" s="42">
        <f t="shared" si="0"/>
        <v>10923.144999999999</v>
      </c>
      <c r="P15" s="11" t="s">
        <v>30</v>
      </c>
      <c r="Q15" s="51" t="s">
        <v>31</v>
      </c>
      <c r="R15" s="13" t="s">
        <v>52</v>
      </c>
      <c r="S15" s="52" t="s">
        <v>53</v>
      </c>
    </row>
    <row r="16" spans="1:21" ht="15.75">
      <c r="A16" s="13">
        <v>6601177595</v>
      </c>
      <c r="B16" s="14">
        <v>45709</v>
      </c>
      <c r="C16" s="13" t="s">
        <v>48</v>
      </c>
      <c r="D16" s="13" t="s">
        <v>49</v>
      </c>
      <c r="E16" s="13">
        <f>VLOOKUP(F16,[1]料号!A:C,2,FALSE)</f>
        <v>110140550</v>
      </c>
      <c r="F16" s="13">
        <v>4055</v>
      </c>
      <c r="G16" s="13" t="s">
        <v>54</v>
      </c>
      <c r="H16" s="13">
        <v>1</v>
      </c>
      <c r="I16" s="13">
        <v>37.5</v>
      </c>
      <c r="J16" s="61"/>
      <c r="K16" s="61"/>
      <c r="L16" s="61"/>
      <c r="M16" s="61"/>
      <c r="N16" s="13">
        <v>1.1299999999999999</v>
      </c>
      <c r="O16" s="42">
        <f t="shared" si="0"/>
        <v>42.374999999999993</v>
      </c>
      <c r="P16" s="11" t="s">
        <v>30</v>
      </c>
      <c r="Q16" s="51" t="s">
        <v>31</v>
      </c>
      <c r="R16" s="13"/>
      <c r="S16" s="52" t="s">
        <v>53</v>
      </c>
    </row>
    <row r="17" spans="1:19" ht="15.75">
      <c r="A17" s="16">
        <v>6601222501</v>
      </c>
      <c r="B17" s="18">
        <v>45794</v>
      </c>
      <c r="C17" s="16" t="s">
        <v>55</v>
      </c>
      <c r="D17" s="16" t="s">
        <v>56</v>
      </c>
      <c r="E17" s="16">
        <f>VLOOKUP(F17,[1]料号!A:C,2,FALSE)</f>
        <v>110137280</v>
      </c>
      <c r="F17" s="16">
        <v>3728</v>
      </c>
      <c r="G17" s="16" t="s">
        <v>29</v>
      </c>
      <c r="H17" s="19">
        <v>119</v>
      </c>
      <c r="I17" s="16">
        <v>6330.4</v>
      </c>
      <c r="J17" s="60">
        <v>1</v>
      </c>
      <c r="K17" s="60">
        <v>9</v>
      </c>
      <c r="L17" s="60">
        <v>991</v>
      </c>
      <c r="M17" s="60">
        <f>L17-45</f>
        <v>946</v>
      </c>
      <c r="N17" s="13">
        <v>1.17</v>
      </c>
      <c r="O17" s="42">
        <f t="shared" si="0"/>
        <v>7406.5679999999993</v>
      </c>
      <c r="P17" s="13" t="s">
        <v>30</v>
      </c>
      <c r="Q17" s="53" t="s">
        <v>57</v>
      </c>
      <c r="R17" s="16"/>
      <c r="S17" s="54"/>
    </row>
    <row r="18" spans="1:19" ht="15.75">
      <c r="A18" s="13">
        <v>6601237407</v>
      </c>
      <c r="B18" s="14">
        <v>45794</v>
      </c>
      <c r="C18" s="13" t="s">
        <v>55</v>
      </c>
      <c r="D18" s="13" t="s">
        <v>56</v>
      </c>
      <c r="E18" s="13">
        <f>VLOOKUP(F18,[1]料号!A:C,2,FALSE)</f>
        <v>110137280</v>
      </c>
      <c r="F18" s="13">
        <v>3728</v>
      </c>
      <c r="G18" s="13" t="s">
        <v>29</v>
      </c>
      <c r="H18" s="15">
        <v>106</v>
      </c>
      <c r="I18" s="13">
        <v>5670.4</v>
      </c>
      <c r="J18" s="61"/>
      <c r="K18" s="61"/>
      <c r="L18" s="61"/>
      <c r="M18" s="61"/>
      <c r="N18" s="13">
        <v>1.17</v>
      </c>
      <c r="O18" s="42">
        <f t="shared" si="0"/>
        <v>6634.3679999999995</v>
      </c>
      <c r="P18" s="13" t="s">
        <v>30</v>
      </c>
      <c r="Q18" s="53" t="s">
        <v>57</v>
      </c>
      <c r="R18" s="13" t="s">
        <v>40</v>
      </c>
      <c r="S18" s="52" t="s">
        <v>58</v>
      </c>
    </row>
    <row r="19" spans="1:19" ht="15.75">
      <c r="A19" s="16">
        <v>6601177613</v>
      </c>
      <c r="B19" s="12">
        <v>45764</v>
      </c>
      <c r="C19" s="11" t="s">
        <v>59</v>
      </c>
      <c r="D19" s="11" t="s">
        <v>60</v>
      </c>
      <c r="E19" s="16">
        <f>VLOOKUP(F19,[1]料号!A:C,2,FALSE)</f>
        <v>110137200</v>
      </c>
      <c r="F19" s="11">
        <v>3720</v>
      </c>
      <c r="G19" s="11" t="s">
        <v>29</v>
      </c>
      <c r="H19" s="11">
        <v>180</v>
      </c>
      <c r="I19" s="11">
        <v>10415.9</v>
      </c>
      <c r="J19" s="60">
        <v>1</v>
      </c>
      <c r="K19" s="62">
        <v>10</v>
      </c>
      <c r="L19" s="62">
        <v>943.5</v>
      </c>
      <c r="M19" s="62">
        <v>898.5</v>
      </c>
      <c r="N19" s="13">
        <v>1.05</v>
      </c>
      <c r="O19" s="42">
        <f t="shared" si="0"/>
        <v>10936.695</v>
      </c>
      <c r="P19" s="11" t="s">
        <v>61</v>
      </c>
      <c r="Q19" s="49" t="s">
        <v>62</v>
      </c>
      <c r="R19" s="11" t="s">
        <v>63</v>
      </c>
      <c r="S19" s="50" t="s">
        <v>64</v>
      </c>
    </row>
    <row r="20" spans="1:19" ht="15.75">
      <c r="A20" s="16">
        <v>6601177613</v>
      </c>
      <c r="B20" s="12">
        <v>45764</v>
      </c>
      <c r="C20" s="11" t="s">
        <v>59</v>
      </c>
      <c r="D20" s="11" t="s">
        <v>60</v>
      </c>
      <c r="E20" s="16">
        <f>VLOOKUP(F20,[1]料号!A:C,2,FALSE)</f>
        <v>110137200</v>
      </c>
      <c r="F20" s="11">
        <v>3720</v>
      </c>
      <c r="G20" s="11" t="s">
        <v>34</v>
      </c>
      <c r="H20" s="11">
        <v>2</v>
      </c>
      <c r="I20" s="11">
        <v>133.69999999999999</v>
      </c>
      <c r="J20" s="61"/>
      <c r="K20" s="63"/>
      <c r="L20" s="63"/>
      <c r="M20" s="63"/>
      <c r="N20" s="13">
        <v>1.05</v>
      </c>
      <c r="O20" s="42">
        <f t="shared" si="0"/>
        <v>140.38499999999999</v>
      </c>
      <c r="P20" s="11" t="s">
        <v>61</v>
      </c>
      <c r="Q20" s="49" t="s">
        <v>62</v>
      </c>
      <c r="R20" s="11"/>
      <c r="S20" s="50" t="s">
        <v>64</v>
      </c>
    </row>
    <row r="21" spans="1:19" ht="15.75">
      <c r="A21" s="16">
        <v>6601177613</v>
      </c>
      <c r="B21" s="12">
        <v>45784</v>
      </c>
      <c r="C21" s="11" t="s">
        <v>65</v>
      </c>
      <c r="D21" s="11" t="s">
        <v>60</v>
      </c>
      <c r="E21" s="16">
        <f>VLOOKUP(F21,[1]料号!A:C,2,FALSE)</f>
        <v>110137200</v>
      </c>
      <c r="F21" s="11">
        <v>3720</v>
      </c>
      <c r="G21" s="11" t="s">
        <v>29</v>
      </c>
      <c r="H21" s="11">
        <v>220</v>
      </c>
      <c r="I21" s="11">
        <v>11999.9</v>
      </c>
      <c r="J21" s="13">
        <v>1</v>
      </c>
      <c r="K21" s="11">
        <v>11</v>
      </c>
      <c r="L21" s="11">
        <v>1085</v>
      </c>
      <c r="M21" s="11">
        <v>1040</v>
      </c>
      <c r="N21" s="13">
        <v>1.05</v>
      </c>
      <c r="O21" s="42">
        <f t="shared" si="0"/>
        <v>12599.895</v>
      </c>
      <c r="P21" s="11" t="s">
        <v>61</v>
      </c>
      <c r="Q21" s="49" t="s">
        <v>62</v>
      </c>
      <c r="R21" s="11" t="s">
        <v>66</v>
      </c>
      <c r="S21" s="50" t="s">
        <v>67</v>
      </c>
    </row>
    <row r="22" spans="1:19" ht="15.75">
      <c r="A22" s="16">
        <v>6601177613</v>
      </c>
      <c r="B22" s="12">
        <v>45784</v>
      </c>
      <c r="C22" s="11" t="s">
        <v>65</v>
      </c>
      <c r="D22" s="11" t="s">
        <v>60</v>
      </c>
      <c r="E22" s="16">
        <f>VLOOKUP(F22,[1]料号!A:C,2,FALSE)</f>
        <v>110137200</v>
      </c>
      <c r="F22" s="11">
        <v>3720</v>
      </c>
      <c r="G22" s="11" t="s">
        <v>29</v>
      </c>
      <c r="H22" s="11">
        <v>200</v>
      </c>
      <c r="I22" s="11">
        <v>11290.3</v>
      </c>
      <c r="J22" s="13">
        <v>1</v>
      </c>
      <c r="K22" s="11">
        <v>12</v>
      </c>
      <c r="L22" s="11">
        <v>1033.5</v>
      </c>
      <c r="M22" s="11">
        <v>988.5</v>
      </c>
      <c r="N22" s="13">
        <v>1.05</v>
      </c>
      <c r="O22" s="42">
        <f t="shared" si="0"/>
        <v>11854.815000000001</v>
      </c>
      <c r="P22" s="11" t="s">
        <v>61</v>
      </c>
      <c r="Q22" s="49" t="s">
        <v>62</v>
      </c>
      <c r="R22" s="11" t="s">
        <v>68</v>
      </c>
      <c r="S22" s="50" t="s">
        <v>69</v>
      </c>
    </row>
    <row r="23" spans="1:19" ht="15.75">
      <c r="A23" s="16">
        <v>6601177613</v>
      </c>
      <c r="B23" s="12">
        <v>45784</v>
      </c>
      <c r="C23" s="11" t="s">
        <v>65</v>
      </c>
      <c r="D23" s="11" t="s">
        <v>60</v>
      </c>
      <c r="E23" s="16">
        <f>VLOOKUP(F23,[1]料号!A:C,2,FALSE)</f>
        <v>110137200</v>
      </c>
      <c r="F23" s="11">
        <v>3720</v>
      </c>
      <c r="G23" s="11" t="s">
        <v>29</v>
      </c>
      <c r="H23" s="11">
        <v>125</v>
      </c>
      <c r="I23" s="11">
        <v>7353.7</v>
      </c>
      <c r="J23" s="13">
        <v>1</v>
      </c>
      <c r="K23" s="11">
        <v>13</v>
      </c>
      <c r="L23" s="11">
        <v>676.5</v>
      </c>
      <c r="M23" s="11">
        <v>631.5</v>
      </c>
      <c r="N23" s="13">
        <v>1.05</v>
      </c>
      <c r="O23" s="42">
        <f t="shared" si="0"/>
        <v>7721.3850000000002</v>
      </c>
      <c r="P23" s="11" t="s">
        <v>61</v>
      </c>
      <c r="Q23" s="49" t="s">
        <v>62</v>
      </c>
      <c r="R23" s="11" t="s">
        <v>70</v>
      </c>
      <c r="S23" s="50" t="s">
        <v>71</v>
      </c>
    </row>
    <row r="24" spans="1:19" ht="15.75">
      <c r="A24" s="13">
        <v>6601215251</v>
      </c>
      <c r="B24" s="14">
        <v>45831</v>
      </c>
      <c r="C24" s="13" t="s">
        <v>72</v>
      </c>
      <c r="D24" s="13" t="s">
        <v>73</v>
      </c>
      <c r="E24" s="13">
        <f>VLOOKUP(F24,[1]料号!A:C,2,FALSE)</f>
        <v>110137160</v>
      </c>
      <c r="F24" s="13">
        <v>3716</v>
      </c>
      <c r="G24" s="13" t="s">
        <v>29</v>
      </c>
      <c r="H24" s="15">
        <v>68</v>
      </c>
      <c r="I24" s="13">
        <v>3951.4</v>
      </c>
      <c r="J24" s="60">
        <v>1</v>
      </c>
      <c r="K24" s="60">
        <v>14</v>
      </c>
      <c r="L24" s="60">
        <v>974.5</v>
      </c>
      <c r="M24" s="60">
        <v>929.5</v>
      </c>
      <c r="N24" s="13">
        <v>1.02</v>
      </c>
      <c r="O24" s="42">
        <f t="shared" si="0"/>
        <v>4030.4280000000003</v>
      </c>
      <c r="P24" s="13" t="s">
        <v>61</v>
      </c>
      <c r="Q24" s="51" t="s">
        <v>74</v>
      </c>
      <c r="R24" s="13"/>
      <c r="S24" s="52"/>
    </row>
    <row r="25" spans="1:19" ht="15.75">
      <c r="A25" s="16">
        <v>6601226233</v>
      </c>
      <c r="B25" s="18">
        <v>45831</v>
      </c>
      <c r="C25" s="16" t="s">
        <v>72</v>
      </c>
      <c r="D25" s="16" t="s">
        <v>73</v>
      </c>
      <c r="E25" s="16">
        <f>VLOOKUP(F25,[1]料号!A:C,2,FALSE)</f>
        <v>110137160</v>
      </c>
      <c r="F25" s="16">
        <v>3716</v>
      </c>
      <c r="G25" s="16" t="s">
        <v>29</v>
      </c>
      <c r="H25" s="19">
        <v>122</v>
      </c>
      <c r="I25" s="16">
        <v>7144.6</v>
      </c>
      <c r="J25" s="61"/>
      <c r="K25" s="64"/>
      <c r="L25" s="64"/>
      <c r="M25" s="64"/>
      <c r="N25" s="16">
        <v>1.02</v>
      </c>
      <c r="O25" s="44">
        <f t="shared" si="0"/>
        <v>7287.4920000000002</v>
      </c>
      <c r="P25" s="16" t="s">
        <v>61</v>
      </c>
      <c r="Q25" s="51" t="s">
        <v>74</v>
      </c>
      <c r="R25" s="16" t="s">
        <v>66</v>
      </c>
      <c r="S25" s="54" t="s">
        <v>75</v>
      </c>
    </row>
    <row r="26" spans="1:19" ht="15.75">
      <c r="A26" s="13">
        <v>6601177670</v>
      </c>
      <c r="B26" s="14">
        <v>45775</v>
      </c>
      <c r="C26" s="13" t="s">
        <v>76</v>
      </c>
      <c r="D26" s="13" t="s">
        <v>77</v>
      </c>
      <c r="E26" s="13">
        <f>VLOOKUP(F26,[1]料号!A:C,2,FALSE)</f>
        <v>110145460</v>
      </c>
      <c r="F26" s="13">
        <v>4546</v>
      </c>
      <c r="G26" s="13" t="s">
        <v>29</v>
      </c>
      <c r="H26" s="15">
        <v>38</v>
      </c>
      <c r="I26" s="13">
        <v>2407.1999999999998</v>
      </c>
      <c r="J26" s="13">
        <v>1</v>
      </c>
      <c r="K26" s="43">
        <v>15</v>
      </c>
      <c r="L26" s="43">
        <v>422</v>
      </c>
      <c r="M26" s="43">
        <v>307</v>
      </c>
      <c r="N26" s="13">
        <v>1.44</v>
      </c>
      <c r="O26" s="44">
        <f t="shared" si="0"/>
        <v>3466.3679999999995</v>
      </c>
      <c r="P26" s="13" t="s">
        <v>78</v>
      </c>
      <c r="Q26" s="51" t="s">
        <v>79</v>
      </c>
      <c r="R26" s="13" t="s">
        <v>80</v>
      </c>
      <c r="S26" s="52" t="s">
        <v>81</v>
      </c>
    </row>
    <row r="27" spans="1:19" ht="15.75">
      <c r="A27" s="20"/>
      <c r="B27" s="20"/>
      <c r="C27" s="20"/>
      <c r="D27" s="20"/>
      <c r="E27" s="20"/>
      <c r="F27" s="20"/>
      <c r="G27" s="20"/>
      <c r="H27" s="20">
        <f t="shared" ref="H27:J27" si="1">SUM(H6:H26)</f>
        <v>2929</v>
      </c>
      <c r="I27" s="20">
        <f t="shared" si="1"/>
        <v>159539.6</v>
      </c>
      <c r="J27" s="20">
        <f t="shared" si="1"/>
        <v>16</v>
      </c>
      <c r="K27" s="20"/>
      <c r="L27" s="20">
        <f t="shared" ref="L27:O27" si="2">SUM(L6:L26)</f>
        <v>13885</v>
      </c>
      <c r="M27" s="20">
        <f t="shared" si="2"/>
        <v>13140</v>
      </c>
      <c r="N27" s="20"/>
      <c r="O27" s="45">
        <f t="shared" si="2"/>
        <v>178809.24400000001</v>
      </c>
      <c r="P27" s="20"/>
      <c r="Q27" s="20"/>
      <c r="R27" s="20"/>
    </row>
  </sheetData>
  <mergeCells count="27">
    <mergeCell ref="L24:L25"/>
    <mergeCell ref="M6:M7"/>
    <mergeCell ref="M12:M13"/>
    <mergeCell ref="M15:M16"/>
    <mergeCell ref="M17:M18"/>
    <mergeCell ref="M19:M20"/>
    <mergeCell ref="M24:M25"/>
    <mergeCell ref="L6:L7"/>
    <mergeCell ref="L12:L13"/>
    <mergeCell ref="L15:L16"/>
    <mergeCell ref="L17:L18"/>
    <mergeCell ref="L19:L20"/>
    <mergeCell ref="J15:J16"/>
    <mergeCell ref="J17:J18"/>
    <mergeCell ref="J19:J20"/>
    <mergeCell ref="J24:J25"/>
    <mergeCell ref="K6:K7"/>
    <mergeCell ref="K12:K13"/>
    <mergeCell ref="K15:K16"/>
    <mergeCell ref="K17:K18"/>
    <mergeCell ref="K19:K20"/>
    <mergeCell ref="K24:K25"/>
    <mergeCell ref="A1:G1"/>
    <mergeCell ref="A2:F2"/>
    <mergeCell ref="D3:F3"/>
    <mergeCell ref="B4:C4"/>
    <mergeCell ref="J12:J1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ttxpg050</dc:creator>
  <cp:lastModifiedBy>John Som</cp:lastModifiedBy>
  <dcterms:created xsi:type="dcterms:W3CDTF">2025-07-02T06:14:42Z</dcterms:created>
  <dcterms:modified xsi:type="dcterms:W3CDTF">2025-07-02T06:46:22Z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C0E8143FEF944F4F80466B9D96EC863D</vt:lpwstr>
  </property>
  <property fmtid="{D5CDD505-2E9C-101B-9397-08002B2CF9AE}" pid="3" name="KSOProductBuildVer">
    <vt:lpwstr>2052-11.8.2.12265</vt:lpwstr>
  </property>
</Properties>
</file>