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JPZ031117</author>
    <author>jpz031118</author>
  </authors>
  <commentList>
    <comment ref="I12" authorId="0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20" authorId="1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3" authorId="1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5" authorId="1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<sst xmlns="http://schemas.openxmlformats.org/spreadsheetml/2006/main" count="230" uniqueCount="118">
  <si>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</si>
  <si>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</si>
  <si>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</si>
  <si>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</si>
  <si>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</si>
  <si>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</si>
  <si>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</si>
  <si>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</si>
  <si>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</si>
  <si>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</si>
  <si>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</si>
  <si>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</si>
  <si>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</si>
  <si>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</si>
  <si>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</si>
  <si>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</si>
  <si>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</si>
  <si>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</si>
  <si>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</si>
  <si>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</si>
  <si>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</si>
  <si>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</si>
  <si>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</si>
  <si>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</si>
  <si>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</si>
  <si>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</si>
  <si>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</si>
  <si>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</si>
  <si>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</si>
  <si>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</si>
  <si>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</si>
  <si>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</si>
  <si>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</si>
  <si>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</si>
  <si>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</si>
  <si>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</si>
  <si>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</si>
  <si>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</si>
  <si>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</si>
  <si>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CLF-250526</t>
  </si>
  <si>
    <t>9000675121</t>
  </si>
  <si>
    <t>80</t>
  </si>
  <si>
    <t>0181542603</t>
  </si>
  <si>
    <t>2505061-01</t>
  </si>
  <si>
    <t>XZGY-FH-灰114</t>
  </si>
  <si>
    <t>01.10.O6509</t>
  </si>
  <si>
    <t>A级</t>
  </si>
  <si>
    <t>99版</t>
  </si>
  <si>
    <t>2.2*1.8*0.75</t>
  </si>
  <si>
    <t>02T25052601</t>
  </si>
  <si>
    <t>2.2*1.8*0.72</t>
  </si>
  <si>
    <t>02T25052602</t>
  </si>
  <si>
    <t>A级/42尺以下9折</t>
  </si>
  <si>
    <t>CLF-250208</t>
  </si>
  <si>
    <t>9000619872</t>
  </si>
  <si>
    <t>100</t>
  </si>
  <si>
    <t>0181546025</t>
  </si>
  <si>
    <t>2502024-01</t>
  </si>
  <si>
    <t>XPAY-FX-灰628</t>
  </si>
  <si>
    <t>01.10.U528043</t>
  </si>
  <si>
    <t>2.2*1.8*0.68</t>
  </si>
  <si>
    <t>02T25021001</t>
  </si>
  <si>
    <t>CLF-250228</t>
  </si>
  <si>
    <t>2503056-01</t>
  </si>
  <si>
    <t>XPDY-FX-浅灰145</t>
  </si>
  <si>
    <t>01.10.U756043</t>
  </si>
  <si>
    <t>2.2*1.8*0.66</t>
  </si>
  <si>
    <t>01T25022809</t>
  </si>
  <si>
    <t>2.2*1.8*0.63</t>
  </si>
  <si>
    <t>01T25022810</t>
  </si>
  <si>
    <t>CLF-250628</t>
  </si>
  <si>
    <t>2506101-01</t>
  </si>
  <si>
    <t>XPGY-FS-灰蓝71</t>
  </si>
  <si>
    <t>01.10.U722233</t>
  </si>
  <si>
    <t>02T25062808</t>
  </si>
  <si>
    <t>2.2*1.8*0.6</t>
  </si>
  <si>
    <t>02T25062809</t>
  </si>
  <si>
    <t>2.2*1.8*0.43</t>
  </si>
  <si>
    <t>02T25062903</t>
  </si>
  <si>
    <t>折扣</t>
  </si>
  <si>
    <t>9000695952</t>
  </si>
  <si>
    <t>10</t>
  </si>
  <si>
    <t>0181509403</t>
  </si>
  <si>
    <t>2505069-01</t>
  </si>
  <si>
    <t>XDGY-ET-浅棕94</t>
  </si>
  <si>
    <t>01.10.U243022</t>
  </si>
  <si>
    <t>02T25052605-02</t>
  </si>
  <si>
    <t>A1牛皮仓</t>
  </si>
  <si>
    <t>02T25052605</t>
  </si>
  <si>
    <t>CLF-250629</t>
  </si>
  <si>
    <t>9000713335</t>
  </si>
  <si>
    <t>0181497558</t>
  </si>
  <si>
    <t>2506086-01</t>
  </si>
  <si>
    <t>XPDY-FX-黑511</t>
  </si>
  <si>
    <t>01.10.L2929</t>
  </si>
  <si>
    <t>2.2*1.8*0.62</t>
  </si>
  <si>
    <t>02T25062902</t>
  </si>
  <si>
    <t>折扣/85折</t>
  </si>
  <si>
    <t>CLF-250630</t>
  </si>
  <si>
    <t>9000722156</t>
  </si>
  <si>
    <t>20</t>
  </si>
  <si>
    <t>0181519658</t>
  </si>
  <si>
    <t>2506095-01</t>
  </si>
  <si>
    <t>XXGY-ET-深蓝84</t>
  </si>
  <si>
    <t>01.10.U243040</t>
  </si>
  <si>
    <t>2.2*1.8*0.3</t>
  </si>
  <si>
    <t>01T25063004</t>
  </si>
  <si>
    <t>CLF-250619</t>
  </si>
  <si>
    <t>9000714968</t>
  </si>
  <si>
    <t>0181533659</t>
  </si>
  <si>
    <t>2506033-02</t>
  </si>
  <si>
    <t>EPAF-灰657</t>
  </si>
  <si>
    <t>01.11.S528073</t>
  </si>
  <si>
    <t>97.5版</t>
  </si>
  <si>
    <t>2.2*1.8*0.38</t>
  </si>
  <si>
    <t>01T25062004</t>
  </si>
  <si>
    <t>2024年第四季度返利</t>
  </si>
  <si>
    <t>GJJX25001票发嘉兴平福付款，本次收回49439.72USD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</si>
</sst>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[$-409]dd\-mmm\-yy;@"/>
    <numFmt numFmtId="179" formatCode="0.00;[Red]0.00"/>
    <numFmt numFmtId="180" formatCode="0.000000_ "/>
  </numFmts>
  <fonts count="4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name val="宋体"/>
      <charset val="134"/>
    </font>
    <font>
      <b/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  <charset val="0"/>
    </font>
    <font>
      <sz val="10"/>
      <color rgb="FFFF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7" borderId="9" applyNumberFormat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35" fillId="8" borderId="10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horizontal="left" vertical="center"/>
    </xf>
    <xf numFmtId="58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 wrapText="1" shrinkToFit="1"/>
    </xf>
    <xf numFmtId="0" fontId="1" fillId="0" borderId="0" xfId="0" applyFont="1" applyFill="1" applyAlignment="1">
      <alignment horizontal="center" vertical="center" wrapText="1" shrinkToFi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0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177" fontId="1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177" fontId="1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78" fontId="20" fillId="0" borderId="0" xfId="0" applyNumberFormat="1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40" fontId="1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22" fillId="0" borderId="2" xfId="0" applyNumberFormat="1" applyFont="1" applyFill="1" applyBorder="1" applyAlignment="1">
      <alignment horizontal="center" vertical="center" wrapText="1"/>
    </xf>
    <xf numFmtId="0" fontId="22" fillId="0" borderId="3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2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2" fillId="2" borderId="2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22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2" xfId="0" applyNumberFormat="1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Border="1" applyAlignment="1"/>
    <xf numFmtId="176" fontId="19" fillId="0" borderId="0" xfId="0" applyNumberFormat="1" applyFont="1" applyFill="1" applyBorder="1" applyAlignment="1">
      <alignment horizontal="center" vertical="center" wrapText="1"/>
    </xf>
    <xf numFmtId="176" fontId="20" fillId="0" borderId="0" xfId="0" applyNumberFormat="1" applyFont="1" applyFill="1" applyAlignment="1">
      <alignment vertical="center" wrapText="1"/>
    </xf>
    <xf numFmtId="0" fontId="20" fillId="0" borderId="0" xfId="0" applyFont="1" applyFill="1" applyAlignment="1">
      <alignment vertical="center"/>
    </xf>
    <xf numFmtId="176" fontId="20" fillId="0" borderId="0" xfId="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>
      <alignment horizontal="center" vertical="center"/>
    </xf>
    <xf numFmtId="180" fontId="22" fillId="0" borderId="1" xfId="0" applyNumberFormat="1" applyFont="1" applyFill="1" applyBorder="1" applyAlignment="1">
      <alignment horizontal="center" vertical="center" wrapText="1"/>
    </xf>
    <xf numFmtId="180" fontId="14" fillId="0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14" fillId="2" borderId="2" xfId="0" applyNumberFormat="1" applyFont="1" applyFill="1" applyBorder="1" applyAlignment="1">
      <alignment horizontal="center" vertical="center"/>
    </xf>
    <xf numFmtId="180" fontId="22" fillId="2" borderId="1" xfId="0" applyNumberFormat="1" applyFont="1" applyFill="1" applyBorder="1" applyAlignment="1">
      <alignment horizontal="center" vertical="center" wrapText="1"/>
    </xf>
    <xf numFmtId="176" fontId="3" fillId="2" borderId="0" xfId="0" applyNumberFormat="1" applyFont="1" applyFill="1" applyAlignment="1">
      <alignment vertical="center"/>
    </xf>
    <xf numFmtId="176" fontId="23" fillId="0" borderId="1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1"/>
  <sheetViews>
    <sheetView tabSelected="1" zoomScale="85" zoomScaleNormal="85" topLeftCell="A18" workbookViewId="0">
      <selection activeCell="G26" sqref="G26"/>
    </sheetView>
  </sheetViews>
  <sheetFormatPr defaultColWidth="9" defaultRowHeight="13.5"/>
  <cols>
    <col min="1" max="1" width="14.75" customWidth="1"/>
    <col min="2" max="2" width="17.25" customWidth="1"/>
    <col min="3" max="3" width="15.775" customWidth="1"/>
    <col min="4" max="4" width="17.3416666666667" customWidth="1"/>
    <col min="5" max="5" width="16.875" customWidth="1"/>
    <col min="6" max="6" width="17.9333333333333" customWidth="1"/>
    <col min="7" max="7" width="17.5" customWidth="1"/>
    <col min="8" max="8" width="17.7916666666667" customWidth="1"/>
    <col min="9" max="9" width="13.625" customWidth="1"/>
    <col min="10" max="10" width="16.7166666666667" customWidth="1"/>
    <col min="11" max="11" width="17.9666666666667" customWidth="1"/>
    <col min="12" max="12" width="16.0916666666667" customWidth="1"/>
    <col min="13" max="13" width="13.0916666666667" customWidth="1"/>
    <col min="14" max="14" width="8.38333333333333" customWidth="1"/>
    <col min="15" max="15" width="12.625"/>
    <col min="16" max="16" width="14.8333333333333" customWidth="1"/>
    <col min="17" max="17" width="20.15" customWidth="1"/>
    <col min="18" max="18" width="14.7" customWidth="1"/>
    <col min="19" max="19" width="15.1416666666667" customWidth="1"/>
    <col min="21" max="21" width="17.125" customWidth="1"/>
    <col min="22" max="22" width="11.625"/>
    <col min="25" max="25" width="12.625"/>
    <col min="27" max="27" width="12.625"/>
  </cols>
  <sheetData>
    <row r="1" s="1" customFormat="1" ht="37" customHeight="1" spans="1:23">
      <c r="A1" s="7" t="s">
        <v>0</v>
      </c>
      <c r="B1" s="7"/>
      <c r="C1" s="8"/>
      <c r="D1" s="7"/>
      <c r="E1" s="9"/>
      <c r="F1" s="9"/>
      <c r="G1" s="10" t="s">
        <v>1</v>
      </c>
      <c r="H1" s="10"/>
      <c r="I1" s="10"/>
      <c r="J1" s="10"/>
      <c r="N1" s="2"/>
      <c r="O1" s="13"/>
      <c r="Q1" s="90"/>
      <c r="W1" s="90"/>
    </row>
    <row r="2" s="1" customFormat="1" ht="27" customHeight="1" spans="1:23">
      <c r="A2" s="11" t="s">
        <v>2</v>
      </c>
      <c r="B2" s="12">
        <v>45839</v>
      </c>
      <c r="C2" s="13"/>
      <c r="D2" s="14"/>
      <c r="E2" s="9"/>
      <c r="F2" s="9"/>
      <c r="G2" s="10"/>
      <c r="H2" s="10"/>
      <c r="I2" s="10"/>
      <c r="J2" s="10"/>
      <c r="K2" s="45"/>
      <c r="L2" s="45"/>
      <c r="M2" s="45"/>
      <c r="N2" s="46"/>
      <c r="O2" s="46"/>
      <c r="P2" s="46"/>
      <c r="Q2" s="91"/>
      <c r="R2" s="46"/>
      <c r="W2" s="90"/>
    </row>
    <row r="3" s="1" customFormat="1" ht="29" customHeight="1" spans="1:23">
      <c r="A3" s="11" t="s">
        <v>3</v>
      </c>
      <c r="B3" s="11" t="s">
        <v>4</v>
      </c>
      <c r="C3" s="15" t="s">
        <v>5</v>
      </c>
      <c r="D3" s="14"/>
      <c r="E3" s="9"/>
      <c r="F3" s="9"/>
      <c r="G3" s="10"/>
      <c r="H3" s="10"/>
      <c r="I3" s="10"/>
      <c r="J3" s="10"/>
      <c r="K3" s="45"/>
      <c r="L3" s="45"/>
      <c r="M3" s="45"/>
      <c r="N3" s="46"/>
      <c r="O3" s="46"/>
      <c r="P3" s="46"/>
      <c r="Q3" s="91"/>
      <c r="R3" s="46"/>
      <c r="W3" s="90"/>
    </row>
    <row r="4" s="1" customFormat="1" ht="46" customHeight="1" spans="1:23">
      <c r="A4" s="16" t="s">
        <v>6</v>
      </c>
      <c r="B4" s="16"/>
      <c r="C4" s="17"/>
      <c r="D4" s="16"/>
      <c r="E4" s="18"/>
      <c r="F4" s="9"/>
      <c r="G4" s="10"/>
      <c r="H4" s="10"/>
      <c r="I4" s="10"/>
      <c r="J4" s="10"/>
      <c r="K4" s="45"/>
      <c r="M4" s="46" t="s">
        <v>7</v>
      </c>
      <c r="N4" s="47" t="s">
        <v>8</v>
      </c>
      <c r="O4" s="48">
        <f>B2</f>
        <v>45839</v>
      </c>
      <c r="Q4" s="92"/>
      <c r="R4" s="93"/>
      <c r="W4" s="90"/>
    </row>
    <row r="5" s="1" customFormat="1" ht="28" customHeight="1" spans="1:23">
      <c r="A5" s="19" t="s">
        <v>9</v>
      </c>
      <c r="B5" s="19"/>
      <c r="C5" s="18"/>
      <c r="D5" s="18"/>
      <c r="F5" s="20"/>
      <c r="G5" s="18"/>
      <c r="H5" s="21"/>
      <c r="I5" s="20"/>
      <c r="M5" s="49" t="s">
        <v>10</v>
      </c>
      <c r="N5" s="50" t="s">
        <v>11</v>
      </c>
      <c r="O5" s="48">
        <f>O4+1</f>
        <v>45840</v>
      </c>
      <c r="Q5" s="94"/>
      <c r="R5" s="95"/>
      <c r="W5" s="90"/>
    </row>
    <row r="6" s="1" customFormat="1" ht="28" customHeight="1" spans="1:23">
      <c r="A6" s="22" t="s">
        <v>12</v>
      </c>
      <c r="B6" s="19"/>
      <c r="C6" s="18"/>
      <c r="D6" s="19"/>
      <c r="E6" s="19"/>
      <c r="F6" s="18"/>
      <c r="G6" s="18"/>
      <c r="H6" s="20"/>
      <c r="I6" s="20"/>
      <c r="J6" s="20"/>
      <c r="K6" s="18"/>
      <c r="L6" s="21"/>
      <c r="N6" s="2"/>
      <c r="O6" s="13"/>
      <c r="Q6" s="90"/>
      <c r="T6" s="13"/>
      <c r="U6" s="14"/>
      <c r="V6" s="13"/>
      <c r="W6" s="96"/>
    </row>
    <row r="7" s="2" customFormat="1" ht="21" customHeight="1" spans="1:20">
      <c r="A7" s="23" t="s">
        <v>13</v>
      </c>
      <c r="B7" s="24" t="s">
        <v>14</v>
      </c>
      <c r="C7" s="24" t="s">
        <v>14</v>
      </c>
      <c r="D7" s="24"/>
      <c r="E7" s="24"/>
      <c r="F7" s="24" t="s">
        <v>15</v>
      </c>
      <c r="G7" s="24"/>
      <c r="H7" s="24" t="s">
        <v>16</v>
      </c>
      <c r="I7" s="24"/>
      <c r="J7" s="24" t="s">
        <v>17</v>
      </c>
      <c r="K7" s="51" t="s">
        <v>18</v>
      </c>
      <c r="L7" s="24"/>
      <c r="M7" s="24"/>
      <c r="N7" s="24"/>
      <c r="O7" s="52"/>
      <c r="P7" s="53"/>
      <c r="T7" s="97"/>
    </row>
    <row r="8" s="2" customFormat="1" ht="21" customHeight="1" spans="1:20">
      <c r="A8" s="23"/>
      <c r="B8" s="24"/>
      <c r="C8" s="24"/>
      <c r="D8" s="24"/>
      <c r="E8" s="24"/>
      <c r="F8" s="24"/>
      <c r="G8" s="24"/>
      <c r="H8" s="24"/>
      <c r="I8" s="24"/>
      <c r="J8" s="24" t="s">
        <v>19</v>
      </c>
      <c r="K8" s="51" t="s">
        <v>20</v>
      </c>
      <c r="L8" s="24"/>
      <c r="M8" s="24"/>
      <c r="N8" s="24"/>
      <c r="O8" s="54" t="s">
        <v>21</v>
      </c>
      <c r="P8" s="53"/>
      <c r="T8" s="97"/>
    </row>
    <row r="9" s="3" customFormat="1" ht="45" customHeight="1" spans="1:20">
      <c r="A9" s="25" t="s">
        <v>22</v>
      </c>
      <c r="B9" s="25" t="s">
        <v>23</v>
      </c>
      <c r="C9" s="26" t="s">
        <v>24</v>
      </c>
      <c r="D9" s="25" t="s">
        <v>25</v>
      </c>
      <c r="E9" s="26" t="s">
        <v>26</v>
      </c>
      <c r="F9" s="26" t="s">
        <v>27</v>
      </c>
      <c r="G9" s="25" t="s">
        <v>28</v>
      </c>
      <c r="H9" s="25" t="s">
        <v>29</v>
      </c>
      <c r="I9" s="25" t="s">
        <v>30</v>
      </c>
      <c r="J9" s="25" t="s">
        <v>31</v>
      </c>
      <c r="K9" s="55" t="s">
        <v>32</v>
      </c>
      <c r="L9" s="25" t="s">
        <v>33</v>
      </c>
      <c r="M9" s="26" t="s">
        <v>34</v>
      </c>
      <c r="N9" s="56" t="s">
        <v>35</v>
      </c>
      <c r="O9" s="57" t="s">
        <v>36</v>
      </c>
      <c r="P9" s="57" t="s">
        <v>36</v>
      </c>
      <c r="Q9" s="98" t="s">
        <v>37</v>
      </c>
      <c r="R9" s="98" t="s">
        <v>38</v>
      </c>
      <c r="T9" s="99"/>
    </row>
    <row r="10" s="4" customFormat="1" ht="45" customHeight="1" spans="1:28">
      <c r="A10" s="27" t="s">
        <v>39</v>
      </c>
      <c r="B10" s="28" t="s">
        <v>40</v>
      </c>
      <c r="C10" s="28" t="s">
        <v>41</v>
      </c>
      <c r="D10" s="29" t="s">
        <v>42</v>
      </c>
      <c r="E10" s="30">
        <v>45803</v>
      </c>
      <c r="F10" s="31" t="s">
        <v>43</v>
      </c>
      <c r="G10" s="32" t="s">
        <v>44</v>
      </c>
      <c r="H10" s="27" t="s">
        <v>45</v>
      </c>
      <c r="I10" s="58" t="s">
        <v>46</v>
      </c>
      <c r="J10" s="59">
        <v>175</v>
      </c>
      <c r="K10" s="59">
        <v>10286</v>
      </c>
      <c r="L10" s="60">
        <v>1</v>
      </c>
      <c r="M10" s="61">
        <v>932</v>
      </c>
      <c r="N10" s="62">
        <v>977</v>
      </c>
      <c r="O10" s="60">
        <v>1.03</v>
      </c>
      <c r="P10" s="60">
        <f t="shared" ref="P10:P28" si="0">O10*K10</f>
        <v>10594.58</v>
      </c>
      <c r="Q10" s="62" t="s">
        <v>47</v>
      </c>
      <c r="R10" s="60" t="s">
        <v>48</v>
      </c>
      <c r="S10" s="60" t="s">
        <v>49</v>
      </c>
      <c r="T10" s="100"/>
      <c r="U10" s="101"/>
      <c r="V10" s="102"/>
      <c r="W10" s="100"/>
      <c r="X10" s="103"/>
      <c r="Y10" s="103"/>
      <c r="Z10" s="103"/>
      <c r="AB10" s="103"/>
    </row>
    <row r="11" s="4" customFormat="1" ht="45" customHeight="1" spans="1:28">
      <c r="A11" s="27" t="s">
        <v>39</v>
      </c>
      <c r="B11" s="28" t="s">
        <v>40</v>
      </c>
      <c r="C11" s="28" t="s">
        <v>41</v>
      </c>
      <c r="D11" s="29" t="s">
        <v>42</v>
      </c>
      <c r="E11" s="30">
        <v>45803</v>
      </c>
      <c r="F11" s="31" t="s">
        <v>43</v>
      </c>
      <c r="G11" s="32" t="s">
        <v>44</v>
      </c>
      <c r="H11" s="27" t="s">
        <v>45</v>
      </c>
      <c r="I11" s="58" t="s">
        <v>46</v>
      </c>
      <c r="J11" s="59">
        <v>178</v>
      </c>
      <c r="K11" s="59">
        <v>10415.2</v>
      </c>
      <c r="L11" s="63">
        <v>1</v>
      </c>
      <c r="M11" s="64">
        <v>953.5</v>
      </c>
      <c r="N11" s="65">
        <v>998.5</v>
      </c>
      <c r="O11" s="60">
        <v>1.03</v>
      </c>
      <c r="P11" s="60">
        <f t="shared" si="0"/>
        <v>10727.656</v>
      </c>
      <c r="Q11" s="62" t="s">
        <v>47</v>
      </c>
      <c r="R11" s="60" t="s">
        <v>50</v>
      </c>
      <c r="S11" s="60" t="s">
        <v>51</v>
      </c>
      <c r="T11" s="100"/>
      <c r="U11" s="101"/>
      <c r="V11" s="102"/>
      <c r="W11" s="100"/>
      <c r="X11" s="103"/>
      <c r="Y11" s="103"/>
      <c r="Z11" s="103"/>
      <c r="AB11" s="103"/>
    </row>
    <row r="12" s="4" customFormat="1" ht="45" customHeight="1" spans="1:28">
      <c r="A12" s="27" t="s">
        <v>39</v>
      </c>
      <c r="B12" s="28" t="s">
        <v>40</v>
      </c>
      <c r="C12" s="28" t="s">
        <v>41</v>
      </c>
      <c r="D12" s="29" t="s">
        <v>42</v>
      </c>
      <c r="E12" s="30">
        <v>45803</v>
      </c>
      <c r="F12" s="31" t="s">
        <v>43</v>
      </c>
      <c r="G12" s="32" t="s">
        <v>44</v>
      </c>
      <c r="H12" s="27" t="s">
        <v>45</v>
      </c>
      <c r="I12" s="58" t="s">
        <v>52</v>
      </c>
      <c r="J12" s="59">
        <v>3</v>
      </c>
      <c r="K12" s="59">
        <v>123.3</v>
      </c>
      <c r="L12" s="60"/>
      <c r="M12" s="66"/>
      <c r="N12" s="60"/>
      <c r="O12" s="60">
        <v>0.93</v>
      </c>
      <c r="P12" s="60">
        <f t="shared" si="0"/>
        <v>114.669</v>
      </c>
      <c r="Q12" s="62" t="s">
        <v>47</v>
      </c>
      <c r="R12" s="60"/>
      <c r="S12" s="60" t="s">
        <v>51</v>
      </c>
      <c r="T12" s="100">
        <f>1.03*0.9</f>
        <v>0.927</v>
      </c>
      <c r="U12" s="101">
        <f>O12-T12</f>
        <v>0.003</v>
      </c>
      <c r="V12" s="100">
        <f>1.03*0.9</f>
        <v>0.927</v>
      </c>
      <c r="W12" s="100"/>
      <c r="X12" s="103"/>
      <c r="Y12" s="103"/>
      <c r="Z12" s="103"/>
      <c r="AB12" s="103"/>
    </row>
    <row r="13" s="4" customFormat="1" ht="45" customHeight="1" spans="1:28">
      <c r="A13" s="27" t="s">
        <v>53</v>
      </c>
      <c r="B13" s="28" t="s">
        <v>54</v>
      </c>
      <c r="C13" s="28" t="s">
        <v>55</v>
      </c>
      <c r="D13" s="29" t="s">
        <v>56</v>
      </c>
      <c r="E13" s="30">
        <v>45698</v>
      </c>
      <c r="F13" s="31" t="s">
        <v>57</v>
      </c>
      <c r="G13" s="32" t="s">
        <v>58</v>
      </c>
      <c r="H13" s="27" t="s">
        <v>59</v>
      </c>
      <c r="I13" s="58" t="s">
        <v>46</v>
      </c>
      <c r="J13" s="59">
        <v>190</v>
      </c>
      <c r="K13" s="59">
        <v>9661.2</v>
      </c>
      <c r="L13" s="63">
        <v>1</v>
      </c>
      <c r="M13" s="64">
        <v>893</v>
      </c>
      <c r="N13" s="65">
        <v>938</v>
      </c>
      <c r="O13" s="60">
        <v>1.27</v>
      </c>
      <c r="P13" s="60">
        <f t="shared" si="0"/>
        <v>12269.724</v>
      </c>
      <c r="Q13" s="62" t="s">
        <v>47</v>
      </c>
      <c r="R13" s="60" t="s">
        <v>60</v>
      </c>
      <c r="S13" s="60" t="s">
        <v>61</v>
      </c>
      <c r="T13" s="100"/>
      <c r="U13" s="101"/>
      <c r="V13" s="100"/>
      <c r="W13" s="100"/>
      <c r="X13" s="103"/>
      <c r="Y13" s="103"/>
      <c r="Z13" s="103"/>
      <c r="AB13" s="103"/>
    </row>
    <row r="14" s="4" customFormat="1" ht="45" customHeight="1" spans="1:28">
      <c r="A14" s="27" t="s">
        <v>53</v>
      </c>
      <c r="B14" s="28" t="s">
        <v>54</v>
      </c>
      <c r="C14" s="28" t="s">
        <v>55</v>
      </c>
      <c r="D14" s="29" t="s">
        <v>56</v>
      </c>
      <c r="E14" s="30">
        <v>45698</v>
      </c>
      <c r="F14" s="31" t="s">
        <v>57</v>
      </c>
      <c r="G14" s="32" t="s">
        <v>58</v>
      </c>
      <c r="H14" s="27" t="s">
        <v>59</v>
      </c>
      <c r="I14" s="58" t="s">
        <v>52</v>
      </c>
      <c r="J14" s="59">
        <v>17</v>
      </c>
      <c r="K14" s="59">
        <v>666.5</v>
      </c>
      <c r="L14" s="60"/>
      <c r="M14" s="66"/>
      <c r="N14" s="60"/>
      <c r="O14" s="60">
        <v>1.14</v>
      </c>
      <c r="P14" s="60">
        <f t="shared" si="0"/>
        <v>759.81</v>
      </c>
      <c r="Q14" s="62" t="s">
        <v>47</v>
      </c>
      <c r="R14" s="60"/>
      <c r="S14" s="60" t="s">
        <v>61</v>
      </c>
      <c r="T14" s="100">
        <f>1.27*0.9</f>
        <v>1.143</v>
      </c>
      <c r="U14" s="101">
        <f>O14-T14</f>
        <v>-0.00300000000000011</v>
      </c>
      <c r="V14" s="100">
        <f>1.27*0.9</f>
        <v>1.143</v>
      </c>
      <c r="W14" s="100"/>
      <c r="X14" s="103"/>
      <c r="Y14" s="103"/>
      <c r="Z14" s="103"/>
      <c r="AB14" s="103"/>
    </row>
    <row r="15" s="4" customFormat="1" ht="45" customHeight="1" spans="1:28">
      <c r="A15" s="27" t="s">
        <v>62</v>
      </c>
      <c r="B15" s="28">
        <v>9000726362</v>
      </c>
      <c r="C15" s="28">
        <v>10</v>
      </c>
      <c r="D15" s="29"/>
      <c r="E15" s="30">
        <v>45716</v>
      </c>
      <c r="F15" s="31" t="s">
        <v>63</v>
      </c>
      <c r="G15" s="32" t="s">
        <v>64</v>
      </c>
      <c r="H15" s="27" t="s">
        <v>65</v>
      </c>
      <c r="I15" s="58" t="s">
        <v>46</v>
      </c>
      <c r="J15" s="59">
        <v>190</v>
      </c>
      <c r="K15" s="59">
        <v>10000.3</v>
      </c>
      <c r="L15" s="60">
        <v>1</v>
      </c>
      <c r="M15" s="61">
        <v>770</v>
      </c>
      <c r="N15" s="62">
        <v>815</v>
      </c>
      <c r="O15" s="60">
        <v>1.25</v>
      </c>
      <c r="P15" s="60">
        <f t="shared" si="0"/>
        <v>12500.375</v>
      </c>
      <c r="Q15" s="62" t="s">
        <v>47</v>
      </c>
      <c r="R15" s="60" t="s">
        <v>66</v>
      </c>
      <c r="S15" s="60" t="s">
        <v>67</v>
      </c>
      <c r="T15" s="100"/>
      <c r="U15" s="101"/>
      <c r="V15" s="100"/>
      <c r="W15" s="100"/>
      <c r="X15" s="103"/>
      <c r="Y15" s="103"/>
      <c r="Z15" s="103"/>
      <c r="AB15" s="103"/>
    </row>
    <row r="16" s="4" customFormat="1" ht="45" customHeight="1" spans="1:28">
      <c r="A16" s="27" t="s">
        <v>62</v>
      </c>
      <c r="B16" s="28">
        <v>9000726362</v>
      </c>
      <c r="C16" s="28">
        <v>10</v>
      </c>
      <c r="D16" s="29"/>
      <c r="E16" s="30">
        <v>45716</v>
      </c>
      <c r="F16" s="31" t="s">
        <v>63</v>
      </c>
      <c r="G16" s="32" t="s">
        <v>64</v>
      </c>
      <c r="H16" s="27" t="s">
        <v>65</v>
      </c>
      <c r="I16" s="58" t="s">
        <v>46</v>
      </c>
      <c r="J16" s="59">
        <v>195</v>
      </c>
      <c r="K16" s="59">
        <v>10040.8</v>
      </c>
      <c r="L16" s="60">
        <v>1</v>
      </c>
      <c r="M16" s="61">
        <v>779</v>
      </c>
      <c r="N16" s="62">
        <v>824</v>
      </c>
      <c r="O16" s="60">
        <v>1.25</v>
      </c>
      <c r="P16" s="60">
        <f t="shared" si="0"/>
        <v>12551</v>
      </c>
      <c r="Q16" s="62" t="s">
        <v>47</v>
      </c>
      <c r="R16" s="60" t="s">
        <v>68</v>
      </c>
      <c r="S16" s="60" t="s">
        <v>69</v>
      </c>
      <c r="T16" s="100"/>
      <c r="U16" s="101"/>
      <c r="V16" s="100"/>
      <c r="W16" s="100"/>
      <c r="X16" s="103"/>
      <c r="Y16" s="103"/>
      <c r="Z16" s="103"/>
      <c r="AB16" s="103"/>
    </row>
    <row r="17" s="4" customFormat="1" ht="45" customHeight="1" spans="1:28">
      <c r="A17" s="27" t="s">
        <v>70</v>
      </c>
      <c r="B17" s="28">
        <v>9000719487</v>
      </c>
      <c r="C17" s="28">
        <v>50</v>
      </c>
      <c r="D17" s="29"/>
      <c r="E17" s="30">
        <v>45836</v>
      </c>
      <c r="F17" s="31" t="s">
        <v>71</v>
      </c>
      <c r="G17" s="32" t="s">
        <v>72</v>
      </c>
      <c r="H17" s="27" t="s">
        <v>73</v>
      </c>
      <c r="I17" s="58" t="s">
        <v>46</v>
      </c>
      <c r="J17" s="59">
        <v>200</v>
      </c>
      <c r="K17" s="59">
        <v>10764.4</v>
      </c>
      <c r="L17" s="60">
        <v>1</v>
      </c>
      <c r="M17" s="61">
        <v>682.5</v>
      </c>
      <c r="N17" s="62">
        <v>727.5</v>
      </c>
      <c r="O17" s="60">
        <v>1.23</v>
      </c>
      <c r="P17" s="60">
        <f t="shared" si="0"/>
        <v>13240.212</v>
      </c>
      <c r="Q17" s="62" t="s">
        <v>47</v>
      </c>
      <c r="R17" s="60" t="s">
        <v>66</v>
      </c>
      <c r="S17" s="60" t="s">
        <v>74</v>
      </c>
      <c r="T17" s="100"/>
      <c r="U17" s="101"/>
      <c r="V17" s="100"/>
      <c r="W17" s="100"/>
      <c r="X17" s="103"/>
      <c r="Y17" s="103"/>
      <c r="Z17" s="103"/>
      <c r="AB17" s="103"/>
    </row>
    <row r="18" s="4" customFormat="1" ht="45" customHeight="1" spans="1:28">
      <c r="A18" s="27" t="s">
        <v>70</v>
      </c>
      <c r="B18" s="28">
        <v>9000719487</v>
      </c>
      <c r="C18" s="28">
        <v>50</v>
      </c>
      <c r="D18" s="29"/>
      <c r="E18" s="30">
        <v>45836</v>
      </c>
      <c r="F18" s="31" t="s">
        <v>71</v>
      </c>
      <c r="G18" s="32" t="s">
        <v>72</v>
      </c>
      <c r="H18" s="27" t="s">
        <v>73</v>
      </c>
      <c r="I18" s="58" t="s">
        <v>46</v>
      </c>
      <c r="J18" s="59">
        <v>190</v>
      </c>
      <c r="K18" s="59">
        <v>10024.5</v>
      </c>
      <c r="L18" s="60">
        <v>1</v>
      </c>
      <c r="M18" s="61">
        <v>624.5</v>
      </c>
      <c r="N18" s="62">
        <v>669.5</v>
      </c>
      <c r="O18" s="60">
        <v>1.23</v>
      </c>
      <c r="P18" s="60">
        <f t="shared" si="0"/>
        <v>12330.135</v>
      </c>
      <c r="Q18" s="62" t="s">
        <v>47</v>
      </c>
      <c r="R18" s="60" t="s">
        <v>75</v>
      </c>
      <c r="S18" s="60" t="s">
        <v>76</v>
      </c>
      <c r="T18" s="100"/>
      <c r="U18" s="101"/>
      <c r="V18" s="100"/>
      <c r="W18" s="100"/>
      <c r="X18" s="103"/>
      <c r="Y18" s="103"/>
      <c r="Z18" s="103"/>
      <c r="AB18" s="103"/>
    </row>
    <row r="19" s="4" customFormat="1" ht="45" customHeight="1" spans="1:28">
      <c r="A19" s="27" t="s">
        <v>70</v>
      </c>
      <c r="B19" s="28">
        <v>9000719487</v>
      </c>
      <c r="C19" s="28">
        <v>50</v>
      </c>
      <c r="D19" s="29"/>
      <c r="E19" s="30">
        <v>45837</v>
      </c>
      <c r="F19" s="31" t="s">
        <v>71</v>
      </c>
      <c r="G19" s="32" t="s">
        <v>72</v>
      </c>
      <c r="H19" s="27" t="s">
        <v>73</v>
      </c>
      <c r="I19" s="58" t="s">
        <v>46</v>
      </c>
      <c r="J19" s="59">
        <v>106</v>
      </c>
      <c r="K19" s="59">
        <v>5625.6</v>
      </c>
      <c r="L19" s="63">
        <v>1</v>
      </c>
      <c r="M19" s="64">
        <v>413.5</v>
      </c>
      <c r="N19" s="65">
        <v>458.5</v>
      </c>
      <c r="O19" s="60">
        <v>1.23</v>
      </c>
      <c r="P19" s="60">
        <f t="shared" si="0"/>
        <v>6919.488</v>
      </c>
      <c r="Q19" s="62" t="s">
        <v>47</v>
      </c>
      <c r="R19" s="60" t="s">
        <v>77</v>
      </c>
      <c r="S19" s="60" t="s">
        <v>78</v>
      </c>
      <c r="T19" s="100"/>
      <c r="U19" s="101"/>
      <c r="V19" s="100"/>
      <c r="W19" s="100"/>
      <c r="X19" s="103"/>
      <c r="Y19" s="103"/>
      <c r="Z19" s="103"/>
      <c r="AB19" s="103"/>
    </row>
    <row r="20" s="4" customFormat="1" ht="45" customHeight="1" spans="1:28">
      <c r="A20" s="27" t="s">
        <v>70</v>
      </c>
      <c r="B20" s="28">
        <v>9000719487</v>
      </c>
      <c r="C20" s="28">
        <v>50</v>
      </c>
      <c r="D20" s="29"/>
      <c r="E20" s="30">
        <v>45837</v>
      </c>
      <c r="F20" s="31" t="s">
        <v>71</v>
      </c>
      <c r="G20" s="32" t="s">
        <v>72</v>
      </c>
      <c r="H20" s="27" t="s">
        <v>73</v>
      </c>
      <c r="I20" s="58" t="s">
        <v>52</v>
      </c>
      <c r="J20" s="59">
        <v>19</v>
      </c>
      <c r="K20" s="59">
        <v>751.4</v>
      </c>
      <c r="L20" s="63"/>
      <c r="M20" s="67"/>
      <c r="N20" s="63"/>
      <c r="O20" s="60">
        <v>1.11</v>
      </c>
      <c r="P20" s="60">
        <f t="shared" si="0"/>
        <v>834.054</v>
      </c>
      <c r="Q20" s="62" t="s">
        <v>47</v>
      </c>
      <c r="R20" s="60"/>
      <c r="S20" s="60" t="s">
        <v>78</v>
      </c>
      <c r="T20" s="100">
        <f>1.23*0.9</f>
        <v>1.107</v>
      </c>
      <c r="U20" s="101">
        <f>O20-T20</f>
        <v>0.00300000000000011</v>
      </c>
      <c r="V20" s="100">
        <f>1.23*0.9</f>
        <v>1.107</v>
      </c>
      <c r="W20" s="100"/>
      <c r="X20" s="103"/>
      <c r="Y20" s="103"/>
      <c r="Z20" s="103"/>
      <c r="AB20" s="103"/>
    </row>
    <row r="21" s="4" customFormat="1" ht="45" customHeight="1" spans="1:28">
      <c r="A21" s="27" t="s">
        <v>70</v>
      </c>
      <c r="B21" s="28">
        <v>9000719487</v>
      </c>
      <c r="C21" s="28">
        <v>50</v>
      </c>
      <c r="D21" s="29"/>
      <c r="E21" s="30">
        <v>45837</v>
      </c>
      <c r="F21" s="31" t="s">
        <v>71</v>
      </c>
      <c r="G21" s="32" t="s">
        <v>72</v>
      </c>
      <c r="H21" s="27" t="s">
        <v>73</v>
      </c>
      <c r="I21" s="58" t="s">
        <v>79</v>
      </c>
      <c r="J21" s="59">
        <v>6</v>
      </c>
      <c r="K21" s="59">
        <v>270.8</v>
      </c>
      <c r="L21" s="60"/>
      <c r="M21" s="66"/>
      <c r="N21" s="60"/>
      <c r="O21" s="60">
        <v>1.23</v>
      </c>
      <c r="P21" s="60">
        <f t="shared" si="0"/>
        <v>333.084</v>
      </c>
      <c r="Q21" s="62" t="s">
        <v>47</v>
      </c>
      <c r="R21" s="60"/>
      <c r="S21" s="60" t="s">
        <v>78</v>
      </c>
      <c r="T21" s="100"/>
      <c r="U21" s="101"/>
      <c r="V21" s="100"/>
      <c r="W21" s="100"/>
      <c r="X21" s="103"/>
      <c r="Y21" s="103"/>
      <c r="Z21" s="103"/>
      <c r="AB21" s="103"/>
    </row>
    <row r="22" s="5" customFormat="1" ht="45" customHeight="1" spans="1:28">
      <c r="A22" s="33" t="s">
        <v>39</v>
      </c>
      <c r="B22" s="34" t="s">
        <v>80</v>
      </c>
      <c r="C22" s="34" t="s">
        <v>81</v>
      </c>
      <c r="D22" s="35" t="s">
        <v>82</v>
      </c>
      <c r="E22" s="36">
        <v>45803</v>
      </c>
      <c r="F22" s="37" t="s">
        <v>83</v>
      </c>
      <c r="G22" s="38" t="s">
        <v>84</v>
      </c>
      <c r="H22" s="33" t="s">
        <v>85</v>
      </c>
      <c r="I22" s="68" t="s">
        <v>46</v>
      </c>
      <c r="J22" s="69">
        <f>190-27</f>
        <v>163</v>
      </c>
      <c r="K22" s="70">
        <f>9828.2-1382.1</f>
        <v>8446.1</v>
      </c>
      <c r="L22" s="71">
        <v>1</v>
      </c>
      <c r="M22" s="72">
        <f>N22-45-145</f>
        <v>767.5</v>
      </c>
      <c r="N22" s="73">
        <v>957.5</v>
      </c>
      <c r="O22" s="74">
        <v>1.05</v>
      </c>
      <c r="P22" s="74">
        <f t="shared" si="0"/>
        <v>8868.405</v>
      </c>
      <c r="Q22" s="83" t="s">
        <v>47</v>
      </c>
      <c r="R22" s="74" t="s">
        <v>66</v>
      </c>
      <c r="S22" s="74" t="s">
        <v>86</v>
      </c>
      <c r="T22" s="104"/>
      <c r="U22" s="105"/>
      <c r="V22" s="104"/>
      <c r="W22" s="104" t="s">
        <v>87</v>
      </c>
      <c r="X22" s="106"/>
      <c r="Y22" s="106"/>
      <c r="Z22" s="106"/>
      <c r="AB22" s="106"/>
    </row>
    <row r="23" s="5" customFormat="1" ht="45" customHeight="1" spans="1:28">
      <c r="A23" s="33" t="s">
        <v>39</v>
      </c>
      <c r="B23" s="34" t="s">
        <v>80</v>
      </c>
      <c r="C23" s="34" t="s">
        <v>81</v>
      </c>
      <c r="D23" s="35" t="s">
        <v>82</v>
      </c>
      <c r="E23" s="36">
        <v>45803</v>
      </c>
      <c r="F23" s="37" t="s">
        <v>83</v>
      </c>
      <c r="G23" s="38" t="s">
        <v>84</v>
      </c>
      <c r="H23" s="33" t="s">
        <v>85</v>
      </c>
      <c r="I23" s="68" t="s">
        <v>79</v>
      </c>
      <c r="J23" s="69">
        <v>6</v>
      </c>
      <c r="K23" s="69">
        <v>306.8</v>
      </c>
      <c r="L23" s="75"/>
      <c r="M23" s="76"/>
      <c r="N23" s="75"/>
      <c r="O23" s="74">
        <v>0.89</v>
      </c>
      <c r="P23" s="74">
        <f t="shared" si="0"/>
        <v>273.052</v>
      </c>
      <c r="Q23" s="83" t="s">
        <v>47</v>
      </c>
      <c r="R23" s="74"/>
      <c r="S23" s="74" t="s">
        <v>88</v>
      </c>
      <c r="T23" s="104">
        <f>1.05*0.85</f>
        <v>0.8925</v>
      </c>
      <c r="U23" s="105"/>
      <c r="V23" s="104">
        <f>1.05*0.85</f>
        <v>0.8925</v>
      </c>
      <c r="W23" s="104"/>
      <c r="X23" s="106"/>
      <c r="Y23" s="106"/>
      <c r="Z23" s="106"/>
      <c r="AB23" s="106"/>
    </row>
    <row r="24" s="5" customFormat="1" ht="45" customHeight="1" spans="1:28">
      <c r="A24" s="33" t="s">
        <v>89</v>
      </c>
      <c r="B24" s="34" t="s">
        <v>90</v>
      </c>
      <c r="C24" s="34" t="s">
        <v>81</v>
      </c>
      <c r="D24" s="35" t="s">
        <v>91</v>
      </c>
      <c r="E24" s="36">
        <v>45837</v>
      </c>
      <c r="F24" s="37" t="s">
        <v>92</v>
      </c>
      <c r="G24" s="38" t="s">
        <v>93</v>
      </c>
      <c r="H24" s="33" t="s">
        <v>94</v>
      </c>
      <c r="I24" s="68" t="s">
        <v>46</v>
      </c>
      <c r="J24" s="69">
        <v>186</v>
      </c>
      <c r="K24" s="69">
        <v>9363</v>
      </c>
      <c r="L24" s="77">
        <v>1</v>
      </c>
      <c r="M24" s="78">
        <v>715</v>
      </c>
      <c r="N24" s="79">
        <v>760</v>
      </c>
      <c r="O24" s="74">
        <v>1.3</v>
      </c>
      <c r="P24" s="74">
        <f t="shared" si="0"/>
        <v>12171.9</v>
      </c>
      <c r="Q24" s="83" t="s">
        <v>47</v>
      </c>
      <c r="R24" s="74" t="s">
        <v>95</v>
      </c>
      <c r="S24" s="74" t="s">
        <v>96</v>
      </c>
      <c r="T24" s="104"/>
      <c r="U24" s="105"/>
      <c r="V24" s="104"/>
      <c r="W24" s="104" t="s">
        <v>87</v>
      </c>
      <c r="X24" s="106"/>
      <c r="Y24" s="106"/>
      <c r="Z24" s="106"/>
      <c r="AB24" s="106"/>
    </row>
    <row r="25" s="5" customFormat="1" ht="45" customHeight="1" spans="1:28">
      <c r="A25" s="33" t="s">
        <v>89</v>
      </c>
      <c r="B25" s="34" t="s">
        <v>90</v>
      </c>
      <c r="C25" s="34" t="s">
        <v>81</v>
      </c>
      <c r="D25" s="35" t="s">
        <v>91</v>
      </c>
      <c r="E25" s="36">
        <v>45837</v>
      </c>
      <c r="F25" s="37" t="s">
        <v>92</v>
      </c>
      <c r="G25" s="38" t="s">
        <v>93</v>
      </c>
      <c r="H25" s="33" t="s">
        <v>94</v>
      </c>
      <c r="I25" s="68" t="s">
        <v>52</v>
      </c>
      <c r="J25" s="69">
        <v>17</v>
      </c>
      <c r="K25" s="69">
        <v>680.4</v>
      </c>
      <c r="L25" s="77"/>
      <c r="M25" s="80"/>
      <c r="N25" s="77"/>
      <c r="O25" s="74">
        <v>1.17</v>
      </c>
      <c r="P25" s="74">
        <f t="shared" si="0"/>
        <v>796.068</v>
      </c>
      <c r="Q25" s="83" t="s">
        <v>47</v>
      </c>
      <c r="R25" s="74"/>
      <c r="S25" s="74" t="s">
        <v>96</v>
      </c>
      <c r="T25" s="104">
        <f>1.3*0.9</f>
        <v>1.17</v>
      </c>
      <c r="U25" s="105">
        <f>O25-T25</f>
        <v>0</v>
      </c>
      <c r="V25" s="104">
        <f>1.3*0.9</f>
        <v>1.17</v>
      </c>
      <c r="W25" s="104" t="s">
        <v>87</v>
      </c>
      <c r="X25" s="106"/>
      <c r="Y25" s="106"/>
      <c r="Z25" s="106"/>
      <c r="AB25" s="106"/>
    </row>
    <row r="26" s="5" customFormat="1" ht="45" customHeight="1" spans="1:28">
      <c r="A26" s="33" t="s">
        <v>89</v>
      </c>
      <c r="B26" s="34" t="s">
        <v>90</v>
      </c>
      <c r="C26" s="34" t="s">
        <v>81</v>
      </c>
      <c r="D26" s="35" t="s">
        <v>91</v>
      </c>
      <c r="E26" s="36">
        <v>45837</v>
      </c>
      <c r="F26" s="37" t="s">
        <v>92</v>
      </c>
      <c r="G26" s="38" t="s">
        <v>93</v>
      </c>
      <c r="H26" s="33" t="s">
        <v>94</v>
      </c>
      <c r="I26" s="68" t="s">
        <v>97</v>
      </c>
      <c r="J26" s="69">
        <v>4</v>
      </c>
      <c r="K26" s="69">
        <v>201.1</v>
      </c>
      <c r="L26" s="74"/>
      <c r="M26" s="81"/>
      <c r="N26" s="74"/>
      <c r="O26" s="74">
        <v>1.11</v>
      </c>
      <c r="P26" s="74">
        <f t="shared" si="0"/>
        <v>223.221</v>
      </c>
      <c r="Q26" s="83" t="s">
        <v>47</v>
      </c>
      <c r="R26" s="74"/>
      <c r="S26" s="74" t="s">
        <v>96</v>
      </c>
      <c r="T26" s="104">
        <f>1.3*0.85</f>
        <v>1.105</v>
      </c>
      <c r="U26" s="105">
        <f>O26-T26</f>
        <v>0.00500000000000012</v>
      </c>
      <c r="V26" s="104">
        <f>1.3*0.85</f>
        <v>1.105</v>
      </c>
      <c r="W26" s="104" t="s">
        <v>87</v>
      </c>
      <c r="X26" s="106"/>
      <c r="Y26" s="106"/>
      <c r="Z26" s="106"/>
      <c r="AB26" s="106"/>
    </row>
    <row r="27" s="5" customFormat="1" ht="45" customHeight="1" spans="1:28">
      <c r="A27" s="33" t="s">
        <v>98</v>
      </c>
      <c r="B27" s="34" t="s">
        <v>99</v>
      </c>
      <c r="C27" s="34" t="s">
        <v>100</v>
      </c>
      <c r="D27" s="35" t="s">
        <v>101</v>
      </c>
      <c r="E27" s="36">
        <v>45838</v>
      </c>
      <c r="F27" s="37" t="s">
        <v>102</v>
      </c>
      <c r="G27" s="38" t="s">
        <v>103</v>
      </c>
      <c r="H27" s="33" t="s">
        <v>104</v>
      </c>
      <c r="I27" s="68" t="s">
        <v>46</v>
      </c>
      <c r="J27" s="69">
        <v>37</v>
      </c>
      <c r="K27" s="69">
        <v>2030.3</v>
      </c>
      <c r="L27" s="74">
        <v>1</v>
      </c>
      <c r="M27" s="82">
        <f>N27-45</f>
        <v>170.5</v>
      </c>
      <c r="N27" s="83">
        <v>215.5</v>
      </c>
      <c r="O27" s="74">
        <v>1.05</v>
      </c>
      <c r="P27" s="74">
        <f t="shared" si="0"/>
        <v>2131.815</v>
      </c>
      <c r="Q27" s="83" t="s">
        <v>47</v>
      </c>
      <c r="R27" s="74" t="s">
        <v>105</v>
      </c>
      <c r="S27" s="74" t="s">
        <v>106</v>
      </c>
      <c r="T27" s="104"/>
      <c r="U27" s="105"/>
      <c r="V27" s="104"/>
      <c r="W27" s="104" t="s">
        <v>87</v>
      </c>
      <c r="X27" s="106"/>
      <c r="Y27" s="106"/>
      <c r="Z27" s="106"/>
      <c r="AB27" s="106"/>
    </row>
    <row r="28" s="5" customFormat="1" ht="45" customHeight="1" spans="1:28">
      <c r="A28" s="33" t="s">
        <v>107</v>
      </c>
      <c r="B28" s="34" t="s">
        <v>108</v>
      </c>
      <c r="C28" s="34" t="s">
        <v>81</v>
      </c>
      <c r="D28" s="35" t="s">
        <v>109</v>
      </c>
      <c r="E28" s="36">
        <v>45828</v>
      </c>
      <c r="F28" s="37" t="s">
        <v>110</v>
      </c>
      <c r="G28" s="38" t="s">
        <v>111</v>
      </c>
      <c r="H28" s="33" t="s">
        <v>112</v>
      </c>
      <c r="I28" s="68" t="s">
        <v>46</v>
      </c>
      <c r="J28" s="69">
        <v>53</v>
      </c>
      <c r="K28" s="69">
        <v>1914.9</v>
      </c>
      <c r="L28" s="74">
        <v>1</v>
      </c>
      <c r="M28" s="82">
        <v>155</v>
      </c>
      <c r="N28" s="83">
        <v>200</v>
      </c>
      <c r="O28" s="74">
        <v>0.88</v>
      </c>
      <c r="P28" s="74">
        <f t="shared" si="0"/>
        <v>1685.112</v>
      </c>
      <c r="Q28" s="83" t="s">
        <v>113</v>
      </c>
      <c r="R28" s="74" t="s">
        <v>114</v>
      </c>
      <c r="S28" s="74" t="s">
        <v>115</v>
      </c>
      <c r="T28" s="104"/>
      <c r="U28" s="105"/>
      <c r="V28" s="104"/>
      <c r="W28" s="104" t="s">
        <v>87</v>
      </c>
      <c r="X28" s="106"/>
      <c r="Y28" s="106"/>
      <c r="Z28" s="106"/>
      <c r="AA28" s="5"/>
      <c r="AB28" s="106"/>
    </row>
    <row r="29" s="6" customFormat="1" ht="45" customHeight="1" spans="1:27">
      <c r="A29" s="39"/>
      <c r="B29" s="40"/>
      <c r="C29" s="40"/>
      <c r="D29" s="41"/>
      <c r="E29" s="42"/>
      <c r="F29" s="43" t="s">
        <v>116</v>
      </c>
      <c r="G29" s="44"/>
      <c r="H29" s="39"/>
      <c r="I29" s="84"/>
      <c r="J29" s="85"/>
      <c r="K29" s="85"/>
      <c r="L29" s="86"/>
      <c r="M29" s="87"/>
      <c r="N29" s="88"/>
      <c r="O29" s="86"/>
      <c r="P29" s="88">
        <v>-50151</v>
      </c>
      <c r="Q29" s="86"/>
      <c r="R29" s="86"/>
      <c r="S29" s="86"/>
      <c r="T29" s="107"/>
      <c r="U29" s="108"/>
      <c r="V29" s="108"/>
      <c r="W29" s="109"/>
      <c r="X29" s="109"/>
      <c r="Y29" s="109"/>
      <c r="AA29" s="109"/>
    </row>
    <row r="30" s="6" customFormat="1" ht="45" customHeight="1" spans="1:27">
      <c r="A30" s="39"/>
      <c r="B30" s="40"/>
      <c r="C30" s="40"/>
      <c r="D30" s="41"/>
      <c r="E30" s="42"/>
      <c r="F30" s="43" t="s">
        <v>117</v>
      </c>
      <c r="G30" s="44"/>
      <c r="H30" s="39"/>
      <c r="I30" s="84"/>
      <c r="J30" s="85"/>
      <c r="K30" s="85"/>
      <c r="L30" s="86"/>
      <c r="M30" s="87"/>
      <c r="N30" s="88"/>
      <c r="O30" s="86"/>
      <c r="P30" s="88">
        <v>49439.72</v>
      </c>
      <c r="Q30" s="86"/>
      <c r="R30" s="86"/>
      <c r="S30" s="86"/>
      <c r="T30" s="107"/>
      <c r="U30" s="108"/>
      <c r="V30" s="108"/>
      <c r="W30" s="109"/>
      <c r="X30" s="109"/>
      <c r="Y30" s="109"/>
      <c r="AA30" s="109"/>
    </row>
    <row r="31" customFormat="1" spans="10:16">
      <c r="J31">
        <f t="shared" ref="J31:L31" si="1">SUM(J10:J30)</f>
        <v>1935</v>
      </c>
      <c r="K31" s="89">
        <f t="shared" si="1"/>
        <v>101572.6</v>
      </c>
      <c r="L31">
        <f t="shared" si="1"/>
        <v>12</v>
      </c>
      <c r="P31">
        <f>SUM(P10:P30)</f>
        <v>118613.08</v>
      </c>
    </row>
  </sheetData>
  <mergeCells count="18">
    <mergeCell ref="A1:D1"/>
    <mergeCell ref="A4:D4"/>
    <mergeCell ref="L11:L12"/>
    <mergeCell ref="L13:L14"/>
    <mergeCell ref="L19:L21"/>
    <mergeCell ref="L22:L23"/>
    <mergeCell ref="L24:L26"/>
    <mergeCell ref="M11:M12"/>
    <mergeCell ref="M13:M14"/>
    <mergeCell ref="M19:M21"/>
    <mergeCell ref="M22:M23"/>
    <mergeCell ref="M24:M26"/>
    <mergeCell ref="N11:N12"/>
    <mergeCell ref="N13:N14"/>
    <mergeCell ref="N19:N21"/>
    <mergeCell ref="N22:N23"/>
    <mergeCell ref="N24:N26"/>
    <mergeCell ref="G1:J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每天。</cp:lastModifiedBy>
  <dcterms:created xsi:type="dcterms:W3CDTF">2025-07-02T04:28:00Z</dcterms:created>
  <dcterms:modified xsi:type="dcterms:W3CDTF">2025-07-02T06:55:45Z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173363DEB12F4B82B7CAAE7426686360_11</vt:lpwstr>
  </property>
  <property fmtid="{D5CDD505-2E9C-101B-9397-08002B2CF9AE}" pid="3" name="KSOProductBuildVer">
    <vt:lpwstr>2052-12.1.0.21541</vt:lpwstr>
  </property>
</Properties>
</file>