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"/>
    </mc:Choice>
  </mc:AlternateContent>
  <xr:revisionPtr revIDLastSave="0" documentId="13_ncr:1_{7F8D99AF-E6D9-49D5-85FA-3F64FE73818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M17" i="1"/>
  <c r="Q16" i="1"/>
  <c r="U15" i="1"/>
  <c r="Q15" i="1"/>
  <c r="U14" i="1"/>
  <c r="Q14" i="1"/>
  <c r="Q13" i="1"/>
  <c r="L12" i="1"/>
  <c r="Q12" i="1" s="1"/>
  <c r="K12" i="1"/>
  <c r="L11" i="1"/>
  <c r="Q11" i="1" s="1"/>
  <c r="K11" i="1"/>
  <c r="U10" i="1"/>
  <c r="Q10" i="1"/>
  <c r="U9" i="1"/>
  <c r="Q9" i="1"/>
  <c r="Q8" i="1"/>
  <c r="P4" i="1"/>
  <c r="P5" i="1" s="1"/>
  <c r="Q17" i="1" l="1"/>
  <c r="K17" i="1"/>
  <c r="L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</authors>
  <commentList>
    <comment ref="I9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4" authorId="0" shapeId="0" xr:uid="{00000000-0006-0000-0000-000002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<sst xmlns="http://schemas.openxmlformats.org/spreadsheetml/2006/main" count="128" uniqueCount="68">
  <si>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</si>
  <si>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</si>
  <si>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</si>
  <si>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</si>
  <si>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JF25036</t>
  </si>
  <si>
    <t>B2牛皮仓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</si>
  <si>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</si>
  <si>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</si>
  <si>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</si>
  <si>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</si>
  <si>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</si>
  <si>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</si>
  <si>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</si>
  <si>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批次号</t>
  </si>
  <si>
    <t>行号</t>
  </si>
  <si>
    <t>内向</t>
  </si>
  <si>
    <t>生产日期</t>
  </si>
  <si>
    <t>生产单号</t>
  </si>
  <si>
    <t>TTX编号</t>
  </si>
  <si>
    <t>等级</t>
  </si>
  <si>
    <t>托数</t>
  </si>
  <si>
    <t>量码版</t>
  </si>
  <si>
    <t>CLF-250409</t>
  </si>
  <si>
    <t>9000647217</t>
  </si>
  <si>
    <t>20</t>
  </si>
  <si>
    <t>0181535138</t>
  </si>
  <si>
    <t>2504025-01</t>
  </si>
  <si>
    <t>XZSY-ES-灰白278</t>
  </si>
  <si>
    <t>01.10.W782033</t>
  </si>
  <si>
    <t>A级</t>
  </si>
  <si>
    <t>02T25040902</t>
  </si>
  <si>
    <t>99版</t>
  </si>
  <si>
    <t>2.2*1.8*0.42</t>
  </si>
  <si>
    <t>A级/42尺以下9折</t>
  </si>
  <si>
    <t>折扣/85折</t>
  </si>
  <si>
    <t>CLF-250404</t>
  </si>
  <si>
    <t>补单做500尺发货</t>
  </si>
  <si>
    <t>2503096-01</t>
  </si>
  <si>
    <t>XZSY-ES-浅棕125</t>
  </si>
  <si>
    <t>01.10.W782011</t>
  </si>
  <si>
    <t>01T25040404</t>
  </si>
  <si>
    <t>9000645781</t>
  </si>
  <si>
    <t>30</t>
  </si>
  <si>
    <t>0181535137</t>
  </si>
  <si>
    <t>2.2*1.8*0.8</t>
  </si>
  <si>
    <t>01T25040405</t>
  </si>
  <si>
    <t>2.2*1.8*0.88</t>
  </si>
  <si>
    <t>CLF-250707</t>
  </si>
  <si>
    <t>2507019-01</t>
  </si>
  <si>
    <t>XDGY-ET-浅棕94</t>
  </si>
  <si>
    <t>01.10.U243022</t>
  </si>
  <si>
    <t>02T25070707</t>
  </si>
  <si>
    <t>2.2*1.8*0.68</t>
  </si>
  <si>
    <t>po</t>
  </si>
  <si>
    <t>item</t>
  </si>
  <si>
    <t>pcs</t>
  </si>
  <si>
    <t>sqft</t>
  </si>
  <si>
    <t>net</t>
  </si>
  <si>
    <t>gross</t>
  </si>
  <si>
    <t>unit</t>
  </si>
  <si>
    <t>amount</t>
  </si>
  <si>
    <t>cbm</t>
  </si>
  <si>
    <t>invoice no</t>
  </si>
  <si>
    <t>invoice date</t>
  </si>
  <si>
    <t>invoice ref</t>
  </si>
  <si>
    <t>CLF2025-214</t>
  </si>
  <si>
    <t>16/07/2025</t>
  </si>
  <si>
    <t>pallet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</si>
</sst>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8" formatCode="0.00_ "/>
    <numFmt numFmtId="169" formatCode="yyyy/m/d;@"/>
    <numFmt numFmtId="170" formatCode="[$-409]dd\-mmm\-yy;@"/>
    <numFmt numFmtId="172" formatCode="0.000000_ "/>
  </numFmts>
  <fonts count="27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</font>
    <font>
      <sz val="12"/>
      <color rgb="FFFF0000"/>
      <name val="宋体"/>
      <charset val="134"/>
    </font>
    <font>
      <sz val="11"/>
      <color rgb="FFFF0000"/>
      <name val="Calibri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</font>
    <font>
      <sz val="10"/>
      <color rgb="FFFF0000"/>
      <name val="宋体"/>
    </font>
    <font>
      <sz val="16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0" fontId="8" fillId="0" borderId="0" xfId="0" applyNumberFormat="1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69" fontId="1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169" fontId="14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70" fontId="19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40" fontId="10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8" fontId="1" fillId="0" borderId="0" xfId="0" applyNumberFormat="1" applyFont="1" applyAlignment="1"/>
    <xf numFmtId="168" fontId="18" fillId="0" borderId="0" xfId="0" applyNumberFormat="1" applyFont="1" applyAlignment="1">
      <alignment horizontal="center" vertical="center" wrapText="1"/>
    </xf>
    <xf numFmtId="168" fontId="19" fillId="0" borderId="0" xfId="0" applyNumberFormat="1" applyFont="1" applyAlignment="1">
      <alignment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0" fontId="2" fillId="0" borderId="1" xfId="0" applyFont="1" applyBorder="1">
      <alignment vertical="center"/>
    </xf>
    <xf numFmtId="168" fontId="2" fillId="0" borderId="0" xfId="0" applyNumberFormat="1" applyFont="1">
      <alignment vertical="center"/>
    </xf>
    <xf numFmtId="168" fontId="13" fillId="0" borderId="2" xfId="0" applyNumberFormat="1" applyFont="1" applyBorder="1" applyAlignment="1">
      <alignment horizontal="center" vertical="center"/>
    </xf>
    <xf numFmtId="172" fontId="21" fillId="0" borderId="1" xfId="0" applyNumberFormat="1" applyFont="1" applyBorder="1" applyAlignment="1">
      <alignment horizontal="center" vertical="center" wrapText="1"/>
    </xf>
    <xf numFmtId="168" fontId="3" fillId="0" borderId="0" xfId="0" applyNumberFormat="1" applyFont="1">
      <alignment vertical="center"/>
    </xf>
    <xf numFmtId="0" fontId="17" fillId="0" borderId="1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horizontal="center" vertical="center"/>
    </xf>
    <xf numFmtId="172" fontId="22" fillId="0" borderId="1" xfId="0" applyNumberFormat="1" applyFont="1" applyBorder="1" applyAlignment="1">
      <alignment horizontal="center" vertical="center" wrapText="1"/>
    </xf>
    <xf numFmtId="168" fontId="4" fillId="0" borderId="0" xfId="0" applyNumberFormat="1" applyFo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26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tabSelected="1" topLeftCell="B6" workbookViewId="0">
      <selection activeCell="J16" sqref="J16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8" customWidth="1"/>
    <col min="7" max="7" width="17.42578125" customWidth="1"/>
    <col min="8" max="8" width="17.85546875" customWidth="1"/>
    <col min="9" max="10" width="13.5703125" customWidth="1"/>
    <col min="11" max="11" width="16.7109375" customWidth="1"/>
    <col min="12" max="12" width="18" customWidth="1"/>
    <col min="13" max="13" width="16.140625" customWidth="1"/>
    <col min="14" max="14" width="13.140625" customWidth="1"/>
    <col min="15" max="15" width="8.42578125" customWidth="1"/>
    <col min="16" max="16" width="12.5703125"/>
    <col min="17" max="17" width="14.85546875" customWidth="1"/>
    <col min="18" max="18" width="20.140625" customWidth="1"/>
    <col min="19" max="19" width="14.7109375" customWidth="1"/>
    <col min="20" max="20" width="15.140625" customWidth="1"/>
    <col min="22" max="22" width="17.140625" customWidth="1"/>
    <col min="23" max="23" width="11.5703125"/>
    <col min="26" max="26" width="12.5703125"/>
    <col min="28" max="28" width="12.5703125"/>
  </cols>
  <sheetData>
    <row r="1" spans="1:29" s="1" customFormat="1" ht="36.950000000000003" customHeight="1">
      <c r="A1" s="61" t="s">
        <v>0</v>
      </c>
      <c r="B1" s="61"/>
      <c r="C1" s="62"/>
      <c r="D1" s="61"/>
      <c r="E1" s="6"/>
      <c r="F1" s="6"/>
      <c r="G1" s="75" t="s">
        <v>1</v>
      </c>
      <c r="H1" s="75"/>
      <c r="I1" s="75"/>
      <c r="J1" s="75"/>
      <c r="K1" s="75"/>
      <c r="O1" s="2"/>
      <c r="P1" s="9"/>
      <c r="R1" s="46"/>
      <c r="X1" s="46"/>
    </row>
    <row r="2" spans="1:29" s="1" customFormat="1" ht="27" customHeight="1">
      <c r="A2" s="7" t="s">
        <v>2</v>
      </c>
      <c r="B2" s="8">
        <v>45853</v>
      </c>
      <c r="C2" s="9"/>
      <c r="D2" s="10"/>
      <c r="E2" s="6"/>
      <c r="F2" s="6"/>
      <c r="G2" s="75"/>
      <c r="H2" s="75"/>
      <c r="I2" s="75"/>
      <c r="J2" s="75"/>
      <c r="K2" s="75"/>
      <c r="L2" s="31"/>
      <c r="M2" s="31"/>
      <c r="N2" s="31"/>
      <c r="O2" s="32"/>
      <c r="P2" s="32"/>
      <c r="Q2" s="32"/>
      <c r="R2" s="47"/>
      <c r="S2" s="32"/>
      <c r="X2" s="46"/>
    </row>
    <row r="3" spans="1:29" s="1" customFormat="1" ht="29.1" customHeight="1">
      <c r="A3" s="7" t="s">
        <v>3</v>
      </c>
      <c r="B3" s="7" t="s">
        <v>4</v>
      </c>
      <c r="C3" s="11" t="s">
        <v>5</v>
      </c>
      <c r="D3" s="10"/>
      <c r="E3" s="6"/>
      <c r="F3" s="6"/>
      <c r="G3" s="75"/>
      <c r="H3" s="75"/>
      <c r="I3" s="75"/>
      <c r="J3" s="75"/>
      <c r="K3" s="75"/>
      <c r="L3" s="31"/>
      <c r="M3" s="31"/>
      <c r="N3" s="31"/>
      <c r="O3" s="32"/>
      <c r="P3" s="32"/>
      <c r="Q3" s="32"/>
      <c r="R3" s="47"/>
      <c r="S3" s="32"/>
      <c r="X3" s="46"/>
    </row>
    <row r="4" spans="1:29" s="1" customFormat="1" ht="45.95" customHeight="1">
      <c r="A4" s="63" t="s">
        <v>6</v>
      </c>
      <c r="B4" s="63"/>
      <c r="C4" s="64"/>
      <c r="D4" s="63"/>
      <c r="E4" s="12"/>
      <c r="F4" s="6"/>
      <c r="G4" s="75"/>
      <c r="H4" s="75"/>
      <c r="I4" s="75"/>
      <c r="J4" s="75"/>
      <c r="K4" s="75"/>
      <c r="L4" s="31"/>
      <c r="N4" s="32" t="s">
        <v>7</v>
      </c>
      <c r="O4" s="33" t="s">
        <v>8</v>
      </c>
      <c r="P4" s="34">
        <f>B2</f>
        <v>45853</v>
      </c>
      <c r="R4" s="48"/>
      <c r="S4" s="49"/>
      <c r="X4" s="46"/>
    </row>
    <row r="5" spans="1:29" s="1" customFormat="1" ht="27.95" customHeight="1">
      <c r="A5" s="13" t="s">
        <v>9</v>
      </c>
      <c r="B5" s="13"/>
      <c r="C5" s="12"/>
      <c r="D5" s="12"/>
      <c r="F5" s="14"/>
      <c r="G5" s="12"/>
      <c r="H5" s="15"/>
      <c r="I5" s="14"/>
      <c r="J5" s="14"/>
      <c r="N5" s="35" t="s">
        <v>10</v>
      </c>
      <c r="O5" s="36" t="s">
        <v>11</v>
      </c>
      <c r="P5" s="34">
        <f>P4+1</f>
        <v>45854</v>
      </c>
      <c r="R5" s="48"/>
      <c r="S5" s="50"/>
      <c r="X5" s="46"/>
    </row>
    <row r="6" spans="1:29" s="1" customFormat="1" ht="27.95" customHeight="1">
      <c r="A6" s="16" t="s">
        <v>12</v>
      </c>
      <c r="B6" s="13"/>
      <c r="C6" s="12"/>
      <c r="D6" s="13"/>
      <c r="E6" s="13"/>
      <c r="F6" s="12"/>
      <c r="G6" s="12"/>
      <c r="H6" s="14"/>
      <c r="I6" s="14"/>
      <c r="J6" s="14"/>
      <c r="K6" s="14"/>
      <c r="L6" s="12"/>
      <c r="M6" s="15"/>
      <c r="O6" s="2"/>
      <c r="P6" s="9"/>
      <c r="R6" s="46"/>
      <c r="U6" s="9"/>
      <c r="V6" s="10"/>
      <c r="W6" s="9"/>
      <c r="X6" s="51"/>
    </row>
    <row r="7" spans="1:29" s="3" customFormat="1" ht="45" customHeight="1">
      <c r="A7" s="17" t="s">
        <v>13</v>
      </c>
      <c r="B7" s="17" t="s">
        <v>53</v>
      </c>
      <c r="C7" s="18" t="s">
        <v>14</v>
      </c>
      <c r="D7" s="17" t="s">
        <v>15</v>
      </c>
      <c r="E7" s="18" t="s">
        <v>16</v>
      </c>
      <c r="F7" s="18" t="s">
        <v>17</v>
      </c>
      <c r="G7" s="17" t="s">
        <v>18</v>
      </c>
      <c r="H7" s="17" t="s">
        <v>54</v>
      </c>
      <c r="I7" s="17" t="s">
        <v>19</v>
      </c>
      <c r="J7" s="17" t="s">
        <v>67</v>
      </c>
      <c r="K7" s="17" t="s">
        <v>55</v>
      </c>
      <c r="L7" s="37" t="s">
        <v>56</v>
      </c>
      <c r="M7" s="17" t="s">
        <v>20</v>
      </c>
      <c r="N7" s="18" t="s">
        <v>57</v>
      </c>
      <c r="O7" s="38" t="s">
        <v>58</v>
      </c>
      <c r="P7" s="39" t="s">
        <v>59</v>
      </c>
      <c r="Q7" s="39" t="s">
        <v>60</v>
      </c>
      <c r="R7" s="52" t="s">
        <v>21</v>
      </c>
      <c r="S7" s="52" t="s">
        <v>61</v>
      </c>
      <c r="T7" s="3" t="s">
        <v>62</v>
      </c>
      <c r="U7" s="53" t="s">
        <v>63</v>
      </c>
      <c r="V7" s="3" t="s">
        <v>64</v>
      </c>
    </row>
    <row r="8" spans="1:29" s="4" customFormat="1" ht="45" customHeight="1">
      <c r="A8" s="19" t="s">
        <v>22</v>
      </c>
      <c r="B8" s="20" t="s">
        <v>23</v>
      </c>
      <c r="C8" s="20" t="s">
        <v>24</v>
      </c>
      <c r="D8" s="21" t="s">
        <v>25</v>
      </c>
      <c r="E8" s="22">
        <v>45756</v>
      </c>
      <c r="F8" s="23" t="s">
        <v>26</v>
      </c>
      <c r="G8" s="24" t="s">
        <v>27</v>
      </c>
      <c r="H8" s="19" t="s">
        <v>28</v>
      </c>
      <c r="I8" s="40" t="s">
        <v>29</v>
      </c>
      <c r="J8" s="77">
        <v>1</v>
      </c>
      <c r="K8" s="41">
        <v>249</v>
      </c>
      <c r="L8" s="41">
        <v>12517.9</v>
      </c>
      <c r="M8" s="65" t="s">
        <v>30</v>
      </c>
      <c r="N8" s="70">
        <v>1345.5</v>
      </c>
      <c r="O8" s="65">
        <v>1390.5</v>
      </c>
      <c r="P8" s="41">
        <v>1.38</v>
      </c>
      <c r="Q8" s="41">
        <f t="shared" ref="Q8:Q16" si="0">P8*L8</f>
        <v>17274.701999999997</v>
      </c>
      <c r="R8" s="44" t="s">
        <v>31</v>
      </c>
      <c r="S8" s="41" t="s">
        <v>32</v>
      </c>
      <c r="T8" s="76" t="s">
        <v>4</v>
      </c>
      <c r="U8" s="4" t="s">
        <v>66</v>
      </c>
      <c r="V8" s="76" t="s">
        <v>65</v>
      </c>
      <c r="W8" s="54"/>
      <c r="X8" s="54"/>
      <c r="Y8" s="56"/>
      <c r="Z8" s="56"/>
      <c r="AA8" s="56"/>
      <c r="AC8" s="56"/>
    </row>
    <row r="9" spans="1:29" s="4" customFormat="1" ht="45" customHeight="1">
      <c r="A9" s="19" t="s">
        <v>22</v>
      </c>
      <c r="B9" s="20" t="s">
        <v>23</v>
      </c>
      <c r="C9" s="20" t="s">
        <v>24</v>
      </c>
      <c r="D9" s="21" t="s">
        <v>25</v>
      </c>
      <c r="E9" s="22">
        <v>45756</v>
      </c>
      <c r="F9" s="23" t="s">
        <v>26</v>
      </c>
      <c r="G9" s="24" t="s">
        <v>27</v>
      </c>
      <c r="H9" s="19" t="s">
        <v>28</v>
      </c>
      <c r="I9" s="40" t="s">
        <v>33</v>
      </c>
      <c r="J9" s="77"/>
      <c r="K9" s="41">
        <v>13</v>
      </c>
      <c r="L9" s="41">
        <v>526.79999999999995</v>
      </c>
      <c r="M9" s="66"/>
      <c r="N9" s="71"/>
      <c r="O9" s="66"/>
      <c r="P9" s="41">
        <v>1.24</v>
      </c>
      <c r="Q9" s="41">
        <f t="shared" si="0"/>
        <v>653.23199999999997</v>
      </c>
      <c r="R9" s="44" t="s">
        <v>31</v>
      </c>
      <c r="S9" s="41"/>
      <c r="T9" s="41" t="s">
        <v>30</v>
      </c>
      <c r="U9" s="54">
        <f>1.38*0.9</f>
        <v>1.242</v>
      </c>
      <c r="V9" s="55"/>
      <c r="W9" s="54"/>
      <c r="X9" s="54"/>
      <c r="Y9" s="56"/>
      <c r="Z9" s="56"/>
      <c r="AA9" s="56"/>
      <c r="AC9" s="56"/>
    </row>
    <row r="10" spans="1:29" s="4" customFormat="1" ht="45" customHeight="1">
      <c r="A10" s="19" t="s">
        <v>22</v>
      </c>
      <c r="B10" s="20" t="s">
        <v>23</v>
      </c>
      <c r="C10" s="20" t="s">
        <v>24</v>
      </c>
      <c r="D10" s="21" t="s">
        <v>25</v>
      </c>
      <c r="E10" s="22">
        <v>45756</v>
      </c>
      <c r="F10" s="23" t="s">
        <v>26</v>
      </c>
      <c r="G10" s="24" t="s">
        <v>27</v>
      </c>
      <c r="H10" s="19" t="s">
        <v>28</v>
      </c>
      <c r="I10" s="40" t="s">
        <v>34</v>
      </c>
      <c r="J10" s="77"/>
      <c r="K10" s="41">
        <v>1</v>
      </c>
      <c r="L10" s="41">
        <v>51.5</v>
      </c>
      <c r="M10" s="67"/>
      <c r="N10" s="72"/>
      <c r="O10" s="67"/>
      <c r="P10" s="41">
        <v>1.17</v>
      </c>
      <c r="Q10" s="41">
        <f t="shared" si="0"/>
        <v>60.254999999999995</v>
      </c>
      <c r="R10" s="44" t="s">
        <v>31</v>
      </c>
      <c r="S10" s="41"/>
      <c r="T10" s="41" t="s">
        <v>30</v>
      </c>
      <c r="U10" s="54">
        <f>1.38*0.85</f>
        <v>1.1729999999999998</v>
      </c>
      <c r="V10" s="55"/>
      <c r="W10" s="54"/>
      <c r="X10" s="54"/>
      <c r="Y10" s="56"/>
      <c r="Z10" s="56"/>
      <c r="AA10" s="56"/>
      <c r="AC10" s="56"/>
    </row>
    <row r="11" spans="1:29" s="5" customFormat="1" ht="45" customHeight="1">
      <c r="A11" s="25" t="s">
        <v>35</v>
      </c>
      <c r="B11" s="26">
        <v>9000755002</v>
      </c>
      <c r="C11" s="26">
        <v>10</v>
      </c>
      <c r="D11" s="27"/>
      <c r="E11" s="28" t="s">
        <v>36</v>
      </c>
      <c r="F11" s="29" t="s">
        <v>37</v>
      </c>
      <c r="G11" s="30" t="s">
        <v>38</v>
      </c>
      <c r="H11" s="25" t="s">
        <v>39</v>
      </c>
      <c r="I11" s="42" t="s">
        <v>29</v>
      </c>
      <c r="J11" s="78">
        <v>1</v>
      </c>
      <c r="K11" s="43">
        <f>220-210</f>
        <v>10</v>
      </c>
      <c r="L11" s="43">
        <f>11160.9-10650.9</f>
        <v>510</v>
      </c>
      <c r="M11" s="68" t="s">
        <v>40</v>
      </c>
      <c r="N11" s="73">
        <v>1127.5</v>
      </c>
      <c r="O11" s="68">
        <v>1172.5</v>
      </c>
      <c r="P11" s="43">
        <v>1.38</v>
      </c>
      <c r="Q11" s="41">
        <f t="shared" si="0"/>
        <v>703.8</v>
      </c>
      <c r="R11" s="57"/>
      <c r="S11" s="43"/>
      <c r="T11" s="43"/>
      <c r="U11" s="58"/>
      <c r="V11" s="59"/>
      <c r="W11" s="58"/>
      <c r="X11" s="58"/>
      <c r="Y11" s="60"/>
      <c r="Z11" s="60"/>
      <c r="AA11" s="60"/>
      <c r="AC11" s="60"/>
    </row>
    <row r="12" spans="1:29" s="4" customFormat="1" ht="45" customHeight="1">
      <c r="A12" s="19" t="s">
        <v>35</v>
      </c>
      <c r="B12" s="20" t="s">
        <v>41</v>
      </c>
      <c r="C12" s="20" t="s">
        <v>42</v>
      </c>
      <c r="D12" s="21" t="s">
        <v>43</v>
      </c>
      <c r="E12" s="22">
        <v>45751</v>
      </c>
      <c r="F12" s="23" t="s">
        <v>37</v>
      </c>
      <c r="G12" s="24" t="s">
        <v>38</v>
      </c>
      <c r="H12" s="19" t="s">
        <v>39</v>
      </c>
      <c r="I12" s="40" t="s">
        <v>29</v>
      </c>
      <c r="J12" s="77"/>
      <c r="K12" s="41">
        <f>220-10</f>
        <v>210</v>
      </c>
      <c r="L12" s="41">
        <f>11160.9-510</f>
        <v>10650.9</v>
      </c>
      <c r="M12" s="69"/>
      <c r="N12" s="74"/>
      <c r="O12" s="69"/>
      <c r="P12" s="41">
        <v>1.38</v>
      </c>
      <c r="Q12" s="41">
        <f t="shared" si="0"/>
        <v>14698.241999999998</v>
      </c>
      <c r="R12" s="44" t="s">
        <v>31</v>
      </c>
      <c r="S12" s="41" t="s">
        <v>44</v>
      </c>
      <c r="T12" s="41" t="s">
        <v>40</v>
      </c>
      <c r="U12" s="54"/>
      <c r="V12" s="55"/>
      <c r="W12" s="54"/>
      <c r="X12" s="54"/>
      <c r="Y12" s="56"/>
      <c r="Z12" s="56"/>
      <c r="AA12" s="56"/>
      <c r="AC12" s="56"/>
    </row>
    <row r="13" spans="1:29" s="4" customFormat="1" ht="45" customHeight="1">
      <c r="A13" s="19" t="s">
        <v>35</v>
      </c>
      <c r="B13" s="20" t="s">
        <v>41</v>
      </c>
      <c r="C13" s="20" t="s">
        <v>42</v>
      </c>
      <c r="D13" s="21" t="s">
        <v>43</v>
      </c>
      <c r="E13" s="22">
        <v>45751</v>
      </c>
      <c r="F13" s="23" t="s">
        <v>37</v>
      </c>
      <c r="G13" s="24" t="s">
        <v>38</v>
      </c>
      <c r="H13" s="19" t="s">
        <v>39</v>
      </c>
      <c r="I13" s="40" t="s">
        <v>29</v>
      </c>
      <c r="J13" s="77">
        <v>1</v>
      </c>
      <c r="K13" s="41">
        <v>258</v>
      </c>
      <c r="L13" s="41">
        <v>13226.7</v>
      </c>
      <c r="M13" s="65" t="s">
        <v>45</v>
      </c>
      <c r="N13" s="70">
        <v>1369</v>
      </c>
      <c r="O13" s="65">
        <v>1414</v>
      </c>
      <c r="P13" s="41">
        <v>1.38</v>
      </c>
      <c r="Q13" s="41">
        <f t="shared" si="0"/>
        <v>18252.846000000001</v>
      </c>
      <c r="R13" s="44" t="s">
        <v>31</v>
      </c>
      <c r="S13" s="41" t="s">
        <v>46</v>
      </c>
      <c r="T13" s="41" t="s">
        <v>45</v>
      </c>
      <c r="U13" s="54"/>
      <c r="V13" s="55"/>
      <c r="W13" s="54"/>
      <c r="X13" s="54"/>
      <c r="Y13" s="56"/>
      <c r="Z13" s="56"/>
      <c r="AA13" s="56"/>
      <c r="AC13" s="56"/>
    </row>
    <row r="14" spans="1:29" s="4" customFormat="1" ht="45" customHeight="1">
      <c r="A14" s="19" t="s">
        <v>35</v>
      </c>
      <c r="B14" s="20" t="s">
        <v>41</v>
      </c>
      <c r="C14" s="20" t="s">
        <v>42</v>
      </c>
      <c r="D14" s="21" t="s">
        <v>43</v>
      </c>
      <c r="E14" s="22">
        <v>45751</v>
      </c>
      <c r="F14" s="23" t="s">
        <v>37</v>
      </c>
      <c r="G14" s="24" t="s">
        <v>38</v>
      </c>
      <c r="H14" s="19" t="s">
        <v>39</v>
      </c>
      <c r="I14" s="40" t="s">
        <v>33</v>
      </c>
      <c r="K14" s="41">
        <v>6</v>
      </c>
      <c r="L14" s="41">
        <v>238.3</v>
      </c>
      <c r="M14" s="66"/>
      <c r="N14" s="71"/>
      <c r="O14" s="66"/>
      <c r="P14" s="41">
        <v>1.24</v>
      </c>
      <c r="Q14" s="41">
        <f t="shared" si="0"/>
        <v>295.49200000000002</v>
      </c>
      <c r="R14" s="44" t="s">
        <v>31</v>
      </c>
      <c r="S14" s="41"/>
      <c r="T14" s="41" t="s">
        <v>45</v>
      </c>
      <c r="U14" s="54">
        <f>1.38*0.9</f>
        <v>1.242</v>
      </c>
      <c r="V14" s="55"/>
      <c r="W14" s="54"/>
      <c r="X14" s="54"/>
      <c r="Y14" s="56"/>
      <c r="Z14" s="56"/>
      <c r="AA14" s="56"/>
      <c r="AC14" s="56"/>
    </row>
    <row r="15" spans="1:29" s="4" customFormat="1" ht="45" customHeight="1">
      <c r="A15" s="19" t="s">
        <v>35</v>
      </c>
      <c r="B15" s="20" t="s">
        <v>41</v>
      </c>
      <c r="C15" s="20" t="s">
        <v>42</v>
      </c>
      <c r="D15" s="21" t="s">
        <v>43</v>
      </c>
      <c r="E15" s="22">
        <v>45751</v>
      </c>
      <c r="F15" s="23" t="s">
        <v>37</v>
      </c>
      <c r="G15" s="24" t="s">
        <v>38</v>
      </c>
      <c r="H15" s="19" t="s">
        <v>39</v>
      </c>
      <c r="I15" s="40" t="s">
        <v>34</v>
      </c>
      <c r="J15" s="77"/>
      <c r="K15" s="41">
        <v>2</v>
      </c>
      <c r="L15" s="41">
        <v>80</v>
      </c>
      <c r="M15" s="67"/>
      <c r="N15" s="72"/>
      <c r="O15" s="67"/>
      <c r="P15" s="41">
        <v>1.17</v>
      </c>
      <c r="Q15" s="41">
        <f t="shared" si="0"/>
        <v>93.6</v>
      </c>
      <c r="R15" s="44" t="s">
        <v>31</v>
      </c>
      <c r="S15" s="41"/>
      <c r="T15" s="41" t="s">
        <v>45</v>
      </c>
      <c r="U15" s="54">
        <f>1.38*0.85</f>
        <v>1.1729999999999998</v>
      </c>
      <c r="V15" s="55"/>
      <c r="W15" s="54"/>
      <c r="X15" s="54"/>
      <c r="Y15" s="56"/>
      <c r="Z15" s="56"/>
      <c r="AA15" s="56"/>
      <c r="AC15" s="56"/>
    </row>
    <row r="16" spans="1:29" s="4" customFormat="1" ht="45" customHeight="1">
      <c r="A16" s="19" t="s">
        <v>47</v>
      </c>
      <c r="B16" s="20">
        <v>9000736215</v>
      </c>
      <c r="C16" s="20">
        <v>10</v>
      </c>
      <c r="D16" s="21"/>
      <c r="E16" s="22">
        <v>45845</v>
      </c>
      <c r="F16" s="23" t="s">
        <v>48</v>
      </c>
      <c r="G16" s="24" t="s">
        <v>49</v>
      </c>
      <c r="H16" s="19" t="s">
        <v>50</v>
      </c>
      <c r="I16" s="40" t="s">
        <v>29</v>
      </c>
      <c r="J16" s="77">
        <v>1</v>
      </c>
      <c r="K16" s="41">
        <v>210</v>
      </c>
      <c r="L16" s="41">
        <v>10950.4</v>
      </c>
      <c r="M16" s="44" t="s">
        <v>51</v>
      </c>
      <c r="N16" s="45">
        <v>56.5</v>
      </c>
      <c r="O16" s="44">
        <v>101.5</v>
      </c>
      <c r="P16" s="41">
        <v>1.05</v>
      </c>
      <c r="Q16" s="41">
        <f t="shared" si="0"/>
        <v>11497.92</v>
      </c>
      <c r="R16" s="44" t="s">
        <v>31</v>
      </c>
      <c r="S16" s="41" t="s">
        <v>52</v>
      </c>
      <c r="T16" s="41" t="s">
        <v>51</v>
      </c>
      <c r="U16" s="54"/>
      <c r="V16" s="55"/>
      <c r="W16" s="54"/>
      <c r="X16" s="54"/>
      <c r="Y16" s="56"/>
      <c r="Z16" s="56"/>
      <c r="AA16" s="56"/>
      <c r="AC16" s="56"/>
    </row>
    <row r="17" spans="10:17">
      <c r="J17">
        <f t="shared" ref="J17:M17" si="1">SUM(J8:J16)</f>
        <v>4</v>
      </c>
      <c r="K17">
        <f t="shared" si="1"/>
        <v>959</v>
      </c>
      <c r="L17">
        <f t="shared" si="1"/>
        <v>48752.500000000007</v>
      </c>
      <c r="M17">
        <f t="shared" si="1"/>
        <v>0</v>
      </c>
      <c r="Q17">
        <f>SUM(Q8:Q16)</f>
        <v>63530.089</v>
      </c>
    </row>
  </sheetData>
  <mergeCells count="12">
    <mergeCell ref="N8:N10"/>
    <mergeCell ref="N11:N12"/>
    <mergeCell ref="N13:N15"/>
    <mergeCell ref="O8:O10"/>
    <mergeCell ref="O11:O12"/>
    <mergeCell ref="O13:O15"/>
    <mergeCell ref="A1:D1"/>
    <mergeCell ref="A4:D4"/>
    <mergeCell ref="M8:M10"/>
    <mergeCell ref="M11:M12"/>
    <mergeCell ref="M13:M15"/>
    <mergeCell ref="G1:K4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2025-07-15T05:14:49Z</dcterms:created>
  <dcterms:modified xsi:type="dcterms:W3CDTF">2025-07-15T05:50:53Z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5B1299C8E1484A5F8E13288D6DCA9A80_11</vt:lpwstr>
  </property>
  <property fmtid="{D5CDD505-2E9C-101B-9397-08002B2CF9AE}" pid="3" name="KSOProductBuildVer">
    <vt:lpwstr>2052-12.1.0.21915</vt:lpwstr>
  </property>
</Properties>
</file>