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1570" windowHeight="7995" tabRatio="570" firstSheet="4" activeTab="8"/>
  </bookViews>
  <sheets>
    <sheet name="硬件估算" sheetId="6" r:id="rId1"/>
    <sheet name="Sheet1" sheetId="7" r:id="rId2"/>
    <sheet name="AlexNet" sheetId="1" r:id="rId3"/>
    <sheet name="VGG" sheetId="2" r:id="rId4"/>
    <sheet name="ResNet-34" sheetId="3" r:id="rId5"/>
    <sheet name="SqueezeNet" sheetId="8" r:id="rId6"/>
    <sheet name="LeNet" sheetId="5" r:id="rId7"/>
    <sheet name="ResNet-152" sheetId="9" r:id="rId8"/>
    <sheet name="Sheet2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0" l="1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G161" i="9" l="1"/>
  <c r="I160" i="9"/>
  <c r="I151" i="9"/>
  <c r="I152" i="9"/>
  <c r="I153" i="9"/>
  <c r="I154" i="9"/>
  <c r="I155" i="9"/>
  <c r="I156" i="9"/>
  <c r="I157" i="9"/>
  <c r="I158" i="9"/>
  <c r="I150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41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16" i="9"/>
  <c r="I7" i="9"/>
  <c r="I8" i="9"/>
  <c r="I9" i="9"/>
  <c r="I10" i="9"/>
  <c r="I11" i="9"/>
  <c r="I12" i="9"/>
  <c r="I13" i="9"/>
  <c r="I14" i="9"/>
  <c r="I6" i="9"/>
  <c r="I4" i="9"/>
  <c r="G160" i="9"/>
  <c r="D160" i="9"/>
  <c r="D159" i="9"/>
  <c r="G158" i="9"/>
  <c r="D158" i="9"/>
  <c r="G157" i="9"/>
  <c r="D157" i="9"/>
  <c r="G156" i="9"/>
  <c r="D156" i="9"/>
  <c r="G155" i="9"/>
  <c r="D155" i="9"/>
  <c r="G154" i="9"/>
  <c r="D154" i="9"/>
  <c r="G153" i="9"/>
  <c r="D153" i="9"/>
  <c r="G152" i="9"/>
  <c r="D152" i="9"/>
  <c r="G151" i="9"/>
  <c r="D151" i="9"/>
  <c r="G150" i="9"/>
  <c r="D150" i="9"/>
  <c r="D149" i="9"/>
  <c r="G148" i="9"/>
  <c r="D148" i="9"/>
  <c r="G147" i="9"/>
  <c r="D147" i="9"/>
  <c r="G146" i="9"/>
  <c r="D146" i="9"/>
  <c r="G145" i="9"/>
  <c r="D145" i="9"/>
  <c r="G144" i="9"/>
  <c r="D144" i="9"/>
  <c r="G143" i="9"/>
  <c r="D143" i="9"/>
  <c r="G142" i="9"/>
  <c r="D142" i="9"/>
  <c r="G141" i="9"/>
  <c r="D141" i="9"/>
  <c r="G140" i="9"/>
  <c r="D140" i="9"/>
  <c r="G139" i="9"/>
  <c r="D139" i="9"/>
  <c r="G138" i="9"/>
  <c r="D138" i="9"/>
  <c r="G137" i="9"/>
  <c r="D137" i="9"/>
  <c r="G136" i="9"/>
  <c r="D136" i="9"/>
  <c r="G135" i="9"/>
  <c r="D135" i="9"/>
  <c r="G134" i="9"/>
  <c r="D134" i="9"/>
  <c r="G133" i="9"/>
  <c r="D133" i="9"/>
  <c r="G132" i="9"/>
  <c r="D132" i="9"/>
  <c r="G131" i="9"/>
  <c r="D131" i="9"/>
  <c r="G130" i="9"/>
  <c r="D130" i="9"/>
  <c r="G129" i="9"/>
  <c r="D129" i="9"/>
  <c r="G128" i="9"/>
  <c r="D128" i="9"/>
  <c r="G127" i="9"/>
  <c r="D127" i="9"/>
  <c r="G126" i="9"/>
  <c r="D126" i="9"/>
  <c r="G125" i="9"/>
  <c r="D125" i="9"/>
  <c r="G124" i="9"/>
  <c r="D124" i="9"/>
  <c r="G123" i="9"/>
  <c r="D123" i="9"/>
  <c r="G122" i="9"/>
  <c r="D122" i="9"/>
  <c r="G121" i="9"/>
  <c r="D121" i="9"/>
  <c r="G120" i="9"/>
  <c r="D120" i="9"/>
  <c r="G119" i="9"/>
  <c r="D119" i="9"/>
  <c r="G118" i="9"/>
  <c r="D118" i="9"/>
  <c r="G117" i="9"/>
  <c r="D117" i="9"/>
  <c r="G116" i="9"/>
  <c r="D116" i="9"/>
  <c r="G115" i="9"/>
  <c r="D115" i="9"/>
  <c r="G114" i="9"/>
  <c r="D114" i="9"/>
  <c r="G113" i="9"/>
  <c r="D113" i="9"/>
  <c r="G112" i="9"/>
  <c r="D112" i="9"/>
  <c r="G111" i="9"/>
  <c r="D111" i="9"/>
  <c r="G110" i="9"/>
  <c r="D110" i="9"/>
  <c r="G109" i="9"/>
  <c r="D109" i="9"/>
  <c r="G108" i="9"/>
  <c r="D108" i="9"/>
  <c r="G107" i="9"/>
  <c r="D107" i="9"/>
  <c r="G106" i="9"/>
  <c r="D106" i="9"/>
  <c r="G105" i="9"/>
  <c r="D105" i="9"/>
  <c r="G104" i="9"/>
  <c r="D104" i="9"/>
  <c r="G103" i="9"/>
  <c r="D103" i="9"/>
  <c r="G102" i="9"/>
  <c r="D102" i="9"/>
  <c r="G101" i="9"/>
  <c r="D101" i="9"/>
  <c r="G100" i="9"/>
  <c r="D100" i="9"/>
  <c r="G99" i="9"/>
  <c r="D99" i="9"/>
  <c r="G98" i="9"/>
  <c r="D98" i="9"/>
  <c r="G97" i="9"/>
  <c r="D97" i="9"/>
  <c r="G96" i="9"/>
  <c r="D96" i="9"/>
  <c r="G95" i="9"/>
  <c r="D95" i="9"/>
  <c r="G94" i="9"/>
  <c r="D94" i="9"/>
  <c r="G93" i="9"/>
  <c r="D93" i="9"/>
  <c r="G92" i="9"/>
  <c r="D92" i="9"/>
  <c r="G91" i="9"/>
  <c r="D91" i="9"/>
  <c r="G90" i="9"/>
  <c r="D90" i="9"/>
  <c r="G89" i="9"/>
  <c r="D89" i="9"/>
  <c r="G88" i="9"/>
  <c r="D88" i="9"/>
  <c r="G87" i="9"/>
  <c r="D87" i="9"/>
  <c r="G86" i="9"/>
  <c r="D86" i="9"/>
  <c r="G85" i="9"/>
  <c r="D85" i="9"/>
  <c r="G84" i="9"/>
  <c r="D84" i="9"/>
  <c r="G83" i="9"/>
  <c r="D83" i="9"/>
  <c r="G82" i="9"/>
  <c r="D82" i="9"/>
  <c r="G81" i="9"/>
  <c r="D81" i="9"/>
  <c r="G80" i="9"/>
  <c r="D80" i="9"/>
  <c r="G79" i="9"/>
  <c r="D79" i="9"/>
  <c r="G78" i="9"/>
  <c r="D78" i="9"/>
  <c r="G77" i="9"/>
  <c r="D77" i="9"/>
  <c r="G76" i="9"/>
  <c r="D76" i="9"/>
  <c r="G75" i="9"/>
  <c r="D75" i="9"/>
  <c r="G74" i="9"/>
  <c r="D74" i="9"/>
  <c r="G73" i="9"/>
  <c r="D73" i="9"/>
  <c r="G72" i="9"/>
  <c r="D72" i="9"/>
  <c r="G71" i="9"/>
  <c r="D71" i="9"/>
  <c r="G70" i="9"/>
  <c r="D70" i="9"/>
  <c r="G69" i="9"/>
  <c r="D69" i="9"/>
  <c r="G68" i="9"/>
  <c r="D68" i="9"/>
  <c r="G67" i="9"/>
  <c r="D67" i="9"/>
  <c r="G66" i="9"/>
  <c r="D66" i="9"/>
  <c r="G65" i="9"/>
  <c r="D65" i="9"/>
  <c r="G64" i="9"/>
  <c r="D64" i="9"/>
  <c r="G63" i="9"/>
  <c r="D63" i="9"/>
  <c r="G62" i="9"/>
  <c r="D62" i="9"/>
  <c r="G61" i="9"/>
  <c r="D61" i="9"/>
  <c r="G60" i="9"/>
  <c r="D60" i="9"/>
  <c r="G59" i="9"/>
  <c r="D59" i="9"/>
  <c r="G58" i="9"/>
  <c r="D58" i="9"/>
  <c r="G57" i="9"/>
  <c r="D57" i="9"/>
  <c r="G56" i="9"/>
  <c r="D56" i="9"/>
  <c r="G55" i="9"/>
  <c r="D55" i="9"/>
  <c r="G54" i="9"/>
  <c r="D54" i="9"/>
  <c r="G53" i="9"/>
  <c r="D53" i="9"/>
  <c r="G52" i="9"/>
  <c r="D52" i="9"/>
  <c r="G51" i="9"/>
  <c r="D51" i="9"/>
  <c r="G50" i="9"/>
  <c r="D50" i="9"/>
  <c r="G49" i="9"/>
  <c r="D49" i="9"/>
  <c r="G48" i="9"/>
  <c r="D48" i="9"/>
  <c r="G47" i="9"/>
  <c r="D47" i="9"/>
  <c r="G46" i="9"/>
  <c r="D46" i="9"/>
  <c r="G45" i="9"/>
  <c r="D45" i="9"/>
  <c r="G44" i="9"/>
  <c r="D44" i="9"/>
  <c r="G43" i="9"/>
  <c r="D43" i="9"/>
  <c r="G42" i="9"/>
  <c r="D42" i="9"/>
  <c r="G41" i="9"/>
  <c r="D41" i="9"/>
  <c r="D40" i="9"/>
  <c r="G39" i="9"/>
  <c r="D39" i="9"/>
  <c r="G38" i="9"/>
  <c r="D38" i="9"/>
  <c r="G37" i="9"/>
  <c r="D37" i="9"/>
  <c r="G36" i="9"/>
  <c r="D36" i="9"/>
  <c r="G35" i="9"/>
  <c r="D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D5" i="9"/>
  <c r="G4" i="9"/>
  <c r="D4" i="9"/>
  <c r="D3" i="9"/>
  <c r="I161" i="9" l="1"/>
  <c r="K19" i="2"/>
  <c r="K16" i="2"/>
  <c r="G48" i="1"/>
  <c r="G49" i="1"/>
  <c r="G50" i="1"/>
  <c r="K21" i="1"/>
  <c r="K17" i="1"/>
  <c r="I10" i="1"/>
  <c r="I7" i="1"/>
  <c r="I30" i="1"/>
  <c r="I34" i="1"/>
  <c r="I33" i="1"/>
  <c r="I32" i="1"/>
  <c r="I28" i="1"/>
  <c r="G22" i="1"/>
  <c r="G14" i="1"/>
  <c r="I17" i="1"/>
  <c r="I16" i="1"/>
  <c r="I15" i="1"/>
  <c r="I14" i="1"/>
  <c r="G15" i="1"/>
  <c r="G4" i="1"/>
  <c r="G3" i="1"/>
  <c r="G11" i="1"/>
  <c r="G10" i="1"/>
  <c r="G8" i="1"/>
  <c r="G7" i="1"/>
  <c r="D11" i="1"/>
  <c r="D10" i="1"/>
  <c r="I11" i="1"/>
  <c r="I22" i="1" s="1"/>
  <c r="I8" i="1"/>
  <c r="G47" i="1"/>
  <c r="D48" i="1"/>
  <c r="D49" i="1"/>
  <c r="D50" i="1"/>
  <c r="D47" i="1"/>
  <c r="G39" i="1" l="1"/>
  <c r="G38" i="1"/>
  <c r="G37" i="1"/>
  <c r="G34" i="1"/>
  <c r="G33" i="1"/>
  <c r="G32" i="1"/>
  <c r="G30" i="1"/>
  <c r="D39" i="1"/>
  <c r="D38" i="1"/>
  <c r="D37" i="1"/>
  <c r="D36" i="1"/>
  <c r="D34" i="1"/>
  <c r="D33" i="1"/>
  <c r="D32" i="1"/>
  <c r="D30" i="1"/>
  <c r="I39" i="1"/>
  <c r="I38" i="1"/>
  <c r="I37" i="1"/>
  <c r="J34" i="1"/>
  <c r="K34" i="1" s="1"/>
  <c r="G28" i="1"/>
  <c r="D27" i="1"/>
  <c r="D28" i="1"/>
  <c r="D40" i="1" s="1"/>
  <c r="G40" i="1" l="1"/>
  <c r="J39" i="1"/>
  <c r="K39" i="1" s="1"/>
  <c r="I40" i="1"/>
  <c r="D41" i="8" l="1"/>
  <c r="I3" i="7"/>
  <c r="J3" i="7"/>
  <c r="K3" i="7"/>
  <c r="L3" i="7"/>
  <c r="M3" i="7"/>
  <c r="N3" i="7"/>
  <c r="I4" i="7"/>
  <c r="J4" i="7"/>
  <c r="K4" i="7"/>
  <c r="L4" i="7"/>
  <c r="M4" i="7"/>
  <c r="N4" i="7"/>
  <c r="I5" i="7"/>
  <c r="J5" i="7"/>
  <c r="K5" i="7"/>
  <c r="L5" i="7"/>
  <c r="M5" i="7"/>
  <c r="N5" i="7"/>
  <c r="I6" i="7"/>
  <c r="J6" i="7"/>
  <c r="K6" i="7"/>
  <c r="L6" i="7"/>
  <c r="M6" i="7"/>
  <c r="N6" i="7"/>
  <c r="I7" i="7"/>
  <c r="J7" i="7"/>
  <c r="K7" i="7"/>
  <c r="L7" i="7"/>
  <c r="M7" i="7"/>
  <c r="N7" i="7"/>
  <c r="N2" i="7"/>
  <c r="M2" i="7"/>
  <c r="L2" i="7"/>
  <c r="K2" i="7"/>
  <c r="J2" i="7"/>
  <c r="I2" i="7"/>
  <c r="H3" i="7"/>
  <c r="H4" i="7"/>
  <c r="H5" i="7"/>
  <c r="H6" i="7"/>
  <c r="H7" i="7"/>
  <c r="H2" i="7"/>
  <c r="K2" i="8"/>
  <c r="L2" i="8"/>
  <c r="M2" i="8"/>
  <c r="D40" i="8"/>
  <c r="D39" i="8"/>
  <c r="I39" i="8"/>
  <c r="G39" i="8"/>
  <c r="D38" i="8"/>
  <c r="C38" i="8"/>
  <c r="I37" i="8"/>
  <c r="G37" i="8"/>
  <c r="D37" i="8"/>
  <c r="I36" i="8"/>
  <c r="G36" i="8"/>
  <c r="D36" i="8"/>
  <c r="I35" i="8"/>
  <c r="G35" i="8"/>
  <c r="D35" i="8"/>
  <c r="D34" i="8"/>
  <c r="C33" i="8"/>
  <c r="D33" i="8" s="1"/>
  <c r="I32" i="8"/>
  <c r="G32" i="8"/>
  <c r="D32" i="8"/>
  <c r="I31" i="8"/>
  <c r="G31" i="8"/>
  <c r="D31" i="8"/>
  <c r="I30" i="8"/>
  <c r="G30" i="8"/>
  <c r="D30" i="8"/>
  <c r="C29" i="8"/>
  <c r="D29" i="8" s="1"/>
  <c r="I28" i="8"/>
  <c r="G28" i="8"/>
  <c r="D28" i="8"/>
  <c r="I27" i="8"/>
  <c r="G27" i="8"/>
  <c r="D27" i="8"/>
  <c r="I26" i="8"/>
  <c r="G26" i="8"/>
  <c r="D26" i="8"/>
  <c r="C25" i="8"/>
  <c r="D25" i="8" s="1"/>
  <c r="I24" i="8"/>
  <c r="G24" i="8"/>
  <c r="D24" i="8"/>
  <c r="I23" i="8"/>
  <c r="G23" i="8"/>
  <c r="D23" i="8"/>
  <c r="I22" i="8"/>
  <c r="G22" i="8"/>
  <c r="D22" i="8"/>
  <c r="C21" i="8"/>
  <c r="D21" i="8" s="1"/>
  <c r="I20" i="8"/>
  <c r="I15" i="8"/>
  <c r="I11" i="8"/>
  <c r="I7" i="8"/>
  <c r="G20" i="8"/>
  <c r="G15" i="8"/>
  <c r="G11" i="8"/>
  <c r="G7" i="8"/>
  <c r="D20" i="8"/>
  <c r="I19" i="8"/>
  <c r="G19" i="8"/>
  <c r="D19" i="8"/>
  <c r="I18" i="8"/>
  <c r="G18" i="8"/>
  <c r="D18" i="8"/>
  <c r="D17" i="8"/>
  <c r="D16" i="8"/>
  <c r="D15" i="8"/>
  <c r="I14" i="8"/>
  <c r="G14" i="8"/>
  <c r="D14" i="8"/>
  <c r="I13" i="8"/>
  <c r="G13" i="8"/>
  <c r="D13" i="8"/>
  <c r="D12" i="8"/>
  <c r="D11" i="8"/>
  <c r="I10" i="8"/>
  <c r="G10" i="8"/>
  <c r="D10" i="8"/>
  <c r="I9" i="8"/>
  <c r="G9" i="8"/>
  <c r="D9" i="8"/>
  <c r="D8" i="8"/>
  <c r="I6" i="8"/>
  <c r="G6" i="8"/>
  <c r="D7" i="8"/>
  <c r="I5" i="8"/>
  <c r="G5" i="8"/>
  <c r="D5" i="8"/>
  <c r="D6" i="8"/>
  <c r="D4" i="8"/>
  <c r="I3" i="8"/>
  <c r="G3" i="8"/>
  <c r="D2" i="8"/>
  <c r="D3" i="8"/>
  <c r="K5" i="3"/>
  <c r="K40" i="3"/>
  <c r="J45" i="2"/>
  <c r="J42" i="2"/>
  <c r="L13" i="1"/>
  <c r="O12" i="6" l="1"/>
  <c r="O10" i="6"/>
  <c r="S11" i="6" l="1"/>
  <c r="S12" i="6"/>
  <c r="S10" i="6"/>
  <c r="K41" i="3"/>
  <c r="R11" i="6"/>
  <c r="R12" i="6"/>
  <c r="R10" i="6"/>
  <c r="Q12" i="6"/>
  <c r="Q11" i="6"/>
  <c r="Q10" i="6"/>
  <c r="J74" i="2"/>
  <c r="J71" i="2"/>
  <c r="P11" i="6"/>
  <c r="P12" i="6"/>
  <c r="P10" i="6"/>
  <c r="J19" i="2"/>
  <c r="J16" i="2"/>
  <c r="O11" i="6"/>
  <c r="L16" i="6"/>
  <c r="L17" i="6"/>
  <c r="L18" i="6"/>
  <c r="L15" i="6"/>
  <c r="N11" i="6"/>
  <c r="N12" i="6"/>
  <c r="N10" i="6"/>
  <c r="M12" i="6"/>
  <c r="M11" i="6"/>
  <c r="M10" i="6"/>
  <c r="L12" i="6"/>
  <c r="L11" i="6"/>
  <c r="L10" i="6"/>
  <c r="I11" i="6"/>
  <c r="H11" i="6"/>
  <c r="B21" i="6"/>
  <c r="C21" i="6"/>
  <c r="D21" i="6"/>
  <c r="E21" i="6"/>
  <c r="B22" i="6"/>
  <c r="C22" i="6"/>
  <c r="D22" i="6"/>
  <c r="E22" i="6"/>
  <c r="B23" i="6"/>
  <c r="C23" i="6"/>
  <c r="D23" i="6"/>
  <c r="E23" i="6"/>
  <c r="D20" i="6"/>
  <c r="E20" i="6"/>
  <c r="C20" i="6"/>
  <c r="B20" i="6"/>
  <c r="F6" i="6" l="1"/>
  <c r="F4" i="6"/>
  <c r="F5" i="6"/>
  <c r="I5" i="6"/>
  <c r="I4" i="6"/>
  <c r="I6" i="6"/>
  <c r="I3" i="6"/>
  <c r="F3" i="6"/>
  <c r="E4" i="6"/>
  <c r="E5" i="6"/>
  <c r="E6" i="6"/>
  <c r="E3" i="6"/>
  <c r="J40" i="3" l="1"/>
  <c r="J38" i="3"/>
  <c r="J36" i="3"/>
  <c r="J33" i="3"/>
  <c r="J31" i="3"/>
  <c r="J29" i="3"/>
  <c r="J27" i="3"/>
  <c r="J25" i="3"/>
  <c r="J23" i="3"/>
  <c r="J20" i="3"/>
  <c r="J18" i="3"/>
  <c r="J16" i="3"/>
  <c r="J14" i="3"/>
  <c r="J11" i="3"/>
  <c r="J9" i="3"/>
  <c r="J7" i="3"/>
  <c r="J39" i="3"/>
  <c r="J37" i="3"/>
  <c r="J35" i="3"/>
  <c r="J32" i="3"/>
  <c r="J30" i="3"/>
  <c r="J28" i="3"/>
  <c r="J26" i="3"/>
  <c r="J24" i="3"/>
  <c r="J22" i="3"/>
  <c r="J19" i="3"/>
  <c r="J17" i="3"/>
  <c r="J15" i="3"/>
  <c r="J13" i="3"/>
  <c r="J10" i="3"/>
  <c r="J8" i="3"/>
  <c r="J6" i="3"/>
  <c r="K69" i="2"/>
  <c r="K68" i="2"/>
  <c r="K67" i="2"/>
  <c r="K64" i="2"/>
  <c r="K63" i="2"/>
  <c r="K62" i="2"/>
  <c r="K59" i="2"/>
  <c r="K58" i="2"/>
  <c r="K57" i="2"/>
  <c r="K54" i="2"/>
  <c r="K51" i="2"/>
  <c r="K40" i="2"/>
  <c r="K39" i="2"/>
  <c r="K36" i="2"/>
  <c r="K35" i="2"/>
  <c r="K32" i="2"/>
  <c r="K31" i="2"/>
  <c r="K28" i="2"/>
  <c r="K25" i="2"/>
  <c r="K71" i="2"/>
  <c r="K66" i="2"/>
  <c r="K61" i="2"/>
  <c r="K56" i="2"/>
  <c r="K53" i="2"/>
  <c r="K42" i="2"/>
  <c r="K38" i="2"/>
  <c r="K34" i="2"/>
  <c r="K30" i="2"/>
  <c r="K27" i="2"/>
  <c r="J5" i="3"/>
  <c r="D47" i="2"/>
  <c r="I13" i="3"/>
  <c r="D11" i="5"/>
  <c r="G11" i="5"/>
  <c r="I11" i="5"/>
  <c r="I9" i="5"/>
  <c r="I10" i="5"/>
  <c r="G8" i="5"/>
  <c r="G10" i="5"/>
  <c r="G9" i="5"/>
  <c r="I8" i="5"/>
  <c r="D10" i="5"/>
  <c r="D9" i="5"/>
  <c r="D8" i="5"/>
  <c r="D7" i="5"/>
  <c r="I6" i="5"/>
  <c r="G6" i="5"/>
  <c r="D6" i="5"/>
  <c r="D5" i="5"/>
  <c r="I4" i="5"/>
  <c r="G4" i="5"/>
  <c r="D4" i="5"/>
  <c r="D3" i="5"/>
  <c r="D50" i="2"/>
  <c r="D24" i="2"/>
  <c r="D3" i="2"/>
  <c r="D20" i="2" s="1"/>
  <c r="I3" i="1"/>
  <c r="I4" i="1"/>
  <c r="D3" i="1"/>
  <c r="D4" i="1"/>
  <c r="D7" i="1"/>
  <c r="D8" i="1"/>
  <c r="D14" i="1"/>
  <c r="D15" i="1"/>
  <c r="D16" i="1"/>
  <c r="D17" i="1"/>
  <c r="D19" i="1"/>
  <c r="D20" i="1"/>
  <c r="D21" i="1"/>
  <c r="D2" i="1"/>
  <c r="D75" i="2"/>
  <c r="D46" i="2"/>
  <c r="D7" i="2"/>
  <c r="I42" i="3"/>
  <c r="G42" i="3"/>
  <c r="D42" i="3"/>
  <c r="D41" i="3"/>
  <c r="I40" i="3"/>
  <c r="G40" i="3"/>
  <c r="D40" i="3"/>
  <c r="I39" i="3"/>
  <c r="G39" i="3"/>
  <c r="D39" i="3"/>
  <c r="I38" i="3"/>
  <c r="G38" i="3"/>
  <c r="D38" i="3"/>
  <c r="I37" i="3"/>
  <c r="G37" i="3"/>
  <c r="D37" i="3"/>
  <c r="I36" i="3"/>
  <c r="G36" i="3"/>
  <c r="D36" i="3"/>
  <c r="I35" i="3"/>
  <c r="G35" i="3"/>
  <c r="D35" i="3"/>
  <c r="D34" i="3"/>
  <c r="I33" i="3"/>
  <c r="G33" i="3"/>
  <c r="D33" i="3"/>
  <c r="I32" i="3"/>
  <c r="G32" i="3"/>
  <c r="D32" i="3"/>
  <c r="I31" i="3"/>
  <c r="G31" i="3"/>
  <c r="D31" i="3"/>
  <c r="I30" i="3"/>
  <c r="G30" i="3"/>
  <c r="D30" i="3"/>
  <c r="I29" i="3"/>
  <c r="G29" i="3"/>
  <c r="D29" i="3"/>
  <c r="I28" i="3"/>
  <c r="G28" i="3"/>
  <c r="D28" i="3"/>
  <c r="I27" i="3"/>
  <c r="G27" i="3"/>
  <c r="D27" i="3"/>
  <c r="I26" i="3"/>
  <c r="G26" i="3"/>
  <c r="D26" i="3"/>
  <c r="I25" i="3"/>
  <c r="G25" i="3"/>
  <c r="D25" i="3"/>
  <c r="I24" i="3"/>
  <c r="G24" i="3"/>
  <c r="D24" i="3"/>
  <c r="I23" i="3"/>
  <c r="G23" i="3"/>
  <c r="D23" i="3"/>
  <c r="I22" i="3"/>
  <c r="G22" i="3"/>
  <c r="D22" i="3"/>
  <c r="D21" i="3"/>
  <c r="I20" i="3"/>
  <c r="G20" i="3"/>
  <c r="D20" i="3"/>
  <c r="I19" i="3"/>
  <c r="G19" i="3"/>
  <c r="D19" i="3"/>
  <c r="I18" i="3"/>
  <c r="G18" i="3"/>
  <c r="D18" i="3"/>
  <c r="I17" i="3"/>
  <c r="G17" i="3"/>
  <c r="D17" i="3"/>
  <c r="I16" i="3"/>
  <c r="G16" i="3"/>
  <c r="D16" i="3"/>
  <c r="I15" i="3"/>
  <c r="G15" i="3"/>
  <c r="D15" i="3"/>
  <c r="I14" i="3"/>
  <c r="G14" i="3"/>
  <c r="D14" i="3"/>
  <c r="G13" i="3"/>
  <c r="D13" i="3"/>
  <c r="D12" i="3"/>
  <c r="I11" i="3"/>
  <c r="G11" i="3"/>
  <c r="D11" i="3"/>
  <c r="I10" i="3"/>
  <c r="G10" i="3"/>
  <c r="D10" i="3"/>
  <c r="I9" i="3"/>
  <c r="G9" i="3"/>
  <c r="D9" i="3"/>
  <c r="I8" i="3"/>
  <c r="G8" i="3"/>
  <c r="D8" i="3"/>
  <c r="I7" i="3"/>
  <c r="G7" i="3"/>
  <c r="D7" i="3"/>
  <c r="I6" i="3"/>
  <c r="G6" i="3"/>
  <c r="D6" i="3"/>
  <c r="I4" i="3"/>
  <c r="G4" i="3"/>
  <c r="G43" i="3" s="1"/>
  <c r="D4" i="3"/>
  <c r="I52" i="2"/>
  <c r="I54" i="2"/>
  <c r="I55" i="2"/>
  <c r="I57" i="2"/>
  <c r="I58" i="2"/>
  <c r="I59" i="2"/>
  <c r="I60" i="2"/>
  <c r="I62" i="2"/>
  <c r="I63" i="2"/>
  <c r="I64" i="2"/>
  <c r="I65" i="2"/>
  <c r="I67" i="2"/>
  <c r="I68" i="2"/>
  <c r="I69" i="2"/>
  <c r="I70" i="2"/>
  <c r="I72" i="2"/>
  <c r="I73" i="2"/>
  <c r="I74" i="2"/>
  <c r="D66" i="2"/>
  <c r="D61" i="2"/>
  <c r="D53" i="2"/>
  <c r="D56" i="2"/>
  <c r="D27" i="2"/>
  <c r="I26" i="2"/>
  <c r="I28" i="2"/>
  <c r="I29" i="2"/>
  <c r="I31" i="2"/>
  <c r="I32" i="2"/>
  <c r="I33" i="2"/>
  <c r="I35" i="2"/>
  <c r="I36" i="2"/>
  <c r="I37" i="2"/>
  <c r="I39" i="2"/>
  <c r="I40" i="2"/>
  <c r="I41" i="2"/>
  <c r="I43" i="2"/>
  <c r="I44" i="2"/>
  <c r="I45" i="2"/>
  <c r="D38" i="2"/>
  <c r="D34" i="2"/>
  <c r="D30" i="2"/>
  <c r="I6" i="2"/>
  <c r="I8" i="2"/>
  <c r="I9" i="2"/>
  <c r="I11" i="2"/>
  <c r="I12" i="2"/>
  <c r="I14" i="2"/>
  <c r="I15" i="2"/>
  <c r="I17" i="2"/>
  <c r="I18" i="2"/>
  <c r="I19" i="2"/>
  <c r="D13" i="2"/>
  <c r="D10" i="2"/>
  <c r="D5" i="2"/>
  <c r="I51" i="2"/>
  <c r="I25" i="2"/>
  <c r="I4" i="2"/>
  <c r="D5" i="3"/>
  <c r="D3" i="3"/>
  <c r="D43" i="3" s="1"/>
  <c r="G75" i="2"/>
  <c r="G74" i="2"/>
  <c r="D74" i="2"/>
  <c r="G73" i="2"/>
  <c r="D73" i="2"/>
  <c r="G72" i="2"/>
  <c r="D72" i="2"/>
  <c r="D71" i="2"/>
  <c r="C71" i="2"/>
  <c r="G70" i="2"/>
  <c r="D70" i="2"/>
  <c r="G69" i="2"/>
  <c r="D69" i="2"/>
  <c r="G68" i="2"/>
  <c r="D68" i="2"/>
  <c r="G67" i="2"/>
  <c r="D67" i="2"/>
  <c r="G65" i="2"/>
  <c r="D65" i="2"/>
  <c r="G64" i="2"/>
  <c r="D64" i="2"/>
  <c r="G63" i="2"/>
  <c r="D63" i="2"/>
  <c r="G62" i="2"/>
  <c r="D62" i="2"/>
  <c r="G60" i="2"/>
  <c r="D60" i="2"/>
  <c r="G59" i="2"/>
  <c r="D59" i="2"/>
  <c r="G58" i="2"/>
  <c r="D58" i="2"/>
  <c r="G57" i="2"/>
  <c r="D57" i="2"/>
  <c r="G55" i="2"/>
  <c r="D55" i="2"/>
  <c r="G54" i="2"/>
  <c r="D54" i="2"/>
  <c r="G52" i="2"/>
  <c r="D52" i="2"/>
  <c r="G51" i="2"/>
  <c r="D51" i="2"/>
  <c r="G45" i="2"/>
  <c r="D45" i="2"/>
  <c r="G44" i="2"/>
  <c r="G46" i="2" s="1"/>
  <c r="D44" i="2"/>
  <c r="G43" i="2"/>
  <c r="D43" i="2"/>
  <c r="D42" i="2"/>
  <c r="C42" i="2"/>
  <c r="G41" i="2"/>
  <c r="D41" i="2"/>
  <c r="G40" i="2"/>
  <c r="D40" i="2"/>
  <c r="G39" i="2"/>
  <c r="D39" i="2"/>
  <c r="G37" i="2"/>
  <c r="D37" i="2"/>
  <c r="G36" i="2"/>
  <c r="D36" i="2"/>
  <c r="G35" i="2"/>
  <c r="D35" i="2"/>
  <c r="G33" i="2"/>
  <c r="D33" i="2"/>
  <c r="G32" i="2"/>
  <c r="D32" i="2"/>
  <c r="G31" i="2"/>
  <c r="D31" i="2"/>
  <c r="G29" i="2"/>
  <c r="D29" i="2"/>
  <c r="G28" i="2"/>
  <c r="D28" i="2"/>
  <c r="G26" i="2"/>
  <c r="D26" i="2"/>
  <c r="G25" i="2"/>
  <c r="D25" i="2"/>
  <c r="D16" i="2"/>
  <c r="D17" i="2"/>
  <c r="D18" i="2"/>
  <c r="D19" i="2"/>
  <c r="D6" i="2"/>
  <c r="D8" i="2"/>
  <c r="D9" i="2"/>
  <c r="D11" i="2"/>
  <c r="D12" i="2"/>
  <c r="D14" i="2"/>
  <c r="D15" i="2"/>
  <c r="D4" i="2"/>
  <c r="G19" i="2"/>
  <c r="G18" i="2"/>
  <c r="C16" i="2"/>
  <c r="G17" i="2" s="1"/>
  <c r="G15" i="2"/>
  <c r="G14" i="2"/>
  <c r="G12" i="2"/>
  <c r="G11" i="2"/>
  <c r="G9" i="2"/>
  <c r="G8" i="2"/>
  <c r="G6" i="2"/>
  <c r="G4" i="2"/>
  <c r="I20" i="1"/>
  <c r="I21" i="1"/>
  <c r="G20" i="1"/>
  <c r="G21" i="1"/>
  <c r="C18" i="1"/>
  <c r="D18" i="1" s="1"/>
  <c r="G17" i="1"/>
  <c r="G16" i="1"/>
  <c r="L12" i="1" l="1"/>
  <c r="J17" i="1"/>
  <c r="I19" i="1"/>
  <c r="L14" i="1"/>
  <c r="D22" i="1"/>
  <c r="I43" i="3"/>
  <c r="G19" i="1"/>
  <c r="G20" i="2"/>
  <c r="I20" i="2"/>
  <c r="I75" i="2"/>
  <c r="I46" i="2"/>
  <c r="L15" i="1" l="1"/>
  <c r="J21" i="1"/>
</calcChain>
</file>

<file path=xl/sharedStrings.xml><?xml version="1.0" encoding="utf-8"?>
<sst xmlns="http://schemas.openxmlformats.org/spreadsheetml/2006/main" count="292" uniqueCount="185">
  <si>
    <t>Layer</t>
    <phoneticPr fontId="1" type="noConversion"/>
  </si>
  <si>
    <t>KernelX</t>
    <phoneticPr fontId="1" type="noConversion"/>
  </si>
  <si>
    <t>KernelY</t>
    <phoneticPr fontId="1" type="noConversion"/>
  </si>
  <si>
    <t>Computation</t>
    <phoneticPr fontId="1" type="noConversion"/>
  </si>
  <si>
    <t>Parameter</t>
    <phoneticPr fontId="1" type="noConversion"/>
  </si>
  <si>
    <t>Dim</t>
    <phoneticPr fontId="1" type="noConversion"/>
  </si>
  <si>
    <t>Channel</t>
    <phoneticPr fontId="1" type="noConversion"/>
  </si>
  <si>
    <t>Data</t>
    <phoneticPr fontId="1" type="noConversion"/>
  </si>
  <si>
    <t>1a</t>
    <phoneticPr fontId="1" type="noConversion"/>
  </si>
  <si>
    <t>1b</t>
    <phoneticPr fontId="1" type="noConversion"/>
  </si>
  <si>
    <t>Stride</t>
    <phoneticPr fontId="1" type="noConversion"/>
  </si>
  <si>
    <t>VGG-11</t>
    <phoneticPr fontId="1" type="noConversion"/>
  </si>
  <si>
    <t>VGG-16</t>
    <phoneticPr fontId="1" type="noConversion"/>
  </si>
  <si>
    <t>VGG-19</t>
    <phoneticPr fontId="1" type="noConversion"/>
  </si>
  <si>
    <t>ResNet-34</t>
    <phoneticPr fontId="1" type="noConversion"/>
  </si>
  <si>
    <t>LeNet-5</t>
    <phoneticPr fontId="1" type="noConversion"/>
  </si>
  <si>
    <t>完整网络运行：</t>
    <phoneticPr fontId="1" type="noConversion"/>
  </si>
  <si>
    <t>SRAM</t>
    <phoneticPr fontId="1" type="noConversion"/>
  </si>
  <si>
    <t>72KB</t>
    <phoneticPr fontId="1" type="noConversion"/>
  </si>
  <si>
    <t>满足的层数量</t>
    <phoneticPr fontId="1" type="noConversion"/>
  </si>
  <si>
    <t>data(KB)</t>
    <phoneticPr fontId="1" type="noConversion"/>
  </si>
  <si>
    <t>parameter(KB)</t>
    <phoneticPr fontId="1" type="noConversion"/>
  </si>
  <si>
    <t>以8bit数据作为估计</t>
    <phoneticPr fontId="1" type="noConversion"/>
  </si>
  <si>
    <t>满足的层数量</t>
    <phoneticPr fontId="1" type="noConversion"/>
  </si>
  <si>
    <t>速度</t>
    <phoneticPr fontId="1" type="noConversion"/>
  </si>
  <si>
    <t>MEM</t>
    <phoneticPr fontId="1" type="noConversion"/>
  </si>
  <si>
    <t>三档</t>
    <phoneticPr fontId="1" type="noConversion"/>
  </si>
  <si>
    <t>时钟</t>
    <phoneticPr fontId="1" type="noConversion"/>
  </si>
  <si>
    <t>&lt;800MHz</t>
    <phoneticPr fontId="1" type="noConversion"/>
  </si>
  <si>
    <t>能量</t>
    <phoneticPr fontId="1" type="noConversion"/>
  </si>
  <si>
    <t>FPGA</t>
    <phoneticPr fontId="1" type="noConversion"/>
  </si>
  <si>
    <t>690t</t>
    <phoneticPr fontId="1" type="noConversion"/>
  </si>
  <si>
    <t>时钟</t>
    <phoneticPr fontId="1" type="noConversion"/>
  </si>
  <si>
    <t>FPGA</t>
    <phoneticPr fontId="1" type="noConversion"/>
  </si>
  <si>
    <t>690T</t>
    <phoneticPr fontId="1" type="noConversion"/>
  </si>
  <si>
    <t>DSP</t>
    <phoneticPr fontId="1" type="noConversion"/>
  </si>
  <si>
    <t>FPGA参数</t>
    <phoneticPr fontId="1" type="noConversion"/>
  </si>
  <si>
    <t>LUT</t>
    <phoneticPr fontId="1" type="noConversion"/>
  </si>
  <si>
    <t>存储大小(MB)</t>
    <phoneticPr fontId="1" type="noConversion"/>
  </si>
  <si>
    <t>36K BRAM</t>
    <phoneticPr fontId="1" type="noConversion"/>
  </si>
  <si>
    <t>估计</t>
    <phoneticPr fontId="1" type="noConversion"/>
  </si>
  <si>
    <t>DEMO</t>
    <phoneticPr fontId="1" type="noConversion"/>
  </si>
  <si>
    <t>估计</t>
    <phoneticPr fontId="1" type="noConversion"/>
  </si>
  <si>
    <t>时钟(MHz)</t>
    <phoneticPr fontId="1" type="noConversion"/>
  </si>
  <si>
    <t>速度(峰值)</t>
    <phoneticPr fontId="1" type="noConversion"/>
  </si>
  <si>
    <t>On-chip Mem</t>
    <phoneticPr fontId="1" type="noConversion"/>
  </si>
  <si>
    <t>Alex-Net</t>
    <phoneticPr fontId="1" type="noConversion"/>
  </si>
  <si>
    <t>VGG-11</t>
    <phoneticPr fontId="1" type="noConversion"/>
  </si>
  <si>
    <t>VGG-19</t>
    <phoneticPr fontId="1" type="noConversion"/>
  </si>
  <si>
    <t>ResNet</t>
    <phoneticPr fontId="1" type="noConversion"/>
  </si>
  <si>
    <t>128KB</t>
    <phoneticPr fontId="1" type="noConversion"/>
  </si>
  <si>
    <t>512KB</t>
    <phoneticPr fontId="1" type="noConversion"/>
  </si>
  <si>
    <t>1MB</t>
    <phoneticPr fontId="1" type="noConversion"/>
  </si>
  <si>
    <t>256KB</t>
    <phoneticPr fontId="1" type="noConversion"/>
  </si>
  <si>
    <t>Total I/O amount(MB)</t>
    <phoneticPr fontId="1" type="noConversion"/>
  </si>
  <si>
    <t>Required bandwidth for 30fps</t>
    <phoneticPr fontId="1" type="noConversion"/>
  </si>
  <si>
    <t>DEMO</t>
    <phoneticPr fontId="1" type="noConversion"/>
  </si>
  <si>
    <t>16bit adder</t>
    <phoneticPr fontId="1" type="noConversion"/>
  </si>
  <si>
    <t>8bit mult</t>
    <phoneticPr fontId="1" type="noConversion"/>
  </si>
  <si>
    <t>brent-kung</t>
    <phoneticPr fontId="1" type="noConversion"/>
  </si>
  <si>
    <t>并行度</t>
    <phoneticPr fontId="1" type="noConversion"/>
  </si>
  <si>
    <t>reg</t>
    <phoneticPr fontId="1" type="noConversion"/>
  </si>
  <si>
    <t>SRAM(KB)</t>
    <phoneticPr fontId="1" type="noConversion"/>
  </si>
  <si>
    <t>总数</t>
    <phoneticPr fontId="1" type="noConversion"/>
  </si>
  <si>
    <t>VGG-11</t>
    <phoneticPr fontId="1" type="noConversion"/>
  </si>
  <si>
    <t>VGG-19</t>
    <phoneticPr fontId="1" type="noConversion"/>
  </si>
  <si>
    <t>ResNet</t>
    <phoneticPr fontId="1" type="noConversion"/>
  </si>
  <si>
    <t>LeNet</t>
    <phoneticPr fontId="1" type="noConversion"/>
  </si>
  <si>
    <t>AlexNet</t>
    <phoneticPr fontId="1" type="noConversion"/>
  </si>
  <si>
    <t>time per frame@800MHz and 4.2GB/s</t>
    <phoneticPr fontId="1" type="noConversion"/>
  </si>
  <si>
    <t>计算晶体管数量</t>
    <phoneticPr fontId="1" type="noConversion"/>
  </si>
  <si>
    <t>寄存器晶体管数量</t>
    <phoneticPr fontId="1" type="noConversion"/>
  </si>
  <si>
    <t>晶体管数量</t>
    <phoneticPr fontId="1" type="noConversion"/>
  </si>
  <si>
    <t>乘法器个数</t>
    <phoneticPr fontId="1" type="noConversion"/>
  </si>
  <si>
    <t>16-24</t>
    <phoneticPr fontId="1" type="noConversion"/>
  </si>
  <si>
    <t>11*11</t>
    <phoneticPr fontId="1" type="noConversion"/>
  </si>
  <si>
    <t>5*5</t>
    <phoneticPr fontId="1" type="noConversion"/>
  </si>
  <si>
    <t>3*3</t>
    <phoneticPr fontId="1" type="noConversion"/>
  </si>
  <si>
    <t>FC</t>
    <phoneticPr fontId="1" type="noConversion"/>
  </si>
  <si>
    <t>11*11</t>
    <phoneticPr fontId="1" type="noConversion"/>
  </si>
  <si>
    <t>7*7</t>
    <phoneticPr fontId="1" type="noConversion"/>
  </si>
  <si>
    <t>5*5</t>
    <phoneticPr fontId="1" type="noConversion"/>
  </si>
  <si>
    <t>3*3</t>
    <phoneticPr fontId="1" type="noConversion"/>
  </si>
  <si>
    <t>1*1</t>
    <phoneticPr fontId="1" type="noConversion"/>
  </si>
  <si>
    <t>AlexNet</t>
    <phoneticPr fontId="1" type="noConversion"/>
  </si>
  <si>
    <t>VGG-11</t>
    <phoneticPr fontId="1" type="noConversion"/>
  </si>
  <si>
    <t>VGG-16</t>
    <phoneticPr fontId="1" type="noConversion"/>
  </si>
  <si>
    <t>VGG-19</t>
    <phoneticPr fontId="1" type="noConversion"/>
  </si>
  <si>
    <t>ResNet-34</t>
    <phoneticPr fontId="1" type="noConversion"/>
  </si>
  <si>
    <t>SqueezeNet</t>
    <phoneticPr fontId="1" type="noConversion"/>
  </si>
  <si>
    <t>FC</t>
    <phoneticPr fontId="1" type="noConversion"/>
  </si>
  <si>
    <t>input</t>
    <phoneticPr fontId="1" type="noConversion"/>
  </si>
  <si>
    <t>conv1</t>
    <phoneticPr fontId="1" type="noConversion"/>
  </si>
  <si>
    <t>maxpool1</t>
    <phoneticPr fontId="1" type="noConversion"/>
  </si>
  <si>
    <t>squeeze2</t>
    <phoneticPr fontId="1" type="noConversion"/>
  </si>
  <si>
    <t>fire2</t>
    <phoneticPr fontId="1" type="noConversion"/>
  </si>
  <si>
    <t>expand2 1x1</t>
    <phoneticPr fontId="1" type="noConversion"/>
  </si>
  <si>
    <t>expand2 3x3</t>
    <phoneticPr fontId="1" type="noConversion"/>
  </si>
  <si>
    <t>squeeze3</t>
    <phoneticPr fontId="1" type="noConversion"/>
  </si>
  <si>
    <t>expand3 1x1</t>
    <phoneticPr fontId="1" type="noConversion"/>
  </si>
  <si>
    <t>expand3 3x3</t>
    <phoneticPr fontId="1" type="noConversion"/>
  </si>
  <si>
    <t>fire3</t>
    <phoneticPr fontId="1" type="noConversion"/>
  </si>
  <si>
    <t>squeeze4</t>
    <phoneticPr fontId="1" type="noConversion"/>
  </si>
  <si>
    <t>expand4 1x1</t>
    <phoneticPr fontId="1" type="noConversion"/>
  </si>
  <si>
    <t>expand4 3x3</t>
    <phoneticPr fontId="1" type="noConversion"/>
  </si>
  <si>
    <t>fire4</t>
    <phoneticPr fontId="1" type="noConversion"/>
  </si>
  <si>
    <t>maxpool4</t>
    <phoneticPr fontId="1" type="noConversion"/>
  </si>
  <si>
    <t>squeeze5</t>
    <phoneticPr fontId="1" type="noConversion"/>
  </si>
  <si>
    <t>expand5 1x1</t>
    <phoneticPr fontId="1" type="noConversion"/>
  </si>
  <si>
    <t>expand5 3x3</t>
    <phoneticPr fontId="1" type="noConversion"/>
  </si>
  <si>
    <t>fire5</t>
    <phoneticPr fontId="1" type="noConversion"/>
  </si>
  <si>
    <t>squeeze6</t>
    <phoneticPr fontId="1" type="noConversion"/>
  </si>
  <si>
    <t>expand6 1x1</t>
    <phoneticPr fontId="1" type="noConversion"/>
  </si>
  <si>
    <t>expand6 3x3</t>
    <phoneticPr fontId="1" type="noConversion"/>
  </si>
  <si>
    <t>fire6</t>
    <phoneticPr fontId="1" type="noConversion"/>
  </si>
  <si>
    <t>squeeze7</t>
    <phoneticPr fontId="1" type="noConversion"/>
  </si>
  <si>
    <t>expand7 1x1</t>
    <phoneticPr fontId="1" type="noConversion"/>
  </si>
  <si>
    <t>expand7 3x3</t>
    <phoneticPr fontId="1" type="noConversion"/>
  </si>
  <si>
    <t>fire7</t>
    <phoneticPr fontId="1" type="noConversion"/>
  </si>
  <si>
    <t>squeeze8</t>
    <phoneticPr fontId="1" type="noConversion"/>
  </si>
  <si>
    <t>expand8 1x1</t>
    <phoneticPr fontId="1" type="noConversion"/>
  </si>
  <si>
    <t>expand8 3x3</t>
    <phoneticPr fontId="1" type="noConversion"/>
  </si>
  <si>
    <t>fire8</t>
    <phoneticPr fontId="1" type="noConversion"/>
  </si>
  <si>
    <t>maxpool8</t>
    <phoneticPr fontId="1" type="noConversion"/>
  </si>
  <si>
    <t>squeeze9</t>
    <phoneticPr fontId="1" type="noConversion"/>
  </si>
  <si>
    <t>expand9 1x1</t>
    <phoneticPr fontId="1" type="noConversion"/>
  </si>
  <si>
    <t>expand9 3x3</t>
    <phoneticPr fontId="1" type="noConversion"/>
  </si>
  <si>
    <t>fire9</t>
    <phoneticPr fontId="1" type="noConversion"/>
  </si>
  <si>
    <t>conv10</t>
    <phoneticPr fontId="1" type="noConversion"/>
  </si>
  <si>
    <t>avg10</t>
    <phoneticPr fontId="1" type="noConversion"/>
  </si>
  <si>
    <t>1x1</t>
    <phoneticPr fontId="1" type="noConversion"/>
  </si>
  <si>
    <t>3x3</t>
    <phoneticPr fontId="1" type="noConversion"/>
  </si>
  <si>
    <t>7x7</t>
    <phoneticPr fontId="1" type="noConversion"/>
  </si>
  <si>
    <t>Total</t>
    <phoneticPr fontId="1" type="noConversion"/>
  </si>
  <si>
    <t>AlexNet</t>
    <phoneticPr fontId="1" type="noConversion"/>
  </si>
  <si>
    <t># of MAC (GMAC)</t>
    <phoneticPr fontId="1" type="noConversion"/>
  </si>
  <si>
    <t>0.929(58.0%)</t>
    <phoneticPr fontId="1" type="noConversion"/>
  </si>
  <si>
    <t>0.509(31.8%)</t>
    <phoneticPr fontId="1" type="noConversion"/>
  </si>
  <si>
    <t>0.059(3.7%)</t>
    <phoneticPr fontId="1" type="noConversion"/>
  </si>
  <si>
    <t>7.49(98.4%)</t>
    <phoneticPr fontId="1" type="noConversion"/>
  </si>
  <si>
    <t>15.3(99.2%)</t>
    <phoneticPr fontId="1" type="noConversion"/>
  </si>
  <si>
    <t>0.124(0.8%)</t>
    <phoneticPr fontId="1" type="noConversion"/>
  </si>
  <si>
    <t>0.124(1.6%)</t>
    <phoneticPr fontId="1" type="noConversion"/>
  </si>
  <si>
    <t>19.5(99.4%)</t>
    <phoneticPr fontId="1" type="noConversion"/>
  </si>
  <si>
    <t>0.124(0.6%)</t>
    <phoneticPr fontId="1" type="noConversion"/>
  </si>
  <si>
    <t>0.177(21.2%)</t>
    <phoneticPr fontId="1" type="noConversion"/>
  </si>
  <si>
    <t>0.447(53.5%)</t>
    <phoneticPr fontId="1" type="noConversion"/>
  </si>
  <si>
    <t>0.211(25.3%)</t>
    <phoneticPr fontId="1" type="noConversion"/>
  </si>
  <si>
    <t>0.105(6.6%)</t>
    <phoneticPr fontId="1" type="noConversion"/>
  </si>
  <si>
    <t>0.118(3.2%)</t>
    <phoneticPr fontId="1" type="noConversion"/>
  </si>
  <si>
    <t>3.53(96.7%)</t>
    <phoneticPr fontId="1" type="noConversion"/>
  </si>
  <si>
    <t>0.0005(0.01%)</t>
    <phoneticPr fontId="1" type="noConversion"/>
  </si>
  <si>
    <t>Model</t>
    <phoneticPr fontId="1" type="noConversion"/>
  </si>
  <si>
    <t>AlexNet</t>
    <phoneticPr fontId="1" type="noConversion"/>
  </si>
  <si>
    <t>VGG-11</t>
    <phoneticPr fontId="1" type="noConversion"/>
  </si>
  <si>
    <t>VGG-16</t>
    <phoneticPr fontId="1" type="noConversion"/>
  </si>
  <si>
    <t>VGG-19</t>
    <phoneticPr fontId="1" type="noConversion"/>
  </si>
  <si>
    <t>ResNet-34</t>
    <phoneticPr fontId="1" type="noConversion"/>
  </si>
  <si>
    <t>计算量(GOP)</t>
    <phoneticPr fontId="1" type="noConversion"/>
  </si>
  <si>
    <t>参数(M)</t>
    <phoneticPr fontId="1" type="noConversion"/>
  </si>
  <si>
    <t>最大中间层</t>
    <phoneticPr fontId="1" type="noConversion"/>
  </si>
  <si>
    <t>ResNet-50</t>
    <phoneticPr fontId="1" type="noConversion"/>
  </si>
  <si>
    <t>AlexNet</t>
    <phoneticPr fontId="1" type="noConversion"/>
  </si>
  <si>
    <t>VGG-11</t>
    <phoneticPr fontId="1" type="noConversion"/>
  </si>
  <si>
    <t>VGG-16</t>
    <phoneticPr fontId="1" type="noConversion"/>
  </si>
  <si>
    <t>ResNet-34</t>
    <phoneticPr fontId="1" type="noConversion"/>
  </si>
  <si>
    <t>CONV</t>
    <phoneticPr fontId="1" type="noConversion"/>
  </si>
  <si>
    <t>FC</t>
    <phoneticPr fontId="1" type="noConversion"/>
  </si>
  <si>
    <t>Total</t>
    <phoneticPr fontId="1" type="noConversion"/>
  </si>
  <si>
    <t>Computation Complexity (GOP)</t>
    <phoneticPr fontId="1" type="noConversion"/>
  </si>
  <si>
    <t>Parameter Size (M)</t>
    <phoneticPr fontId="1" type="noConversion"/>
  </si>
  <si>
    <t>2a</t>
    <phoneticPr fontId="1" type="noConversion"/>
  </si>
  <si>
    <t>2b</t>
    <phoneticPr fontId="1" type="noConversion"/>
  </si>
  <si>
    <t>3a</t>
    <phoneticPr fontId="1" type="noConversion"/>
  </si>
  <si>
    <t>3b</t>
    <phoneticPr fontId="1" type="noConversion"/>
  </si>
  <si>
    <t>4a</t>
    <phoneticPr fontId="1" type="noConversion"/>
  </si>
  <si>
    <t>4b</t>
    <phoneticPr fontId="1" type="noConversion"/>
  </si>
  <si>
    <t>5a</t>
    <phoneticPr fontId="1" type="noConversion"/>
  </si>
  <si>
    <t>5b</t>
    <phoneticPr fontId="1" type="noConversion"/>
  </si>
  <si>
    <t>6a</t>
    <phoneticPr fontId="1" type="noConversion"/>
  </si>
  <si>
    <t>6b</t>
    <phoneticPr fontId="1" type="noConversion"/>
  </si>
  <si>
    <t>7a</t>
    <phoneticPr fontId="1" type="noConversion"/>
  </si>
  <si>
    <t>7b</t>
    <phoneticPr fontId="1" type="noConversion"/>
  </si>
  <si>
    <t>Computation (GOP)</t>
    <phoneticPr fontId="1" type="noConversion"/>
  </si>
  <si>
    <t>ResNet-152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</si>
</sst>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计算量(GOP)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Sheet1!$B$20:$G$20</c:f>
              <c:strCache>
                <c:ptCount val="6"/>
                <c:pt idx="0">
                  <c:v>AlexNet</c:v>
                </c:pt>
                <c:pt idx="1">
                  <c:v>VGG-11</c:v>
                </c:pt>
                <c:pt idx="2">
                  <c:v>VGG-16</c:v>
                </c:pt>
                <c:pt idx="3">
                  <c:v>VGG-19</c:v>
                </c:pt>
                <c:pt idx="4">
                  <c:v>ResNet-34</c:v>
                </c:pt>
                <c:pt idx="5">
                  <c:v>ResNet-50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3.2</c:v>
                </c:pt>
                <c:pt idx="1">
                  <c:v>15.2</c:v>
                </c:pt>
                <c:pt idx="2">
                  <c:v>30.8</c:v>
                </c:pt>
                <c:pt idx="3">
                  <c:v>39.200000000000003</c:v>
                </c:pt>
                <c:pt idx="4">
                  <c:v>7.2</c:v>
                </c:pt>
                <c:pt idx="5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5-433A-9746-F04503E0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982511"/>
        <c:axId val="2053987087"/>
      </c:barChart>
      <c:catAx>
        <c:axId val="205398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987087"/>
        <c:crosses val="autoZero"/>
        <c:auto val="1"/>
        <c:lblAlgn val="ctr"/>
        <c:lblOffset val="100"/>
        <c:noMultiLvlLbl val="0"/>
      </c:catAx>
      <c:valAx>
        <c:axId val="20539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98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参数(M)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Sheet1!$B$20:$G$20</c:f>
              <c:strCache>
                <c:ptCount val="6"/>
                <c:pt idx="0">
                  <c:v>AlexNet</c:v>
                </c:pt>
                <c:pt idx="1">
                  <c:v>VGG-11</c:v>
                </c:pt>
                <c:pt idx="2">
                  <c:v>VGG-16</c:v>
                </c:pt>
                <c:pt idx="3">
                  <c:v>VGG-19</c:v>
                </c:pt>
                <c:pt idx="4">
                  <c:v>ResNet-34</c:v>
                </c:pt>
                <c:pt idx="5">
                  <c:v>ResNet-50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61</c:v>
                </c:pt>
                <c:pt idx="1">
                  <c:v>133</c:v>
                </c:pt>
                <c:pt idx="2">
                  <c:v>138</c:v>
                </c:pt>
                <c:pt idx="3">
                  <c:v>144</c:v>
                </c:pt>
                <c:pt idx="4">
                  <c:v>21.6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463D-8295-53360A24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447247"/>
        <c:axId val="2048447663"/>
      </c:barChart>
      <c:catAx>
        <c:axId val="20484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447663"/>
        <c:crosses val="autoZero"/>
        <c:auto val="1"/>
        <c:lblAlgn val="ctr"/>
        <c:lblOffset val="100"/>
        <c:noMultiLvlLbl val="0"/>
      </c:catAx>
      <c:valAx>
        <c:axId val="20484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44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9</xdr:row>
      <xdr:rowOff>109537</xdr:rowOff>
    </xdr:from>
    <xdr:to>
      <xdr:col>15</xdr:col>
      <xdr:colOff>42862</xdr:colOff>
      <xdr:row>24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509587</xdr:colOff>
      <xdr:row>8</xdr:row>
      <xdr:rowOff>128587</xdr:rowOff>
    </xdr:from>
    <xdr:to>
      <xdr:col>8</xdr:col>
      <xdr:colOff>671512</xdr:colOff>
      <xdr:row>23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ps@800MHz%20and%204.2GB/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B7" workbookViewId="0">
      <selection activeCell="H24" sqref="H24"/>
    </sheetView>
  </sheetViews>
  <sheetFormatPr defaultRowHeight="14.25" x14ac:dyDescent="0.2"/>
  <cols>
    <col min="1" max="1" width="12.25" customWidth="1"/>
    <col min="2" max="2" width="10" customWidth="1"/>
    <col min="5" max="5" width="12.875" bestFit="1" customWidth="1"/>
    <col min="6" max="6" width="15.5" bestFit="1" customWidth="1"/>
    <col min="8" max="8" width="11" customWidth="1"/>
    <col min="12" max="12" width="13.25" customWidth="1"/>
    <col min="16" max="16" width="10.875" bestFit="1" customWidth="1"/>
    <col min="19" max="19" width="13" bestFit="1" customWidth="1"/>
  </cols>
  <sheetData>
    <row r="1" spans="1:19" x14ac:dyDescent="0.2">
      <c r="A1" s="17" t="s">
        <v>36</v>
      </c>
      <c r="B1" s="17"/>
      <c r="C1" s="17"/>
      <c r="D1" s="17"/>
    </row>
    <row r="2" spans="1:19" x14ac:dyDescent="0.2">
      <c r="A2" s="4" t="s">
        <v>33</v>
      </c>
      <c r="B2" s="4" t="s">
        <v>39</v>
      </c>
      <c r="C2" s="4" t="s">
        <v>35</v>
      </c>
      <c r="D2" s="4" t="s">
        <v>37</v>
      </c>
      <c r="E2" s="7" t="s">
        <v>38</v>
      </c>
      <c r="F2" s="7" t="s">
        <v>73</v>
      </c>
      <c r="G2" s="4"/>
      <c r="H2" s="7" t="s">
        <v>43</v>
      </c>
      <c r="I2" s="7" t="s">
        <v>44</v>
      </c>
    </row>
    <row r="3" spans="1:19" x14ac:dyDescent="0.2">
      <c r="A3" s="5">
        <v>7020</v>
      </c>
      <c r="B3" s="4">
        <v>140</v>
      </c>
      <c r="C3" s="4">
        <v>220</v>
      </c>
      <c r="D3" s="6">
        <v>53200</v>
      </c>
      <c r="E3" s="8">
        <f>B3*36/1024/8</f>
        <v>0.615234375</v>
      </c>
      <c r="F3" s="4">
        <f>16*9*2</f>
        <v>288</v>
      </c>
      <c r="G3" s="4" t="s">
        <v>41</v>
      </c>
      <c r="H3" s="6">
        <v>100</v>
      </c>
      <c r="I3" s="4">
        <f>F3*H3*2/1000</f>
        <v>57.6</v>
      </c>
      <c r="J3">
        <v>2</v>
      </c>
    </row>
    <row r="4" spans="1:19" x14ac:dyDescent="0.2">
      <c r="A4" s="5">
        <v>7030</v>
      </c>
      <c r="B4" s="4">
        <v>265</v>
      </c>
      <c r="C4" s="4">
        <v>400</v>
      </c>
      <c r="D4" s="6">
        <v>78600</v>
      </c>
      <c r="E4" s="8">
        <f>B4*36/1024/8</f>
        <v>1.16455078125</v>
      </c>
      <c r="F4" s="9">
        <f>16*9*6</f>
        <v>864</v>
      </c>
      <c r="G4" s="4" t="s">
        <v>40</v>
      </c>
      <c r="H4" s="6">
        <v>100</v>
      </c>
      <c r="I4" s="4">
        <f>F4*H4*2/1000</f>
        <v>172.8</v>
      </c>
      <c r="J4">
        <v>6</v>
      </c>
    </row>
    <row r="5" spans="1:19" x14ac:dyDescent="0.2">
      <c r="A5" s="5">
        <v>7045</v>
      </c>
      <c r="B5" s="4">
        <v>545</v>
      </c>
      <c r="C5" s="4">
        <v>900</v>
      </c>
      <c r="D5" s="6">
        <v>218600</v>
      </c>
      <c r="E5" s="8">
        <f>B5*36/1024/8</f>
        <v>2.39501953125</v>
      </c>
      <c r="F5" s="4">
        <f>16*9*12</f>
        <v>1728</v>
      </c>
      <c r="G5" s="4" t="s">
        <v>56</v>
      </c>
      <c r="H5" s="6">
        <v>150</v>
      </c>
      <c r="I5" s="4">
        <f>F5*H5*2/1000</f>
        <v>518.4</v>
      </c>
      <c r="J5">
        <v>12</v>
      </c>
    </row>
    <row r="6" spans="1:19" x14ac:dyDescent="0.2">
      <c r="A6" s="5" t="s">
        <v>34</v>
      </c>
      <c r="B6" s="4">
        <v>1470</v>
      </c>
      <c r="C6" s="4">
        <v>3600</v>
      </c>
      <c r="D6" s="6">
        <v>433200</v>
      </c>
      <c r="E6" s="8">
        <f>B6*36/1024/8</f>
        <v>6.4599609375</v>
      </c>
      <c r="F6" s="4">
        <f>32*9*16</f>
        <v>4608</v>
      </c>
      <c r="G6" s="4" t="s">
        <v>42</v>
      </c>
      <c r="H6" s="6">
        <v>150</v>
      </c>
      <c r="I6" s="4">
        <f>F6*H6*2/1000</f>
        <v>1382.4</v>
      </c>
      <c r="J6">
        <v>24</v>
      </c>
      <c r="K6" t="s">
        <v>74</v>
      </c>
    </row>
    <row r="8" spans="1:19" x14ac:dyDescent="0.2">
      <c r="O8" s="18" t="s">
        <v>69</v>
      </c>
      <c r="P8" s="19"/>
      <c r="Q8" s="19"/>
      <c r="R8" s="19"/>
      <c r="S8" s="19"/>
    </row>
    <row r="9" spans="1:19" x14ac:dyDescent="0.2">
      <c r="H9" t="s">
        <v>59</v>
      </c>
      <c r="K9" t="s">
        <v>60</v>
      </c>
      <c r="L9" t="s">
        <v>70</v>
      </c>
      <c r="M9" t="s">
        <v>71</v>
      </c>
      <c r="N9" t="s">
        <v>63</v>
      </c>
      <c r="O9" t="s">
        <v>68</v>
      </c>
      <c r="P9" t="s">
        <v>64</v>
      </c>
      <c r="Q9" t="s">
        <v>65</v>
      </c>
      <c r="R9" t="s">
        <v>66</v>
      </c>
      <c r="S9" t="s">
        <v>67</v>
      </c>
    </row>
    <row r="10" spans="1:19" x14ac:dyDescent="0.2">
      <c r="A10" s="17" t="s">
        <v>54</v>
      </c>
      <c r="B10" s="17"/>
      <c r="C10" s="17"/>
      <c r="D10" s="17"/>
      <c r="E10" s="17"/>
      <c r="G10" t="s">
        <v>61</v>
      </c>
      <c r="H10" t="s">
        <v>57</v>
      </c>
      <c r="I10" t="s">
        <v>58</v>
      </c>
      <c r="K10">
        <v>288</v>
      </c>
      <c r="L10">
        <f>K10*($H11+$I11)</f>
        <v>622080</v>
      </c>
      <c r="M10">
        <f>(8+16)*K10*$G11</f>
        <v>152064</v>
      </c>
      <c r="N10">
        <f>L10+M10</f>
        <v>774144</v>
      </c>
      <c r="O10">
        <f>1544081952/800000000/K10+58621952/4200000000</f>
        <v>2.0659352202380951E-2</v>
      </c>
      <c r="P10">
        <f>7485456384/K10/800000000+123633664/4200000000</f>
        <v>6.1925546666666664E-2</v>
      </c>
      <c r="Q10">
        <f>19508428800/K10/800000000+123633664/4200000000</f>
        <v>0.11410858666666666</v>
      </c>
      <c r="R10">
        <f>3643981824/K10/800000000</f>
        <v>1.5815893333333334E-2</v>
      </c>
      <c r="S10">
        <f>416520/K10/800000000</f>
        <v>1.8078124999999999E-6</v>
      </c>
    </row>
    <row r="11" spans="1:19" x14ac:dyDescent="0.2">
      <c r="A11" s="4" t="s">
        <v>45</v>
      </c>
      <c r="B11" s="4" t="s">
        <v>46</v>
      </c>
      <c r="C11" s="4" t="s">
        <v>47</v>
      </c>
      <c r="D11" s="4" t="s">
        <v>48</v>
      </c>
      <c r="E11" s="4" t="s">
        <v>49</v>
      </c>
      <c r="G11">
        <v>22</v>
      </c>
      <c r="H11">
        <f>24*26</f>
        <v>624</v>
      </c>
      <c r="I11">
        <f>8*8*24</f>
        <v>1536</v>
      </c>
      <c r="K11">
        <v>864</v>
      </c>
      <c r="L11">
        <f>K11*($H11+$I11)</f>
        <v>1866240</v>
      </c>
      <c r="M11">
        <f>(8+16)*K11*$G11</f>
        <v>456192</v>
      </c>
      <c r="N11">
        <f>L11+M11</f>
        <v>2322432</v>
      </c>
      <c r="O11">
        <f>1544081952/800000000/K11+58621952/4200000000</f>
        <v>1.6191522480158732E-2</v>
      </c>
      <c r="P11">
        <f>7485456384/K11/800000000+123633664/4200000000</f>
        <v>4.0266240000000002E-2</v>
      </c>
      <c r="Q11">
        <f>19508428800/K11/800000000+123633664/4200000000</f>
        <v>5.7660586666666666E-2</v>
      </c>
      <c r="R11">
        <f>3643981824/K11/800000000</f>
        <v>5.2719644444444453E-3</v>
      </c>
      <c r="S11">
        <f>416520/K11/800000000</f>
        <v>6.0260416666666663E-7</v>
      </c>
    </row>
    <row r="12" spans="1:19" x14ac:dyDescent="0.2">
      <c r="A12" s="4" t="s">
        <v>50</v>
      </c>
      <c r="B12" s="4"/>
      <c r="C12" s="4"/>
      <c r="D12" s="4"/>
      <c r="E12" s="4"/>
      <c r="K12">
        <v>1728</v>
      </c>
      <c r="L12">
        <f>K12*($H11+$I11)</f>
        <v>3732480</v>
      </c>
      <c r="M12">
        <f>(8+16)*K12*$G11</f>
        <v>912384</v>
      </c>
      <c r="N12">
        <f>L12+M12</f>
        <v>4644864</v>
      </c>
      <c r="O12">
        <f>1544081952/800000000/K12+58621952/4200000000</f>
        <v>1.5074565049603174E-2</v>
      </c>
      <c r="P12">
        <f>7485456384/K12/800000000+123633664/4200000000</f>
        <v>3.4851413333333331E-2</v>
      </c>
      <c r="Q12">
        <f>19508428800/K12/800000000+123633664/4200000000</f>
        <v>4.3548586666666667E-2</v>
      </c>
      <c r="R12">
        <f>3643981824/K12/800000000</f>
        <v>2.6359822222222226E-3</v>
      </c>
      <c r="S12">
        <f>416520/K12/800000000</f>
        <v>3.0130208333333332E-7</v>
      </c>
    </row>
    <row r="13" spans="1:19" x14ac:dyDescent="0.2">
      <c r="A13" s="4" t="s">
        <v>53</v>
      </c>
      <c r="B13" s="4"/>
      <c r="C13" s="4"/>
      <c r="D13" s="4"/>
      <c r="E13" s="4"/>
    </row>
    <row r="14" spans="1:19" x14ac:dyDescent="0.2">
      <c r="A14" s="4" t="s">
        <v>51</v>
      </c>
      <c r="B14" s="4"/>
      <c r="C14" s="4"/>
      <c r="D14" s="4"/>
      <c r="E14" s="4"/>
      <c r="K14" t="s">
        <v>62</v>
      </c>
      <c r="L14" t="s">
        <v>72</v>
      </c>
    </row>
    <row r="15" spans="1:19" x14ac:dyDescent="0.2">
      <c r="A15" s="4" t="s">
        <v>52</v>
      </c>
      <c r="B15" s="4"/>
      <c r="C15" s="4"/>
      <c r="D15" s="4"/>
      <c r="E15" s="4"/>
      <c r="K15">
        <v>128</v>
      </c>
      <c r="L15">
        <f>6*K15*1024*8</f>
        <v>6291456</v>
      </c>
    </row>
    <row r="16" spans="1:19" x14ac:dyDescent="0.2">
      <c r="K16">
        <v>256</v>
      </c>
      <c r="L16">
        <f>6*K16*1024*8</f>
        <v>12582912</v>
      </c>
    </row>
    <row r="17" spans="1:12" x14ac:dyDescent="0.2">
      <c r="K17">
        <v>512</v>
      </c>
      <c r="L17">
        <f>6*K17*1024*8</f>
        <v>25165824</v>
      </c>
    </row>
    <row r="18" spans="1:12" x14ac:dyDescent="0.2">
      <c r="A18" s="17" t="s">
        <v>55</v>
      </c>
      <c r="B18" s="17"/>
      <c r="C18" s="17"/>
      <c r="D18" s="17"/>
      <c r="E18" s="17"/>
      <c r="K18">
        <v>1024</v>
      </c>
      <c r="L18">
        <f>6*K18*1024*8</f>
        <v>50331648</v>
      </c>
    </row>
    <row r="19" spans="1:12" x14ac:dyDescent="0.2">
      <c r="A19" s="4" t="s">
        <v>45</v>
      </c>
      <c r="B19" s="4" t="s">
        <v>46</v>
      </c>
      <c r="C19" s="4" t="s">
        <v>11</v>
      </c>
      <c r="D19" s="4" t="s">
        <v>13</v>
      </c>
      <c r="E19" s="4" t="s">
        <v>49</v>
      </c>
    </row>
    <row r="20" spans="1:12" x14ac:dyDescent="0.2">
      <c r="A20" s="4" t="s">
        <v>50</v>
      </c>
      <c r="B20" s="4">
        <f t="shared" ref="B20:E23" si="0">B12*30</f>
        <v>0</v>
      </c>
      <c r="C20" s="4">
        <f t="shared" si="0"/>
        <v>0</v>
      </c>
      <c r="D20" s="4">
        <f t="shared" si="0"/>
        <v>0</v>
      </c>
      <c r="E20" s="4">
        <f t="shared" si="0"/>
        <v>0</v>
      </c>
    </row>
    <row r="21" spans="1:12" x14ac:dyDescent="0.2">
      <c r="A21" s="4" t="s">
        <v>53</v>
      </c>
      <c r="B21" s="4">
        <f t="shared" si="0"/>
        <v>0</v>
      </c>
      <c r="C21" s="4">
        <f t="shared" si="0"/>
        <v>0</v>
      </c>
      <c r="D21" s="4">
        <f t="shared" si="0"/>
        <v>0</v>
      </c>
      <c r="E21" s="4">
        <f t="shared" si="0"/>
        <v>0</v>
      </c>
    </row>
    <row r="22" spans="1:12" x14ac:dyDescent="0.2">
      <c r="A22" s="4" t="s">
        <v>51</v>
      </c>
      <c r="B22" s="4">
        <f t="shared" si="0"/>
        <v>0</v>
      </c>
      <c r="C22" s="4">
        <f t="shared" si="0"/>
        <v>0</v>
      </c>
      <c r="D22" s="4">
        <f t="shared" si="0"/>
        <v>0</v>
      </c>
      <c r="E22" s="4">
        <f t="shared" si="0"/>
        <v>0</v>
      </c>
    </row>
    <row r="23" spans="1:12" x14ac:dyDescent="0.2">
      <c r="A23" s="4" t="s">
        <v>52</v>
      </c>
      <c r="B23" s="4">
        <f t="shared" si="0"/>
        <v>0</v>
      </c>
      <c r="C23" s="4">
        <f t="shared" si="0"/>
        <v>0</v>
      </c>
      <c r="D23" s="4">
        <f t="shared" si="0"/>
        <v>0</v>
      </c>
      <c r="E23" s="4">
        <f t="shared" si="0"/>
        <v>0</v>
      </c>
    </row>
  </sheetData>
  <mergeCells count="4">
    <mergeCell ref="A1:D1"/>
    <mergeCell ref="A10:E10"/>
    <mergeCell ref="A18:E18"/>
    <mergeCell ref="O8:S8"/>
  </mergeCells>
  <phoneticPr fontId="1" type="noConversion"/>
  <hyperlinks>
    <hyperlink ref="O8" r:id="rId1" display="fps@800MHz and 4.2GB/s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4" workbookViewId="0">
      <selection activeCell="A20" activeCellId="1" sqref="A23:G23 A20:G20"/>
    </sheetView>
  </sheetViews>
  <sheetFormatPr defaultRowHeight="14.25" x14ac:dyDescent="0.2"/>
  <cols>
    <col min="1" max="1" width="12.375" customWidth="1"/>
    <col min="2" max="2" width="11.625" customWidth="1"/>
    <col min="3" max="4" width="10.5" bestFit="1" customWidth="1"/>
    <col min="5" max="5" width="12.75" bestFit="1" customWidth="1"/>
    <col min="6" max="6" width="10.5" bestFit="1" customWidth="1"/>
    <col min="7" max="7" width="12.5" bestFit="1" customWidth="1"/>
    <col min="8" max="8" width="11.625" bestFit="1" customWidth="1"/>
  </cols>
  <sheetData>
    <row r="1" spans="1:14" x14ac:dyDescent="0.2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90</v>
      </c>
      <c r="H1" t="s">
        <v>133</v>
      </c>
    </row>
    <row r="2" spans="1:14" x14ac:dyDescent="0.2">
      <c r="A2" t="s">
        <v>84</v>
      </c>
      <c r="B2">
        <v>105415200</v>
      </c>
      <c r="C2">
        <v>0</v>
      </c>
      <c r="D2">
        <v>929280000</v>
      </c>
      <c r="E2">
        <v>509386752</v>
      </c>
      <c r="F2">
        <v>0</v>
      </c>
      <c r="G2">
        <v>58621952</v>
      </c>
      <c r="H2">
        <f t="shared" ref="H2:H7" si="0">SUM(B2:G2)</f>
        <v>1602703904</v>
      </c>
      <c r="I2">
        <f t="shared" ref="I2:N2" si="1">B2/$H2</f>
        <v>6.5773346989987741E-2</v>
      </c>
      <c r="J2">
        <f t="shared" si="1"/>
        <v>0</v>
      </c>
      <c r="K2">
        <f t="shared" si="1"/>
        <v>0.57982013875471283</v>
      </c>
      <c r="L2">
        <f t="shared" si="1"/>
        <v>0.31782960703388913</v>
      </c>
      <c r="M2">
        <f t="shared" si="1"/>
        <v>0</v>
      </c>
      <c r="N2">
        <f t="shared" si="1"/>
        <v>3.657690722141025E-2</v>
      </c>
    </row>
    <row r="3" spans="1:14" x14ac:dyDescent="0.2">
      <c r="A3" t="s">
        <v>85</v>
      </c>
      <c r="B3">
        <v>0</v>
      </c>
      <c r="C3">
        <v>0</v>
      </c>
      <c r="D3">
        <v>0</v>
      </c>
      <c r="E3">
        <v>7485456384</v>
      </c>
      <c r="F3">
        <v>0</v>
      </c>
      <c r="G3">
        <v>123633664</v>
      </c>
      <c r="H3">
        <f t="shared" si="0"/>
        <v>7609090048</v>
      </c>
      <c r="I3">
        <f t="shared" ref="I3:N7" si="2">B3/$H3</f>
        <v>0</v>
      </c>
      <c r="J3">
        <f t="shared" si="2"/>
        <v>0</v>
      </c>
      <c r="K3">
        <f t="shared" si="2"/>
        <v>0</v>
      </c>
      <c r="L3">
        <f t="shared" si="2"/>
        <v>0.98375184638109303</v>
      </c>
      <c r="M3">
        <f t="shared" si="2"/>
        <v>0</v>
      </c>
      <c r="N3">
        <f t="shared" si="2"/>
        <v>1.6248153618906941E-2</v>
      </c>
    </row>
    <row r="4" spans="1:14" x14ac:dyDescent="0.2">
      <c r="A4" t="s">
        <v>86</v>
      </c>
      <c r="B4">
        <v>0</v>
      </c>
      <c r="C4">
        <v>0</v>
      </c>
      <c r="D4">
        <v>0</v>
      </c>
      <c r="E4">
        <v>15346630656</v>
      </c>
      <c r="F4">
        <v>0</v>
      </c>
      <c r="G4">
        <v>123633664</v>
      </c>
      <c r="H4">
        <f t="shared" si="0"/>
        <v>15470264320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0.99200830306175403</v>
      </c>
      <c r="M4">
        <f t="shared" si="2"/>
        <v>0</v>
      </c>
      <c r="N4">
        <f t="shared" si="2"/>
        <v>7.9916969382459787E-3</v>
      </c>
    </row>
    <row r="5" spans="1:14" x14ac:dyDescent="0.2">
      <c r="A5" t="s">
        <v>87</v>
      </c>
      <c r="B5">
        <v>0</v>
      </c>
      <c r="C5">
        <v>0</v>
      </c>
      <c r="D5">
        <v>0</v>
      </c>
      <c r="E5">
        <v>19508428800</v>
      </c>
      <c r="F5">
        <v>0</v>
      </c>
      <c r="G5">
        <v>123633664</v>
      </c>
      <c r="H5">
        <f t="shared" si="0"/>
        <v>19632062464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0.99370246176494648</v>
      </c>
      <c r="M5">
        <f t="shared" si="2"/>
        <v>0</v>
      </c>
      <c r="N5">
        <f t="shared" si="2"/>
        <v>6.2975382350535696E-3</v>
      </c>
    </row>
    <row r="6" spans="1:14" x14ac:dyDescent="0.2">
      <c r="A6" t="s">
        <v>89</v>
      </c>
      <c r="B6">
        <v>0</v>
      </c>
      <c r="C6">
        <v>177020928</v>
      </c>
      <c r="D6">
        <v>0</v>
      </c>
      <c r="E6">
        <v>447492096</v>
      </c>
      <c r="F6">
        <v>211301888</v>
      </c>
      <c r="G6">
        <v>0</v>
      </c>
      <c r="H6">
        <f t="shared" si="0"/>
        <v>835814912</v>
      </c>
      <c r="I6">
        <f t="shared" si="2"/>
        <v>0</v>
      </c>
      <c r="J6">
        <f t="shared" si="2"/>
        <v>0.21179441220594064</v>
      </c>
      <c r="K6">
        <f t="shared" si="2"/>
        <v>0</v>
      </c>
      <c r="L6">
        <f t="shared" si="2"/>
        <v>0.53539616196749551</v>
      </c>
      <c r="M6">
        <f t="shared" si="2"/>
        <v>0.25280942582656385</v>
      </c>
      <c r="N6">
        <f t="shared" si="2"/>
        <v>0</v>
      </c>
    </row>
    <row r="7" spans="1:14" x14ac:dyDescent="0.2">
      <c r="A7" t="s">
        <v>88</v>
      </c>
      <c r="B7">
        <v>0</v>
      </c>
      <c r="C7">
        <v>118013952</v>
      </c>
      <c r="D7">
        <v>0</v>
      </c>
      <c r="E7">
        <v>3525967872</v>
      </c>
      <c r="F7">
        <v>0</v>
      </c>
      <c r="G7">
        <v>512000</v>
      </c>
      <c r="H7">
        <f t="shared" si="0"/>
        <v>3644493824</v>
      </c>
      <c r="I7">
        <f t="shared" si="2"/>
        <v>0</v>
      </c>
      <c r="J7">
        <f t="shared" si="2"/>
        <v>3.2381438328375117E-2</v>
      </c>
      <c r="K7">
        <f t="shared" si="2"/>
        <v>0</v>
      </c>
      <c r="L7">
        <f t="shared" si="2"/>
        <v>0.96747807577022804</v>
      </c>
      <c r="M7">
        <f t="shared" si="2"/>
        <v>0</v>
      </c>
      <c r="N7">
        <f t="shared" si="2"/>
        <v>1.4048590139687943E-4</v>
      </c>
    </row>
    <row r="9" spans="1:14" x14ac:dyDescent="0.2">
      <c r="A9" s="17" t="s">
        <v>152</v>
      </c>
      <c r="B9" s="17" t="s">
        <v>135</v>
      </c>
      <c r="C9" s="17"/>
      <c r="D9" s="17"/>
      <c r="E9" s="17"/>
      <c r="F9" s="17"/>
      <c r="G9" s="17"/>
      <c r="H9" s="17"/>
    </row>
    <row r="10" spans="1:14" x14ac:dyDescent="0.2">
      <c r="A10" s="17"/>
      <c r="B10" s="4" t="s">
        <v>79</v>
      </c>
      <c r="C10" s="4" t="s">
        <v>80</v>
      </c>
      <c r="D10" s="4" t="s">
        <v>81</v>
      </c>
      <c r="E10" s="4" t="s">
        <v>82</v>
      </c>
      <c r="F10" s="4" t="s">
        <v>83</v>
      </c>
      <c r="G10" s="4" t="s">
        <v>90</v>
      </c>
      <c r="H10" s="4" t="s">
        <v>133</v>
      </c>
    </row>
    <row r="11" spans="1:14" x14ac:dyDescent="0.2">
      <c r="A11" s="4" t="s">
        <v>134</v>
      </c>
      <c r="B11" s="4" t="s">
        <v>148</v>
      </c>
      <c r="C11" s="4">
        <v>0</v>
      </c>
      <c r="D11" s="4" t="s">
        <v>136</v>
      </c>
      <c r="E11" s="4" t="s">
        <v>137</v>
      </c>
      <c r="F11" s="4">
        <v>0</v>
      </c>
      <c r="G11" s="4" t="s">
        <v>138</v>
      </c>
      <c r="H11" s="4">
        <v>1.6</v>
      </c>
    </row>
    <row r="12" spans="1:14" x14ac:dyDescent="0.2">
      <c r="A12" s="4" t="s">
        <v>85</v>
      </c>
      <c r="B12" s="4">
        <v>0</v>
      </c>
      <c r="C12" s="4">
        <v>0</v>
      </c>
      <c r="D12" s="4">
        <v>0</v>
      </c>
      <c r="E12" s="4" t="s">
        <v>139</v>
      </c>
      <c r="F12" s="4">
        <v>0</v>
      </c>
      <c r="G12" s="4" t="s">
        <v>142</v>
      </c>
      <c r="H12" s="4">
        <v>7.61</v>
      </c>
    </row>
    <row r="13" spans="1:14" x14ac:dyDescent="0.2">
      <c r="A13" s="4" t="s">
        <v>86</v>
      </c>
      <c r="B13" s="4">
        <v>0</v>
      </c>
      <c r="C13" s="4">
        <v>0</v>
      </c>
      <c r="D13" s="4">
        <v>0</v>
      </c>
      <c r="E13" s="4" t="s">
        <v>140</v>
      </c>
      <c r="F13" s="4">
        <v>0</v>
      </c>
      <c r="G13" s="4" t="s">
        <v>141</v>
      </c>
      <c r="H13" s="4">
        <v>15.5</v>
      </c>
    </row>
    <row r="14" spans="1:14" x14ac:dyDescent="0.2">
      <c r="A14" s="4" t="s">
        <v>87</v>
      </c>
      <c r="B14" s="4">
        <v>0</v>
      </c>
      <c r="C14" s="4">
        <v>0</v>
      </c>
      <c r="D14" s="4">
        <v>0</v>
      </c>
      <c r="E14" s="4" t="s">
        <v>143</v>
      </c>
      <c r="F14" s="4">
        <v>0</v>
      </c>
      <c r="G14" s="4" t="s">
        <v>144</v>
      </c>
      <c r="H14" s="4">
        <v>19.600000000000001</v>
      </c>
    </row>
    <row r="15" spans="1:14" x14ac:dyDescent="0.2">
      <c r="A15" s="4" t="s">
        <v>89</v>
      </c>
      <c r="B15" s="4">
        <v>0</v>
      </c>
      <c r="C15" s="4" t="s">
        <v>145</v>
      </c>
      <c r="D15" s="4">
        <v>0</v>
      </c>
      <c r="E15" s="4" t="s">
        <v>146</v>
      </c>
      <c r="F15" s="4" t="s">
        <v>147</v>
      </c>
      <c r="G15" s="4">
        <v>0</v>
      </c>
      <c r="H15" s="4">
        <v>0.83599999999999997</v>
      </c>
    </row>
    <row r="16" spans="1:14" x14ac:dyDescent="0.2">
      <c r="A16" s="4" t="s">
        <v>88</v>
      </c>
      <c r="B16" s="4">
        <v>0</v>
      </c>
      <c r="C16" s="4" t="s">
        <v>149</v>
      </c>
      <c r="D16" s="4">
        <v>0</v>
      </c>
      <c r="E16" s="4" t="s">
        <v>150</v>
      </c>
      <c r="F16" s="4">
        <v>0</v>
      </c>
      <c r="G16" s="4" t="s">
        <v>151</v>
      </c>
      <c r="H16" s="4">
        <v>3.64</v>
      </c>
    </row>
    <row r="20" spans="1:7" x14ac:dyDescent="0.2">
      <c r="B20" t="s">
        <v>153</v>
      </c>
      <c r="C20" t="s">
        <v>154</v>
      </c>
      <c r="D20" t="s">
        <v>155</v>
      </c>
      <c r="E20" t="s">
        <v>156</v>
      </c>
      <c r="F20" t="s">
        <v>157</v>
      </c>
      <c r="G20" t="s">
        <v>161</v>
      </c>
    </row>
    <row r="21" spans="1:7" x14ac:dyDescent="0.2">
      <c r="A21" t="s">
        <v>158</v>
      </c>
      <c r="B21">
        <v>3.2</v>
      </c>
      <c r="C21">
        <v>15.2</v>
      </c>
      <c r="D21">
        <v>30.8</v>
      </c>
      <c r="E21">
        <v>39.200000000000003</v>
      </c>
      <c r="F21">
        <v>7.2</v>
      </c>
      <c r="G21">
        <v>7.6</v>
      </c>
    </row>
    <row r="23" spans="1:7" x14ac:dyDescent="0.2">
      <c r="A23" t="s">
        <v>159</v>
      </c>
      <c r="B23">
        <v>61</v>
      </c>
      <c r="C23">
        <v>133</v>
      </c>
      <c r="D23">
        <v>138</v>
      </c>
      <c r="E23">
        <v>144</v>
      </c>
      <c r="F23">
        <v>21.6</v>
      </c>
      <c r="G23">
        <v>26</v>
      </c>
    </row>
    <row r="24" spans="1:7" x14ac:dyDescent="0.2">
      <c r="A24" t="s">
        <v>160</v>
      </c>
      <c r="B24">
        <v>0.15</v>
      </c>
      <c r="C24">
        <v>3.2</v>
      </c>
      <c r="D24">
        <v>0.8</v>
      </c>
      <c r="E24">
        <v>0.8</v>
      </c>
      <c r="F24">
        <v>0.8</v>
      </c>
    </row>
  </sheetData>
  <mergeCells count="2">
    <mergeCell ref="B9:H9"/>
    <mergeCell ref="A9:A1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Normal="100" workbookViewId="0">
      <selection activeCell="G22" sqref="G22"/>
    </sheetView>
  </sheetViews>
  <sheetFormatPr defaultRowHeight="14.25" x14ac:dyDescent="0.2"/>
  <cols>
    <col min="1" max="1" width="10.375" bestFit="1" customWidth="1"/>
    <col min="3" max="3" width="11.125" bestFit="1" customWidth="1"/>
    <col min="4" max="4" width="11.125" customWidth="1"/>
    <col min="7" max="7" width="10" bestFit="1" customWidth="1"/>
    <col min="8" max="8" width="10" customWidth="1"/>
    <col min="9" max="9" width="14.375" customWidth="1"/>
    <col min="10" max="11" width="11.625" bestFit="1" customWidth="1"/>
    <col min="12" max="12" width="10.5" bestFit="1" customWidth="1"/>
  </cols>
  <sheetData>
    <row r="1" spans="1:12" x14ac:dyDescent="0.2">
      <c r="A1" s="2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10</v>
      </c>
      <c r="I1" t="s">
        <v>3</v>
      </c>
    </row>
    <row r="2" spans="1:12" x14ac:dyDescent="0.2">
      <c r="A2" s="1">
        <v>0</v>
      </c>
      <c r="B2">
        <v>224</v>
      </c>
      <c r="C2">
        <v>3</v>
      </c>
      <c r="D2">
        <f>B2*B2*C2</f>
        <v>150528</v>
      </c>
    </row>
    <row r="3" spans="1:12" x14ac:dyDescent="0.2">
      <c r="A3" s="1" t="s">
        <v>8</v>
      </c>
      <c r="B3">
        <v>55</v>
      </c>
      <c r="C3">
        <v>48</v>
      </c>
      <c r="D3">
        <f t="shared" ref="D3:D21" si="0">B3*B3*C3</f>
        <v>145200</v>
      </c>
      <c r="E3">
        <v>11</v>
      </c>
      <c r="F3">
        <v>11</v>
      </c>
      <c r="G3">
        <f>C2*C3*E3*F3</f>
        <v>17424</v>
      </c>
      <c r="H3">
        <v>4</v>
      </c>
      <c r="I3">
        <f>B3*B3*E3*F3*C2*C3</f>
        <v>52707600</v>
      </c>
    </row>
    <row r="4" spans="1:12" x14ac:dyDescent="0.2">
      <c r="A4" s="1" t="s">
        <v>9</v>
      </c>
      <c r="B4">
        <v>55</v>
      </c>
      <c r="C4">
        <v>48</v>
      </c>
      <c r="D4">
        <f t="shared" si="0"/>
        <v>145200</v>
      </c>
      <c r="E4">
        <v>11</v>
      </c>
      <c r="F4">
        <v>11</v>
      </c>
      <c r="G4">
        <f>C2*C4*E4*F4</f>
        <v>17424</v>
      </c>
      <c r="H4">
        <v>4</v>
      </c>
      <c r="I4">
        <f>B4*B4*E4*F4*C2*C4</f>
        <v>52707600</v>
      </c>
    </row>
    <row r="5" spans="1:12" x14ac:dyDescent="0.2">
      <c r="A5" s="1" t="s">
        <v>171</v>
      </c>
      <c r="B5">
        <v>27</v>
      </c>
      <c r="C5">
        <v>48</v>
      </c>
    </row>
    <row r="6" spans="1:12" x14ac:dyDescent="0.2">
      <c r="A6" s="1" t="s">
        <v>172</v>
      </c>
      <c r="B6">
        <v>27</v>
      </c>
      <c r="C6">
        <v>48</v>
      </c>
    </row>
    <row r="7" spans="1:12" x14ac:dyDescent="0.2">
      <c r="A7" s="1" t="s">
        <v>173</v>
      </c>
      <c r="B7">
        <v>27</v>
      </c>
      <c r="C7">
        <v>128</v>
      </c>
      <c r="D7">
        <f t="shared" si="0"/>
        <v>93312</v>
      </c>
      <c r="E7">
        <v>5</v>
      </c>
      <c r="F7">
        <v>5</v>
      </c>
      <c r="G7">
        <f>C5*C7*E7*F7</f>
        <v>153600</v>
      </c>
      <c r="H7">
        <v>1</v>
      </c>
      <c r="I7">
        <f>B7*B7*C7*C5*E7*F7</f>
        <v>111974400</v>
      </c>
    </row>
    <row r="8" spans="1:12" x14ac:dyDescent="0.2">
      <c r="A8" s="1" t="s">
        <v>174</v>
      </c>
      <c r="B8">
        <v>27</v>
      </c>
      <c r="C8">
        <v>128</v>
      </c>
      <c r="D8">
        <f t="shared" si="0"/>
        <v>93312</v>
      </c>
      <c r="E8">
        <v>5</v>
      </c>
      <c r="F8">
        <v>5</v>
      </c>
      <c r="G8">
        <f>C6*C8*E8*F8</f>
        <v>153600</v>
      </c>
      <c r="H8">
        <v>1</v>
      </c>
      <c r="I8">
        <f>B8*B8*C8*C6*E8*F8</f>
        <v>111974400</v>
      </c>
    </row>
    <row r="9" spans="1:12" x14ac:dyDescent="0.2">
      <c r="A9" s="1">
        <v>3</v>
      </c>
      <c r="B9">
        <v>13</v>
      </c>
      <c r="C9">
        <v>256</v>
      </c>
    </row>
    <row r="10" spans="1:12" x14ac:dyDescent="0.2">
      <c r="A10" s="1" t="s">
        <v>175</v>
      </c>
      <c r="B10">
        <v>13</v>
      </c>
      <c r="C10">
        <v>192</v>
      </c>
      <c r="D10">
        <f t="shared" si="0"/>
        <v>32448</v>
      </c>
      <c r="E10">
        <v>3</v>
      </c>
      <c r="F10">
        <v>3</v>
      </c>
      <c r="G10">
        <f>C9*C10*E10*F10</f>
        <v>442368</v>
      </c>
      <c r="I10">
        <f>B10*B10*C10*C9*E10*F10</f>
        <v>74760192</v>
      </c>
    </row>
    <row r="11" spans="1:12" x14ac:dyDescent="0.2">
      <c r="A11" s="1" t="s">
        <v>176</v>
      </c>
      <c r="B11">
        <v>13</v>
      </c>
      <c r="C11">
        <v>192</v>
      </c>
      <c r="D11">
        <f t="shared" si="0"/>
        <v>32448</v>
      </c>
      <c r="E11">
        <v>3</v>
      </c>
      <c r="F11">
        <v>3</v>
      </c>
      <c r="G11">
        <f>C9*C11*E11*F11</f>
        <v>442368</v>
      </c>
      <c r="I11">
        <f>B11*B11*C11*C9*E11*F11</f>
        <v>74760192</v>
      </c>
    </row>
    <row r="12" spans="1:12" x14ac:dyDescent="0.2">
      <c r="A12" s="1" t="s">
        <v>177</v>
      </c>
      <c r="B12">
        <v>13</v>
      </c>
      <c r="C12">
        <v>192</v>
      </c>
      <c r="K12" t="s">
        <v>75</v>
      </c>
      <c r="L12">
        <f>I3+I4</f>
        <v>105415200</v>
      </c>
    </row>
    <row r="13" spans="1:12" x14ac:dyDescent="0.2">
      <c r="A13" s="1" t="s">
        <v>178</v>
      </c>
      <c r="B13">
        <v>13</v>
      </c>
      <c r="C13">
        <v>192</v>
      </c>
      <c r="K13" t="s">
        <v>76</v>
      </c>
      <c r="L13">
        <f>I7+I8</f>
        <v>223948800</v>
      </c>
    </row>
    <row r="14" spans="1:12" x14ac:dyDescent="0.2">
      <c r="A14" s="1" t="s">
        <v>179</v>
      </c>
      <c r="B14">
        <v>13</v>
      </c>
      <c r="C14">
        <v>192</v>
      </c>
      <c r="D14">
        <f t="shared" si="0"/>
        <v>32448</v>
      </c>
      <c r="E14">
        <v>3</v>
      </c>
      <c r="F14">
        <v>3</v>
      </c>
      <c r="G14">
        <f>C12*C14*E14*F14</f>
        <v>331776</v>
      </c>
      <c r="H14">
        <v>1</v>
      </c>
      <c r="I14">
        <f>B14*B14*C14*C12*E14*F14</f>
        <v>56070144</v>
      </c>
      <c r="K14" t="s">
        <v>77</v>
      </c>
      <c r="L14">
        <f>SUM(I12:I17)</f>
        <v>186900480</v>
      </c>
    </row>
    <row r="15" spans="1:12" x14ac:dyDescent="0.2">
      <c r="A15" s="1" t="s">
        <v>180</v>
      </c>
      <c r="B15">
        <v>13</v>
      </c>
      <c r="C15">
        <v>192</v>
      </c>
      <c r="D15">
        <f t="shared" si="0"/>
        <v>32448</v>
      </c>
      <c r="E15">
        <v>3</v>
      </c>
      <c r="F15">
        <v>3</v>
      </c>
      <c r="G15">
        <f>C13*C15*E15*F15</f>
        <v>331776</v>
      </c>
      <c r="H15">
        <v>1</v>
      </c>
      <c r="I15">
        <f>B15*B15*C15*C13*E15*F15</f>
        <v>56070144</v>
      </c>
      <c r="K15" t="s">
        <v>78</v>
      </c>
      <c r="L15">
        <f>SUM(I19:I21)</f>
        <v>58621952</v>
      </c>
    </row>
    <row r="16" spans="1:12" x14ac:dyDescent="0.2">
      <c r="A16" s="1" t="s">
        <v>181</v>
      </c>
      <c r="B16">
        <v>13</v>
      </c>
      <c r="C16">
        <v>128</v>
      </c>
      <c r="D16">
        <f t="shared" si="0"/>
        <v>21632</v>
      </c>
      <c r="E16">
        <v>3</v>
      </c>
      <c r="F16">
        <v>3</v>
      </c>
      <c r="G16">
        <f>C14*C16*E16*F16</f>
        <v>221184</v>
      </c>
      <c r="H16">
        <v>1</v>
      </c>
      <c r="I16">
        <f>B16*B16*C16*C14*E16*F16</f>
        <v>37380096</v>
      </c>
    </row>
    <row r="17" spans="1:11" x14ac:dyDescent="0.2">
      <c r="A17" s="1" t="s">
        <v>182</v>
      </c>
      <c r="B17">
        <v>13</v>
      </c>
      <c r="C17">
        <v>128</v>
      </c>
      <c r="D17">
        <f t="shared" si="0"/>
        <v>21632</v>
      </c>
      <c r="E17">
        <v>3</v>
      </c>
      <c r="F17">
        <v>3</v>
      </c>
      <c r="G17">
        <f>C15*C17*E17*F17</f>
        <v>221184</v>
      </c>
      <c r="H17">
        <v>1</v>
      </c>
      <c r="I17">
        <f>B17*B17*C17*C15*E17*F17</f>
        <v>37380096</v>
      </c>
      <c r="J17">
        <f>SUM(I3:I17)</f>
        <v>665784864</v>
      </c>
      <c r="K17">
        <f>J17*2</f>
        <v>1331569728</v>
      </c>
    </row>
    <row r="18" spans="1:11" x14ac:dyDescent="0.2">
      <c r="A18">
        <v>8</v>
      </c>
      <c r="B18">
        <v>1</v>
      </c>
      <c r="C18">
        <f>6*6*(C16+C17)</f>
        <v>9216</v>
      </c>
      <c r="D18">
        <f t="shared" si="0"/>
        <v>9216</v>
      </c>
    </row>
    <row r="19" spans="1:11" x14ac:dyDescent="0.2">
      <c r="A19">
        <v>9</v>
      </c>
      <c r="B19">
        <v>1</v>
      </c>
      <c r="C19">
        <v>4096</v>
      </c>
      <c r="D19">
        <f t="shared" si="0"/>
        <v>4096</v>
      </c>
      <c r="E19">
        <v>1</v>
      </c>
      <c r="F19">
        <v>1</v>
      </c>
      <c r="G19">
        <f>C18*C19*E19*F19</f>
        <v>37748736</v>
      </c>
      <c r="H19">
        <v>1</v>
      </c>
      <c r="I19">
        <f>C18*C19</f>
        <v>37748736</v>
      </c>
    </row>
    <row r="20" spans="1:11" x14ac:dyDescent="0.2">
      <c r="A20">
        <v>10</v>
      </c>
      <c r="B20">
        <v>1</v>
      </c>
      <c r="C20">
        <v>4096</v>
      </c>
      <c r="D20">
        <f t="shared" si="0"/>
        <v>4096</v>
      </c>
      <c r="E20">
        <v>1</v>
      </c>
      <c r="F20">
        <v>1</v>
      </c>
      <c r="G20">
        <f>C19*C20*E20*F20</f>
        <v>16777216</v>
      </c>
      <c r="H20">
        <v>1</v>
      </c>
      <c r="I20">
        <f>C19*C20</f>
        <v>16777216</v>
      </c>
    </row>
    <row r="21" spans="1:11" x14ac:dyDescent="0.2">
      <c r="A21">
        <v>11</v>
      </c>
      <c r="B21">
        <v>1</v>
      </c>
      <c r="C21">
        <v>1000</v>
      </c>
      <c r="D21">
        <f t="shared" si="0"/>
        <v>1000</v>
      </c>
      <c r="E21">
        <v>1</v>
      </c>
      <c r="F21">
        <v>1</v>
      </c>
      <c r="G21">
        <f>C20*C21*E21*F21</f>
        <v>4096000</v>
      </c>
      <c r="H21">
        <v>1</v>
      </c>
      <c r="I21">
        <f>C20*C21</f>
        <v>4096000</v>
      </c>
      <c r="J21">
        <f>SUM(I19:I21)</f>
        <v>58621952</v>
      </c>
      <c r="K21">
        <f>J21*2</f>
        <v>117243904</v>
      </c>
    </row>
    <row r="22" spans="1:11" x14ac:dyDescent="0.2">
      <c r="D22">
        <f>MAX(D2:D21)</f>
        <v>150528</v>
      </c>
      <c r="G22">
        <f>SUM(G2:G21)</f>
        <v>60954656</v>
      </c>
      <c r="I22">
        <f>SUM(I2:I21)</f>
        <v>724406816</v>
      </c>
    </row>
    <row r="26" spans="1:11" x14ac:dyDescent="0.2">
      <c r="A26" s="11" t="s">
        <v>0</v>
      </c>
      <c r="B26" t="s">
        <v>5</v>
      </c>
      <c r="C26" t="s">
        <v>6</v>
      </c>
      <c r="D26" t="s">
        <v>7</v>
      </c>
      <c r="E26" t="s">
        <v>1</v>
      </c>
      <c r="F26" t="s">
        <v>2</v>
      </c>
      <c r="G26" t="s">
        <v>4</v>
      </c>
      <c r="H26" t="s">
        <v>10</v>
      </c>
      <c r="I26" t="s">
        <v>3</v>
      </c>
    </row>
    <row r="27" spans="1:11" x14ac:dyDescent="0.2">
      <c r="A27" s="1">
        <v>0</v>
      </c>
      <c r="B27">
        <v>224</v>
      </c>
      <c r="C27">
        <v>3</v>
      </c>
      <c r="D27">
        <f>B27*B27*C27</f>
        <v>150528</v>
      </c>
    </row>
    <row r="28" spans="1:11" x14ac:dyDescent="0.2">
      <c r="A28">
        <v>1</v>
      </c>
      <c r="B28">
        <v>55</v>
      </c>
      <c r="C28">
        <v>96</v>
      </c>
      <c r="D28">
        <f>B28*B28*C28</f>
        <v>290400</v>
      </c>
      <c r="E28">
        <v>11</v>
      </c>
      <c r="F28">
        <v>11</v>
      </c>
      <c r="G28">
        <f>C27*C28*E28*F28</f>
        <v>34848</v>
      </c>
      <c r="H28">
        <v>4</v>
      </c>
      <c r="I28">
        <f>B28*B28*C28*C27*E28*F28</f>
        <v>105415200</v>
      </c>
    </row>
    <row r="29" spans="1:11" x14ac:dyDescent="0.2">
      <c r="A29">
        <v>2</v>
      </c>
      <c r="B29">
        <v>27</v>
      </c>
      <c r="C29">
        <v>96</v>
      </c>
    </row>
    <row r="30" spans="1:11" x14ac:dyDescent="0.2">
      <c r="A30">
        <v>3</v>
      </c>
      <c r="B30">
        <v>27</v>
      </c>
      <c r="C30">
        <v>256</v>
      </c>
      <c r="D30">
        <f>B30*B30*C30</f>
        <v>186624</v>
      </c>
      <c r="E30">
        <v>5</v>
      </c>
      <c r="F30">
        <v>5</v>
      </c>
      <c r="G30">
        <f>C29*C30*E30*F30</f>
        <v>614400</v>
      </c>
      <c r="H30">
        <v>1</v>
      </c>
      <c r="I30">
        <f>B30*B30*C30*C29*E30*F30</f>
        <v>447897600</v>
      </c>
    </row>
    <row r="31" spans="1:11" x14ac:dyDescent="0.2">
      <c r="A31" s="1">
        <v>4</v>
      </c>
      <c r="B31">
        <v>13</v>
      </c>
      <c r="C31">
        <v>256</v>
      </c>
    </row>
    <row r="32" spans="1:11" x14ac:dyDescent="0.2">
      <c r="A32">
        <v>5</v>
      </c>
      <c r="B32">
        <v>13</v>
      </c>
      <c r="C32">
        <v>384</v>
      </c>
      <c r="D32">
        <f>B32*B32*C32</f>
        <v>64896</v>
      </c>
      <c r="E32">
        <v>3</v>
      </c>
      <c r="F32">
        <v>3</v>
      </c>
      <c r="G32">
        <f>C31*C32*E32*F32</f>
        <v>884736</v>
      </c>
      <c r="H32">
        <v>1</v>
      </c>
      <c r="I32">
        <f>B32*B32*C32*C31*E32*F32</f>
        <v>149520384</v>
      </c>
    </row>
    <row r="33" spans="1:11" x14ac:dyDescent="0.2">
      <c r="A33">
        <v>6</v>
      </c>
      <c r="B33">
        <v>13</v>
      </c>
      <c r="C33">
        <v>384</v>
      </c>
      <c r="D33">
        <f>B33*B33*C33</f>
        <v>64896</v>
      </c>
      <c r="E33">
        <v>3</v>
      </c>
      <c r="F33">
        <v>3</v>
      </c>
      <c r="G33">
        <f>C32*C33*E33*F33</f>
        <v>1327104</v>
      </c>
      <c r="H33">
        <v>1</v>
      </c>
      <c r="I33">
        <f>B33*B33*C33*C32*E33*F33</f>
        <v>224280576</v>
      </c>
    </row>
    <row r="34" spans="1:11" x14ac:dyDescent="0.2">
      <c r="A34">
        <v>7</v>
      </c>
      <c r="B34">
        <v>13</v>
      </c>
      <c r="C34">
        <v>256</v>
      </c>
      <c r="D34">
        <f>B34*B34*C34</f>
        <v>43264</v>
      </c>
      <c r="E34">
        <v>3</v>
      </c>
      <c r="F34">
        <v>3</v>
      </c>
      <c r="G34">
        <f>C33*C34*E34*F34</f>
        <v>884736</v>
      </c>
      <c r="H34">
        <v>1</v>
      </c>
      <c r="I34">
        <f>B34*B34*C34*C33*E34*F34</f>
        <v>149520384</v>
      </c>
      <c r="J34">
        <f>SUM(I28:I34)</f>
        <v>1076634144</v>
      </c>
      <c r="K34">
        <f>J34*2</f>
        <v>2153268288</v>
      </c>
    </row>
    <row r="35" spans="1:11" x14ac:dyDescent="0.2">
      <c r="A35" s="1">
        <v>8</v>
      </c>
      <c r="B35">
        <v>6</v>
      </c>
      <c r="C35">
        <v>256</v>
      </c>
    </row>
    <row r="36" spans="1:11" x14ac:dyDescent="0.2">
      <c r="A36">
        <v>9</v>
      </c>
      <c r="B36">
        <v>1</v>
      </c>
      <c r="C36">
        <v>9216</v>
      </c>
      <c r="D36">
        <f>B36*B36*C36</f>
        <v>9216</v>
      </c>
    </row>
    <row r="37" spans="1:11" x14ac:dyDescent="0.2">
      <c r="A37">
        <v>10</v>
      </c>
      <c r="B37">
        <v>1</v>
      </c>
      <c r="C37">
        <v>4096</v>
      </c>
      <c r="D37">
        <f>B37*B37*C37</f>
        <v>4096</v>
      </c>
      <c r="E37">
        <v>1</v>
      </c>
      <c r="F37">
        <v>1</v>
      </c>
      <c r="G37">
        <f>C36*C37*E37*F37</f>
        <v>37748736</v>
      </c>
      <c r="H37">
        <v>1</v>
      </c>
      <c r="I37">
        <f>B37*B37*C37*C36*E37*F37</f>
        <v>37748736</v>
      </c>
    </row>
    <row r="38" spans="1:11" x14ac:dyDescent="0.2">
      <c r="A38">
        <v>11</v>
      </c>
      <c r="B38">
        <v>1</v>
      </c>
      <c r="C38">
        <v>4096</v>
      </c>
      <c r="D38">
        <f>B38*B38*C38</f>
        <v>4096</v>
      </c>
      <c r="E38">
        <v>1</v>
      </c>
      <c r="F38">
        <v>1</v>
      </c>
      <c r="G38">
        <f>C37*C38*E38*F38</f>
        <v>16777216</v>
      </c>
      <c r="H38">
        <v>1</v>
      </c>
      <c r="I38">
        <f>B38*B38*C38*C37*E38*F38</f>
        <v>16777216</v>
      </c>
    </row>
    <row r="39" spans="1:11" x14ac:dyDescent="0.2">
      <c r="A39" s="1">
        <v>12</v>
      </c>
      <c r="B39">
        <v>1</v>
      </c>
      <c r="C39">
        <v>1000</v>
      </c>
      <c r="D39">
        <f>B39*B39*C39</f>
        <v>1000</v>
      </c>
      <c r="E39">
        <v>1</v>
      </c>
      <c r="F39">
        <v>1</v>
      </c>
      <c r="G39">
        <f>C38*C39*E39*F39</f>
        <v>4096000</v>
      </c>
      <c r="H39">
        <v>1</v>
      </c>
      <c r="I39">
        <f>B39*B39*C39*C38*E39*F39</f>
        <v>4096000</v>
      </c>
      <c r="J39">
        <f>SUM(I36:I39)</f>
        <v>58621952</v>
      </c>
      <c r="K39">
        <f>J39*2</f>
        <v>117243904</v>
      </c>
    </row>
    <row r="40" spans="1:11" x14ac:dyDescent="0.2">
      <c r="D40">
        <f>SUM(D28:D39)</f>
        <v>668488</v>
      </c>
      <c r="G40">
        <f>SUM(G28:G39)</f>
        <v>62367776</v>
      </c>
      <c r="I40">
        <f>SUM(I28:I39)</f>
        <v>1135256096</v>
      </c>
    </row>
    <row r="45" spans="1:11" x14ac:dyDescent="0.2">
      <c r="A45" s="20"/>
      <c r="B45" s="20" t="s">
        <v>169</v>
      </c>
      <c r="C45" s="20"/>
      <c r="D45" s="20"/>
      <c r="E45" s="20" t="s">
        <v>170</v>
      </c>
      <c r="F45" s="20"/>
      <c r="G45" s="20"/>
    </row>
    <row r="46" spans="1:11" x14ac:dyDescent="0.2">
      <c r="A46" s="20"/>
      <c r="B46" s="13" t="s">
        <v>166</v>
      </c>
      <c r="C46" s="13" t="s">
        <v>167</v>
      </c>
      <c r="D46" s="13" t="s">
        <v>168</v>
      </c>
      <c r="E46" s="13" t="s">
        <v>166</v>
      </c>
      <c r="F46" s="13" t="s">
        <v>167</v>
      </c>
      <c r="G46" s="13" t="s">
        <v>168</v>
      </c>
    </row>
    <row r="47" spans="1:11" x14ac:dyDescent="0.2">
      <c r="A47" s="12" t="s">
        <v>162</v>
      </c>
      <c r="B47" s="12">
        <v>1.33</v>
      </c>
      <c r="C47" s="12">
        <v>0.12</v>
      </c>
      <c r="D47" s="12">
        <f>B47+C47</f>
        <v>1.4500000000000002</v>
      </c>
      <c r="E47" s="12">
        <v>2.33</v>
      </c>
      <c r="F47" s="12">
        <v>58.62</v>
      </c>
      <c r="G47" s="12">
        <f>E47+F47</f>
        <v>60.949999999999996</v>
      </c>
    </row>
    <row r="48" spans="1:11" x14ac:dyDescent="0.2">
      <c r="A48" s="12" t="s">
        <v>163</v>
      </c>
      <c r="B48" s="12">
        <v>14.97</v>
      </c>
      <c r="C48" s="12">
        <v>0.25</v>
      </c>
      <c r="D48" s="12">
        <f>B48+C48</f>
        <v>15.22</v>
      </c>
      <c r="E48" s="12">
        <v>9.2200000000000006</v>
      </c>
      <c r="F48" s="12">
        <v>123.63</v>
      </c>
      <c r="G48" s="12">
        <f>E48+F48</f>
        <v>132.85</v>
      </c>
    </row>
    <row r="49" spans="1:7" x14ac:dyDescent="0.2">
      <c r="A49" s="12" t="s">
        <v>164</v>
      </c>
      <c r="B49" s="12">
        <v>30.69</v>
      </c>
      <c r="C49" s="12">
        <v>0.25</v>
      </c>
      <c r="D49" s="12">
        <f>B49+C49</f>
        <v>30.94</v>
      </c>
      <c r="E49" s="12">
        <v>14.71</v>
      </c>
      <c r="F49" s="12">
        <v>123.63</v>
      </c>
      <c r="G49" s="12">
        <f>E49+F49</f>
        <v>138.34</v>
      </c>
    </row>
    <row r="50" spans="1:7" x14ac:dyDescent="0.2">
      <c r="A50" s="12" t="s">
        <v>165</v>
      </c>
      <c r="B50" s="12">
        <v>7.28</v>
      </c>
      <c r="C50" s="12">
        <v>1E-3</v>
      </c>
      <c r="D50" s="12">
        <f>B50+C50</f>
        <v>7.2810000000000006</v>
      </c>
      <c r="E50" s="12">
        <v>21.1</v>
      </c>
      <c r="F50" s="12">
        <v>0.51</v>
      </c>
      <c r="G50" s="12">
        <f>E50+F50</f>
        <v>21.610000000000003</v>
      </c>
    </row>
    <row r="54" spans="1:7" x14ac:dyDescent="0.2">
      <c r="A54" s="20"/>
      <c r="B54" s="21" t="s">
        <v>183</v>
      </c>
      <c r="C54" s="22"/>
      <c r="D54" s="21" t="s">
        <v>170</v>
      </c>
      <c r="E54" s="22"/>
      <c r="G54" s="16"/>
    </row>
    <row r="55" spans="1:7" x14ac:dyDescent="0.2">
      <c r="A55" s="20"/>
      <c r="B55" s="14" t="s">
        <v>166</v>
      </c>
      <c r="C55" s="14" t="s">
        <v>78</v>
      </c>
      <c r="D55" s="14" t="s">
        <v>166</v>
      </c>
      <c r="E55" s="14" t="s">
        <v>78</v>
      </c>
      <c r="G55" s="14"/>
    </row>
    <row r="56" spans="1:7" x14ac:dyDescent="0.2">
      <c r="A56" s="12" t="s">
        <v>68</v>
      </c>
      <c r="B56" s="12">
        <v>1.33</v>
      </c>
      <c r="C56" s="12">
        <v>0.12</v>
      </c>
      <c r="D56" s="12">
        <v>2.33</v>
      </c>
      <c r="E56" s="12">
        <v>58.62</v>
      </c>
      <c r="G56" s="12"/>
    </row>
    <row r="57" spans="1:7" x14ac:dyDescent="0.2">
      <c r="A57" s="12" t="s">
        <v>163</v>
      </c>
      <c r="B57" s="12">
        <v>14.97</v>
      </c>
      <c r="C57" s="12">
        <v>0.25</v>
      </c>
      <c r="D57" s="12">
        <v>9.2200000000000006</v>
      </c>
      <c r="E57" s="12">
        <v>123.63</v>
      </c>
      <c r="G57" s="12"/>
    </row>
    <row r="58" spans="1:7" x14ac:dyDescent="0.2">
      <c r="A58" s="12" t="s">
        <v>86</v>
      </c>
      <c r="B58" s="12">
        <v>30.69</v>
      </c>
      <c r="C58" s="12">
        <v>0.25</v>
      </c>
      <c r="D58" s="12">
        <v>14.71</v>
      </c>
      <c r="E58" s="12">
        <v>123.63</v>
      </c>
      <c r="G58" s="12"/>
    </row>
    <row r="59" spans="1:7" x14ac:dyDescent="0.2">
      <c r="A59" s="12" t="s">
        <v>88</v>
      </c>
      <c r="B59" s="12">
        <v>7.28</v>
      </c>
      <c r="C59" s="12">
        <v>1E-3</v>
      </c>
      <c r="D59" s="12">
        <v>21.1</v>
      </c>
      <c r="E59" s="12">
        <v>0.51</v>
      </c>
      <c r="G59" s="12"/>
    </row>
  </sheetData>
  <mergeCells count="6">
    <mergeCell ref="B45:D45"/>
    <mergeCell ref="E45:G45"/>
    <mergeCell ref="A45:A46"/>
    <mergeCell ref="A54:A55"/>
    <mergeCell ref="B54:C54"/>
    <mergeCell ref="D54:E5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Normal="100" workbookViewId="0">
      <selection activeCell="D3" sqref="D3:D4"/>
    </sheetView>
  </sheetViews>
  <sheetFormatPr defaultRowHeight="14.25" x14ac:dyDescent="0.2"/>
  <cols>
    <col min="4" max="4" width="9.5" bestFit="1" customWidth="1"/>
    <col min="7" max="7" width="10.375" customWidth="1"/>
    <col min="9" max="9" width="12.625" customWidth="1"/>
    <col min="10" max="11" width="12.75" bestFit="1" customWidth="1"/>
    <col min="13" max="13" width="11.625" bestFit="1" customWidth="1"/>
  </cols>
  <sheetData>
    <row r="1" spans="1:11" x14ac:dyDescent="0.2">
      <c r="A1" s="19" t="s">
        <v>11</v>
      </c>
      <c r="B1" s="19"/>
      <c r="C1" s="19"/>
      <c r="D1" s="19"/>
      <c r="E1" s="19"/>
      <c r="F1" s="19"/>
      <c r="G1" s="19"/>
      <c r="H1" s="19"/>
      <c r="I1" s="19"/>
    </row>
    <row r="2" spans="1:11" x14ac:dyDescent="0.2">
      <c r="A2" s="2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</row>
    <row r="3" spans="1:11" x14ac:dyDescent="0.2">
      <c r="A3">
        <v>1</v>
      </c>
      <c r="B3">
        <v>224</v>
      </c>
      <c r="C3">
        <v>3</v>
      </c>
      <c r="D3">
        <f>B3*B3*C3</f>
        <v>150528</v>
      </c>
    </row>
    <row r="4" spans="1:11" x14ac:dyDescent="0.2">
      <c r="A4">
        <v>2</v>
      </c>
      <c r="B4">
        <v>224</v>
      </c>
      <c r="C4">
        <v>64</v>
      </c>
      <c r="D4">
        <f>B4*B4*C4</f>
        <v>3211264</v>
      </c>
      <c r="E4">
        <v>3</v>
      </c>
      <c r="F4">
        <v>3</v>
      </c>
      <c r="G4">
        <f>C3*C4*E4*F4</f>
        <v>1728</v>
      </c>
      <c r="H4">
        <v>1</v>
      </c>
      <c r="I4">
        <f>POWER((B3-1)/H4+1, 2)*E4*F4*C3*C4</f>
        <v>86704128</v>
      </c>
    </row>
    <row r="5" spans="1:11" x14ac:dyDescent="0.2">
      <c r="A5">
        <v>3</v>
      </c>
      <c r="B5">
        <v>112</v>
      </c>
      <c r="C5">
        <v>64</v>
      </c>
      <c r="D5">
        <f>B5*B5*C5</f>
        <v>802816</v>
      </c>
    </row>
    <row r="6" spans="1:11" x14ac:dyDescent="0.2">
      <c r="A6">
        <v>4</v>
      </c>
      <c r="B6">
        <v>112</v>
      </c>
      <c r="C6">
        <v>128</v>
      </c>
      <c r="D6">
        <f t="shared" ref="D6:D19" si="0">B6*B6*C6</f>
        <v>1605632</v>
      </c>
      <c r="E6">
        <v>3</v>
      </c>
      <c r="F6">
        <v>3</v>
      </c>
      <c r="G6">
        <f>C4*C6*E6*F6</f>
        <v>73728</v>
      </c>
      <c r="H6">
        <v>1</v>
      </c>
      <c r="I6">
        <f t="shared" ref="I6:I19" si="1">POWER((B5-1)/H6+1, 2)*E6*F6*C5*C6</f>
        <v>924844032</v>
      </c>
    </row>
    <row r="7" spans="1:11" x14ac:dyDescent="0.2">
      <c r="A7">
        <v>5</v>
      </c>
      <c r="B7">
        <v>56</v>
      </c>
      <c r="C7">
        <v>128</v>
      </c>
      <c r="D7">
        <f t="shared" si="0"/>
        <v>401408</v>
      </c>
    </row>
    <row r="8" spans="1:11" x14ac:dyDescent="0.2">
      <c r="A8">
        <v>6</v>
      </c>
      <c r="B8">
        <v>56</v>
      </c>
      <c r="C8">
        <v>256</v>
      </c>
      <c r="D8">
        <f t="shared" si="0"/>
        <v>802816</v>
      </c>
      <c r="E8">
        <v>3</v>
      </c>
      <c r="F8">
        <v>3</v>
      </c>
      <c r="G8">
        <f>C6*C8*E8*F8</f>
        <v>294912</v>
      </c>
      <c r="H8">
        <v>1</v>
      </c>
      <c r="I8">
        <f t="shared" si="1"/>
        <v>924844032</v>
      </c>
    </row>
    <row r="9" spans="1:11" x14ac:dyDescent="0.2">
      <c r="A9">
        <v>7</v>
      </c>
      <c r="B9">
        <v>56</v>
      </c>
      <c r="C9">
        <v>256</v>
      </c>
      <c r="D9">
        <f t="shared" si="0"/>
        <v>802816</v>
      </c>
      <c r="E9">
        <v>3</v>
      </c>
      <c r="F9">
        <v>3</v>
      </c>
      <c r="G9">
        <f>C8*C9*E9*F9</f>
        <v>589824</v>
      </c>
      <c r="H9">
        <v>1</v>
      </c>
      <c r="I9">
        <f t="shared" si="1"/>
        <v>1849688064</v>
      </c>
    </row>
    <row r="10" spans="1:11" x14ac:dyDescent="0.2">
      <c r="A10">
        <v>8</v>
      </c>
      <c r="B10">
        <v>28</v>
      </c>
      <c r="C10">
        <v>256</v>
      </c>
      <c r="D10">
        <f t="shared" si="0"/>
        <v>200704</v>
      </c>
    </row>
    <row r="11" spans="1:11" x14ac:dyDescent="0.2">
      <c r="A11">
        <v>9</v>
      </c>
      <c r="B11">
        <v>28</v>
      </c>
      <c r="C11">
        <v>512</v>
      </c>
      <c r="D11">
        <f t="shared" si="0"/>
        <v>401408</v>
      </c>
      <c r="E11">
        <v>3</v>
      </c>
      <c r="F11">
        <v>3</v>
      </c>
      <c r="G11">
        <f>C9*C11*E11*F11</f>
        <v>1179648</v>
      </c>
      <c r="H11">
        <v>1</v>
      </c>
      <c r="I11">
        <f t="shared" si="1"/>
        <v>924844032</v>
      </c>
    </row>
    <row r="12" spans="1:11" x14ac:dyDescent="0.2">
      <c r="A12">
        <v>10</v>
      </c>
      <c r="B12">
        <v>28</v>
      </c>
      <c r="C12">
        <v>512</v>
      </c>
      <c r="D12">
        <f t="shared" si="0"/>
        <v>401408</v>
      </c>
      <c r="E12">
        <v>3</v>
      </c>
      <c r="F12">
        <v>3</v>
      </c>
      <c r="G12">
        <f>C11*C12*E12*F12</f>
        <v>2359296</v>
      </c>
      <c r="H12">
        <v>1</v>
      </c>
      <c r="I12">
        <f t="shared" si="1"/>
        <v>1849688064</v>
      </c>
    </row>
    <row r="13" spans="1:11" x14ac:dyDescent="0.2">
      <c r="A13">
        <v>11</v>
      </c>
      <c r="B13">
        <v>14</v>
      </c>
      <c r="C13">
        <v>512</v>
      </c>
      <c r="D13">
        <f t="shared" si="0"/>
        <v>100352</v>
      </c>
    </row>
    <row r="14" spans="1:11" x14ac:dyDescent="0.2">
      <c r="A14">
        <v>12</v>
      </c>
      <c r="B14">
        <v>14</v>
      </c>
      <c r="C14">
        <v>512</v>
      </c>
      <c r="D14">
        <f t="shared" si="0"/>
        <v>100352</v>
      </c>
      <c r="E14">
        <v>3</v>
      </c>
      <c r="F14">
        <v>3</v>
      </c>
      <c r="G14">
        <f>C12*C14*E14*F14</f>
        <v>2359296</v>
      </c>
      <c r="H14">
        <v>1</v>
      </c>
      <c r="I14">
        <f t="shared" si="1"/>
        <v>462422016</v>
      </c>
    </row>
    <row r="15" spans="1:11" x14ac:dyDescent="0.2">
      <c r="A15">
        <v>13</v>
      </c>
      <c r="B15">
        <v>14</v>
      </c>
      <c r="C15">
        <v>512</v>
      </c>
      <c r="D15">
        <f t="shared" si="0"/>
        <v>100352</v>
      </c>
      <c r="E15">
        <v>3</v>
      </c>
      <c r="F15">
        <v>3</v>
      </c>
      <c r="G15">
        <f>C14*C15*E15*F15</f>
        <v>2359296</v>
      </c>
      <c r="H15">
        <v>1</v>
      </c>
      <c r="I15">
        <f t="shared" si="1"/>
        <v>462422016</v>
      </c>
    </row>
    <row r="16" spans="1:11" x14ac:dyDescent="0.2">
      <c r="A16">
        <v>14</v>
      </c>
      <c r="B16">
        <v>1</v>
      </c>
      <c r="C16">
        <f>D15/4</f>
        <v>25088</v>
      </c>
      <c r="D16">
        <f t="shared" si="0"/>
        <v>25088</v>
      </c>
      <c r="J16">
        <f>SUM(I3:I15)</f>
        <v>7485456384</v>
      </c>
      <c r="K16">
        <f>J16*2</f>
        <v>14970912768</v>
      </c>
    </row>
    <row r="17" spans="1:11" x14ac:dyDescent="0.2">
      <c r="A17">
        <v>15</v>
      </c>
      <c r="B17">
        <v>1</v>
      </c>
      <c r="C17">
        <v>4096</v>
      </c>
      <c r="D17">
        <f t="shared" si="0"/>
        <v>4096</v>
      </c>
      <c r="E17">
        <v>1</v>
      </c>
      <c r="F17">
        <v>1</v>
      </c>
      <c r="G17">
        <f>C16*C17*E17*F17</f>
        <v>102760448</v>
      </c>
      <c r="H17">
        <v>1</v>
      </c>
      <c r="I17">
        <f t="shared" si="1"/>
        <v>102760448</v>
      </c>
    </row>
    <row r="18" spans="1:11" x14ac:dyDescent="0.2">
      <c r="A18">
        <v>16</v>
      </c>
      <c r="B18">
        <v>1</v>
      </c>
      <c r="C18">
        <v>4096</v>
      </c>
      <c r="D18">
        <f t="shared" si="0"/>
        <v>4096</v>
      </c>
      <c r="E18">
        <v>1</v>
      </c>
      <c r="F18">
        <v>1</v>
      </c>
      <c r="G18">
        <f>C17*C18*E18*F18</f>
        <v>16777216</v>
      </c>
      <c r="H18">
        <v>1</v>
      </c>
      <c r="I18">
        <f t="shared" si="1"/>
        <v>16777216</v>
      </c>
    </row>
    <row r="19" spans="1:11" x14ac:dyDescent="0.2">
      <c r="A19">
        <v>17</v>
      </c>
      <c r="B19">
        <v>1</v>
      </c>
      <c r="C19">
        <v>1000</v>
      </c>
      <c r="D19">
        <f t="shared" si="0"/>
        <v>1000</v>
      </c>
      <c r="E19">
        <v>1</v>
      </c>
      <c r="F19">
        <v>1</v>
      </c>
      <c r="G19">
        <f>C18*C19*E19*F19</f>
        <v>4096000</v>
      </c>
      <c r="H19">
        <v>1</v>
      </c>
      <c r="I19">
        <f t="shared" si="1"/>
        <v>4096000</v>
      </c>
      <c r="J19">
        <f>SUM(I17:I19)</f>
        <v>123633664</v>
      </c>
      <c r="K19">
        <f>J19*2</f>
        <v>247267328</v>
      </c>
    </row>
    <row r="20" spans="1:11" x14ac:dyDescent="0.2">
      <c r="D20">
        <f>MAX(D3:D19)</f>
        <v>3211264</v>
      </c>
      <c r="G20">
        <f>SUM(G3:G19)</f>
        <v>132851392</v>
      </c>
      <c r="I20">
        <f>SUM(I3:I19)</f>
        <v>7609090048</v>
      </c>
    </row>
    <row r="22" spans="1:11" x14ac:dyDescent="0.2">
      <c r="A22" s="19" t="s">
        <v>12</v>
      </c>
      <c r="B22" s="19"/>
      <c r="C22" s="19"/>
      <c r="D22" s="19"/>
      <c r="E22" s="19"/>
      <c r="F22" s="19"/>
      <c r="G22" s="19"/>
      <c r="H22" s="19"/>
      <c r="I22" s="19"/>
    </row>
    <row r="23" spans="1:11" x14ac:dyDescent="0.2">
      <c r="A23" s="2" t="s">
        <v>0</v>
      </c>
      <c r="B23" t="s">
        <v>5</v>
      </c>
      <c r="C23" t="s">
        <v>6</v>
      </c>
      <c r="D23" t="s">
        <v>7</v>
      </c>
      <c r="E23" t="s">
        <v>1</v>
      </c>
      <c r="F23" t="s">
        <v>2</v>
      </c>
      <c r="G23" t="s">
        <v>4</v>
      </c>
      <c r="H23" t="s">
        <v>10</v>
      </c>
      <c r="I23" t="s">
        <v>3</v>
      </c>
    </row>
    <row r="24" spans="1:11" x14ac:dyDescent="0.2">
      <c r="A24">
        <v>1</v>
      </c>
      <c r="B24">
        <v>224</v>
      </c>
      <c r="C24">
        <v>3</v>
      </c>
      <c r="D24">
        <f>B24*B24*C24</f>
        <v>150528</v>
      </c>
    </row>
    <row r="25" spans="1:11" x14ac:dyDescent="0.2">
      <c r="A25">
        <v>2</v>
      </c>
      <c r="B25">
        <v>224</v>
      </c>
      <c r="C25">
        <v>64</v>
      </c>
      <c r="D25">
        <f>B25*B25*C25</f>
        <v>3211264</v>
      </c>
      <c r="E25">
        <v>3</v>
      </c>
      <c r="F25">
        <v>3</v>
      </c>
      <c r="G25">
        <f>C24*C25*E25*F25</f>
        <v>1728</v>
      </c>
      <c r="H25">
        <v>1</v>
      </c>
      <c r="I25">
        <f>POWER((B24-1)/H25+1, 2)*E25*F25*C24*C25</f>
        <v>86704128</v>
      </c>
      <c r="K25">
        <f>MIN((D24+D25), G25)</f>
        <v>1728</v>
      </c>
    </row>
    <row r="26" spans="1:11" x14ac:dyDescent="0.2">
      <c r="A26">
        <v>3</v>
      </c>
      <c r="B26">
        <v>224</v>
      </c>
      <c r="C26">
        <v>64</v>
      </c>
      <c r="D26">
        <f>B26*B26*C26</f>
        <v>3211264</v>
      </c>
      <c r="E26">
        <v>3</v>
      </c>
      <c r="F26">
        <v>3</v>
      </c>
      <c r="G26">
        <f>C25*C26*E26*F26</f>
        <v>36864</v>
      </c>
      <c r="H26">
        <v>1</v>
      </c>
      <c r="I26">
        <f t="shared" ref="I26:I45" si="2">POWER((B25-1)/H26+1, 2)*E26*F26*C25*C26</f>
        <v>1849688064</v>
      </c>
    </row>
    <row r="27" spans="1:11" x14ac:dyDescent="0.2">
      <c r="A27">
        <v>4</v>
      </c>
      <c r="B27">
        <v>112</v>
      </c>
      <c r="C27">
        <v>64</v>
      </c>
      <c r="D27">
        <f>B27*B27*C27</f>
        <v>802816</v>
      </c>
      <c r="K27">
        <f>MIN((D25+D27), G27)</f>
        <v>4014080</v>
      </c>
    </row>
    <row r="28" spans="1:11" x14ac:dyDescent="0.2">
      <c r="A28">
        <v>5</v>
      </c>
      <c r="B28">
        <v>112</v>
      </c>
      <c r="C28">
        <v>128</v>
      </c>
      <c r="D28">
        <f t="shared" ref="D28:D45" si="3">B28*B28*C28</f>
        <v>1605632</v>
      </c>
      <c r="E28">
        <v>3</v>
      </c>
      <c r="F28">
        <v>3</v>
      </c>
      <c r="G28">
        <f>C26*C28*E28*F28</f>
        <v>73728</v>
      </c>
      <c r="H28">
        <v>1</v>
      </c>
      <c r="I28">
        <f t="shared" si="2"/>
        <v>924844032</v>
      </c>
      <c r="K28">
        <f>MIN((D27+D28), G28)</f>
        <v>73728</v>
      </c>
    </row>
    <row r="29" spans="1:11" x14ac:dyDescent="0.2">
      <c r="A29">
        <v>6</v>
      </c>
      <c r="B29">
        <v>112</v>
      </c>
      <c r="C29">
        <v>128</v>
      </c>
      <c r="D29">
        <f t="shared" si="3"/>
        <v>1605632</v>
      </c>
      <c r="E29">
        <v>3</v>
      </c>
      <c r="F29">
        <v>3</v>
      </c>
      <c r="G29">
        <f>C28*C29*E29*F29</f>
        <v>147456</v>
      </c>
      <c r="H29">
        <v>1</v>
      </c>
      <c r="I29">
        <f t="shared" si="2"/>
        <v>1849688064</v>
      </c>
    </row>
    <row r="30" spans="1:11" x14ac:dyDescent="0.2">
      <c r="A30">
        <v>7</v>
      </c>
      <c r="B30">
        <v>56</v>
      </c>
      <c r="C30">
        <v>128</v>
      </c>
      <c r="D30">
        <f t="shared" si="3"/>
        <v>401408</v>
      </c>
      <c r="K30">
        <f>MIN((D28+D30), G30)</f>
        <v>2007040</v>
      </c>
    </row>
    <row r="31" spans="1:11" x14ac:dyDescent="0.2">
      <c r="A31">
        <v>8</v>
      </c>
      <c r="B31">
        <v>56</v>
      </c>
      <c r="C31">
        <v>256</v>
      </c>
      <c r="D31">
        <f t="shared" si="3"/>
        <v>802816</v>
      </c>
      <c r="E31">
        <v>3</v>
      </c>
      <c r="F31">
        <v>3</v>
      </c>
      <c r="G31">
        <f>C29*C31*E31*F31</f>
        <v>294912</v>
      </c>
      <c r="H31">
        <v>1</v>
      </c>
      <c r="I31">
        <f t="shared" si="2"/>
        <v>924844032</v>
      </c>
      <c r="K31">
        <f>MIN((D30+D31), G31)</f>
        <v>294912</v>
      </c>
    </row>
    <row r="32" spans="1:11" x14ac:dyDescent="0.2">
      <c r="A32">
        <v>9</v>
      </c>
      <c r="B32">
        <v>56</v>
      </c>
      <c r="C32">
        <v>256</v>
      </c>
      <c r="D32">
        <f t="shared" si="3"/>
        <v>802816</v>
      </c>
      <c r="E32">
        <v>3</v>
      </c>
      <c r="F32">
        <v>3</v>
      </c>
      <c r="G32">
        <f>C31*C32*E32*F32</f>
        <v>589824</v>
      </c>
      <c r="H32">
        <v>1</v>
      </c>
      <c r="I32">
        <f t="shared" si="2"/>
        <v>1849688064</v>
      </c>
      <c r="K32">
        <f>MIN((D31+D32), G32)</f>
        <v>589824</v>
      </c>
    </row>
    <row r="33" spans="1:11" x14ac:dyDescent="0.2">
      <c r="A33">
        <v>10</v>
      </c>
      <c r="B33">
        <v>56</v>
      </c>
      <c r="C33">
        <v>256</v>
      </c>
      <c r="D33">
        <f t="shared" si="3"/>
        <v>802816</v>
      </c>
      <c r="E33">
        <v>3</v>
      </c>
      <c r="F33">
        <v>3</v>
      </c>
      <c r="G33">
        <f>C32*C33*E33*F33</f>
        <v>589824</v>
      </c>
      <c r="H33">
        <v>1</v>
      </c>
      <c r="I33">
        <f t="shared" si="2"/>
        <v>1849688064</v>
      </c>
    </row>
    <row r="34" spans="1:11" x14ac:dyDescent="0.2">
      <c r="A34">
        <v>11</v>
      </c>
      <c r="B34">
        <v>28</v>
      </c>
      <c r="C34">
        <v>256</v>
      </c>
      <c r="D34">
        <f t="shared" si="3"/>
        <v>200704</v>
      </c>
      <c r="K34">
        <f>MIN((D32+D34), G34)</f>
        <v>1003520</v>
      </c>
    </row>
    <row r="35" spans="1:11" x14ac:dyDescent="0.2">
      <c r="A35">
        <v>12</v>
      </c>
      <c r="B35">
        <v>28</v>
      </c>
      <c r="C35">
        <v>512</v>
      </c>
      <c r="D35">
        <f t="shared" si="3"/>
        <v>401408</v>
      </c>
      <c r="E35">
        <v>3</v>
      </c>
      <c r="F35">
        <v>3</v>
      </c>
      <c r="G35">
        <f>C33*C35*E35*F35</f>
        <v>1179648</v>
      </c>
      <c r="H35">
        <v>1</v>
      </c>
      <c r="I35">
        <f t="shared" si="2"/>
        <v>924844032</v>
      </c>
      <c r="K35">
        <f>MIN((D34+D35), G35)</f>
        <v>602112</v>
      </c>
    </row>
    <row r="36" spans="1:11" x14ac:dyDescent="0.2">
      <c r="A36">
        <v>13</v>
      </c>
      <c r="B36">
        <v>28</v>
      </c>
      <c r="C36">
        <v>512</v>
      </c>
      <c r="D36">
        <f t="shared" si="3"/>
        <v>401408</v>
      </c>
      <c r="E36">
        <v>3</v>
      </c>
      <c r="F36">
        <v>3</v>
      </c>
      <c r="G36">
        <f>C35*C36*E36*F36</f>
        <v>2359296</v>
      </c>
      <c r="H36">
        <v>1</v>
      </c>
      <c r="I36">
        <f t="shared" si="2"/>
        <v>1849688064</v>
      </c>
      <c r="K36">
        <f>MIN((D35+D36), G36)</f>
        <v>802816</v>
      </c>
    </row>
    <row r="37" spans="1:11" x14ac:dyDescent="0.2">
      <c r="A37">
        <v>14</v>
      </c>
      <c r="B37">
        <v>28</v>
      </c>
      <c r="C37">
        <v>512</v>
      </c>
      <c r="D37">
        <f t="shared" si="3"/>
        <v>401408</v>
      </c>
      <c r="E37">
        <v>3</v>
      </c>
      <c r="F37">
        <v>3</v>
      </c>
      <c r="G37">
        <f>C36*C37*E37*F37</f>
        <v>2359296</v>
      </c>
      <c r="H37">
        <v>1</v>
      </c>
      <c r="I37">
        <f t="shared" si="2"/>
        <v>1849688064</v>
      </c>
    </row>
    <row r="38" spans="1:11" x14ac:dyDescent="0.2">
      <c r="A38">
        <v>15</v>
      </c>
      <c r="B38">
        <v>14</v>
      </c>
      <c r="C38">
        <v>512</v>
      </c>
      <c r="D38">
        <f t="shared" si="3"/>
        <v>100352</v>
      </c>
      <c r="K38">
        <f>MIN((D36+D38), G38)</f>
        <v>501760</v>
      </c>
    </row>
    <row r="39" spans="1:11" x14ac:dyDescent="0.2">
      <c r="A39">
        <v>16</v>
      </c>
      <c r="B39">
        <v>14</v>
      </c>
      <c r="C39">
        <v>512</v>
      </c>
      <c r="D39">
        <f t="shared" si="3"/>
        <v>100352</v>
      </c>
      <c r="E39">
        <v>3</v>
      </c>
      <c r="F39">
        <v>3</v>
      </c>
      <c r="G39">
        <f>C37*C39*E39*F39</f>
        <v>2359296</v>
      </c>
      <c r="H39">
        <v>1</v>
      </c>
      <c r="I39">
        <f t="shared" si="2"/>
        <v>462422016</v>
      </c>
      <c r="K39">
        <f>MIN((D38+D39), G39)</f>
        <v>200704</v>
      </c>
    </row>
    <row r="40" spans="1:11" x14ac:dyDescent="0.2">
      <c r="A40">
        <v>17</v>
      </c>
      <c r="B40">
        <v>14</v>
      </c>
      <c r="C40">
        <v>512</v>
      </c>
      <c r="D40">
        <f t="shared" si="3"/>
        <v>100352</v>
      </c>
      <c r="E40">
        <v>3</v>
      </c>
      <c r="F40">
        <v>3</v>
      </c>
      <c r="G40">
        <f>C39*C40*E40*F40</f>
        <v>2359296</v>
      </c>
      <c r="H40">
        <v>1</v>
      </c>
      <c r="I40">
        <f t="shared" si="2"/>
        <v>462422016</v>
      </c>
      <c r="K40">
        <f>MIN((D39+D40), G40)</f>
        <v>200704</v>
      </c>
    </row>
    <row r="41" spans="1:11" x14ac:dyDescent="0.2">
      <c r="A41">
        <v>18</v>
      </c>
      <c r="B41">
        <v>14</v>
      </c>
      <c r="C41">
        <v>512</v>
      </c>
      <c r="D41">
        <f t="shared" si="3"/>
        <v>100352</v>
      </c>
      <c r="E41">
        <v>3</v>
      </c>
      <c r="F41">
        <v>3</v>
      </c>
      <c r="G41">
        <f>C40*C41*E41*F41</f>
        <v>2359296</v>
      </c>
      <c r="H41">
        <v>1</v>
      </c>
      <c r="I41">
        <f t="shared" si="2"/>
        <v>462422016</v>
      </c>
    </row>
    <row r="42" spans="1:11" x14ac:dyDescent="0.2">
      <c r="A42">
        <v>19</v>
      </c>
      <c r="B42">
        <v>1</v>
      </c>
      <c r="C42">
        <f>D41/4</f>
        <v>25088</v>
      </c>
      <c r="D42">
        <f t="shared" si="3"/>
        <v>25088</v>
      </c>
      <c r="J42">
        <f>SUM(I24:I41)</f>
        <v>15346630656</v>
      </c>
      <c r="K42">
        <f>MIN((D40+D42), G42)</f>
        <v>125440</v>
      </c>
    </row>
    <row r="43" spans="1:11" x14ac:dyDescent="0.2">
      <c r="A43">
        <v>20</v>
      </c>
      <c r="B43">
        <v>1</v>
      </c>
      <c r="C43">
        <v>4096</v>
      </c>
      <c r="D43">
        <f t="shared" si="3"/>
        <v>4096</v>
      </c>
      <c r="E43">
        <v>1</v>
      </c>
      <c r="F43">
        <v>1</v>
      </c>
      <c r="G43">
        <f>C42*C43*E43*F43</f>
        <v>102760448</v>
      </c>
      <c r="H43">
        <v>1</v>
      </c>
      <c r="I43">
        <f t="shared" si="2"/>
        <v>102760448</v>
      </c>
    </row>
    <row r="44" spans="1:11" x14ac:dyDescent="0.2">
      <c r="A44">
        <v>21</v>
      </c>
      <c r="B44">
        <v>1</v>
      </c>
      <c r="C44">
        <v>4096</v>
      </c>
      <c r="D44">
        <f t="shared" si="3"/>
        <v>4096</v>
      </c>
      <c r="E44">
        <v>1</v>
      </c>
      <c r="F44">
        <v>1</v>
      </c>
      <c r="G44">
        <f>C43*C44*E44*F44</f>
        <v>16777216</v>
      </c>
      <c r="H44">
        <v>1</v>
      </c>
      <c r="I44">
        <f t="shared" si="2"/>
        <v>16777216</v>
      </c>
    </row>
    <row r="45" spans="1:11" x14ac:dyDescent="0.2">
      <c r="A45">
        <v>22</v>
      </c>
      <c r="B45">
        <v>1</v>
      </c>
      <c r="C45">
        <v>1000</v>
      </c>
      <c r="D45">
        <f t="shared" si="3"/>
        <v>1000</v>
      </c>
      <c r="E45">
        <v>1</v>
      </c>
      <c r="F45">
        <v>1</v>
      </c>
      <c r="G45">
        <f>C44*C45*E45*F45</f>
        <v>4096000</v>
      </c>
      <c r="H45">
        <v>1</v>
      </c>
      <c r="I45">
        <f t="shared" si="2"/>
        <v>4096000</v>
      </c>
      <c r="J45">
        <f>SUM(I43:I45)</f>
        <v>123633664</v>
      </c>
    </row>
    <row r="46" spans="1:11" x14ac:dyDescent="0.2">
      <c r="D46">
        <f>MAX(D24:D45)</f>
        <v>3211264</v>
      </c>
      <c r="G46">
        <f>SUM(G24:G45)</f>
        <v>138344128</v>
      </c>
      <c r="I46">
        <f>SUM(I24:I45)</f>
        <v>15470264320</v>
      </c>
    </row>
    <row r="47" spans="1:11" x14ac:dyDescent="0.2">
      <c r="D47">
        <f>SUM(D24:D45)</f>
        <v>15237608</v>
      </c>
    </row>
    <row r="48" spans="1:11" x14ac:dyDescent="0.2">
      <c r="A48" s="19" t="s">
        <v>13</v>
      </c>
      <c r="B48" s="19"/>
      <c r="C48" s="19"/>
      <c r="D48" s="19"/>
      <c r="E48" s="19"/>
      <c r="F48" s="19"/>
      <c r="G48" s="19"/>
      <c r="H48" s="19"/>
      <c r="I48" s="19"/>
    </row>
    <row r="49" spans="1:11" x14ac:dyDescent="0.2">
      <c r="A49" s="2" t="s">
        <v>0</v>
      </c>
      <c r="B49" t="s">
        <v>5</v>
      </c>
      <c r="C49" t="s">
        <v>6</v>
      </c>
      <c r="D49" t="s">
        <v>7</v>
      </c>
      <c r="E49" t="s">
        <v>1</v>
      </c>
      <c r="F49" t="s">
        <v>2</v>
      </c>
      <c r="G49" t="s">
        <v>4</v>
      </c>
      <c r="H49" t="s">
        <v>10</v>
      </c>
      <c r="I49" t="s">
        <v>3</v>
      </c>
    </row>
    <row r="50" spans="1:11" x14ac:dyDescent="0.2">
      <c r="A50">
        <v>1</v>
      </c>
      <c r="B50">
        <v>224</v>
      </c>
      <c r="C50">
        <v>3</v>
      </c>
      <c r="D50">
        <f>B50*B50*C50</f>
        <v>150528</v>
      </c>
    </row>
    <row r="51" spans="1:11" x14ac:dyDescent="0.2">
      <c r="A51">
        <v>2</v>
      </c>
      <c r="B51">
        <v>224</v>
      </c>
      <c r="C51">
        <v>64</v>
      </c>
      <c r="D51">
        <f>B51*B51*C51</f>
        <v>3211264</v>
      </c>
      <c r="E51">
        <v>3</v>
      </c>
      <c r="F51">
        <v>3</v>
      </c>
      <c r="G51">
        <f>C50*C51*E51*F51</f>
        <v>1728</v>
      </c>
      <c r="H51">
        <v>1</v>
      </c>
      <c r="I51">
        <f>POWER((B50-1)/H51+1, 2)*E51*F51*C50*C51</f>
        <v>86704128</v>
      </c>
      <c r="K51">
        <f>MIN((D50+D51), G51)</f>
        <v>1728</v>
      </c>
    </row>
    <row r="52" spans="1:11" x14ac:dyDescent="0.2">
      <c r="A52">
        <v>3</v>
      </c>
      <c r="B52">
        <v>224</v>
      </c>
      <c r="C52">
        <v>64</v>
      </c>
      <c r="D52">
        <f>B52*B52*C52</f>
        <v>3211264</v>
      </c>
      <c r="E52">
        <v>3</v>
      </c>
      <c r="F52">
        <v>3</v>
      </c>
      <c r="G52">
        <f>C51*C52*E52*F52</f>
        <v>36864</v>
      </c>
      <c r="H52">
        <v>1</v>
      </c>
      <c r="I52">
        <f t="shared" ref="I52:I74" si="4">POWER((B51-1)/H52+1, 2)*E52*F52*C51*C52</f>
        <v>1849688064</v>
      </c>
    </row>
    <row r="53" spans="1:11" x14ac:dyDescent="0.2">
      <c r="A53">
        <v>4</v>
      </c>
      <c r="B53">
        <v>112</v>
      </c>
      <c r="C53">
        <v>64</v>
      </c>
      <c r="D53">
        <f>B53*B53*C53</f>
        <v>802816</v>
      </c>
      <c r="K53">
        <f>MIN((D51+D53), G53)</f>
        <v>4014080</v>
      </c>
    </row>
    <row r="54" spans="1:11" x14ac:dyDescent="0.2">
      <c r="A54">
        <v>5</v>
      </c>
      <c r="B54">
        <v>112</v>
      </c>
      <c r="C54">
        <v>128</v>
      </c>
      <c r="D54">
        <f t="shared" ref="D54:D59" si="5">B54*B54*C54</f>
        <v>1605632</v>
      </c>
      <c r="E54">
        <v>3</v>
      </c>
      <c r="F54">
        <v>3</v>
      </c>
      <c r="G54">
        <f>C52*C54*E54*F54</f>
        <v>73728</v>
      </c>
      <c r="H54">
        <v>1</v>
      </c>
      <c r="I54">
        <f t="shared" si="4"/>
        <v>924844032</v>
      </c>
      <c r="K54">
        <f>MIN((D53+D54), G54)</f>
        <v>73728</v>
      </c>
    </row>
    <row r="55" spans="1:11" x14ac:dyDescent="0.2">
      <c r="A55">
        <v>6</v>
      </c>
      <c r="B55">
        <v>112</v>
      </c>
      <c r="C55">
        <v>128</v>
      </c>
      <c r="D55">
        <f t="shared" si="5"/>
        <v>1605632</v>
      </c>
      <c r="E55">
        <v>3</v>
      </c>
      <c r="F55">
        <v>3</v>
      </c>
      <c r="G55">
        <f>C54*C55*E55*F55</f>
        <v>147456</v>
      </c>
      <c r="H55">
        <v>1</v>
      </c>
      <c r="I55">
        <f t="shared" si="4"/>
        <v>1849688064</v>
      </c>
    </row>
    <row r="56" spans="1:11" x14ac:dyDescent="0.2">
      <c r="A56">
        <v>7</v>
      </c>
      <c r="B56">
        <v>56</v>
      </c>
      <c r="C56">
        <v>128</v>
      </c>
      <c r="D56">
        <f t="shared" si="5"/>
        <v>401408</v>
      </c>
      <c r="K56">
        <f>MIN((D54+D56), G56)</f>
        <v>2007040</v>
      </c>
    </row>
    <row r="57" spans="1:11" x14ac:dyDescent="0.2">
      <c r="A57">
        <v>8</v>
      </c>
      <c r="B57">
        <v>56</v>
      </c>
      <c r="C57">
        <v>256</v>
      </c>
      <c r="D57">
        <f t="shared" si="5"/>
        <v>802816</v>
      </c>
      <c r="E57">
        <v>3</v>
      </c>
      <c r="F57">
        <v>3</v>
      </c>
      <c r="G57">
        <f>C55*C57*E57*F57</f>
        <v>294912</v>
      </c>
      <c r="H57">
        <v>1</v>
      </c>
      <c r="I57">
        <f t="shared" si="4"/>
        <v>924844032</v>
      </c>
      <c r="K57">
        <f>MIN((D56+D57), G57)</f>
        <v>294912</v>
      </c>
    </row>
    <row r="58" spans="1:11" x14ac:dyDescent="0.2">
      <c r="A58">
        <v>9</v>
      </c>
      <c r="B58">
        <v>56</v>
      </c>
      <c r="C58">
        <v>256</v>
      </c>
      <c r="D58">
        <f t="shared" si="5"/>
        <v>802816</v>
      </c>
      <c r="E58">
        <v>3</v>
      </c>
      <c r="F58">
        <v>3</v>
      </c>
      <c r="G58">
        <f>C57*C58*E58*F58</f>
        <v>589824</v>
      </c>
      <c r="H58">
        <v>1</v>
      </c>
      <c r="I58">
        <f t="shared" si="4"/>
        <v>1849688064</v>
      </c>
      <c r="K58">
        <f>MIN((D57+D58), G58)</f>
        <v>589824</v>
      </c>
    </row>
    <row r="59" spans="1:11" x14ac:dyDescent="0.2">
      <c r="A59">
        <v>10</v>
      </c>
      <c r="B59">
        <v>56</v>
      </c>
      <c r="C59">
        <v>256</v>
      </c>
      <c r="D59">
        <f t="shared" si="5"/>
        <v>802816</v>
      </c>
      <c r="E59">
        <v>3</v>
      </c>
      <c r="F59">
        <v>3</v>
      </c>
      <c r="G59">
        <f>C58*C59*E59*F59</f>
        <v>589824</v>
      </c>
      <c r="H59">
        <v>1</v>
      </c>
      <c r="I59">
        <f t="shared" si="4"/>
        <v>1849688064</v>
      </c>
      <c r="K59">
        <f>MIN((D58+D59), G59)</f>
        <v>589824</v>
      </c>
    </row>
    <row r="60" spans="1:11" x14ac:dyDescent="0.2">
      <c r="A60">
        <v>11</v>
      </c>
      <c r="B60">
        <v>56</v>
      </c>
      <c r="C60">
        <v>256</v>
      </c>
      <c r="D60">
        <f t="shared" ref="D60:D74" si="6">B60*B60*C60</f>
        <v>802816</v>
      </c>
      <c r="E60">
        <v>3</v>
      </c>
      <c r="F60">
        <v>3</v>
      </c>
      <c r="G60">
        <f>C59*C60*E60*F60</f>
        <v>589824</v>
      </c>
      <c r="H60">
        <v>1</v>
      </c>
      <c r="I60">
        <f t="shared" si="4"/>
        <v>1849688064</v>
      </c>
    </row>
    <row r="61" spans="1:11" x14ac:dyDescent="0.2">
      <c r="A61">
        <v>12</v>
      </c>
      <c r="B61">
        <v>28</v>
      </c>
      <c r="C61">
        <v>256</v>
      </c>
      <c r="D61">
        <f t="shared" si="6"/>
        <v>200704</v>
      </c>
      <c r="K61">
        <f>MIN((D59+D61), G61)</f>
        <v>1003520</v>
      </c>
    </row>
    <row r="62" spans="1:11" x14ac:dyDescent="0.2">
      <c r="A62">
        <v>13</v>
      </c>
      <c r="B62">
        <v>28</v>
      </c>
      <c r="C62">
        <v>512</v>
      </c>
      <c r="D62">
        <f t="shared" si="6"/>
        <v>401408</v>
      </c>
      <c r="E62">
        <v>3</v>
      </c>
      <c r="F62">
        <v>3</v>
      </c>
      <c r="G62">
        <f>C60*C62*E62*F62</f>
        <v>1179648</v>
      </c>
      <c r="H62">
        <v>1</v>
      </c>
      <c r="I62">
        <f t="shared" si="4"/>
        <v>924844032</v>
      </c>
      <c r="K62">
        <f>MIN((D61+D62), G62)</f>
        <v>602112</v>
      </c>
    </row>
    <row r="63" spans="1:11" x14ac:dyDescent="0.2">
      <c r="A63">
        <v>14</v>
      </c>
      <c r="B63">
        <v>28</v>
      </c>
      <c r="C63">
        <v>512</v>
      </c>
      <c r="D63">
        <f t="shared" si="6"/>
        <v>401408</v>
      </c>
      <c r="E63">
        <v>3</v>
      </c>
      <c r="F63">
        <v>3</v>
      </c>
      <c r="G63">
        <f>C62*C63*E63*F63</f>
        <v>2359296</v>
      </c>
      <c r="H63">
        <v>1</v>
      </c>
      <c r="I63">
        <f t="shared" si="4"/>
        <v>1849688064</v>
      </c>
      <c r="K63">
        <f>MIN((D62+D63), G63)</f>
        <v>802816</v>
      </c>
    </row>
    <row r="64" spans="1:11" x14ac:dyDescent="0.2">
      <c r="A64">
        <v>15</v>
      </c>
      <c r="B64">
        <v>28</v>
      </c>
      <c r="C64">
        <v>512</v>
      </c>
      <c r="D64">
        <f t="shared" si="6"/>
        <v>401408</v>
      </c>
      <c r="E64">
        <v>3</v>
      </c>
      <c r="F64">
        <v>3</v>
      </c>
      <c r="G64">
        <f>C63*C64*E64*F64</f>
        <v>2359296</v>
      </c>
      <c r="H64">
        <v>1</v>
      </c>
      <c r="I64">
        <f t="shared" si="4"/>
        <v>1849688064</v>
      </c>
      <c r="K64">
        <f>MIN((D63+D64), G64)</f>
        <v>802816</v>
      </c>
    </row>
    <row r="65" spans="1:11" x14ac:dyDescent="0.2">
      <c r="A65">
        <v>16</v>
      </c>
      <c r="B65">
        <v>28</v>
      </c>
      <c r="C65">
        <v>512</v>
      </c>
      <c r="D65">
        <f t="shared" si="6"/>
        <v>401408</v>
      </c>
      <c r="E65">
        <v>3</v>
      </c>
      <c r="F65">
        <v>3</v>
      </c>
      <c r="G65">
        <f>C64*C65*E65*F65</f>
        <v>2359296</v>
      </c>
      <c r="H65">
        <v>1</v>
      </c>
      <c r="I65">
        <f t="shared" si="4"/>
        <v>1849688064</v>
      </c>
    </row>
    <row r="66" spans="1:11" x14ac:dyDescent="0.2">
      <c r="A66">
        <v>17</v>
      </c>
      <c r="B66">
        <v>14</v>
      </c>
      <c r="C66">
        <v>512</v>
      </c>
      <c r="D66">
        <f t="shared" si="6"/>
        <v>100352</v>
      </c>
      <c r="K66">
        <f>MIN((D64+D66), G66)</f>
        <v>501760</v>
      </c>
    </row>
    <row r="67" spans="1:11" x14ac:dyDescent="0.2">
      <c r="A67">
        <v>18</v>
      </c>
      <c r="B67">
        <v>14</v>
      </c>
      <c r="C67">
        <v>512</v>
      </c>
      <c r="D67">
        <f t="shared" si="6"/>
        <v>100352</v>
      </c>
      <c r="E67">
        <v>3</v>
      </c>
      <c r="F67">
        <v>3</v>
      </c>
      <c r="G67">
        <f>C65*C67*E67*F67</f>
        <v>2359296</v>
      </c>
      <c r="H67">
        <v>1</v>
      </c>
      <c r="I67">
        <f t="shared" si="4"/>
        <v>462422016</v>
      </c>
      <c r="K67">
        <f>MIN((D66+D67), G67)</f>
        <v>200704</v>
      </c>
    </row>
    <row r="68" spans="1:11" x14ac:dyDescent="0.2">
      <c r="A68">
        <v>19</v>
      </c>
      <c r="B68">
        <v>14</v>
      </c>
      <c r="C68">
        <v>512</v>
      </c>
      <c r="D68">
        <f t="shared" si="6"/>
        <v>100352</v>
      </c>
      <c r="E68">
        <v>3</v>
      </c>
      <c r="F68">
        <v>3</v>
      </c>
      <c r="G68">
        <f>C67*C68*E68*F68</f>
        <v>2359296</v>
      </c>
      <c r="H68">
        <v>1</v>
      </c>
      <c r="I68">
        <f t="shared" si="4"/>
        <v>462422016</v>
      </c>
      <c r="K68">
        <f>MIN((D67+D68), G68)</f>
        <v>200704</v>
      </c>
    </row>
    <row r="69" spans="1:11" x14ac:dyDescent="0.2">
      <c r="A69">
        <v>20</v>
      </c>
      <c r="B69">
        <v>14</v>
      </c>
      <c r="C69">
        <v>512</v>
      </c>
      <c r="D69">
        <f t="shared" si="6"/>
        <v>100352</v>
      </c>
      <c r="E69">
        <v>3</v>
      </c>
      <c r="F69">
        <v>3</v>
      </c>
      <c r="G69">
        <f>C68*C69*E69*F69</f>
        <v>2359296</v>
      </c>
      <c r="H69">
        <v>1</v>
      </c>
      <c r="I69">
        <f t="shared" si="4"/>
        <v>462422016</v>
      </c>
      <c r="K69">
        <f>MIN((D68+D69), G69)</f>
        <v>200704</v>
      </c>
    </row>
    <row r="70" spans="1:11" x14ac:dyDescent="0.2">
      <c r="A70">
        <v>21</v>
      </c>
      <c r="B70">
        <v>14</v>
      </c>
      <c r="C70">
        <v>512</v>
      </c>
      <c r="D70">
        <f t="shared" si="6"/>
        <v>100352</v>
      </c>
      <c r="E70">
        <v>3</v>
      </c>
      <c r="F70">
        <v>3</v>
      </c>
      <c r="G70">
        <f>C69*C70*E70*F70</f>
        <v>2359296</v>
      </c>
      <c r="H70">
        <v>1</v>
      </c>
      <c r="I70">
        <f t="shared" si="4"/>
        <v>462422016</v>
      </c>
    </row>
    <row r="71" spans="1:11" x14ac:dyDescent="0.2">
      <c r="A71">
        <v>22</v>
      </c>
      <c r="B71">
        <v>1</v>
      </c>
      <c r="C71">
        <f>D70/4</f>
        <v>25088</v>
      </c>
      <c r="D71">
        <f t="shared" si="6"/>
        <v>25088</v>
      </c>
      <c r="E71" s="3"/>
      <c r="F71" s="3"/>
      <c r="G71" s="3"/>
      <c r="H71" s="3"/>
      <c r="J71">
        <f>SUM(I50:I70)</f>
        <v>19508428800</v>
      </c>
      <c r="K71">
        <f>MIN((D69+D71), G71)</f>
        <v>125440</v>
      </c>
    </row>
    <row r="72" spans="1:11" x14ac:dyDescent="0.2">
      <c r="A72">
        <v>23</v>
      </c>
      <c r="B72">
        <v>1</v>
      </c>
      <c r="C72">
        <v>4096</v>
      </c>
      <c r="D72">
        <f t="shared" si="6"/>
        <v>4096</v>
      </c>
      <c r="E72">
        <v>1</v>
      </c>
      <c r="F72">
        <v>1</v>
      </c>
      <c r="G72">
        <f>C71*C72*E72*F72</f>
        <v>102760448</v>
      </c>
      <c r="H72">
        <v>1</v>
      </c>
      <c r="I72">
        <f t="shared" si="4"/>
        <v>102760448</v>
      </c>
    </row>
    <row r="73" spans="1:11" x14ac:dyDescent="0.2">
      <c r="A73">
        <v>24</v>
      </c>
      <c r="B73">
        <v>1</v>
      </c>
      <c r="C73">
        <v>4096</v>
      </c>
      <c r="D73">
        <f t="shared" si="6"/>
        <v>4096</v>
      </c>
      <c r="E73">
        <v>1</v>
      </c>
      <c r="F73">
        <v>1</v>
      </c>
      <c r="G73">
        <f>C72*C73*E73*F73</f>
        <v>16777216</v>
      </c>
      <c r="H73">
        <v>1</v>
      </c>
      <c r="I73">
        <f t="shared" si="4"/>
        <v>16777216</v>
      </c>
    </row>
    <row r="74" spans="1:11" x14ac:dyDescent="0.2">
      <c r="A74">
        <v>25</v>
      </c>
      <c r="B74">
        <v>1</v>
      </c>
      <c r="C74">
        <v>1000</v>
      </c>
      <c r="D74">
        <f t="shared" si="6"/>
        <v>1000</v>
      </c>
      <c r="E74">
        <v>1</v>
      </c>
      <c r="F74">
        <v>1</v>
      </c>
      <c r="G74">
        <f>C73*C74*E74*F74</f>
        <v>4096000</v>
      </c>
      <c r="H74">
        <v>1</v>
      </c>
      <c r="I74">
        <f t="shared" si="4"/>
        <v>4096000</v>
      </c>
      <c r="J74">
        <f>SUM(I72:I74)</f>
        <v>123633664</v>
      </c>
    </row>
    <row r="75" spans="1:11" x14ac:dyDescent="0.2">
      <c r="D75">
        <f>MAX(D50:D74)</f>
        <v>3211264</v>
      </c>
      <c r="G75">
        <f>SUM(G50:G74)</f>
        <v>143652544</v>
      </c>
      <c r="I75">
        <f>SUM(I50:I74)</f>
        <v>19632062464</v>
      </c>
    </row>
  </sheetData>
  <mergeCells count="3">
    <mergeCell ref="A1:I1"/>
    <mergeCell ref="A22:I22"/>
    <mergeCell ref="A48:I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G43" sqref="G43"/>
    </sheetView>
  </sheetViews>
  <sheetFormatPr defaultRowHeight="14.25" x14ac:dyDescent="0.2"/>
  <cols>
    <col min="7" max="7" width="9.5" bestFit="1" customWidth="1"/>
    <col min="9" max="9" width="11.625" bestFit="1" customWidth="1"/>
    <col min="11" max="11" width="11.625" bestFit="1" customWidth="1"/>
    <col min="13" max="13" width="17.25" bestFit="1" customWidth="1"/>
    <col min="14" max="14" width="13" customWidth="1"/>
  </cols>
  <sheetData>
    <row r="1" spans="1:15" x14ac:dyDescent="0.2">
      <c r="A1" s="19" t="s">
        <v>14</v>
      </c>
      <c r="B1" s="19"/>
      <c r="C1" s="19"/>
      <c r="D1" s="19"/>
      <c r="E1" s="19"/>
      <c r="F1" s="19"/>
      <c r="G1" s="19"/>
      <c r="H1" s="19"/>
      <c r="I1" s="19"/>
      <c r="L1" s="23" t="s">
        <v>22</v>
      </c>
      <c r="M1" s="23"/>
      <c r="N1" s="23"/>
      <c r="O1" s="23"/>
    </row>
    <row r="2" spans="1:15" x14ac:dyDescent="0.2">
      <c r="A2" s="2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  <c r="L2" t="s">
        <v>20</v>
      </c>
      <c r="M2" t="s">
        <v>23</v>
      </c>
      <c r="N2" t="s">
        <v>21</v>
      </c>
      <c r="O2" t="s">
        <v>19</v>
      </c>
    </row>
    <row r="3" spans="1:15" x14ac:dyDescent="0.2">
      <c r="A3">
        <v>1</v>
      </c>
      <c r="B3">
        <v>224</v>
      </c>
      <c r="C3">
        <v>3</v>
      </c>
      <c r="D3">
        <f t="shared" ref="D3:D42" si="0">B3*B3*C3</f>
        <v>150528</v>
      </c>
      <c r="L3">
        <v>600</v>
      </c>
      <c r="M3">
        <v>34</v>
      </c>
    </row>
    <row r="4" spans="1:15" x14ac:dyDescent="0.2">
      <c r="A4">
        <v>2</v>
      </c>
      <c r="B4">
        <v>112</v>
      </c>
      <c r="C4">
        <v>64</v>
      </c>
      <c r="D4">
        <f t="shared" si="0"/>
        <v>802816</v>
      </c>
      <c r="E4">
        <v>7</v>
      </c>
      <c r="F4">
        <v>7</v>
      </c>
      <c r="G4">
        <f>C3*C4*E4*F4</f>
        <v>9408</v>
      </c>
      <c r="H4">
        <v>2</v>
      </c>
      <c r="I4">
        <f>POWER(INT((B3-1)/H4)+1, 2)*E4*F4*C3*C4</f>
        <v>118013952</v>
      </c>
      <c r="L4">
        <v>400</v>
      </c>
      <c r="M4">
        <v>31</v>
      </c>
    </row>
    <row r="5" spans="1:15" x14ac:dyDescent="0.2">
      <c r="A5">
        <v>3</v>
      </c>
      <c r="B5">
        <v>56</v>
      </c>
      <c r="C5">
        <v>64</v>
      </c>
      <c r="D5">
        <f t="shared" si="0"/>
        <v>200704</v>
      </c>
      <c r="J5">
        <f>MIN((D3+D5),G4)</f>
        <v>9408</v>
      </c>
      <c r="K5">
        <f>I4</f>
        <v>118013952</v>
      </c>
      <c r="L5">
        <v>300</v>
      </c>
      <c r="M5">
        <v>27</v>
      </c>
    </row>
    <row r="6" spans="1:15" x14ac:dyDescent="0.2">
      <c r="A6">
        <v>4</v>
      </c>
      <c r="B6">
        <v>56</v>
      </c>
      <c r="C6">
        <v>64</v>
      </c>
      <c r="D6">
        <f t="shared" si="0"/>
        <v>200704</v>
      </c>
      <c r="E6">
        <v>3</v>
      </c>
      <c r="F6">
        <v>3</v>
      </c>
      <c r="G6">
        <f t="shared" ref="G6:G11" si="1">C5*C6*E6*F6</f>
        <v>36864</v>
      </c>
      <c r="H6">
        <v>1</v>
      </c>
      <c r="I6">
        <f t="shared" ref="I6:I11" si="2">POWER(INT((B5-1)/H6)+1, 2)*E6*F6*C5*C6</f>
        <v>115605504</v>
      </c>
      <c r="J6">
        <f>MIN(D5+D6,G6)</f>
        <v>36864</v>
      </c>
      <c r="L6">
        <v>200</v>
      </c>
      <c r="M6">
        <v>23</v>
      </c>
    </row>
    <row r="7" spans="1:15" x14ac:dyDescent="0.2">
      <c r="A7">
        <v>5</v>
      </c>
      <c r="B7">
        <v>56</v>
      </c>
      <c r="C7">
        <v>64</v>
      </c>
      <c r="D7">
        <f t="shared" si="0"/>
        <v>200704</v>
      </c>
      <c r="E7">
        <v>3</v>
      </c>
      <c r="F7">
        <v>3</v>
      </c>
      <c r="G7">
        <f t="shared" si="1"/>
        <v>36864</v>
      </c>
      <c r="H7">
        <v>1</v>
      </c>
      <c r="I7">
        <f t="shared" si="2"/>
        <v>115605504</v>
      </c>
      <c r="J7">
        <f>MIN(D5+D6+D7,G7)</f>
        <v>36864</v>
      </c>
      <c r="L7">
        <v>150</v>
      </c>
      <c r="M7">
        <v>19</v>
      </c>
    </row>
    <row r="8" spans="1:15" x14ac:dyDescent="0.2">
      <c r="A8">
        <v>6</v>
      </c>
      <c r="B8">
        <v>56</v>
      </c>
      <c r="C8">
        <v>64</v>
      </c>
      <c r="D8">
        <f t="shared" si="0"/>
        <v>200704</v>
      </c>
      <c r="E8">
        <v>3</v>
      </c>
      <c r="F8">
        <v>3</v>
      </c>
      <c r="G8">
        <f t="shared" si="1"/>
        <v>36864</v>
      </c>
      <c r="H8">
        <v>1</v>
      </c>
      <c r="I8">
        <f t="shared" si="2"/>
        <v>115605504</v>
      </c>
      <c r="J8">
        <f>MIN(D7+D8,G8)</f>
        <v>36864</v>
      </c>
      <c r="L8">
        <v>100</v>
      </c>
      <c r="M8">
        <v>13</v>
      </c>
    </row>
    <row r="9" spans="1:15" x14ac:dyDescent="0.2">
      <c r="A9">
        <v>7</v>
      </c>
      <c r="B9">
        <v>56</v>
      </c>
      <c r="C9">
        <v>64</v>
      </c>
      <c r="D9">
        <f t="shared" si="0"/>
        <v>200704</v>
      </c>
      <c r="E9">
        <v>3</v>
      </c>
      <c r="F9">
        <v>3</v>
      </c>
      <c r="G9">
        <f t="shared" si="1"/>
        <v>36864</v>
      </c>
      <c r="H9">
        <v>1</v>
      </c>
      <c r="I9">
        <f t="shared" si="2"/>
        <v>115605504</v>
      </c>
      <c r="J9">
        <f>MIN(D7+D8+D9,G9)</f>
        <v>36864</v>
      </c>
      <c r="L9">
        <v>75</v>
      </c>
      <c r="M9">
        <v>7</v>
      </c>
    </row>
    <row r="10" spans="1:15" x14ac:dyDescent="0.2">
      <c r="A10">
        <v>8</v>
      </c>
      <c r="B10">
        <v>56</v>
      </c>
      <c r="C10">
        <v>64</v>
      </c>
      <c r="D10">
        <f t="shared" si="0"/>
        <v>200704</v>
      </c>
      <c r="E10">
        <v>3</v>
      </c>
      <c r="F10">
        <v>3</v>
      </c>
      <c r="G10">
        <f t="shared" si="1"/>
        <v>36864</v>
      </c>
      <c r="H10">
        <v>1</v>
      </c>
      <c r="I10">
        <f t="shared" si="2"/>
        <v>115605504</v>
      </c>
      <c r="J10">
        <f>MIN(D9+D10,G10)</f>
        <v>36864</v>
      </c>
      <c r="L10">
        <v>50</v>
      </c>
      <c r="M10">
        <v>4</v>
      </c>
    </row>
    <row r="11" spans="1:15" x14ac:dyDescent="0.2">
      <c r="A11">
        <v>9</v>
      </c>
      <c r="B11">
        <v>56</v>
      </c>
      <c r="C11">
        <v>64</v>
      </c>
      <c r="D11">
        <f t="shared" si="0"/>
        <v>200704</v>
      </c>
      <c r="E11">
        <v>3</v>
      </c>
      <c r="F11">
        <v>3</v>
      </c>
      <c r="G11">
        <f t="shared" si="1"/>
        <v>36864</v>
      </c>
      <c r="H11">
        <v>1</v>
      </c>
      <c r="I11">
        <f t="shared" si="2"/>
        <v>115605504</v>
      </c>
      <c r="J11">
        <f>MIN(D9+D10+D11,G11)</f>
        <v>36864</v>
      </c>
      <c r="L11">
        <v>1.5</v>
      </c>
      <c r="M11">
        <v>1</v>
      </c>
    </row>
    <row r="12" spans="1:15" x14ac:dyDescent="0.2">
      <c r="A12">
        <v>10</v>
      </c>
      <c r="B12">
        <v>28</v>
      </c>
      <c r="C12">
        <v>64</v>
      </c>
      <c r="D12">
        <f t="shared" si="0"/>
        <v>50176</v>
      </c>
    </row>
    <row r="13" spans="1:15" x14ac:dyDescent="0.2">
      <c r="A13">
        <v>11</v>
      </c>
      <c r="B13">
        <v>28</v>
      </c>
      <c r="C13">
        <v>128</v>
      </c>
      <c r="D13">
        <f t="shared" si="0"/>
        <v>100352</v>
      </c>
      <c r="E13">
        <v>3</v>
      </c>
      <c r="F13">
        <v>3</v>
      </c>
      <c r="G13">
        <f t="shared" ref="G13:G20" si="3">C12*C13*E13*F13</f>
        <v>73728</v>
      </c>
      <c r="H13">
        <v>1</v>
      </c>
      <c r="I13">
        <f t="shared" ref="I13:I20" si="4">POWER(INT((B12-1)/H13)+1, 2)*E13*F13*C12*C13</f>
        <v>57802752</v>
      </c>
      <c r="J13">
        <f>MIN(D12+D13,G13)</f>
        <v>73728</v>
      </c>
    </row>
    <row r="14" spans="1:15" x14ac:dyDescent="0.2">
      <c r="A14">
        <v>12</v>
      </c>
      <c r="B14">
        <v>28</v>
      </c>
      <c r="C14">
        <v>128</v>
      </c>
      <c r="D14">
        <f t="shared" si="0"/>
        <v>100352</v>
      </c>
      <c r="E14">
        <v>3</v>
      </c>
      <c r="F14">
        <v>3</v>
      </c>
      <c r="G14">
        <f t="shared" si="3"/>
        <v>147456</v>
      </c>
      <c r="H14">
        <v>1</v>
      </c>
      <c r="I14">
        <f t="shared" si="4"/>
        <v>115605504</v>
      </c>
      <c r="J14">
        <f>MIN(D12+D13+D14,G14)</f>
        <v>147456</v>
      </c>
    </row>
    <row r="15" spans="1:15" x14ac:dyDescent="0.2">
      <c r="A15">
        <v>13</v>
      </c>
      <c r="B15">
        <v>28</v>
      </c>
      <c r="C15">
        <v>128</v>
      </c>
      <c r="D15">
        <f t="shared" si="0"/>
        <v>100352</v>
      </c>
      <c r="E15">
        <v>3</v>
      </c>
      <c r="F15">
        <v>3</v>
      </c>
      <c r="G15">
        <f t="shared" si="3"/>
        <v>147456</v>
      </c>
      <c r="H15">
        <v>1</v>
      </c>
      <c r="I15">
        <f t="shared" si="4"/>
        <v>115605504</v>
      </c>
      <c r="J15">
        <f>MIN(D14+D15,G15)</f>
        <v>147456</v>
      </c>
    </row>
    <row r="16" spans="1:15" x14ac:dyDescent="0.2">
      <c r="A16">
        <v>14</v>
      </c>
      <c r="B16">
        <v>28</v>
      </c>
      <c r="C16">
        <v>128</v>
      </c>
      <c r="D16">
        <f t="shared" si="0"/>
        <v>100352</v>
      </c>
      <c r="E16">
        <v>3</v>
      </c>
      <c r="F16">
        <v>3</v>
      </c>
      <c r="G16">
        <f t="shared" si="3"/>
        <v>147456</v>
      </c>
      <c r="H16">
        <v>1</v>
      </c>
      <c r="I16">
        <f t="shared" si="4"/>
        <v>115605504</v>
      </c>
      <c r="J16">
        <f>MIN(D14+D15+D16,G16)</f>
        <v>147456</v>
      </c>
    </row>
    <row r="17" spans="1:13" x14ac:dyDescent="0.2">
      <c r="A17">
        <v>15</v>
      </c>
      <c r="B17">
        <v>28</v>
      </c>
      <c r="C17">
        <v>128</v>
      </c>
      <c r="D17">
        <f t="shared" si="0"/>
        <v>100352</v>
      </c>
      <c r="E17">
        <v>3</v>
      </c>
      <c r="F17">
        <v>3</v>
      </c>
      <c r="G17">
        <f t="shared" si="3"/>
        <v>147456</v>
      </c>
      <c r="H17">
        <v>1</v>
      </c>
      <c r="I17">
        <f t="shared" si="4"/>
        <v>115605504</v>
      </c>
      <c r="J17">
        <f>MIN(D16+D17,G17)</f>
        <v>147456</v>
      </c>
    </row>
    <row r="18" spans="1:13" x14ac:dyDescent="0.2">
      <c r="A18">
        <v>16</v>
      </c>
      <c r="B18">
        <v>28</v>
      </c>
      <c r="C18">
        <v>128</v>
      </c>
      <c r="D18">
        <f t="shared" si="0"/>
        <v>100352</v>
      </c>
      <c r="E18">
        <v>3</v>
      </c>
      <c r="F18">
        <v>3</v>
      </c>
      <c r="G18">
        <f t="shared" si="3"/>
        <v>147456</v>
      </c>
      <c r="H18">
        <v>1</v>
      </c>
      <c r="I18">
        <f t="shared" si="4"/>
        <v>115605504</v>
      </c>
      <c r="J18">
        <f>MIN(D16+D17+D18,G18)</f>
        <v>147456</v>
      </c>
    </row>
    <row r="19" spans="1:13" x14ac:dyDescent="0.2">
      <c r="A19">
        <v>17</v>
      </c>
      <c r="B19">
        <v>28</v>
      </c>
      <c r="C19">
        <v>128</v>
      </c>
      <c r="D19">
        <f t="shared" si="0"/>
        <v>100352</v>
      </c>
      <c r="E19">
        <v>3</v>
      </c>
      <c r="F19">
        <v>3</v>
      </c>
      <c r="G19">
        <f t="shared" si="3"/>
        <v>147456</v>
      </c>
      <c r="H19">
        <v>1</v>
      </c>
      <c r="I19">
        <f t="shared" si="4"/>
        <v>115605504</v>
      </c>
      <c r="J19">
        <f>MIN(D18+D19,G19)</f>
        <v>147456</v>
      </c>
    </row>
    <row r="20" spans="1:13" x14ac:dyDescent="0.2">
      <c r="A20">
        <v>18</v>
      </c>
      <c r="B20">
        <v>28</v>
      </c>
      <c r="C20">
        <v>128</v>
      </c>
      <c r="D20">
        <f t="shared" si="0"/>
        <v>100352</v>
      </c>
      <c r="E20">
        <v>3</v>
      </c>
      <c r="F20">
        <v>3</v>
      </c>
      <c r="G20">
        <f t="shared" si="3"/>
        <v>147456</v>
      </c>
      <c r="H20">
        <v>1</v>
      </c>
      <c r="I20">
        <f t="shared" si="4"/>
        <v>115605504</v>
      </c>
      <c r="J20">
        <f>MIN(D18+D19+D20,G20)</f>
        <v>147456</v>
      </c>
    </row>
    <row r="21" spans="1:13" x14ac:dyDescent="0.2">
      <c r="A21">
        <v>19</v>
      </c>
      <c r="B21">
        <v>14</v>
      </c>
      <c r="C21">
        <v>128</v>
      </c>
      <c r="D21">
        <f t="shared" si="0"/>
        <v>25088</v>
      </c>
    </row>
    <row r="22" spans="1:13" x14ac:dyDescent="0.2">
      <c r="A22">
        <v>20</v>
      </c>
      <c r="B22">
        <v>14</v>
      </c>
      <c r="C22">
        <v>256</v>
      </c>
      <c r="D22">
        <f t="shared" si="0"/>
        <v>50176</v>
      </c>
      <c r="E22">
        <v>3</v>
      </c>
      <c r="F22">
        <v>3</v>
      </c>
      <c r="G22">
        <f t="shared" ref="G22:G33" si="5">C21*C22*E22*F22</f>
        <v>294912</v>
      </c>
      <c r="H22">
        <v>1</v>
      </c>
      <c r="I22">
        <f t="shared" ref="I22:I33" si="6">POWER(INT((B21-1)/H22)+1, 2)*E22*F22*C21*C22</f>
        <v>57802752</v>
      </c>
      <c r="J22">
        <f>MIN(D21+D22,G22)</f>
        <v>75264</v>
      </c>
    </row>
    <row r="23" spans="1:13" x14ac:dyDescent="0.2">
      <c r="A23">
        <v>21</v>
      </c>
      <c r="B23">
        <v>14</v>
      </c>
      <c r="C23">
        <v>256</v>
      </c>
      <c r="D23">
        <f t="shared" si="0"/>
        <v>50176</v>
      </c>
      <c r="E23">
        <v>3</v>
      </c>
      <c r="F23">
        <v>3</v>
      </c>
      <c r="G23">
        <f t="shared" si="5"/>
        <v>589824</v>
      </c>
      <c r="H23">
        <v>1</v>
      </c>
      <c r="I23">
        <f t="shared" si="6"/>
        <v>115605504</v>
      </c>
      <c r="J23">
        <f>MIN(D21+D22+D23,G23)</f>
        <v>125440</v>
      </c>
    </row>
    <row r="24" spans="1:13" x14ac:dyDescent="0.2">
      <c r="A24">
        <v>22</v>
      </c>
      <c r="B24">
        <v>14</v>
      </c>
      <c r="C24">
        <v>256</v>
      </c>
      <c r="D24">
        <f t="shared" si="0"/>
        <v>50176</v>
      </c>
      <c r="E24">
        <v>3</v>
      </c>
      <c r="F24">
        <v>3</v>
      </c>
      <c r="G24">
        <f t="shared" si="5"/>
        <v>589824</v>
      </c>
      <c r="H24">
        <v>1</v>
      </c>
      <c r="I24">
        <f t="shared" si="6"/>
        <v>115605504</v>
      </c>
      <c r="J24">
        <f>MIN(D23+D24,G24)</f>
        <v>100352</v>
      </c>
    </row>
    <row r="25" spans="1:13" x14ac:dyDescent="0.2">
      <c r="A25">
        <v>23</v>
      </c>
      <c r="B25">
        <v>14</v>
      </c>
      <c r="C25">
        <v>256</v>
      </c>
      <c r="D25">
        <f t="shared" si="0"/>
        <v>50176</v>
      </c>
      <c r="E25">
        <v>3</v>
      </c>
      <c r="F25">
        <v>3</v>
      </c>
      <c r="G25">
        <f t="shared" si="5"/>
        <v>589824</v>
      </c>
      <c r="H25">
        <v>1</v>
      </c>
      <c r="I25">
        <f t="shared" si="6"/>
        <v>115605504</v>
      </c>
      <c r="J25">
        <f>MIN(D23+D24+D25,G25)</f>
        <v>150528</v>
      </c>
    </row>
    <row r="26" spans="1:13" x14ac:dyDescent="0.2">
      <c r="A26">
        <v>24</v>
      </c>
      <c r="B26">
        <v>14</v>
      </c>
      <c r="C26">
        <v>256</v>
      </c>
      <c r="D26">
        <f t="shared" si="0"/>
        <v>50176</v>
      </c>
      <c r="E26">
        <v>3</v>
      </c>
      <c r="F26">
        <v>3</v>
      </c>
      <c r="G26">
        <f t="shared" si="5"/>
        <v>589824</v>
      </c>
      <c r="H26">
        <v>1</v>
      </c>
      <c r="I26">
        <f t="shared" si="6"/>
        <v>115605504</v>
      </c>
      <c r="J26">
        <f>MIN(D25+D26,G26)</f>
        <v>100352</v>
      </c>
      <c r="L26" t="s">
        <v>24</v>
      </c>
    </row>
    <row r="27" spans="1:13" x14ac:dyDescent="0.2">
      <c r="A27">
        <v>25</v>
      </c>
      <c r="B27">
        <v>14</v>
      </c>
      <c r="C27">
        <v>256</v>
      </c>
      <c r="D27">
        <f t="shared" si="0"/>
        <v>50176</v>
      </c>
      <c r="E27">
        <v>3</v>
      </c>
      <c r="F27">
        <v>3</v>
      </c>
      <c r="G27">
        <f t="shared" si="5"/>
        <v>589824</v>
      </c>
      <c r="H27">
        <v>1</v>
      </c>
      <c r="I27">
        <f t="shared" si="6"/>
        <v>115605504</v>
      </c>
      <c r="J27">
        <f>MIN(D25+D26+D27,G27)</f>
        <v>150528</v>
      </c>
    </row>
    <row r="28" spans="1:13" x14ac:dyDescent="0.2">
      <c r="A28">
        <v>26</v>
      </c>
      <c r="B28">
        <v>14</v>
      </c>
      <c r="C28">
        <v>256</v>
      </c>
      <c r="D28">
        <f t="shared" si="0"/>
        <v>50176</v>
      </c>
      <c r="E28">
        <v>3</v>
      </c>
      <c r="F28">
        <v>3</v>
      </c>
      <c r="G28">
        <f t="shared" si="5"/>
        <v>589824</v>
      </c>
      <c r="H28">
        <v>1</v>
      </c>
      <c r="I28">
        <f t="shared" si="6"/>
        <v>115605504</v>
      </c>
      <c r="J28">
        <f>MIN(D27+D28,G28)</f>
        <v>100352</v>
      </c>
    </row>
    <row r="29" spans="1:13" x14ac:dyDescent="0.2">
      <c r="A29">
        <v>27</v>
      </c>
      <c r="B29">
        <v>14</v>
      </c>
      <c r="C29">
        <v>256</v>
      </c>
      <c r="D29">
        <f t="shared" si="0"/>
        <v>50176</v>
      </c>
      <c r="E29">
        <v>3</v>
      </c>
      <c r="F29">
        <v>3</v>
      </c>
      <c r="G29">
        <f t="shared" si="5"/>
        <v>589824</v>
      </c>
      <c r="H29">
        <v>1</v>
      </c>
      <c r="I29">
        <f t="shared" si="6"/>
        <v>115605504</v>
      </c>
      <c r="J29">
        <f>MIN(D27+D28+D29,G29)</f>
        <v>150528</v>
      </c>
    </row>
    <row r="30" spans="1:13" x14ac:dyDescent="0.2">
      <c r="A30">
        <v>28</v>
      </c>
      <c r="B30">
        <v>14</v>
      </c>
      <c r="C30">
        <v>256</v>
      </c>
      <c r="D30">
        <f t="shared" si="0"/>
        <v>50176</v>
      </c>
      <c r="E30">
        <v>3</v>
      </c>
      <c r="F30">
        <v>3</v>
      </c>
      <c r="G30">
        <f t="shared" si="5"/>
        <v>589824</v>
      </c>
      <c r="H30">
        <v>1</v>
      </c>
      <c r="I30">
        <f t="shared" si="6"/>
        <v>115605504</v>
      </c>
      <c r="J30">
        <f>MIN(D29+D30,G30)</f>
        <v>100352</v>
      </c>
      <c r="L30" t="s">
        <v>25</v>
      </c>
      <c r="M30" t="s">
        <v>26</v>
      </c>
    </row>
    <row r="31" spans="1:13" x14ac:dyDescent="0.2">
      <c r="A31">
        <v>29</v>
      </c>
      <c r="B31">
        <v>14</v>
      </c>
      <c r="C31">
        <v>256</v>
      </c>
      <c r="D31">
        <f t="shared" si="0"/>
        <v>50176</v>
      </c>
      <c r="E31">
        <v>3</v>
      </c>
      <c r="F31">
        <v>3</v>
      </c>
      <c r="G31">
        <f t="shared" si="5"/>
        <v>589824</v>
      </c>
      <c r="H31">
        <v>1</v>
      </c>
      <c r="I31">
        <f t="shared" si="6"/>
        <v>115605504</v>
      </c>
      <c r="J31">
        <f>MIN(D29+D30+D31,G31)</f>
        <v>150528</v>
      </c>
      <c r="L31" t="s">
        <v>27</v>
      </c>
      <c r="M31" t="s">
        <v>28</v>
      </c>
    </row>
    <row r="32" spans="1:13" x14ac:dyDescent="0.2">
      <c r="A32">
        <v>30</v>
      </c>
      <c r="B32">
        <v>14</v>
      </c>
      <c r="C32">
        <v>256</v>
      </c>
      <c r="D32">
        <f t="shared" si="0"/>
        <v>50176</v>
      </c>
      <c r="E32">
        <v>3</v>
      </c>
      <c r="F32">
        <v>3</v>
      </c>
      <c r="G32">
        <f t="shared" si="5"/>
        <v>589824</v>
      </c>
      <c r="H32">
        <v>1</v>
      </c>
      <c r="I32">
        <f t="shared" si="6"/>
        <v>115605504</v>
      </c>
      <c r="J32">
        <f>MIN(D31+D32,G32)</f>
        <v>100352</v>
      </c>
      <c r="L32" t="s">
        <v>29</v>
      </c>
    </row>
    <row r="33" spans="1:16" x14ac:dyDescent="0.2">
      <c r="A33">
        <v>31</v>
      </c>
      <c r="B33">
        <v>14</v>
      </c>
      <c r="C33">
        <v>256</v>
      </c>
      <c r="D33">
        <f t="shared" si="0"/>
        <v>50176</v>
      </c>
      <c r="E33">
        <v>3</v>
      </c>
      <c r="F33">
        <v>3</v>
      </c>
      <c r="G33">
        <f t="shared" si="5"/>
        <v>589824</v>
      </c>
      <c r="H33">
        <v>1</v>
      </c>
      <c r="I33">
        <f t="shared" si="6"/>
        <v>115605504</v>
      </c>
      <c r="J33">
        <f>MIN(D31+D32+D33,G33)</f>
        <v>150528</v>
      </c>
    </row>
    <row r="34" spans="1:16" x14ac:dyDescent="0.2">
      <c r="A34">
        <v>32</v>
      </c>
      <c r="B34">
        <v>7</v>
      </c>
      <c r="C34">
        <v>256</v>
      </c>
      <c r="D34">
        <f t="shared" si="0"/>
        <v>12544</v>
      </c>
      <c r="N34" t="s">
        <v>25</v>
      </c>
      <c r="O34" t="s">
        <v>24</v>
      </c>
      <c r="P34" t="s">
        <v>32</v>
      </c>
    </row>
    <row r="35" spans="1:16" x14ac:dyDescent="0.2">
      <c r="A35">
        <v>33</v>
      </c>
      <c r="B35">
        <v>7</v>
      </c>
      <c r="C35">
        <v>512</v>
      </c>
      <c r="D35">
        <f t="shared" si="0"/>
        <v>25088</v>
      </c>
      <c r="E35">
        <v>3</v>
      </c>
      <c r="F35">
        <v>3</v>
      </c>
      <c r="G35">
        <f t="shared" ref="G35:G40" si="7">C34*C35*E35*F35</f>
        <v>1179648</v>
      </c>
      <c r="H35">
        <v>1</v>
      </c>
      <c r="I35">
        <f t="shared" ref="I35:I40" si="8">POWER(INT((B34-1)/H35)+1, 2)*E35*F35*C34*C35</f>
        <v>57802752</v>
      </c>
      <c r="J35">
        <f>MIN(D34+D35,G35)</f>
        <v>37632</v>
      </c>
      <c r="L35" t="s">
        <v>30</v>
      </c>
      <c r="M35">
        <v>7020</v>
      </c>
      <c r="P35">
        <v>150</v>
      </c>
    </row>
    <row r="36" spans="1:16" x14ac:dyDescent="0.2">
      <c r="A36">
        <v>34</v>
      </c>
      <c r="B36">
        <v>7</v>
      </c>
      <c r="C36">
        <v>512</v>
      </c>
      <c r="D36">
        <f t="shared" si="0"/>
        <v>25088</v>
      </c>
      <c r="E36">
        <v>3</v>
      </c>
      <c r="F36">
        <v>3</v>
      </c>
      <c r="G36">
        <f t="shared" si="7"/>
        <v>2359296</v>
      </c>
      <c r="H36">
        <v>1</v>
      </c>
      <c r="I36">
        <f t="shared" si="8"/>
        <v>115605504</v>
      </c>
      <c r="J36">
        <f>MIN(D34+D35+D36,G36)</f>
        <v>62720</v>
      </c>
      <c r="M36">
        <v>7030</v>
      </c>
    </row>
    <row r="37" spans="1:16" x14ac:dyDescent="0.2">
      <c r="A37">
        <v>35</v>
      </c>
      <c r="B37">
        <v>7</v>
      </c>
      <c r="C37">
        <v>512</v>
      </c>
      <c r="D37">
        <f t="shared" si="0"/>
        <v>25088</v>
      </c>
      <c r="E37">
        <v>3</v>
      </c>
      <c r="F37">
        <v>3</v>
      </c>
      <c r="G37">
        <f t="shared" si="7"/>
        <v>2359296</v>
      </c>
      <c r="H37">
        <v>1</v>
      </c>
      <c r="I37">
        <f t="shared" si="8"/>
        <v>115605504</v>
      </c>
      <c r="J37">
        <f>MIN(D36+D37,G37)</f>
        <v>50176</v>
      </c>
      <c r="M37">
        <v>7045</v>
      </c>
    </row>
    <row r="38" spans="1:16" x14ac:dyDescent="0.2">
      <c r="A38">
        <v>36</v>
      </c>
      <c r="B38">
        <v>7</v>
      </c>
      <c r="C38">
        <v>512</v>
      </c>
      <c r="D38">
        <f t="shared" si="0"/>
        <v>25088</v>
      </c>
      <c r="E38">
        <v>3</v>
      </c>
      <c r="F38">
        <v>3</v>
      </c>
      <c r="G38">
        <f t="shared" si="7"/>
        <v>2359296</v>
      </c>
      <c r="H38">
        <v>1</v>
      </c>
      <c r="I38">
        <f t="shared" si="8"/>
        <v>115605504</v>
      </c>
      <c r="J38">
        <f>MIN(D36+D37+D38,G38)</f>
        <v>75264</v>
      </c>
      <c r="M38" s="1" t="s">
        <v>31</v>
      </c>
    </row>
    <row r="39" spans="1:16" x14ac:dyDescent="0.2">
      <c r="A39">
        <v>37</v>
      </c>
      <c r="B39">
        <v>7</v>
      </c>
      <c r="C39">
        <v>512</v>
      </c>
      <c r="D39">
        <f t="shared" si="0"/>
        <v>25088</v>
      </c>
      <c r="E39">
        <v>3</v>
      </c>
      <c r="F39">
        <v>3</v>
      </c>
      <c r="G39">
        <f t="shared" si="7"/>
        <v>2359296</v>
      </c>
      <c r="H39">
        <v>1</v>
      </c>
      <c r="I39">
        <f t="shared" si="8"/>
        <v>115605504</v>
      </c>
      <c r="J39">
        <f>MIN(D38+D39,G39)</f>
        <v>50176</v>
      </c>
    </row>
    <row r="40" spans="1:16" x14ac:dyDescent="0.2">
      <c r="A40">
        <v>38</v>
      </c>
      <c r="B40">
        <v>7</v>
      </c>
      <c r="C40">
        <v>512</v>
      </c>
      <c r="D40">
        <f t="shared" si="0"/>
        <v>25088</v>
      </c>
      <c r="E40">
        <v>3</v>
      </c>
      <c r="F40">
        <v>3</v>
      </c>
      <c r="G40">
        <f t="shared" si="7"/>
        <v>2359296</v>
      </c>
      <c r="H40">
        <v>1</v>
      </c>
      <c r="I40">
        <f t="shared" si="8"/>
        <v>115605504</v>
      </c>
      <c r="J40">
        <f>MIN(D38+D39+D40,G40)</f>
        <v>75264</v>
      </c>
      <c r="K40">
        <f>SUM(I6:I40)</f>
        <v>3525967872</v>
      </c>
    </row>
    <row r="41" spans="1:16" x14ac:dyDescent="0.2">
      <c r="A41">
        <v>39</v>
      </c>
      <c r="B41">
        <v>1</v>
      </c>
      <c r="C41">
        <v>512</v>
      </c>
      <c r="D41">
        <f t="shared" si="0"/>
        <v>512</v>
      </c>
      <c r="K41">
        <f>SUM(I4:I40)</f>
        <v>3643981824</v>
      </c>
    </row>
    <row r="42" spans="1:16" x14ac:dyDescent="0.2">
      <c r="A42">
        <v>40</v>
      </c>
      <c r="B42">
        <v>1</v>
      </c>
      <c r="C42">
        <v>1000</v>
      </c>
      <c r="D42">
        <f t="shared" si="0"/>
        <v>1000</v>
      </c>
      <c r="E42">
        <v>1</v>
      </c>
      <c r="F42">
        <v>1</v>
      </c>
      <c r="G42">
        <f>C41*C42*E42*F42</f>
        <v>512000</v>
      </c>
      <c r="H42">
        <v>1</v>
      </c>
      <c r="I42">
        <f>POWER(INT((B41-1)/H42)+1, 2)*E42*F42*C41*C42</f>
        <v>512000</v>
      </c>
    </row>
    <row r="43" spans="1:16" x14ac:dyDescent="0.2">
      <c r="D43">
        <f>MAX(D3:D42)</f>
        <v>802816</v>
      </c>
      <c r="G43">
        <f>SUM(G4:G42)</f>
        <v>21607616</v>
      </c>
      <c r="I43">
        <f>SUM(I4:I42)</f>
        <v>3644493824</v>
      </c>
    </row>
  </sheetData>
  <mergeCells count="2">
    <mergeCell ref="A1:I1"/>
    <mergeCell ref="L1:O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0" workbookViewId="0">
      <selection activeCell="G3" sqref="G3:G39"/>
    </sheetView>
  </sheetViews>
  <sheetFormatPr defaultRowHeight="14.25" x14ac:dyDescent="0.2"/>
  <cols>
    <col min="1" max="1" width="12.25" bestFit="1" customWidth="1"/>
    <col min="7" max="7" width="10.25" customWidth="1"/>
    <col min="9" max="9" width="12.5" customWidth="1"/>
    <col min="11" max="13" width="10.5" bestFit="1" customWidth="1"/>
  </cols>
  <sheetData>
    <row r="1" spans="1:13" x14ac:dyDescent="0.2">
      <c r="A1" s="10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10</v>
      </c>
      <c r="I1" t="s">
        <v>3</v>
      </c>
      <c r="K1" t="s">
        <v>130</v>
      </c>
      <c r="L1" t="s">
        <v>131</v>
      </c>
      <c r="M1" t="s">
        <v>132</v>
      </c>
    </row>
    <row r="2" spans="1:13" x14ac:dyDescent="0.2">
      <c r="A2" t="s">
        <v>91</v>
      </c>
      <c r="B2">
        <v>224</v>
      </c>
      <c r="C2">
        <v>3</v>
      </c>
      <c r="D2">
        <f t="shared" ref="D2:D8" si="0">B2*B2*C2</f>
        <v>150528</v>
      </c>
      <c r="K2">
        <f>I5+I6+I9+I10+I13+I14+I18+I19+I22+I23+I26+I27+I30+I31+I35+I36+I39</f>
        <v>211301888</v>
      </c>
      <c r="L2">
        <f>I7+I11+I15+I20+I24+I28+I32+I37</f>
        <v>447492096</v>
      </c>
      <c r="M2">
        <f>I3</f>
        <v>177020928</v>
      </c>
    </row>
    <row r="3" spans="1:13" x14ac:dyDescent="0.2">
      <c r="A3" t="s">
        <v>92</v>
      </c>
      <c r="B3">
        <v>111</v>
      </c>
      <c r="C3">
        <v>96</v>
      </c>
      <c r="D3">
        <f t="shared" si="0"/>
        <v>1182816</v>
      </c>
      <c r="E3">
        <v>7</v>
      </c>
      <c r="F3">
        <v>7</v>
      </c>
      <c r="G3">
        <f>C2*C3*E3*F3</f>
        <v>14112</v>
      </c>
      <c r="H3">
        <v>2</v>
      </c>
      <c r="I3">
        <f>POWER(INT((B2-1)/H3)+1, 2)*E3*F3*C2*C3</f>
        <v>177020928</v>
      </c>
    </row>
    <row r="4" spans="1:13" x14ac:dyDescent="0.2">
      <c r="A4" t="s">
        <v>93</v>
      </c>
      <c r="B4">
        <v>55</v>
      </c>
      <c r="C4">
        <v>96</v>
      </c>
      <c r="D4">
        <f t="shared" si="0"/>
        <v>290400</v>
      </c>
    </row>
    <row r="5" spans="1:13" x14ac:dyDescent="0.2">
      <c r="A5" t="s">
        <v>94</v>
      </c>
      <c r="B5">
        <v>55</v>
      </c>
      <c r="C5">
        <v>16</v>
      </c>
      <c r="D5">
        <f t="shared" si="0"/>
        <v>48400</v>
      </c>
      <c r="E5">
        <v>1</v>
      </c>
      <c r="F5">
        <v>1</v>
      </c>
      <c r="G5">
        <f>C4*C5*E5*F5</f>
        <v>1536</v>
      </c>
      <c r="H5">
        <v>1</v>
      </c>
      <c r="I5">
        <f>POWER(INT((B4-1)/H5)+1, 2)*E5*F5*C4*C5</f>
        <v>4646400</v>
      </c>
    </row>
    <row r="6" spans="1:13" x14ac:dyDescent="0.2">
      <c r="A6" t="s">
        <v>96</v>
      </c>
      <c r="B6">
        <v>55</v>
      </c>
      <c r="C6">
        <v>64</v>
      </c>
      <c r="D6">
        <f t="shared" si="0"/>
        <v>193600</v>
      </c>
      <c r="E6" s="1">
        <v>1</v>
      </c>
      <c r="F6" s="1">
        <v>1</v>
      </c>
      <c r="G6">
        <f>C5*C6*E6*F6</f>
        <v>1024</v>
      </c>
      <c r="H6">
        <v>1</v>
      </c>
      <c r="I6">
        <f>POWER(INT((B5-1)/H6)+1, 2)*E6*F6*C5*C6</f>
        <v>3097600</v>
      </c>
    </row>
    <row r="7" spans="1:13" x14ac:dyDescent="0.2">
      <c r="A7" t="s">
        <v>97</v>
      </c>
      <c r="B7">
        <v>55</v>
      </c>
      <c r="C7">
        <v>64</v>
      </c>
      <c r="D7">
        <f t="shared" si="0"/>
        <v>193600</v>
      </c>
      <c r="E7" s="1">
        <v>3</v>
      </c>
      <c r="F7" s="1">
        <v>3</v>
      </c>
      <c r="G7">
        <f>C5*C7*E7*F7</f>
        <v>9216</v>
      </c>
      <c r="H7">
        <v>1</v>
      </c>
      <c r="I7">
        <f>POWER(INT((B5-1)/H7)+1, 2)*E7*F7*C5*C7</f>
        <v>27878400</v>
      </c>
    </row>
    <row r="8" spans="1:13" x14ac:dyDescent="0.2">
      <c r="A8" t="s">
        <v>95</v>
      </c>
      <c r="B8">
        <v>55</v>
      </c>
      <c r="C8">
        <v>128</v>
      </c>
      <c r="D8">
        <f t="shared" si="0"/>
        <v>387200</v>
      </c>
      <c r="E8" s="1"/>
      <c r="F8" s="1"/>
    </row>
    <row r="9" spans="1:13" x14ac:dyDescent="0.2">
      <c r="A9" t="s">
        <v>98</v>
      </c>
      <c r="B9">
        <v>55</v>
      </c>
      <c r="C9">
        <v>16</v>
      </c>
      <c r="D9">
        <f t="shared" ref="D9:D34" si="1">B9*B9*C9</f>
        <v>48400</v>
      </c>
      <c r="E9">
        <v>1</v>
      </c>
      <c r="F9">
        <v>1</v>
      </c>
      <c r="G9">
        <f>C8*C9*E9*F9</f>
        <v>2048</v>
      </c>
      <c r="H9">
        <v>1</v>
      </c>
      <c r="I9">
        <f>POWER(INT((B8-1)/H9)+1, 2)*E9*F9*C8*C9</f>
        <v>6195200</v>
      </c>
    </row>
    <row r="10" spans="1:13" x14ac:dyDescent="0.2">
      <c r="A10" t="s">
        <v>99</v>
      </c>
      <c r="B10">
        <v>55</v>
      </c>
      <c r="C10">
        <v>64</v>
      </c>
      <c r="D10">
        <f t="shared" si="1"/>
        <v>193600</v>
      </c>
      <c r="E10" s="1">
        <v>1</v>
      </c>
      <c r="F10" s="1">
        <v>1</v>
      </c>
      <c r="G10">
        <f>C9*C10*E10*F10</f>
        <v>1024</v>
      </c>
      <c r="H10">
        <v>1</v>
      </c>
      <c r="I10">
        <f>POWER(INT((B9-1)/H10)+1, 2)*E10*F10*C9*C10</f>
        <v>3097600</v>
      </c>
    </row>
    <row r="11" spans="1:13" x14ac:dyDescent="0.2">
      <c r="A11" t="s">
        <v>100</v>
      </c>
      <c r="B11">
        <v>55</v>
      </c>
      <c r="C11">
        <v>64</v>
      </c>
      <c r="D11">
        <f t="shared" si="1"/>
        <v>193600</v>
      </c>
      <c r="E11" s="1">
        <v>3</v>
      </c>
      <c r="F11" s="1">
        <v>3</v>
      </c>
      <c r="G11">
        <f>C9*C11*E11*F11</f>
        <v>9216</v>
      </c>
      <c r="H11">
        <v>1</v>
      </c>
      <c r="I11">
        <f>POWER(INT((B9-1)/H11)+1, 2)*E11*F11*C9*C11</f>
        <v>27878400</v>
      </c>
    </row>
    <row r="12" spans="1:13" x14ac:dyDescent="0.2">
      <c r="A12" t="s">
        <v>101</v>
      </c>
      <c r="B12">
        <v>55</v>
      </c>
      <c r="C12">
        <v>128</v>
      </c>
      <c r="D12">
        <f t="shared" si="1"/>
        <v>387200</v>
      </c>
      <c r="E12" s="1"/>
      <c r="F12" s="1"/>
    </row>
    <row r="13" spans="1:13" x14ac:dyDescent="0.2">
      <c r="A13" t="s">
        <v>102</v>
      </c>
      <c r="B13">
        <v>55</v>
      </c>
      <c r="C13">
        <v>32</v>
      </c>
      <c r="D13">
        <f t="shared" si="1"/>
        <v>96800</v>
      </c>
      <c r="E13">
        <v>1</v>
      </c>
      <c r="F13">
        <v>1</v>
      </c>
      <c r="G13">
        <f>C12*C13*E13*F13</f>
        <v>4096</v>
      </c>
      <c r="H13">
        <v>1</v>
      </c>
      <c r="I13">
        <f>POWER(INT((B12-1)/H13)+1, 2)*E13*F13*C12*C13</f>
        <v>12390400</v>
      </c>
    </row>
    <row r="14" spans="1:13" x14ac:dyDescent="0.2">
      <c r="A14" t="s">
        <v>103</v>
      </c>
      <c r="B14">
        <v>55</v>
      </c>
      <c r="C14">
        <v>128</v>
      </c>
      <c r="D14">
        <f t="shared" si="1"/>
        <v>387200</v>
      </c>
      <c r="E14" s="1">
        <v>1</v>
      </c>
      <c r="F14" s="1">
        <v>1</v>
      </c>
      <c r="G14">
        <f>C13*C14*E14*F14</f>
        <v>4096</v>
      </c>
      <c r="H14">
        <v>1</v>
      </c>
      <c r="I14">
        <f>POWER(INT((B13-1)/H14)+1, 2)*E14*F14*C13*C14</f>
        <v>12390400</v>
      </c>
    </row>
    <row r="15" spans="1:13" x14ac:dyDescent="0.2">
      <c r="A15" t="s">
        <v>104</v>
      </c>
      <c r="B15">
        <v>55</v>
      </c>
      <c r="C15">
        <v>128</v>
      </c>
      <c r="D15">
        <f t="shared" si="1"/>
        <v>387200</v>
      </c>
      <c r="E15" s="1">
        <v>3</v>
      </c>
      <c r="F15" s="1">
        <v>3</v>
      </c>
      <c r="G15">
        <f>C13*C15*E15*F15</f>
        <v>36864</v>
      </c>
      <c r="H15">
        <v>1</v>
      </c>
      <c r="I15">
        <f>POWER(INT((B13-1)/H15)+1, 2)*E15*F15*C13*C15</f>
        <v>111513600</v>
      </c>
    </row>
    <row r="16" spans="1:13" x14ac:dyDescent="0.2">
      <c r="A16" t="s">
        <v>105</v>
      </c>
      <c r="B16">
        <v>55</v>
      </c>
      <c r="C16">
        <v>256</v>
      </c>
      <c r="D16">
        <f t="shared" si="1"/>
        <v>774400</v>
      </c>
      <c r="E16" s="1"/>
      <c r="F16" s="1"/>
    </row>
    <row r="17" spans="1:9" x14ac:dyDescent="0.2">
      <c r="A17" t="s">
        <v>106</v>
      </c>
      <c r="B17">
        <v>27</v>
      </c>
      <c r="C17">
        <v>256</v>
      </c>
      <c r="D17">
        <f t="shared" si="1"/>
        <v>186624</v>
      </c>
    </row>
    <row r="18" spans="1:9" x14ac:dyDescent="0.2">
      <c r="A18" t="s">
        <v>107</v>
      </c>
      <c r="B18">
        <v>27</v>
      </c>
      <c r="C18">
        <v>32</v>
      </c>
      <c r="D18">
        <f t="shared" si="1"/>
        <v>23328</v>
      </c>
      <c r="E18">
        <v>1</v>
      </c>
      <c r="F18">
        <v>1</v>
      </c>
      <c r="G18">
        <f>C17*C18*E18*F18</f>
        <v>8192</v>
      </c>
      <c r="H18">
        <v>1</v>
      </c>
      <c r="I18">
        <f>POWER(INT((B17-1)/H18)+1, 2)*E18*F18*C17*C18</f>
        <v>5971968</v>
      </c>
    </row>
    <row r="19" spans="1:9" x14ac:dyDescent="0.2">
      <c r="A19" t="s">
        <v>108</v>
      </c>
      <c r="B19">
        <v>27</v>
      </c>
      <c r="C19">
        <v>128</v>
      </c>
      <c r="D19">
        <f t="shared" si="1"/>
        <v>93312</v>
      </c>
      <c r="E19" s="1">
        <v>1</v>
      </c>
      <c r="F19" s="1">
        <v>1</v>
      </c>
      <c r="G19">
        <f>C18*C19*E19*F19</f>
        <v>4096</v>
      </c>
      <c r="H19">
        <v>1</v>
      </c>
      <c r="I19">
        <f>POWER(INT((B18-1)/H19)+1, 2)*E19*F19*C18*C19</f>
        <v>2985984</v>
      </c>
    </row>
    <row r="20" spans="1:9" x14ac:dyDescent="0.2">
      <c r="A20" t="s">
        <v>109</v>
      </c>
      <c r="B20">
        <v>27</v>
      </c>
      <c r="C20">
        <v>128</v>
      </c>
      <c r="D20">
        <f t="shared" si="1"/>
        <v>93312</v>
      </c>
      <c r="E20" s="1">
        <v>3</v>
      </c>
      <c r="F20" s="1">
        <v>3</v>
      </c>
      <c r="G20">
        <f>C18*C20*E20*F20</f>
        <v>36864</v>
      </c>
      <c r="H20">
        <v>1</v>
      </c>
      <c r="I20">
        <f>POWER(INT((B18-1)/H20)+1, 2)*E20*F20*C18*C20</f>
        <v>26873856</v>
      </c>
    </row>
    <row r="21" spans="1:9" x14ac:dyDescent="0.2">
      <c r="A21" t="s">
        <v>110</v>
      </c>
      <c r="B21">
        <v>27</v>
      </c>
      <c r="C21">
        <f>C19+C20</f>
        <v>256</v>
      </c>
      <c r="D21">
        <f t="shared" si="1"/>
        <v>186624</v>
      </c>
      <c r="E21" s="1"/>
      <c r="F21" s="1"/>
    </row>
    <row r="22" spans="1:9" x14ac:dyDescent="0.2">
      <c r="A22" t="s">
        <v>111</v>
      </c>
      <c r="B22">
        <v>27</v>
      </c>
      <c r="C22">
        <v>48</v>
      </c>
      <c r="D22">
        <f t="shared" si="1"/>
        <v>34992</v>
      </c>
      <c r="E22">
        <v>1</v>
      </c>
      <c r="F22">
        <v>1</v>
      </c>
      <c r="G22">
        <f>C21*C22*E22*F22</f>
        <v>12288</v>
      </c>
      <c r="H22">
        <v>1</v>
      </c>
      <c r="I22">
        <f>POWER(INT((B21-1)/H22)+1, 2)*E22*F22*C21*C22</f>
        <v>8957952</v>
      </c>
    </row>
    <row r="23" spans="1:9" x14ac:dyDescent="0.2">
      <c r="A23" t="s">
        <v>112</v>
      </c>
      <c r="B23">
        <v>27</v>
      </c>
      <c r="C23">
        <v>192</v>
      </c>
      <c r="D23">
        <f t="shared" si="1"/>
        <v>139968</v>
      </c>
      <c r="E23" s="1">
        <v>1</v>
      </c>
      <c r="F23" s="1">
        <v>1</v>
      </c>
      <c r="G23">
        <f>C22*C23*E23*F23</f>
        <v>9216</v>
      </c>
      <c r="H23">
        <v>1</v>
      </c>
      <c r="I23">
        <f>POWER(INT((B22-1)/H23)+1, 2)*E23*F23*C22*C23</f>
        <v>6718464</v>
      </c>
    </row>
    <row r="24" spans="1:9" x14ac:dyDescent="0.2">
      <c r="A24" t="s">
        <v>113</v>
      </c>
      <c r="B24">
        <v>27</v>
      </c>
      <c r="C24">
        <v>192</v>
      </c>
      <c r="D24">
        <f t="shared" si="1"/>
        <v>139968</v>
      </c>
      <c r="E24" s="1">
        <v>3</v>
      </c>
      <c r="F24" s="1">
        <v>3</v>
      </c>
      <c r="G24">
        <f>C22*C24*E24*F24</f>
        <v>82944</v>
      </c>
      <c r="H24">
        <v>1</v>
      </c>
      <c r="I24">
        <f>POWER(INT((B22-1)/H24)+1, 2)*E24*F24*C22*C24</f>
        <v>60466176</v>
      </c>
    </row>
    <row r="25" spans="1:9" x14ac:dyDescent="0.2">
      <c r="A25" t="s">
        <v>114</v>
      </c>
      <c r="B25">
        <v>27</v>
      </c>
      <c r="C25">
        <f>C23+C24</f>
        <v>384</v>
      </c>
      <c r="D25">
        <f t="shared" si="1"/>
        <v>279936</v>
      </c>
      <c r="E25" s="1"/>
      <c r="F25" s="1"/>
    </row>
    <row r="26" spans="1:9" x14ac:dyDescent="0.2">
      <c r="A26" t="s">
        <v>115</v>
      </c>
      <c r="B26">
        <v>27</v>
      </c>
      <c r="C26">
        <v>48</v>
      </c>
      <c r="D26">
        <f t="shared" si="1"/>
        <v>34992</v>
      </c>
      <c r="E26">
        <v>1</v>
      </c>
      <c r="F26">
        <v>1</v>
      </c>
      <c r="G26">
        <f>C25*C26*E26*F26</f>
        <v>18432</v>
      </c>
      <c r="H26">
        <v>1</v>
      </c>
      <c r="I26">
        <f>POWER(INT((B25-1)/H26)+1, 2)*E26*F26*C25*C26</f>
        <v>13436928</v>
      </c>
    </row>
    <row r="27" spans="1:9" x14ac:dyDescent="0.2">
      <c r="A27" t="s">
        <v>116</v>
      </c>
      <c r="B27">
        <v>27</v>
      </c>
      <c r="C27">
        <v>192</v>
      </c>
      <c r="D27">
        <f t="shared" si="1"/>
        <v>139968</v>
      </c>
      <c r="E27" s="1">
        <v>1</v>
      </c>
      <c r="F27" s="1">
        <v>1</v>
      </c>
      <c r="G27">
        <f>C26*C27*E27*F27</f>
        <v>9216</v>
      </c>
      <c r="H27">
        <v>1</v>
      </c>
      <c r="I27">
        <f>POWER(INT((B26-1)/H27)+1, 2)*E27*F27*C26*C27</f>
        <v>6718464</v>
      </c>
    </row>
    <row r="28" spans="1:9" x14ac:dyDescent="0.2">
      <c r="A28" t="s">
        <v>117</v>
      </c>
      <c r="B28">
        <v>27</v>
      </c>
      <c r="C28">
        <v>192</v>
      </c>
      <c r="D28">
        <f t="shared" si="1"/>
        <v>139968</v>
      </c>
      <c r="E28" s="1">
        <v>3</v>
      </c>
      <c r="F28" s="1">
        <v>3</v>
      </c>
      <c r="G28">
        <f>C26*C28*E28*F28</f>
        <v>82944</v>
      </c>
      <c r="H28">
        <v>1</v>
      </c>
      <c r="I28">
        <f>POWER(INT((B26-1)/H28)+1, 2)*E28*F28*C26*C28</f>
        <v>60466176</v>
      </c>
    </row>
    <row r="29" spans="1:9" x14ac:dyDescent="0.2">
      <c r="A29" t="s">
        <v>118</v>
      </c>
      <c r="B29">
        <v>27</v>
      </c>
      <c r="C29">
        <f>C27+C28</f>
        <v>384</v>
      </c>
      <c r="D29">
        <f t="shared" si="1"/>
        <v>279936</v>
      </c>
      <c r="E29" s="1"/>
      <c r="F29" s="1"/>
    </row>
    <row r="30" spans="1:9" x14ac:dyDescent="0.2">
      <c r="A30" t="s">
        <v>119</v>
      </c>
      <c r="B30">
        <v>27</v>
      </c>
      <c r="C30">
        <v>64</v>
      </c>
      <c r="D30">
        <f t="shared" si="1"/>
        <v>46656</v>
      </c>
      <c r="E30">
        <v>1</v>
      </c>
      <c r="F30">
        <v>1</v>
      </c>
      <c r="G30">
        <f>C29*C30*E30*F30</f>
        <v>24576</v>
      </c>
      <c r="H30">
        <v>1</v>
      </c>
      <c r="I30">
        <f>POWER(INT((B29-1)/H30)+1, 2)*E30*F30*C29*C30</f>
        <v>17915904</v>
      </c>
    </row>
    <row r="31" spans="1:9" x14ac:dyDescent="0.2">
      <c r="A31" t="s">
        <v>120</v>
      </c>
      <c r="B31">
        <v>27</v>
      </c>
      <c r="C31">
        <v>256</v>
      </c>
      <c r="D31">
        <f t="shared" si="1"/>
        <v>186624</v>
      </c>
      <c r="E31" s="1">
        <v>1</v>
      </c>
      <c r="F31" s="1">
        <v>1</v>
      </c>
      <c r="G31">
        <f>C30*C31*E31*F31</f>
        <v>16384</v>
      </c>
      <c r="H31">
        <v>1</v>
      </c>
      <c r="I31">
        <f>POWER(INT((B30-1)/H31)+1, 2)*E31*F31*C30*C31</f>
        <v>11943936</v>
      </c>
    </row>
    <row r="32" spans="1:9" x14ac:dyDescent="0.2">
      <c r="A32" t="s">
        <v>121</v>
      </c>
      <c r="B32">
        <v>27</v>
      </c>
      <c r="C32">
        <v>256</v>
      </c>
      <c r="D32">
        <f t="shared" si="1"/>
        <v>186624</v>
      </c>
      <c r="E32" s="1">
        <v>3</v>
      </c>
      <c r="F32" s="1">
        <v>3</v>
      </c>
      <c r="G32">
        <f>C30*C32*E32*F32</f>
        <v>147456</v>
      </c>
      <c r="H32">
        <v>1</v>
      </c>
      <c r="I32">
        <f>POWER(INT((B30-1)/H32)+1, 2)*E32*F32*C30*C32</f>
        <v>107495424</v>
      </c>
    </row>
    <row r="33" spans="1:9" x14ac:dyDescent="0.2">
      <c r="A33" t="s">
        <v>122</v>
      </c>
      <c r="B33">
        <v>27</v>
      </c>
      <c r="C33">
        <f>C31+C32</f>
        <v>512</v>
      </c>
      <c r="D33">
        <f t="shared" si="1"/>
        <v>373248</v>
      </c>
      <c r="E33" s="1"/>
      <c r="F33" s="1"/>
    </row>
    <row r="34" spans="1:9" x14ac:dyDescent="0.2">
      <c r="A34" t="s">
        <v>123</v>
      </c>
      <c r="B34">
        <v>13</v>
      </c>
      <c r="C34">
        <v>512</v>
      </c>
      <c r="D34">
        <f t="shared" si="1"/>
        <v>86528</v>
      </c>
    </row>
    <row r="35" spans="1:9" x14ac:dyDescent="0.2">
      <c r="A35" t="s">
        <v>124</v>
      </c>
      <c r="B35">
        <v>13</v>
      </c>
      <c r="C35">
        <v>64</v>
      </c>
      <c r="D35">
        <f t="shared" ref="D35:D40" si="2">B35*B35*C35</f>
        <v>10816</v>
      </c>
      <c r="E35">
        <v>1</v>
      </c>
      <c r="F35">
        <v>1</v>
      </c>
      <c r="G35">
        <f>C34*C35*E35*F35</f>
        <v>32768</v>
      </c>
      <c r="H35">
        <v>1</v>
      </c>
      <c r="I35">
        <f>POWER(INT((B34-1)/H35)+1, 2)*E35*F35*C34*C35</f>
        <v>5537792</v>
      </c>
    </row>
    <row r="36" spans="1:9" x14ac:dyDescent="0.2">
      <c r="A36" t="s">
        <v>125</v>
      </c>
      <c r="B36">
        <v>13</v>
      </c>
      <c r="C36">
        <v>256</v>
      </c>
      <c r="D36">
        <f t="shared" si="2"/>
        <v>43264</v>
      </c>
      <c r="E36" s="1">
        <v>1</v>
      </c>
      <c r="F36" s="1">
        <v>1</v>
      </c>
      <c r="G36">
        <f>C35*C36*E36*F36</f>
        <v>16384</v>
      </c>
      <c r="H36">
        <v>1</v>
      </c>
      <c r="I36">
        <f>POWER(INT((B35-1)/H36)+1, 2)*E36*F36*C35*C36</f>
        <v>2768896</v>
      </c>
    </row>
    <row r="37" spans="1:9" x14ac:dyDescent="0.2">
      <c r="A37" t="s">
        <v>126</v>
      </c>
      <c r="B37">
        <v>13</v>
      </c>
      <c r="C37">
        <v>256</v>
      </c>
      <c r="D37">
        <f t="shared" si="2"/>
        <v>43264</v>
      </c>
      <c r="E37" s="1">
        <v>3</v>
      </c>
      <c r="F37" s="1">
        <v>3</v>
      </c>
      <c r="G37">
        <f>C35*C37*E37*F37</f>
        <v>147456</v>
      </c>
      <c r="H37">
        <v>1</v>
      </c>
      <c r="I37">
        <f>POWER(INT((B35-1)/H37)+1, 2)*E37*F37*C35*C37</f>
        <v>24920064</v>
      </c>
    </row>
    <row r="38" spans="1:9" x14ac:dyDescent="0.2">
      <c r="A38" t="s">
        <v>127</v>
      </c>
      <c r="B38">
        <v>13</v>
      </c>
      <c r="C38">
        <f>C36+C37</f>
        <v>512</v>
      </c>
      <c r="D38">
        <f t="shared" si="2"/>
        <v>86528</v>
      </c>
      <c r="E38" s="1"/>
      <c r="F38" s="1"/>
    </row>
    <row r="39" spans="1:9" x14ac:dyDescent="0.2">
      <c r="A39" t="s">
        <v>128</v>
      </c>
      <c r="B39">
        <v>13</v>
      </c>
      <c r="C39">
        <v>1000</v>
      </c>
      <c r="D39">
        <f t="shared" si="2"/>
        <v>169000</v>
      </c>
      <c r="E39" s="1">
        <v>1</v>
      </c>
      <c r="F39" s="1">
        <v>1</v>
      </c>
      <c r="G39">
        <f>C38*C39*E39*F39</f>
        <v>512000</v>
      </c>
      <c r="H39">
        <v>1</v>
      </c>
      <c r="I39">
        <f>POWER(INT((B38-1)/H39)+1, 2)*E39*F39*C38*C39</f>
        <v>86528000</v>
      </c>
    </row>
    <row r="40" spans="1:9" x14ac:dyDescent="0.2">
      <c r="A40" t="s">
        <v>129</v>
      </c>
      <c r="B40">
        <v>1</v>
      </c>
      <c r="C40">
        <v>10000</v>
      </c>
      <c r="D40">
        <f t="shared" si="2"/>
        <v>10000</v>
      </c>
    </row>
    <row r="41" spans="1:9" x14ac:dyDescent="0.2">
      <c r="D41">
        <f>MAX(D2:D40)</f>
        <v>1182816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1" sqref="G11"/>
    </sheetView>
  </sheetViews>
  <sheetFormatPr defaultRowHeight="14.25" x14ac:dyDescent="0.2"/>
  <sheetData>
    <row r="1" spans="1:9" x14ac:dyDescent="0.2">
      <c r="A1" s="19" t="s">
        <v>15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2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</row>
    <row r="3" spans="1:9" x14ac:dyDescent="0.2">
      <c r="A3">
        <v>1</v>
      </c>
      <c r="B3">
        <v>32</v>
      </c>
      <c r="C3">
        <v>1</v>
      </c>
      <c r="D3">
        <f t="shared" ref="D3:D10" si="0">B3*B3*C3</f>
        <v>1024</v>
      </c>
    </row>
    <row r="4" spans="1:9" x14ac:dyDescent="0.2">
      <c r="A4">
        <v>2</v>
      </c>
      <c r="B4">
        <v>28</v>
      </c>
      <c r="C4">
        <v>6</v>
      </c>
      <c r="D4">
        <f t="shared" si="0"/>
        <v>4704</v>
      </c>
      <c r="E4">
        <v>5</v>
      </c>
      <c r="F4">
        <v>5</v>
      </c>
      <c r="G4">
        <f>C3*C4*E4*F4</f>
        <v>150</v>
      </c>
      <c r="H4">
        <v>1</v>
      </c>
      <c r="I4">
        <f>B4*B4*E4*F4*C3*C4</f>
        <v>117600</v>
      </c>
    </row>
    <row r="5" spans="1:9" x14ac:dyDescent="0.2">
      <c r="A5">
        <v>3</v>
      </c>
      <c r="B5">
        <v>14</v>
      </c>
      <c r="C5">
        <v>6</v>
      </c>
      <c r="D5">
        <f t="shared" si="0"/>
        <v>1176</v>
      </c>
    </row>
    <row r="6" spans="1:9" x14ac:dyDescent="0.2">
      <c r="A6">
        <v>4</v>
      </c>
      <c r="B6">
        <v>10</v>
      </c>
      <c r="C6">
        <v>16</v>
      </c>
      <c r="D6">
        <f t="shared" si="0"/>
        <v>1600</v>
      </c>
      <c r="E6">
        <v>5</v>
      </c>
      <c r="F6">
        <v>5</v>
      </c>
      <c r="G6">
        <f>C5*C6*E6*F6</f>
        <v>2400</v>
      </c>
      <c r="H6">
        <v>1</v>
      </c>
      <c r="I6">
        <f>B6*B6*E6*F6*C5*C6</f>
        <v>240000</v>
      </c>
    </row>
    <row r="7" spans="1:9" x14ac:dyDescent="0.2">
      <c r="A7">
        <v>5</v>
      </c>
      <c r="B7">
        <v>5</v>
      </c>
      <c r="C7">
        <v>16</v>
      </c>
      <c r="D7">
        <f t="shared" si="0"/>
        <v>400</v>
      </c>
    </row>
    <row r="8" spans="1:9" x14ac:dyDescent="0.2">
      <c r="A8">
        <v>6</v>
      </c>
      <c r="B8">
        <v>1</v>
      </c>
      <c r="C8">
        <v>120</v>
      </c>
      <c r="D8">
        <f t="shared" si="0"/>
        <v>120</v>
      </c>
      <c r="E8">
        <v>1</v>
      </c>
      <c r="F8">
        <v>1</v>
      </c>
      <c r="G8">
        <f>B7*B7*C7*C8*E8*F8</f>
        <v>48000</v>
      </c>
      <c r="H8">
        <v>1</v>
      </c>
      <c r="I8">
        <f>B7*B7*C7*C8</f>
        <v>48000</v>
      </c>
    </row>
    <row r="9" spans="1:9" x14ac:dyDescent="0.2">
      <c r="A9">
        <v>7</v>
      </c>
      <c r="B9">
        <v>1</v>
      </c>
      <c r="C9">
        <v>84</v>
      </c>
      <c r="D9">
        <f t="shared" si="0"/>
        <v>84</v>
      </c>
      <c r="E9">
        <v>1</v>
      </c>
      <c r="F9">
        <v>1</v>
      </c>
      <c r="G9">
        <f>C8*C9*E9*F9</f>
        <v>10080</v>
      </c>
      <c r="H9">
        <v>1</v>
      </c>
      <c r="I9">
        <f>B8*B8*C8*C9</f>
        <v>10080</v>
      </c>
    </row>
    <row r="10" spans="1:9" x14ac:dyDescent="0.2">
      <c r="A10">
        <v>8</v>
      </c>
      <c r="B10">
        <v>1</v>
      </c>
      <c r="C10">
        <v>10</v>
      </c>
      <c r="D10">
        <f t="shared" si="0"/>
        <v>10</v>
      </c>
      <c r="E10">
        <v>1</v>
      </c>
      <c r="F10">
        <v>1</v>
      </c>
      <c r="G10">
        <f>C9*C10*E10*F10</f>
        <v>840</v>
      </c>
      <c r="H10">
        <v>1</v>
      </c>
      <c r="I10">
        <f>B9*B9*C9*C10</f>
        <v>840</v>
      </c>
    </row>
    <row r="11" spans="1:9" x14ac:dyDescent="0.2">
      <c r="D11">
        <f>MAX(D3:D10)</f>
        <v>4704</v>
      </c>
      <c r="G11">
        <f>SUM(G3:G10)</f>
        <v>61470</v>
      </c>
      <c r="I11">
        <f>SUM(I3:I10)</f>
        <v>416520</v>
      </c>
    </row>
    <row r="13" spans="1:9" x14ac:dyDescent="0.2">
      <c r="A13" t="s">
        <v>16</v>
      </c>
    </row>
    <row r="14" spans="1:9" x14ac:dyDescent="0.2">
      <c r="A14" t="s">
        <v>17</v>
      </c>
      <c r="B14" t="s">
        <v>18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opLeftCell="A91" workbookViewId="0">
      <selection activeCell="G161" sqref="G161"/>
    </sheetView>
  </sheetViews>
  <sheetFormatPr defaultRowHeight="14.25" x14ac:dyDescent="0.2"/>
  <cols>
    <col min="3" max="3" width="9.5" bestFit="1" customWidth="1"/>
    <col min="7" max="7" width="9.5" bestFit="1" customWidth="1"/>
    <col min="9" max="9" width="12.75" bestFit="1" customWidth="1"/>
  </cols>
  <sheetData>
    <row r="1" spans="1:9" x14ac:dyDescent="0.2">
      <c r="A1" s="19" t="s">
        <v>184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15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</row>
    <row r="3" spans="1:9" x14ac:dyDescent="0.2">
      <c r="A3">
        <v>1</v>
      </c>
      <c r="B3">
        <v>224</v>
      </c>
      <c r="C3">
        <v>3</v>
      </c>
      <c r="D3">
        <f t="shared" ref="D3:D8" si="0">B3*B3*C3</f>
        <v>150528</v>
      </c>
    </row>
    <row r="4" spans="1:9" x14ac:dyDescent="0.2">
      <c r="A4">
        <v>2</v>
      </c>
      <c r="B4">
        <v>112</v>
      </c>
      <c r="C4">
        <v>64</v>
      </c>
      <c r="D4">
        <f t="shared" si="0"/>
        <v>802816</v>
      </c>
      <c r="E4">
        <v>7</v>
      </c>
      <c r="F4">
        <v>7</v>
      </c>
      <c r="G4">
        <f>C3*C4*E4*F4</f>
        <v>9408</v>
      </c>
      <c r="H4">
        <v>2</v>
      </c>
      <c r="I4">
        <f>B4*B4*E4*F4*C3*C4</f>
        <v>118013952</v>
      </c>
    </row>
    <row r="5" spans="1:9" x14ac:dyDescent="0.2">
      <c r="A5">
        <v>3</v>
      </c>
      <c r="B5">
        <v>56</v>
      </c>
      <c r="C5">
        <v>64</v>
      </c>
      <c r="D5">
        <f t="shared" si="0"/>
        <v>200704</v>
      </c>
    </row>
    <row r="6" spans="1:9" x14ac:dyDescent="0.2">
      <c r="A6">
        <v>4</v>
      </c>
      <c r="B6">
        <v>56</v>
      </c>
      <c r="C6">
        <v>64</v>
      </c>
      <c r="D6">
        <f t="shared" si="0"/>
        <v>200704</v>
      </c>
      <c r="E6">
        <v>1</v>
      </c>
      <c r="F6">
        <v>1</v>
      </c>
      <c r="G6">
        <f t="shared" ref="G6:G8" si="1">C5*C6*E6*F6</f>
        <v>4096</v>
      </c>
      <c r="H6">
        <v>1</v>
      </c>
      <c r="I6">
        <f>B6*B6*E6*F6*C5*C6</f>
        <v>12845056</v>
      </c>
    </row>
    <row r="7" spans="1:9" x14ac:dyDescent="0.2">
      <c r="A7">
        <v>5</v>
      </c>
      <c r="B7">
        <v>56</v>
      </c>
      <c r="C7">
        <v>64</v>
      </c>
      <c r="D7">
        <f t="shared" si="0"/>
        <v>200704</v>
      </c>
      <c r="E7">
        <v>3</v>
      </c>
      <c r="F7">
        <v>3</v>
      </c>
      <c r="G7">
        <f t="shared" si="1"/>
        <v>36864</v>
      </c>
      <c r="H7">
        <v>1</v>
      </c>
      <c r="I7">
        <f t="shared" ref="I7:I14" si="2">B7*B7*E7*F7*C6*C7</f>
        <v>115605504</v>
      </c>
    </row>
    <row r="8" spans="1:9" x14ac:dyDescent="0.2">
      <c r="A8">
        <v>6</v>
      </c>
      <c r="B8">
        <v>56</v>
      </c>
      <c r="C8">
        <v>256</v>
      </c>
      <c r="D8">
        <f t="shared" si="0"/>
        <v>802816</v>
      </c>
      <c r="E8">
        <v>1</v>
      </c>
      <c r="F8">
        <v>1</v>
      </c>
      <c r="G8">
        <f t="shared" si="1"/>
        <v>16384</v>
      </c>
      <c r="H8">
        <v>1</v>
      </c>
      <c r="I8">
        <f t="shared" si="2"/>
        <v>51380224</v>
      </c>
    </row>
    <row r="9" spans="1:9" x14ac:dyDescent="0.2">
      <c r="A9">
        <v>7</v>
      </c>
      <c r="B9">
        <v>56</v>
      </c>
      <c r="C9">
        <v>64</v>
      </c>
      <c r="D9">
        <f t="shared" ref="D9:D18" si="3">B9*B9*C9</f>
        <v>200704</v>
      </c>
      <c r="E9">
        <v>1</v>
      </c>
      <c r="F9">
        <v>1</v>
      </c>
      <c r="G9">
        <f t="shared" ref="G9:G14" si="4">C8*C9*E9*F9</f>
        <v>16384</v>
      </c>
      <c r="H9">
        <v>1</v>
      </c>
      <c r="I9">
        <f t="shared" si="2"/>
        <v>51380224</v>
      </c>
    </row>
    <row r="10" spans="1:9" x14ac:dyDescent="0.2">
      <c r="A10">
        <v>8</v>
      </c>
      <c r="B10">
        <v>56</v>
      </c>
      <c r="C10">
        <v>64</v>
      </c>
      <c r="D10">
        <f t="shared" si="3"/>
        <v>200704</v>
      </c>
      <c r="E10">
        <v>3</v>
      </c>
      <c r="F10">
        <v>3</v>
      </c>
      <c r="G10">
        <f t="shared" si="4"/>
        <v>36864</v>
      </c>
      <c r="H10">
        <v>1</v>
      </c>
      <c r="I10">
        <f t="shared" si="2"/>
        <v>115605504</v>
      </c>
    </row>
    <row r="11" spans="1:9" x14ac:dyDescent="0.2">
      <c r="A11">
        <v>9</v>
      </c>
      <c r="B11">
        <v>56</v>
      </c>
      <c r="C11">
        <v>256</v>
      </c>
      <c r="D11">
        <f t="shared" si="3"/>
        <v>802816</v>
      </c>
      <c r="E11">
        <v>1</v>
      </c>
      <c r="F11">
        <v>1</v>
      </c>
      <c r="G11">
        <f t="shared" si="4"/>
        <v>16384</v>
      </c>
      <c r="H11">
        <v>1</v>
      </c>
      <c r="I11">
        <f t="shared" si="2"/>
        <v>51380224</v>
      </c>
    </row>
    <row r="12" spans="1:9" x14ac:dyDescent="0.2">
      <c r="A12">
        <v>10</v>
      </c>
      <c r="B12">
        <v>56</v>
      </c>
      <c r="C12">
        <v>64</v>
      </c>
      <c r="D12">
        <f t="shared" si="3"/>
        <v>200704</v>
      </c>
      <c r="E12">
        <v>1</v>
      </c>
      <c r="F12">
        <v>1</v>
      </c>
      <c r="G12">
        <f t="shared" si="4"/>
        <v>16384</v>
      </c>
      <c r="H12">
        <v>1</v>
      </c>
      <c r="I12">
        <f t="shared" si="2"/>
        <v>51380224</v>
      </c>
    </row>
    <row r="13" spans="1:9" x14ac:dyDescent="0.2">
      <c r="A13">
        <v>11</v>
      </c>
      <c r="B13">
        <v>56</v>
      </c>
      <c r="C13">
        <v>64</v>
      </c>
      <c r="D13">
        <f t="shared" si="3"/>
        <v>200704</v>
      </c>
      <c r="E13">
        <v>3</v>
      </c>
      <c r="F13">
        <v>3</v>
      </c>
      <c r="G13">
        <f t="shared" si="4"/>
        <v>36864</v>
      </c>
      <c r="H13">
        <v>1</v>
      </c>
      <c r="I13">
        <f t="shared" si="2"/>
        <v>115605504</v>
      </c>
    </row>
    <row r="14" spans="1:9" x14ac:dyDescent="0.2">
      <c r="A14">
        <v>12</v>
      </c>
      <c r="B14">
        <v>56</v>
      </c>
      <c r="C14">
        <v>256</v>
      </c>
      <c r="D14">
        <f t="shared" si="3"/>
        <v>802816</v>
      </c>
      <c r="E14">
        <v>1</v>
      </c>
      <c r="F14">
        <v>1</v>
      </c>
      <c r="G14">
        <f t="shared" si="4"/>
        <v>16384</v>
      </c>
      <c r="H14">
        <v>1</v>
      </c>
      <c r="I14">
        <f t="shared" si="2"/>
        <v>51380224</v>
      </c>
    </row>
    <row r="15" spans="1:9" x14ac:dyDescent="0.2">
      <c r="A15">
        <v>13</v>
      </c>
      <c r="B15">
        <v>28</v>
      </c>
      <c r="C15">
        <v>256</v>
      </c>
      <c r="D15">
        <f t="shared" si="3"/>
        <v>200704</v>
      </c>
    </row>
    <row r="16" spans="1:9" x14ac:dyDescent="0.2">
      <c r="A16">
        <v>14</v>
      </c>
      <c r="B16">
        <v>28</v>
      </c>
      <c r="C16">
        <v>128</v>
      </c>
      <c r="D16">
        <f t="shared" si="3"/>
        <v>100352</v>
      </c>
      <c r="E16">
        <v>1</v>
      </c>
      <c r="F16">
        <v>1</v>
      </c>
      <c r="G16">
        <f t="shared" ref="G16:G18" si="5">C15*C16*E16*F16</f>
        <v>32768</v>
      </c>
      <c r="H16">
        <v>1</v>
      </c>
      <c r="I16">
        <f>B16*B16*E16*F16*C15*C16</f>
        <v>25690112</v>
      </c>
    </row>
    <row r="17" spans="1:9" x14ac:dyDescent="0.2">
      <c r="A17">
        <v>15</v>
      </c>
      <c r="B17">
        <v>28</v>
      </c>
      <c r="C17">
        <v>128</v>
      </c>
      <c r="D17">
        <f t="shared" si="3"/>
        <v>100352</v>
      </c>
      <c r="E17">
        <v>3</v>
      </c>
      <c r="F17">
        <v>3</v>
      </c>
      <c r="G17">
        <f t="shared" si="5"/>
        <v>147456</v>
      </c>
      <c r="H17">
        <v>1</v>
      </c>
      <c r="I17">
        <f t="shared" ref="I17:I39" si="6">B17*B17*E17*F17*C16*C17</f>
        <v>115605504</v>
      </c>
    </row>
    <row r="18" spans="1:9" x14ac:dyDescent="0.2">
      <c r="A18">
        <v>16</v>
      </c>
      <c r="B18">
        <v>28</v>
      </c>
      <c r="C18">
        <v>512</v>
      </c>
      <c r="D18">
        <f t="shared" si="3"/>
        <v>401408</v>
      </c>
      <c r="E18">
        <v>1</v>
      </c>
      <c r="F18">
        <v>1</v>
      </c>
      <c r="G18">
        <f t="shared" si="5"/>
        <v>65536</v>
      </c>
      <c r="H18">
        <v>1</v>
      </c>
      <c r="I18">
        <f t="shared" si="6"/>
        <v>51380224</v>
      </c>
    </row>
    <row r="19" spans="1:9" x14ac:dyDescent="0.2">
      <c r="A19">
        <v>17</v>
      </c>
      <c r="B19">
        <v>28</v>
      </c>
      <c r="C19">
        <v>128</v>
      </c>
      <c r="D19">
        <f t="shared" ref="D19:D24" si="7">B19*B19*C19</f>
        <v>100352</v>
      </c>
      <c r="E19">
        <v>1</v>
      </c>
      <c r="F19">
        <v>1</v>
      </c>
      <c r="G19">
        <f t="shared" ref="G19:G24" si="8">C18*C19*E19*F19</f>
        <v>65536</v>
      </c>
      <c r="H19">
        <v>1</v>
      </c>
      <c r="I19">
        <f t="shared" si="6"/>
        <v>51380224</v>
      </c>
    </row>
    <row r="20" spans="1:9" x14ac:dyDescent="0.2">
      <c r="A20">
        <v>18</v>
      </c>
      <c r="B20">
        <v>28</v>
      </c>
      <c r="C20">
        <v>128</v>
      </c>
      <c r="D20">
        <f t="shared" si="7"/>
        <v>100352</v>
      </c>
      <c r="E20">
        <v>3</v>
      </c>
      <c r="F20">
        <v>3</v>
      </c>
      <c r="G20">
        <f t="shared" si="8"/>
        <v>147456</v>
      </c>
      <c r="H20">
        <v>1</v>
      </c>
      <c r="I20">
        <f t="shared" si="6"/>
        <v>115605504</v>
      </c>
    </row>
    <row r="21" spans="1:9" x14ac:dyDescent="0.2">
      <c r="A21">
        <v>19</v>
      </c>
      <c r="B21">
        <v>28</v>
      </c>
      <c r="C21">
        <v>512</v>
      </c>
      <c r="D21">
        <f t="shared" si="7"/>
        <v>401408</v>
      </c>
      <c r="E21">
        <v>1</v>
      </c>
      <c r="F21">
        <v>1</v>
      </c>
      <c r="G21">
        <f t="shared" si="8"/>
        <v>65536</v>
      </c>
      <c r="H21">
        <v>1</v>
      </c>
      <c r="I21">
        <f t="shared" si="6"/>
        <v>51380224</v>
      </c>
    </row>
    <row r="22" spans="1:9" x14ac:dyDescent="0.2">
      <c r="A22">
        <v>20</v>
      </c>
      <c r="B22">
        <v>28</v>
      </c>
      <c r="C22">
        <v>128</v>
      </c>
      <c r="D22">
        <f t="shared" si="7"/>
        <v>100352</v>
      </c>
      <c r="E22">
        <v>1</v>
      </c>
      <c r="F22">
        <v>1</v>
      </c>
      <c r="G22">
        <f t="shared" si="8"/>
        <v>65536</v>
      </c>
      <c r="H22">
        <v>1</v>
      </c>
      <c r="I22">
        <f t="shared" si="6"/>
        <v>51380224</v>
      </c>
    </row>
    <row r="23" spans="1:9" x14ac:dyDescent="0.2">
      <c r="A23">
        <v>21</v>
      </c>
      <c r="B23">
        <v>28</v>
      </c>
      <c r="C23">
        <v>128</v>
      </c>
      <c r="D23">
        <f t="shared" si="7"/>
        <v>100352</v>
      </c>
      <c r="E23">
        <v>3</v>
      </c>
      <c r="F23">
        <v>3</v>
      </c>
      <c r="G23">
        <f t="shared" si="8"/>
        <v>147456</v>
      </c>
      <c r="H23">
        <v>1</v>
      </c>
      <c r="I23">
        <f t="shared" si="6"/>
        <v>115605504</v>
      </c>
    </row>
    <row r="24" spans="1:9" x14ac:dyDescent="0.2">
      <c r="A24">
        <v>22</v>
      </c>
      <c r="B24">
        <v>28</v>
      </c>
      <c r="C24">
        <v>512</v>
      </c>
      <c r="D24">
        <f t="shared" si="7"/>
        <v>401408</v>
      </c>
      <c r="E24">
        <v>1</v>
      </c>
      <c r="F24">
        <v>1</v>
      </c>
      <c r="G24">
        <f t="shared" si="8"/>
        <v>65536</v>
      </c>
      <c r="H24">
        <v>1</v>
      </c>
      <c r="I24">
        <f t="shared" si="6"/>
        <v>51380224</v>
      </c>
    </row>
    <row r="25" spans="1:9" x14ac:dyDescent="0.2">
      <c r="A25">
        <v>23</v>
      </c>
      <c r="B25">
        <v>28</v>
      </c>
      <c r="C25">
        <v>128</v>
      </c>
      <c r="D25">
        <f t="shared" ref="D25:D36" si="9">B25*B25*C25</f>
        <v>100352</v>
      </c>
      <c r="E25">
        <v>1</v>
      </c>
      <c r="F25">
        <v>1</v>
      </c>
      <c r="G25">
        <f t="shared" ref="G25:G36" si="10">C24*C25*E25*F25</f>
        <v>65536</v>
      </c>
      <c r="H25">
        <v>1</v>
      </c>
      <c r="I25">
        <f t="shared" si="6"/>
        <v>51380224</v>
      </c>
    </row>
    <row r="26" spans="1:9" x14ac:dyDescent="0.2">
      <c r="A26">
        <v>24</v>
      </c>
      <c r="B26">
        <v>28</v>
      </c>
      <c r="C26">
        <v>128</v>
      </c>
      <c r="D26">
        <f t="shared" si="9"/>
        <v>100352</v>
      </c>
      <c r="E26">
        <v>3</v>
      </c>
      <c r="F26">
        <v>3</v>
      </c>
      <c r="G26">
        <f t="shared" si="10"/>
        <v>147456</v>
      </c>
      <c r="H26">
        <v>1</v>
      </c>
      <c r="I26">
        <f t="shared" si="6"/>
        <v>115605504</v>
      </c>
    </row>
    <row r="27" spans="1:9" x14ac:dyDescent="0.2">
      <c r="A27">
        <v>25</v>
      </c>
      <c r="B27">
        <v>28</v>
      </c>
      <c r="C27">
        <v>512</v>
      </c>
      <c r="D27">
        <f t="shared" si="9"/>
        <v>401408</v>
      </c>
      <c r="E27">
        <v>1</v>
      </c>
      <c r="F27">
        <v>1</v>
      </c>
      <c r="G27">
        <f t="shared" si="10"/>
        <v>65536</v>
      </c>
      <c r="H27">
        <v>1</v>
      </c>
      <c r="I27">
        <f t="shared" si="6"/>
        <v>51380224</v>
      </c>
    </row>
    <row r="28" spans="1:9" x14ac:dyDescent="0.2">
      <c r="A28">
        <v>26</v>
      </c>
      <c r="B28">
        <v>28</v>
      </c>
      <c r="C28">
        <v>128</v>
      </c>
      <c r="D28">
        <f t="shared" si="9"/>
        <v>100352</v>
      </c>
      <c r="E28">
        <v>1</v>
      </c>
      <c r="F28">
        <v>1</v>
      </c>
      <c r="G28">
        <f t="shared" si="10"/>
        <v>65536</v>
      </c>
      <c r="H28">
        <v>1</v>
      </c>
      <c r="I28">
        <f t="shared" si="6"/>
        <v>51380224</v>
      </c>
    </row>
    <row r="29" spans="1:9" x14ac:dyDescent="0.2">
      <c r="A29">
        <v>27</v>
      </c>
      <c r="B29">
        <v>28</v>
      </c>
      <c r="C29">
        <v>128</v>
      </c>
      <c r="D29">
        <f t="shared" si="9"/>
        <v>100352</v>
      </c>
      <c r="E29">
        <v>3</v>
      </c>
      <c r="F29">
        <v>3</v>
      </c>
      <c r="G29">
        <f t="shared" si="10"/>
        <v>147456</v>
      </c>
      <c r="H29">
        <v>1</v>
      </c>
      <c r="I29">
        <f t="shared" si="6"/>
        <v>115605504</v>
      </c>
    </row>
    <row r="30" spans="1:9" x14ac:dyDescent="0.2">
      <c r="A30">
        <v>28</v>
      </c>
      <c r="B30">
        <v>28</v>
      </c>
      <c r="C30">
        <v>512</v>
      </c>
      <c r="D30">
        <f t="shared" si="9"/>
        <v>401408</v>
      </c>
      <c r="E30">
        <v>1</v>
      </c>
      <c r="F30">
        <v>1</v>
      </c>
      <c r="G30">
        <f t="shared" si="10"/>
        <v>65536</v>
      </c>
      <c r="H30">
        <v>1</v>
      </c>
      <c r="I30">
        <f t="shared" si="6"/>
        <v>51380224</v>
      </c>
    </row>
    <row r="31" spans="1:9" x14ac:dyDescent="0.2">
      <c r="A31">
        <v>29</v>
      </c>
      <c r="B31">
        <v>28</v>
      </c>
      <c r="C31">
        <v>128</v>
      </c>
      <c r="D31">
        <f t="shared" si="9"/>
        <v>100352</v>
      </c>
      <c r="E31">
        <v>1</v>
      </c>
      <c r="F31">
        <v>1</v>
      </c>
      <c r="G31">
        <f t="shared" si="10"/>
        <v>65536</v>
      </c>
      <c r="H31">
        <v>1</v>
      </c>
      <c r="I31">
        <f t="shared" si="6"/>
        <v>51380224</v>
      </c>
    </row>
    <row r="32" spans="1:9" x14ac:dyDescent="0.2">
      <c r="A32">
        <v>30</v>
      </c>
      <c r="B32">
        <v>28</v>
      </c>
      <c r="C32">
        <v>128</v>
      </c>
      <c r="D32">
        <f t="shared" si="9"/>
        <v>100352</v>
      </c>
      <c r="E32">
        <v>3</v>
      </c>
      <c r="F32">
        <v>3</v>
      </c>
      <c r="G32">
        <f t="shared" si="10"/>
        <v>147456</v>
      </c>
      <c r="H32">
        <v>1</v>
      </c>
      <c r="I32">
        <f t="shared" si="6"/>
        <v>115605504</v>
      </c>
    </row>
    <row r="33" spans="1:9" x14ac:dyDescent="0.2">
      <c r="A33">
        <v>31</v>
      </c>
      <c r="B33">
        <v>28</v>
      </c>
      <c r="C33">
        <v>512</v>
      </c>
      <c r="D33">
        <f t="shared" si="9"/>
        <v>401408</v>
      </c>
      <c r="E33">
        <v>1</v>
      </c>
      <c r="F33">
        <v>1</v>
      </c>
      <c r="G33">
        <f t="shared" si="10"/>
        <v>65536</v>
      </c>
      <c r="H33">
        <v>1</v>
      </c>
      <c r="I33">
        <f t="shared" si="6"/>
        <v>51380224</v>
      </c>
    </row>
    <row r="34" spans="1:9" x14ac:dyDescent="0.2">
      <c r="A34">
        <v>32</v>
      </c>
      <c r="B34">
        <v>28</v>
      </c>
      <c r="C34">
        <v>128</v>
      </c>
      <c r="D34">
        <f t="shared" si="9"/>
        <v>100352</v>
      </c>
      <c r="E34">
        <v>1</v>
      </c>
      <c r="F34">
        <v>1</v>
      </c>
      <c r="G34">
        <f t="shared" si="10"/>
        <v>65536</v>
      </c>
      <c r="H34">
        <v>1</v>
      </c>
      <c r="I34">
        <f t="shared" si="6"/>
        <v>51380224</v>
      </c>
    </row>
    <row r="35" spans="1:9" x14ac:dyDescent="0.2">
      <c r="A35">
        <v>33</v>
      </c>
      <c r="B35">
        <v>28</v>
      </c>
      <c r="C35">
        <v>128</v>
      </c>
      <c r="D35">
        <f t="shared" si="9"/>
        <v>100352</v>
      </c>
      <c r="E35">
        <v>3</v>
      </c>
      <c r="F35">
        <v>3</v>
      </c>
      <c r="G35">
        <f t="shared" si="10"/>
        <v>147456</v>
      </c>
      <c r="H35">
        <v>1</v>
      </c>
      <c r="I35">
        <f t="shared" si="6"/>
        <v>115605504</v>
      </c>
    </row>
    <row r="36" spans="1:9" x14ac:dyDescent="0.2">
      <c r="A36">
        <v>34</v>
      </c>
      <c r="B36">
        <v>28</v>
      </c>
      <c r="C36">
        <v>512</v>
      </c>
      <c r="D36">
        <f t="shared" si="9"/>
        <v>401408</v>
      </c>
      <c r="E36">
        <v>1</v>
      </c>
      <c r="F36">
        <v>1</v>
      </c>
      <c r="G36">
        <f t="shared" si="10"/>
        <v>65536</v>
      </c>
      <c r="H36">
        <v>1</v>
      </c>
      <c r="I36">
        <f t="shared" si="6"/>
        <v>51380224</v>
      </c>
    </row>
    <row r="37" spans="1:9" x14ac:dyDescent="0.2">
      <c r="A37">
        <v>35</v>
      </c>
      <c r="B37">
        <v>28</v>
      </c>
      <c r="C37">
        <v>128</v>
      </c>
      <c r="D37">
        <f t="shared" ref="D37:D43" si="11">B37*B37*C37</f>
        <v>100352</v>
      </c>
      <c r="E37">
        <v>1</v>
      </c>
      <c r="F37">
        <v>1</v>
      </c>
      <c r="G37">
        <f t="shared" ref="G37:G39" si="12">C36*C37*E37*F37</f>
        <v>65536</v>
      </c>
      <c r="H37">
        <v>1</v>
      </c>
      <c r="I37">
        <f t="shared" si="6"/>
        <v>51380224</v>
      </c>
    </row>
    <row r="38" spans="1:9" x14ac:dyDescent="0.2">
      <c r="A38">
        <v>36</v>
      </c>
      <c r="B38">
        <v>28</v>
      </c>
      <c r="C38">
        <v>128</v>
      </c>
      <c r="D38">
        <f t="shared" si="11"/>
        <v>100352</v>
      </c>
      <c r="E38">
        <v>3</v>
      </c>
      <c r="F38">
        <v>3</v>
      </c>
      <c r="G38">
        <f t="shared" si="12"/>
        <v>147456</v>
      </c>
      <c r="H38">
        <v>1</v>
      </c>
      <c r="I38">
        <f t="shared" si="6"/>
        <v>115605504</v>
      </c>
    </row>
    <row r="39" spans="1:9" x14ac:dyDescent="0.2">
      <c r="A39">
        <v>37</v>
      </c>
      <c r="B39">
        <v>28</v>
      </c>
      <c r="C39">
        <v>512</v>
      </c>
      <c r="D39">
        <f t="shared" si="11"/>
        <v>401408</v>
      </c>
      <c r="E39">
        <v>1</v>
      </c>
      <c r="F39">
        <v>1</v>
      </c>
      <c r="G39">
        <f t="shared" si="12"/>
        <v>65536</v>
      </c>
      <c r="H39">
        <v>1</v>
      </c>
      <c r="I39">
        <f t="shared" si="6"/>
        <v>51380224</v>
      </c>
    </row>
    <row r="40" spans="1:9" x14ac:dyDescent="0.2">
      <c r="A40">
        <v>38</v>
      </c>
      <c r="B40">
        <v>14</v>
      </c>
      <c r="C40">
        <v>512</v>
      </c>
      <c r="D40">
        <f t="shared" si="11"/>
        <v>100352</v>
      </c>
    </row>
    <row r="41" spans="1:9" x14ac:dyDescent="0.2">
      <c r="A41">
        <v>39</v>
      </c>
      <c r="B41">
        <v>14</v>
      </c>
      <c r="C41">
        <v>256</v>
      </c>
      <c r="D41">
        <f t="shared" si="11"/>
        <v>50176</v>
      </c>
      <c r="E41">
        <v>1</v>
      </c>
      <c r="F41">
        <v>1</v>
      </c>
      <c r="G41">
        <f t="shared" ref="G41:G43" si="13">C40*C41*E41*F41</f>
        <v>131072</v>
      </c>
      <c r="H41">
        <v>1</v>
      </c>
      <c r="I41">
        <f>B41*B41*E41*F41*C40*C41</f>
        <v>25690112</v>
      </c>
    </row>
    <row r="42" spans="1:9" x14ac:dyDescent="0.2">
      <c r="A42">
        <v>40</v>
      </c>
      <c r="B42">
        <v>14</v>
      </c>
      <c r="C42">
        <v>256</v>
      </c>
      <c r="D42">
        <f t="shared" si="11"/>
        <v>50176</v>
      </c>
      <c r="E42">
        <v>3</v>
      </c>
      <c r="F42">
        <v>3</v>
      </c>
      <c r="G42">
        <f t="shared" si="13"/>
        <v>589824</v>
      </c>
      <c r="H42">
        <v>1</v>
      </c>
      <c r="I42">
        <f t="shared" ref="I42:I105" si="14">B42*B42*E42*F42*C41*C42</f>
        <v>115605504</v>
      </c>
    </row>
    <row r="43" spans="1:9" x14ac:dyDescent="0.2">
      <c r="A43">
        <v>41</v>
      </c>
      <c r="B43">
        <v>14</v>
      </c>
      <c r="C43">
        <v>1024</v>
      </c>
      <c r="D43">
        <f t="shared" si="11"/>
        <v>200704</v>
      </c>
      <c r="E43">
        <v>1</v>
      </c>
      <c r="F43">
        <v>1</v>
      </c>
      <c r="G43">
        <f t="shared" si="13"/>
        <v>262144</v>
      </c>
      <c r="H43">
        <v>1</v>
      </c>
      <c r="I43">
        <f t="shared" si="14"/>
        <v>51380224</v>
      </c>
    </row>
    <row r="44" spans="1:9" x14ac:dyDescent="0.2">
      <c r="A44">
        <v>42</v>
      </c>
      <c r="B44">
        <v>14</v>
      </c>
      <c r="C44">
        <v>256</v>
      </c>
      <c r="D44">
        <f t="shared" ref="D44:D55" si="15">B44*B44*C44</f>
        <v>50176</v>
      </c>
      <c r="E44">
        <v>1</v>
      </c>
      <c r="F44">
        <v>1</v>
      </c>
      <c r="G44">
        <f t="shared" ref="G44:G55" si="16">C43*C44*E44*F44</f>
        <v>262144</v>
      </c>
      <c r="H44">
        <v>1</v>
      </c>
      <c r="I44">
        <f t="shared" si="14"/>
        <v>51380224</v>
      </c>
    </row>
    <row r="45" spans="1:9" x14ac:dyDescent="0.2">
      <c r="A45">
        <v>43</v>
      </c>
      <c r="B45">
        <v>14</v>
      </c>
      <c r="C45">
        <v>256</v>
      </c>
      <c r="D45">
        <f t="shared" si="15"/>
        <v>50176</v>
      </c>
      <c r="E45">
        <v>3</v>
      </c>
      <c r="F45">
        <v>3</v>
      </c>
      <c r="G45">
        <f t="shared" si="16"/>
        <v>589824</v>
      </c>
      <c r="H45">
        <v>1</v>
      </c>
      <c r="I45">
        <f t="shared" si="14"/>
        <v>115605504</v>
      </c>
    </row>
    <row r="46" spans="1:9" x14ac:dyDescent="0.2">
      <c r="A46">
        <v>44</v>
      </c>
      <c r="B46">
        <v>14</v>
      </c>
      <c r="C46">
        <v>1024</v>
      </c>
      <c r="D46">
        <f t="shared" si="15"/>
        <v>200704</v>
      </c>
      <c r="E46">
        <v>1</v>
      </c>
      <c r="F46">
        <v>1</v>
      </c>
      <c r="G46">
        <f t="shared" si="16"/>
        <v>262144</v>
      </c>
      <c r="H46">
        <v>1</v>
      </c>
      <c r="I46">
        <f t="shared" si="14"/>
        <v>51380224</v>
      </c>
    </row>
    <row r="47" spans="1:9" x14ac:dyDescent="0.2">
      <c r="A47">
        <v>45</v>
      </c>
      <c r="B47">
        <v>14</v>
      </c>
      <c r="C47">
        <v>256</v>
      </c>
      <c r="D47">
        <f t="shared" si="15"/>
        <v>50176</v>
      </c>
      <c r="E47">
        <v>1</v>
      </c>
      <c r="F47">
        <v>1</v>
      </c>
      <c r="G47">
        <f t="shared" si="16"/>
        <v>262144</v>
      </c>
      <c r="H47">
        <v>1</v>
      </c>
      <c r="I47">
        <f t="shared" si="14"/>
        <v>51380224</v>
      </c>
    </row>
    <row r="48" spans="1:9" x14ac:dyDescent="0.2">
      <c r="A48">
        <v>46</v>
      </c>
      <c r="B48">
        <v>14</v>
      </c>
      <c r="C48">
        <v>256</v>
      </c>
      <c r="D48">
        <f t="shared" si="15"/>
        <v>50176</v>
      </c>
      <c r="E48">
        <v>3</v>
      </c>
      <c r="F48">
        <v>3</v>
      </c>
      <c r="G48">
        <f t="shared" si="16"/>
        <v>589824</v>
      </c>
      <c r="H48">
        <v>1</v>
      </c>
      <c r="I48">
        <f t="shared" si="14"/>
        <v>115605504</v>
      </c>
    </row>
    <row r="49" spans="1:9" x14ac:dyDescent="0.2">
      <c r="A49">
        <v>47</v>
      </c>
      <c r="B49">
        <v>14</v>
      </c>
      <c r="C49">
        <v>1024</v>
      </c>
      <c r="D49">
        <f t="shared" si="15"/>
        <v>200704</v>
      </c>
      <c r="E49">
        <v>1</v>
      </c>
      <c r="F49">
        <v>1</v>
      </c>
      <c r="G49">
        <f t="shared" si="16"/>
        <v>262144</v>
      </c>
      <c r="H49">
        <v>1</v>
      </c>
      <c r="I49">
        <f t="shared" si="14"/>
        <v>51380224</v>
      </c>
    </row>
    <row r="50" spans="1:9" x14ac:dyDescent="0.2">
      <c r="A50">
        <v>48</v>
      </c>
      <c r="B50">
        <v>14</v>
      </c>
      <c r="C50">
        <v>256</v>
      </c>
      <c r="D50">
        <f t="shared" si="15"/>
        <v>50176</v>
      </c>
      <c r="E50">
        <v>1</v>
      </c>
      <c r="F50">
        <v>1</v>
      </c>
      <c r="G50">
        <f t="shared" si="16"/>
        <v>262144</v>
      </c>
      <c r="H50">
        <v>1</v>
      </c>
      <c r="I50">
        <f t="shared" si="14"/>
        <v>51380224</v>
      </c>
    </row>
    <row r="51" spans="1:9" x14ac:dyDescent="0.2">
      <c r="A51">
        <v>49</v>
      </c>
      <c r="B51">
        <v>14</v>
      </c>
      <c r="C51">
        <v>256</v>
      </c>
      <c r="D51">
        <f t="shared" si="15"/>
        <v>50176</v>
      </c>
      <c r="E51">
        <v>3</v>
      </c>
      <c r="F51">
        <v>3</v>
      </c>
      <c r="G51">
        <f t="shared" si="16"/>
        <v>589824</v>
      </c>
      <c r="H51">
        <v>1</v>
      </c>
      <c r="I51">
        <f t="shared" si="14"/>
        <v>115605504</v>
      </c>
    </row>
    <row r="52" spans="1:9" x14ac:dyDescent="0.2">
      <c r="A52">
        <v>50</v>
      </c>
      <c r="B52">
        <v>14</v>
      </c>
      <c r="C52">
        <v>1024</v>
      </c>
      <c r="D52">
        <f t="shared" si="15"/>
        <v>200704</v>
      </c>
      <c r="E52">
        <v>1</v>
      </c>
      <c r="F52">
        <v>1</v>
      </c>
      <c r="G52">
        <f t="shared" si="16"/>
        <v>262144</v>
      </c>
      <c r="H52">
        <v>1</v>
      </c>
      <c r="I52">
        <f t="shared" si="14"/>
        <v>51380224</v>
      </c>
    </row>
    <row r="53" spans="1:9" x14ac:dyDescent="0.2">
      <c r="A53">
        <v>51</v>
      </c>
      <c r="B53">
        <v>14</v>
      </c>
      <c r="C53">
        <v>256</v>
      </c>
      <c r="D53">
        <f t="shared" si="15"/>
        <v>50176</v>
      </c>
      <c r="E53">
        <v>1</v>
      </c>
      <c r="F53">
        <v>1</v>
      </c>
      <c r="G53">
        <f t="shared" si="16"/>
        <v>262144</v>
      </c>
      <c r="H53">
        <v>1</v>
      </c>
      <c r="I53">
        <f t="shared" si="14"/>
        <v>51380224</v>
      </c>
    </row>
    <row r="54" spans="1:9" x14ac:dyDescent="0.2">
      <c r="A54">
        <v>52</v>
      </c>
      <c r="B54">
        <v>14</v>
      </c>
      <c r="C54">
        <v>256</v>
      </c>
      <c r="D54">
        <f t="shared" si="15"/>
        <v>50176</v>
      </c>
      <c r="E54">
        <v>3</v>
      </c>
      <c r="F54">
        <v>3</v>
      </c>
      <c r="G54">
        <f t="shared" si="16"/>
        <v>589824</v>
      </c>
      <c r="H54">
        <v>1</v>
      </c>
      <c r="I54">
        <f t="shared" si="14"/>
        <v>115605504</v>
      </c>
    </row>
    <row r="55" spans="1:9" x14ac:dyDescent="0.2">
      <c r="A55">
        <v>53</v>
      </c>
      <c r="B55">
        <v>14</v>
      </c>
      <c r="C55">
        <v>1024</v>
      </c>
      <c r="D55">
        <f t="shared" si="15"/>
        <v>200704</v>
      </c>
      <c r="E55">
        <v>1</v>
      </c>
      <c r="F55">
        <v>1</v>
      </c>
      <c r="G55">
        <f t="shared" si="16"/>
        <v>262144</v>
      </c>
      <c r="H55">
        <v>1</v>
      </c>
      <c r="I55">
        <f t="shared" si="14"/>
        <v>51380224</v>
      </c>
    </row>
    <row r="56" spans="1:9" x14ac:dyDescent="0.2">
      <c r="A56">
        <v>54</v>
      </c>
      <c r="B56">
        <v>14</v>
      </c>
      <c r="C56">
        <v>256</v>
      </c>
      <c r="D56">
        <f t="shared" ref="D56:D91" si="17">B56*B56*C56</f>
        <v>50176</v>
      </c>
      <c r="E56">
        <v>1</v>
      </c>
      <c r="F56">
        <v>1</v>
      </c>
      <c r="G56">
        <f t="shared" ref="G56:G91" si="18">C55*C56*E56*F56</f>
        <v>262144</v>
      </c>
      <c r="H56">
        <v>1</v>
      </c>
      <c r="I56">
        <f t="shared" si="14"/>
        <v>51380224</v>
      </c>
    </row>
    <row r="57" spans="1:9" x14ac:dyDescent="0.2">
      <c r="A57">
        <v>55</v>
      </c>
      <c r="B57">
        <v>14</v>
      </c>
      <c r="C57">
        <v>256</v>
      </c>
      <c r="D57">
        <f t="shared" si="17"/>
        <v>50176</v>
      </c>
      <c r="E57">
        <v>3</v>
      </c>
      <c r="F57">
        <v>3</v>
      </c>
      <c r="G57">
        <f t="shared" si="18"/>
        <v>589824</v>
      </c>
      <c r="H57">
        <v>1</v>
      </c>
      <c r="I57">
        <f t="shared" si="14"/>
        <v>115605504</v>
      </c>
    </row>
    <row r="58" spans="1:9" x14ac:dyDescent="0.2">
      <c r="A58">
        <v>56</v>
      </c>
      <c r="B58">
        <v>14</v>
      </c>
      <c r="C58">
        <v>1024</v>
      </c>
      <c r="D58">
        <f t="shared" si="17"/>
        <v>200704</v>
      </c>
      <c r="E58">
        <v>1</v>
      </c>
      <c r="F58">
        <v>1</v>
      </c>
      <c r="G58">
        <f t="shared" si="18"/>
        <v>262144</v>
      </c>
      <c r="H58">
        <v>1</v>
      </c>
      <c r="I58">
        <f t="shared" si="14"/>
        <v>51380224</v>
      </c>
    </row>
    <row r="59" spans="1:9" x14ac:dyDescent="0.2">
      <c r="A59">
        <v>57</v>
      </c>
      <c r="B59">
        <v>14</v>
      </c>
      <c r="C59">
        <v>256</v>
      </c>
      <c r="D59">
        <f t="shared" si="17"/>
        <v>50176</v>
      </c>
      <c r="E59">
        <v>1</v>
      </c>
      <c r="F59">
        <v>1</v>
      </c>
      <c r="G59">
        <f t="shared" si="18"/>
        <v>262144</v>
      </c>
      <c r="H59">
        <v>1</v>
      </c>
      <c r="I59">
        <f t="shared" si="14"/>
        <v>51380224</v>
      </c>
    </row>
    <row r="60" spans="1:9" x14ac:dyDescent="0.2">
      <c r="A60">
        <v>58</v>
      </c>
      <c r="B60">
        <v>14</v>
      </c>
      <c r="C60">
        <v>256</v>
      </c>
      <c r="D60">
        <f t="shared" si="17"/>
        <v>50176</v>
      </c>
      <c r="E60">
        <v>3</v>
      </c>
      <c r="F60">
        <v>3</v>
      </c>
      <c r="G60">
        <f t="shared" si="18"/>
        <v>589824</v>
      </c>
      <c r="H60">
        <v>1</v>
      </c>
      <c r="I60">
        <f t="shared" si="14"/>
        <v>115605504</v>
      </c>
    </row>
    <row r="61" spans="1:9" x14ac:dyDescent="0.2">
      <c r="A61">
        <v>59</v>
      </c>
      <c r="B61">
        <v>14</v>
      </c>
      <c r="C61">
        <v>1024</v>
      </c>
      <c r="D61">
        <f t="shared" si="17"/>
        <v>200704</v>
      </c>
      <c r="E61">
        <v>1</v>
      </c>
      <c r="F61">
        <v>1</v>
      </c>
      <c r="G61">
        <f t="shared" si="18"/>
        <v>262144</v>
      </c>
      <c r="H61">
        <v>1</v>
      </c>
      <c r="I61">
        <f t="shared" si="14"/>
        <v>51380224</v>
      </c>
    </row>
    <row r="62" spans="1:9" x14ac:dyDescent="0.2">
      <c r="A62">
        <v>60</v>
      </c>
      <c r="B62">
        <v>14</v>
      </c>
      <c r="C62">
        <v>256</v>
      </c>
      <c r="D62">
        <f t="shared" si="17"/>
        <v>50176</v>
      </c>
      <c r="E62">
        <v>1</v>
      </c>
      <c r="F62">
        <v>1</v>
      </c>
      <c r="G62">
        <f t="shared" si="18"/>
        <v>262144</v>
      </c>
      <c r="H62">
        <v>1</v>
      </c>
      <c r="I62">
        <f t="shared" si="14"/>
        <v>51380224</v>
      </c>
    </row>
    <row r="63" spans="1:9" x14ac:dyDescent="0.2">
      <c r="A63">
        <v>61</v>
      </c>
      <c r="B63">
        <v>14</v>
      </c>
      <c r="C63">
        <v>256</v>
      </c>
      <c r="D63">
        <f t="shared" si="17"/>
        <v>50176</v>
      </c>
      <c r="E63">
        <v>3</v>
      </c>
      <c r="F63">
        <v>3</v>
      </c>
      <c r="G63">
        <f t="shared" si="18"/>
        <v>589824</v>
      </c>
      <c r="H63">
        <v>1</v>
      </c>
      <c r="I63">
        <f t="shared" si="14"/>
        <v>115605504</v>
      </c>
    </row>
    <row r="64" spans="1:9" x14ac:dyDescent="0.2">
      <c r="A64">
        <v>62</v>
      </c>
      <c r="B64">
        <v>14</v>
      </c>
      <c r="C64">
        <v>1024</v>
      </c>
      <c r="D64">
        <f t="shared" si="17"/>
        <v>200704</v>
      </c>
      <c r="E64">
        <v>1</v>
      </c>
      <c r="F64">
        <v>1</v>
      </c>
      <c r="G64">
        <f t="shared" si="18"/>
        <v>262144</v>
      </c>
      <c r="H64">
        <v>1</v>
      </c>
      <c r="I64">
        <f t="shared" si="14"/>
        <v>51380224</v>
      </c>
    </row>
    <row r="65" spans="1:9" x14ac:dyDescent="0.2">
      <c r="A65">
        <v>63</v>
      </c>
      <c r="B65">
        <v>14</v>
      </c>
      <c r="C65">
        <v>256</v>
      </c>
      <c r="D65">
        <f t="shared" si="17"/>
        <v>50176</v>
      </c>
      <c r="E65">
        <v>1</v>
      </c>
      <c r="F65">
        <v>1</v>
      </c>
      <c r="G65">
        <f t="shared" si="18"/>
        <v>262144</v>
      </c>
      <c r="H65">
        <v>1</v>
      </c>
      <c r="I65">
        <f t="shared" si="14"/>
        <v>51380224</v>
      </c>
    </row>
    <row r="66" spans="1:9" x14ac:dyDescent="0.2">
      <c r="A66">
        <v>64</v>
      </c>
      <c r="B66">
        <v>14</v>
      </c>
      <c r="C66">
        <v>256</v>
      </c>
      <c r="D66">
        <f t="shared" si="17"/>
        <v>50176</v>
      </c>
      <c r="E66">
        <v>3</v>
      </c>
      <c r="F66">
        <v>3</v>
      </c>
      <c r="G66">
        <f t="shared" si="18"/>
        <v>589824</v>
      </c>
      <c r="H66">
        <v>1</v>
      </c>
      <c r="I66">
        <f t="shared" si="14"/>
        <v>115605504</v>
      </c>
    </row>
    <row r="67" spans="1:9" x14ac:dyDescent="0.2">
      <c r="A67">
        <v>65</v>
      </c>
      <c r="B67">
        <v>14</v>
      </c>
      <c r="C67">
        <v>1024</v>
      </c>
      <c r="D67">
        <f t="shared" si="17"/>
        <v>200704</v>
      </c>
      <c r="E67">
        <v>1</v>
      </c>
      <c r="F67">
        <v>1</v>
      </c>
      <c r="G67">
        <f t="shared" si="18"/>
        <v>262144</v>
      </c>
      <c r="H67">
        <v>1</v>
      </c>
      <c r="I67">
        <f t="shared" si="14"/>
        <v>51380224</v>
      </c>
    </row>
    <row r="68" spans="1:9" x14ac:dyDescent="0.2">
      <c r="A68">
        <v>66</v>
      </c>
      <c r="B68">
        <v>14</v>
      </c>
      <c r="C68">
        <v>256</v>
      </c>
      <c r="D68">
        <f t="shared" si="17"/>
        <v>50176</v>
      </c>
      <c r="E68">
        <v>1</v>
      </c>
      <c r="F68">
        <v>1</v>
      </c>
      <c r="G68">
        <f t="shared" si="18"/>
        <v>262144</v>
      </c>
      <c r="H68">
        <v>1</v>
      </c>
      <c r="I68">
        <f t="shared" si="14"/>
        <v>51380224</v>
      </c>
    </row>
    <row r="69" spans="1:9" x14ac:dyDescent="0.2">
      <c r="A69">
        <v>67</v>
      </c>
      <c r="B69">
        <v>14</v>
      </c>
      <c r="C69">
        <v>256</v>
      </c>
      <c r="D69">
        <f t="shared" si="17"/>
        <v>50176</v>
      </c>
      <c r="E69">
        <v>3</v>
      </c>
      <c r="F69">
        <v>3</v>
      </c>
      <c r="G69">
        <f t="shared" si="18"/>
        <v>589824</v>
      </c>
      <c r="H69">
        <v>1</v>
      </c>
      <c r="I69">
        <f t="shared" si="14"/>
        <v>115605504</v>
      </c>
    </row>
    <row r="70" spans="1:9" x14ac:dyDescent="0.2">
      <c r="A70">
        <v>68</v>
      </c>
      <c r="B70">
        <v>14</v>
      </c>
      <c r="C70">
        <v>1024</v>
      </c>
      <c r="D70">
        <f t="shared" si="17"/>
        <v>200704</v>
      </c>
      <c r="E70">
        <v>1</v>
      </c>
      <c r="F70">
        <v>1</v>
      </c>
      <c r="G70">
        <f t="shared" si="18"/>
        <v>262144</v>
      </c>
      <c r="H70">
        <v>1</v>
      </c>
      <c r="I70">
        <f t="shared" si="14"/>
        <v>51380224</v>
      </c>
    </row>
    <row r="71" spans="1:9" x14ac:dyDescent="0.2">
      <c r="A71">
        <v>69</v>
      </c>
      <c r="B71">
        <v>14</v>
      </c>
      <c r="C71">
        <v>256</v>
      </c>
      <c r="D71">
        <f t="shared" si="17"/>
        <v>50176</v>
      </c>
      <c r="E71">
        <v>1</v>
      </c>
      <c r="F71">
        <v>1</v>
      </c>
      <c r="G71">
        <f t="shared" si="18"/>
        <v>262144</v>
      </c>
      <c r="H71">
        <v>1</v>
      </c>
      <c r="I71">
        <f t="shared" si="14"/>
        <v>51380224</v>
      </c>
    </row>
    <row r="72" spans="1:9" x14ac:dyDescent="0.2">
      <c r="A72">
        <v>70</v>
      </c>
      <c r="B72">
        <v>14</v>
      </c>
      <c r="C72">
        <v>256</v>
      </c>
      <c r="D72">
        <f t="shared" si="17"/>
        <v>50176</v>
      </c>
      <c r="E72">
        <v>3</v>
      </c>
      <c r="F72">
        <v>3</v>
      </c>
      <c r="G72">
        <f t="shared" si="18"/>
        <v>589824</v>
      </c>
      <c r="H72">
        <v>1</v>
      </c>
      <c r="I72">
        <f t="shared" si="14"/>
        <v>115605504</v>
      </c>
    </row>
    <row r="73" spans="1:9" x14ac:dyDescent="0.2">
      <c r="A73">
        <v>71</v>
      </c>
      <c r="B73">
        <v>14</v>
      </c>
      <c r="C73">
        <v>1024</v>
      </c>
      <c r="D73">
        <f t="shared" si="17"/>
        <v>200704</v>
      </c>
      <c r="E73">
        <v>1</v>
      </c>
      <c r="F73">
        <v>1</v>
      </c>
      <c r="G73">
        <f t="shared" si="18"/>
        <v>262144</v>
      </c>
      <c r="H73">
        <v>1</v>
      </c>
      <c r="I73">
        <f t="shared" si="14"/>
        <v>51380224</v>
      </c>
    </row>
    <row r="74" spans="1:9" x14ac:dyDescent="0.2">
      <c r="A74">
        <v>72</v>
      </c>
      <c r="B74">
        <v>14</v>
      </c>
      <c r="C74">
        <v>256</v>
      </c>
      <c r="D74">
        <f t="shared" si="17"/>
        <v>50176</v>
      </c>
      <c r="E74">
        <v>1</v>
      </c>
      <c r="F74">
        <v>1</v>
      </c>
      <c r="G74">
        <f t="shared" si="18"/>
        <v>262144</v>
      </c>
      <c r="H74">
        <v>1</v>
      </c>
      <c r="I74">
        <f t="shared" si="14"/>
        <v>51380224</v>
      </c>
    </row>
    <row r="75" spans="1:9" x14ac:dyDescent="0.2">
      <c r="A75">
        <v>73</v>
      </c>
      <c r="B75">
        <v>14</v>
      </c>
      <c r="C75">
        <v>256</v>
      </c>
      <c r="D75">
        <f t="shared" si="17"/>
        <v>50176</v>
      </c>
      <c r="E75">
        <v>3</v>
      </c>
      <c r="F75">
        <v>3</v>
      </c>
      <c r="G75">
        <f t="shared" si="18"/>
        <v>589824</v>
      </c>
      <c r="H75">
        <v>1</v>
      </c>
      <c r="I75">
        <f t="shared" si="14"/>
        <v>115605504</v>
      </c>
    </row>
    <row r="76" spans="1:9" x14ac:dyDescent="0.2">
      <c r="A76">
        <v>74</v>
      </c>
      <c r="B76">
        <v>14</v>
      </c>
      <c r="C76">
        <v>1024</v>
      </c>
      <c r="D76">
        <f t="shared" si="17"/>
        <v>200704</v>
      </c>
      <c r="E76">
        <v>1</v>
      </c>
      <c r="F76">
        <v>1</v>
      </c>
      <c r="G76">
        <f t="shared" si="18"/>
        <v>262144</v>
      </c>
      <c r="H76">
        <v>1</v>
      </c>
      <c r="I76">
        <f t="shared" si="14"/>
        <v>51380224</v>
      </c>
    </row>
    <row r="77" spans="1:9" x14ac:dyDescent="0.2">
      <c r="A77">
        <v>75</v>
      </c>
      <c r="B77">
        <v>14</v>
      </c>
      <c r="C77">
        <v>256</v>
      </c>
      <c r="D77">
        <f t="shared" si="17"/>
        <v>50176</v>
      </c>
      <c r="E77">
        <v>1</v>
      </c>
      <c r="F77">
        <v>1</v>
      </c>
      <c r="G77">
        <f t="shared" si="18"/>
        <v>262144</v>
      </c>
      <c r="H77">
        <v>1</v>
      </c>
      <c r="I77">
        <f t="shared" si="14"/>
        <v>51380224</v>
      </c>
    </row>
    <row r="78" spans="1:9" x14ac:dyDescent="0.2">
      <c r="A78">
        <v>76</v>
      </c>
      <c r="B78">
        <v>14</v>
      </c>
      <c r="C78">
        <v>256</v>
      </c>
      <c r="D78">
        <f t="shared" si="17"/>
        <v>50176</v>
      </c>
      <c r="E78">
        <v>3</v>
      </c>
      <c r="F78">
        <v>3</v>
      </c>
      <c r="G78">
        <f t="shared" si="18"/>
        <v>589824</v>
      </c>
      <c r="H78">
        <v>1</v>
      </c>
      <c r="I78">
        <f t="shared" si="14"/>
        <v>115605504</v>
      </c>
    </row>
    <row r="79" spans="1:9" x14ac:dyDescent="0.2">
      <c r="A79">
        <v>77</v>
      </c>
      <c r="B79">
        <v>14</v>
      </c>
      <c r="C79">
        <v>1024</v>
      </c>
      <c r="D79">
        <f t="shared" si="17"/>
        <v>200704</v>
      </c>
      <c r="E79">
        <v>1</v>
      </c>
      <c r="F79">
        <v>1</v>
      </c>
      <c r="G79">
        <f t="shared" si="18"/>
        <v>262144</v>
      </c>
      <c r="H79">
        <v>1</v>
      </c>
      <c r="I79">
        <f t="shared" si="14"/>
        <v>51380224</v>
      </c>
    </row>
    <row r="80" spans="1:9" x14ac:dyDescent="0.2">
      <c r="A80">
        <v>78</v>
      </c>
      <c r="B80">
        <v>14</v>
      </c>
      <c r="C80">
        <v>256</v>
      </c>
      <c r="D80">
        <f t="shared" si="17"/>
        <v>50176</v>
      </c>
      <c r="E80">
        <v>1</v>
      </c>
      <c r="F80">
        <v>1</v>
      </c>
      <c r="G80">
        <f t="shared" si="18"/>
        <v>262144</v>
      </c>
      <c r="H80">
        <v>1</v>
      </c>
      <c r="I80">
        <f t="shared" si="14"/>
        <v>51380224</v>
      </c>
    </row>
    <row r="81" spans="1:9" x14ac:dyDescent="0.2">
      <c r="A81">
        <v>79</v>
      </c>
      <c r="B81">
        <v>14</v>
      </c>
      <c r="C81">
        <v>256</v>
      </c>
      <c r="D81">
        <f t="shared" si="17"/>
        <v>50176</v>
      </c>
      <c r="E81">
        <v>3</v>
      </c>
      <c r="F81">
        <v>3</v>
      </c>
      <c r="G81">
        <f t="shared" si="18"/>
        <v>589824</v>
      </c>
      <c r="H81">
        <v>1</v>
      </c>
      <c r="I81">
        <f t="shared" si="14"/>
        <v>115605504</v>
      </c>
    </row>
    <row r="82" spans="1:9" x14ac:dyDescent="0.2">
      <c r="A82">
        <v>80</v>
      </c>
      <c r="B82">
        <v>14</v>
      </c>
      <c r="C82">
        <v>1024</v>
      </c>
      <c r="D82">
        <f t="shared" si="17"/>
        <v>200704</v>
      </c>
      <c r="E82">
        <v>1</v>
      </c>
      <c r="F82">
        <v>1</v>
      </c>
      <c r="G82">
        <f t="shared" si="18"/>
        <v>262144</v>
      </c>
      <c r="H82">
        <v>1</v>
      </c>
      <c r="I82">
        <f t="shared" si="14"/>
        <v>51380224</v>
      </c>
    </row>
    <row r="83" spans="1:9" x14ac:dyDescent="0.2">
      <c r="A83">
        <v>81</v>
      </c>
      <c r="B83">
        <v>14</v>
      </c>
      <c r="C83">
        <v>256</v>
      </c>
      <c r="D83">
        <f t="shared" si="17"/>
        <v>50176</v>
      </c>
      <c r="E83">
        <v>1</v>
      </c>
      <c r="F83">
        <v>1</v>
      </c>
      <c r="G83">
        <f t="shared" si="18"/>
        <v>262144</v>
      </c>
      <c r="H83">
        <v>1</v>
      </c>
      <c r="I83">
        <f t="shared" si="14"/>
        <v>51380224</v>
      </c>
    </row>
    <row r="84" spans="1:9" x14ac:dyDescent="0.2">
      <c r="A84">
        <v>82</v>
      </c>
      <c r="B84">
        <v>14</v>
      </c>
      <c r="C84">
        <v>256</v>
      </c>
      <c r="D84">
        <f t="shared" si="17"/>
        <v>50176</v>
      </c>
      <c r="E84">
        <v>3</v>
      </c>
      <c r="F84">
        <v>3</v>
      </c>
      <c r="G84">
        <f t="shared" si="18"/>
        <v>589824</v>
      </c>
      <c r="H84">
        <v>1</v>
      </c>
      <c r="I84">
        <f t="shared" si="14"/>
        <v>115605504</v>
      </c>
    </row>
    <row r="85" spans="1:9" x14ac:dyDescent="0.2">
      <c r="A85">
        <v>83</v>
      </c>
      <c r="B85">
        <v>14</v>
      </c>
      <c r="C85">
        <v>1024</v>
      </c>
      <c r="D85">
        <f t="shared" si="17"/>
        <v>200704</v>
      </c>
      <c r="E85">
        <v>1</v>
      </c>
      <c r="F85">
        <v>1</v>
      </c>
      <c r="G85">
        <f t="shared" si="18"/>
        <v>262144</v>
      </c>
      <c r="H85">
        <v>1</v>
      </c>
      <c r="I85">
        <f t="shared" si="14"/>
        <v>51380224</v>
      </c>
    </row>
    <row r="86" spans="1:9" x14ac:dyDescent="0.2">
      <c r="A86">
        <v>84</v>
      </c>
      <c r="B86">
        <v>14</v>
      </c>
      <c r="C86">
        <v>256</v>
      </c>
      <c r="D86">
        <f t="shared" si="17"/>
        <v>50176</v>
      </c>
      <c r="E86">
        <v>1</v>
      </c>
      <c r="F86">
        <v>1</v>
      </c>
      <c r="G86">
        <f t="shared" si="18"/>
        <v>262144</v>
      </c>
      <c r="H86">
        <v>1</v>
      </c>
      <c r="I86">
        <f t="shared" si="14"/>
        <v>51380224</v>
      </c>
    </row>
    <row r="87" spans="1:9" x14ac:dyDescent="0.2">
      <c r="A87">
        <v>85</v>
      </c>
      <c r="B87">
        <v>14</v>
      </c>
      <c r="C87">
        <v>256</v>
      </c>
      <c r="D87">
        <f t="shared" si="17"/>
        <v>50176</v>
      </c>
      <c r="E87">
        <v>3</v>
      </c>
      <c r="F87">
        <v>3</v>
      </c>
      <c r="G87">
        <f t="shared" si="18"/>
        <v>589824</v>
      </c>
      <c r="H87">
        <v>1</v>
      </c>
      <c r="I87">
        <f t="shared" si="14"/>
        <v>115605504</v>
      </c>
    </row>
    <row r="88" spans="1:9" x14ac:dyDescent="0.2">
      <c r="A88">
        <v>86</v>
      </c>
      <c r="B88">
        <v>14</v>
      </c>
      <c r="C88">
        <v>1024</v>
      </c>
      <c r="D88">
        <f t="shared" si="17"/>
        <v>200704</v>
      </c>
      <c r="E88">
        <v>1</v>
      </c>
      <c r="F88">
        <v>1</v>
      </c>
      <c r="G88">
        <f t="shared" si="18"/>
        <v>262144</v>
      </c>
      <c r="H88">
        <v>1</v>
      </c>
      <c r="I88">
        <f t="shared" si="14"/>
        <v>51380224</v>
      </c>
    </row>
    <row r="89" spans="1:9" x14ac:dyDescent="0.2">
      <c r="A89">
        <v>87</v>
      </c>
      <c r="B89">
        <v>14</v>
      </c>
      <c r="C89">
        <v>256</v>
      </c>
      <c r="D89">
        <f t="shared" si="17"/>
        <v>50176</v>
      </c>
      <c r="E89">
        <v>1</v>
      </c>
      <c r="F89">
        <v>1</v>
      </c>
      <c r="G89">
        <f t="shared" si="18"/>
        <v>262144</v>
      </c>
      <c r="H89">
        <v>1</v>
      </c>
      <c r="I89">
        <f t="shared" si="14"/>
        <v>51380224</v>
      </c>
    </row>
    <row r="90" spans="1:9" x14ac:dyDescent="0.2">
      <c r="A90">
        <v>88</v>
      </c>
      <c r="B90">
        <v>14</v>
      </c>
      <c r="C90">
        <v>256</v>
      </c>
      <c r="D90">
        <f t="shared" si="17"/>
        <v>50176</v>
      </c>
      <c r="E90">
        <v>3</v>
      </c>
      <c r="F90">
        <v>3</v>
      </c>
      <c r="G90">
        <f t="shared" si="18"/>
        <v>589824</v>
      </c>
      <c r="H90">
        <v>1</v>
      </c>
      <c r="I90">
        <f t="shared" si="14"/>
        <v>115605504</v>
      </c>
    </row>
    <row r="91" spans="1:9" x14ac:dyDescent="0.2">
      <c r="A91">
        <v>89</v>
      </c>
      <c r="B91">
        <v>14</v>
      </c>
      <c r="C91">
        <v>1024</v>
      </c>
      <c r="D91">
        <f t="shared" si="17"/>
        <v>200704</v>
      </c>
      <c r="E91">
        <v>1</v>
      </c>
      <c r="F91">
        <v>1</v>
      </c>
      <c r="G91">
        <f t="shared" si="18"/>
        <v>262144</v>
      </c>
      <c r="H91">
        <v>1</v>
      </c>
      <c r="I91">
        <f t="shared" si="14"/>
        <v>51380224</v>
      </c>
    </row>
    <row r="92" spans="1:9" x14ac:dyDescent="0.2">
      <c r="A92">
        <v>90</v>
      </c>
      <c r="B92">
        <v>14</v>
      </c>
      <c r="C92">
        <v>256</v>
      </c>
      <c r="D92">
        <f t="shared" ref="D92:D149" si="19">B92*B92*C92</f>
        <v>50176</v>
      </c>
      <c r="E92">
        <v>1</v>
      </c>
      <c r="F92">
        <v>1</v>
      </c>
      <c r="G92">
        <f t="shared" ref="G92:G148" si="20">C91*C92*E92*F92</f>
        <v>262144</v>
      </c>
      <c r="H92">
        <v>1</v>
      </c>
      <c r="I92">
        <f t="shared" si="14"/>
        <v>51380224</v>
      </c>
    </row>
    <row r="93" spans="1:9" x14ac:dyDescent="0.2">
      <c r="A93">
        <v>91</v>
      </c>
      <c r="B93">
        <v>14</v>
      </c>
      <c r="C93">
        <v>256</v>
      </c>
      <c r="D93">
        <f t="shared" si="19"/>
        <v>50176</v>
      </c>
      <c r="E93">
        <v>3</v>
      </c>
      <c r="F93">
        <v>3</v>
      </c>
      <c r="G93">
        <f t="shared" si="20"/>
        <v>589824</v>
      </c>
      <c r="H93">
        <v>1</v>
      </c>
      <c r="I93">
        <f t="shared" si="14"/>
        <v>115605504</v>
      </c>
    </row>
    <row r="94" spans="1:9" x14ac:dyDescent="0.2">
      <c r="A94">
        <v>92</v>
      </c>
      <c r="B94">
        <v>14</v>
      </c>
      <c r="C94">
        <v>1024</v>
      </c>
      <c r="D94">
        <f t="shared" si="19"/>
        <v>200704</v>
      </c>
      <c r="E94">
        <v>1</v>
      </c>
      <c r="F94">
        <v>1</v>
      </c>
      <c r="G94">
        <f t="shared" si="20"/>
        <v>262144</v>
      </c>
      <c r="H94">
        <v>1</v>
      </c>
      <c r="I94">
        <f t="shared" si="14"/>
        <v>51380224</v>
      </c>
    </row>
    <row r="95" spans="1:9" x14ac:dyDescent="0.2">
      <c r="A95">
        <v>93</v>
      </c>
      <c r="B95">
        <v>14</v>
      </c>
      <c r="C95">
        <v>256</v>
      </c>
      <c r="D95">
        <f t="shared" si="19"/>
        <v>50176</v>
      </c>
      <c r="E95">
        <v>1</v>
      </c>
      <c r="F95">
        <v>1</v>
      </c>
      <c r="G95">
        <f t="shared" si="20"/>
        <v>262144</v>
      </c>
      <c r="H95">
        <v>1</v>
      </c>
      <c r="I95">
        <f t="shared" si="14"/>
        <v>51380224</v>
      </c>
    </row>
    <row r="96" spans="1:9" x14ac:dyDescent="0.2">
      <c r="A96">
        <v>94</v>
      </c>
      <c r="B96">
        <v>14</v>
      </c>
      <c r="C96">
        <v>256</v>
      </c>
      <c r="D96">
        <f t="shared" si="19"/>
        <v>50176</v>
      </c>
      <c r="E96">
        <v>3</v>
      </c>
      <c r="F96">
        <v>3</v>
      </c>
      <c r="G96">
        <f t="shared" si="20"/>
        <v>589824</v>
      </c>
      <c r="H96">
        <v>1</v>
      </c>
      <c r="I96">
        <f t="shared" si="14"/>
        <v>115605504</v>
      </c>
    </row>
    <row r="97" spans="1:9" x14ac:dyDescent="0.2">
      <c r="A97">
        <v>95</v>
      </c>
      <c r="B97">
        <v>14</v>
      </c>
      <c r="C97">
        <v>1024</v>
      </c>
      <c r="D97">
        <f t="shared" si="19"/>
        <v>200704</v>
      </c>
      <c r="E97">
        <v>1</v>
      </c>
      <c r="F97">
        <v>1</v>
      </c>
      <c r="G97">
        <f t="shared" si="20"/>
        <v>262144</v>
      </c>
      <c r="H97">
        <v>1</v>
      </c>
      <c r="I97">
        <f t="shared" si="14"/>
        <v>51380224</v>
      </c>
    </row>
    <row r="98" spans="1:9" x14ac:dyDescent="0.2">
      <c r="A98">
        <v>96</v>
      </c>
      <c r="B98">
        <v>14</v>
      </c>
      <c r="C98">
        <v>256</v>
      </c>
      <c r="D98">
        <f t="shared" si="19"/>
        <v>50176</v>
      </c>
      <c r="E98">
        <v>1</v>
      </c>
      <c r="F98">
        <v>1</v>
      </c>
      <c r="G98">
        <f t="shared" si="20"/>
        <v>262144</v>
      </c>
      <c r="H98">
        <v>1</v>
      </c>
      <c r="I98">
        <f t="shared" si="14"/>
        <v>51380224</v>
      </c>
    </row>
    <row r="99" spans="1:9" x14ac:dyDescent="0.2">
      <c r="A99">
        <v>97</v>
      </c>
      <c r="B99">
        <v>14</v>
      </c>
      <c r="C99">
        <v>256</v>
      </c>
      <c r="D99">
        <f t="shared" si="19"/>
        <v>50176</v>
      </c>
      <c r="E99">
        <v>3</v>
      </c>
      <c r="F99">
        <v>3</v>
      </c>
      <c r="G99">
        <f t="shared" si="20"/>
        <v>589824</v>
      </c>
      <c r="H99">
        <v>1</v>
      </c>
      <c r="I99">
        <f t="shared" si="14"/>
        <v>115605504</v>
      </c>
    </row>
    <row r="100" spans="1:9" x14ac:dyDescent="0.2">
      <c r="A100">
        <v>98</v>
      </c>
      <c r="B100">
        <v>14</v>
      </c>
      <c r="C100">
        <v>1024</v>
      </c>
      <c r="D100">
        <f t="shared" si="19"/>
        <v>200704</v>
      </c>
      <c r="E100">
        <v>1</v>
      </c>
      <c r="F100">
        <v>1</v>
      </c>
      <c r="G100">
        <f t="shared" si="20"/>
        <v>262144</v>
      </c>
      <c r="H100">
        <v>1</v>
      </c>
      <c r="I100">
        <f t="shared" si="14"/>
        <v>51380224</v>
      </c>
    </row>
    <row r="101" spans="1:9" x14ac:dyDescent="0.2">
      <c r="A101">
        <v>99</v>
      </c>
      <c r="B101">
        <v>14</v>
      </c>
      <c r="C101">
        <v>256</v>
      </c>
      <c r="D101">
        <f t="shared" si="19"/>
        <v>50176</v>
      </c>
      <c r="E101">
        <v>1</v>
      </c>
      <c r="F101">
        <v>1</v>
      </c>
      <c r="G101">
        <f t="shared" si="20"/>
        <v>262144</v>
      </c>
      <c r="H101">
        <v>1</v>
      </c>
      <c r="I101">
        <f t="shared" si="14"/>
        <v>51380224</v>
      </c>
    </row>
    <row r="102" spans="1:9" x14ac:dyDescent="0.2">
      <c r="A102">
        <v>100</v>
      </c>
      <c r="B102">
        <v>14</v>
      </c>
      <c r="C102">
        <v>256</v>
      </c>
      <c r="D102">
        <f t="shared" si="19"/>
        <v>50176</v>
      </c>
      <c r="E102">
        <v>3</v>
      </c>
      <c r="F102">
        <v>3</v>
      </c>
      <c r="G102">
        <f t="shared" si="20"/>
        <v>589824</v>
      </c>
      <c r="H102">
        <v>1</v>
      </c>
      <c r="I102">
        <f t="shared" si="14"/>
        <v>115605504</v>
      </c>
    </row>
    <row r="103" spans="1:9" x14ac:dyDescent="0.2">
      <c r="A103">
        <v>101</v>
      </c>
      <c r="B103">
        <v>14</v>
      </c>
      <c r="C103">
        <v>1024</v>
      </c>
      <c r="D103">
        <f t="shared" si="19"/>
        <v>200704</v>
      </c>
      <c r="E103">
        <v>1</v>
      </c>
      <c r="F103">
        <v>1</v>
      </c>
      <c r="G103">
        <f t="shared" si="20"/>
        <v>262144</v>
      </c>
      <c r="H103">
        <v>1</v>
      </c>
      <c r="I103">
        <f t="shared" si="14"/>
        <v>51380224</v>
      </c>
    </row>
    <row r="104" spans="1:9" x14ac:dyDescent="0.2">
      <c r="A104">
        <v>102</v>
      </c>
      <c r="B104">
        <v>14</v>
      </c>
      <c r="C104">
        <v>256</v>
      </c>
      <c r="D104">
        <f t="shared" si="19"/>
        <v>50176</v>
      </c>
      <c r="E104">
        <v>1</v>
      </c>
      <c r="F104">
        <v>1</v>
      </c>
      <c r="G104">
        <f t="shared" si="20"/>
        <v>262144</v>
      </c>
      <c r="H104">
        <v>1</v>
      </c>
      <c r="I104">
        <f t="shared" si="14"/>
        <v>51380224</v>
      </c>
    </row>
    <row r="105" spans="1:9" x14ac:dyDescent="0.2">
      <c r="A105">
        <v>103</v>
      </c>
      <c r="B105">
        <v>14</v>
      </c>
      <c r="C105">
        <v>256</v>
      </c>
      <c r="D105">
        <f t="shared" si="19"/>
        <v>50176</v>
      </c>
      <c r="E105">
        <v>3</v>
      </c>
      <c r="F105">
        <v>3</v>
      </c>
      <c r="G105">
        <f t="shared" si="20"/>
        <v>589824</v>
      </c>
      <c r="H105">
        <v>1</v>
      </c>
      <c r="I105">
        <f t="shared" si="14"/>
        <v>115605504</v>
      </c>
    </row>
    <row r="106" spans="1:9" x14ac:dyDescent="0.2">
      <c r="A106">
        <v>104</v>
      </c>
      <c r="B106">
        <v>14</v>
      </c>
      <c r="C106">
        <v>1024</v>
      </c>
      <c r="D106">
        <f t="shared" si="19"/>
        <v>200704</v>
      </c>
      <c r="E106">
        <v>1</v>
      </c>
      <c r="F106">
        <v>1</v>
      </c>
      <c r="G106">
        <f t="shared" si="20"/>
        <v>262144</v>
      </c>
      <c r="H106">
        <v>1</v>
      </c>
      <c r="I106">
        <f t="shared" ref="I106:I160" si="21">B106*B106*E106*F106*C105*C106</f>
        <v>51380224</v>
      </c>
    </row>
    <row r="107" spans="1:9" x14ac:dyDescent="0.2">
      <c r="A107">
        <v>105</v>
      </c>
      <c r="B107">
        <v>14</v>
      </c>
      <c r="C107">
        <v>256</v>
      </c>
      <c r="D107">
        <f t="shared" si="19"/>
        <v>50176</v>
      </c>
      <c r="E107">
        <v>1</v>
      </c>
      <c r="F107">
        <v>1</v>
      </c>
      <c r="G107">
        <f t="shared" si="20"/>
        <v>262144</v>
      </c>
      <c r="H107">
        <v>1</v>
      </c>
      <c r="I107">
        <f t="shared" si="21"/>
        <v>51380224</v>
      </c>
    </row>
    <row r="108" spans="1:9" x14ac:dyDescent="0.2">
      <c r="A108">
        <v>106</v>
      </c>
      <c r="B108">
        <v>14</v>
      </c>
      <c r="C108">
        <v>256</v>
      </c>
      <c r="D108">
        <f t="shared" si="19"/>
        <v>50176</v>
      </c>
      <c r="E108">
        <v>3</v>
      </c>
      <c r="F108">
        <v>3</v>
      </c>
      <c r="G108">
        <f t="shared" si="20"/>
        <v>589824</v>
      </c>
      <c r="H108">
        <v>1</v>
      </c>
      <c r="I108">
        <f t="shared" si="21"/>
        <v>115605504</v>
      </c>
    </row>
    <row r="109" spans="1:9" x14ac:dyDescent="0.2">
      <c r="A109">
        <v>107</v>
      </c>
      <c r="B109">
        <v>14</v>
      </c>
      <c r="C109">
        <v>1024</v>
      </c>
      <c r="D109">
        <f t="shared" si="19"/>
        <v>200704</v>
      </c>
      <c r="E109">
        <v>1</v>
      </c>
      <c r="F109">
        <v>1</v>
      </c>
      <c r="G109">
        <f t="shared" si="20"/>
        <v>262144</v>
      </c>
      <c r="H109">
        <v>1</v>
      </c>
      <c r="I109">
        <f t="shared" si="21"/>
        <v>51380224</v>
      </c>
    </row>
    <row r="110" spans="1:9" x14ac:dyDescent="0.2">
      <c r="A110">
        <v>108</v>
      </c>
      <c r="B110">
        <v>14</v>
      </c>
      <c r="C110">
        <v>256</v>
      </c>
      <c r="D110">
        <f t="shared" si="19"/>
        <v>50176</v>
      </c>
      <c r="E110">
        <v>1</v>
      </c>
      <c r="F110">
        <v>1</v>
      </c>
      <c r="G110">
        <f t="shared" si="20"/>
        <v>262144</v>
      </c>
      <c r="H110">
        <v>1</v>
      </c>
      <c r="I110">
        <f t="shared" si="21"/>
        <v>51380224</v>
      </c>
    </row>
    <row r="111" spans="1:9" x14ac:dyDescent="0.2">
      <c r="A111">
        <v>109</v>
      </c>
      <c r="B111">
        <v>14</v>
      </c>
      <c r="C111">
        <v>256</v>
      </c>
      <c r="D111">
        <f t="shared" si="19"/>
        <v>50176</v>
      </c>
      <c r="E111">
        <v>3</v>
      </c>
      <c r="F111">
        <v>3</v>
      </c>
      <c r="G111">
        <f t="shared" si="20"/>
        <v>589824</v>
      </c>
      <c r="H111">
        <v>1</v>
      </c>
      <c r="I111">
        <f t="shared" si="21"/>
        <v>115605504</v>
      </c>
    </row>
    <row r="112" spans="1:9" x14ac:dyDescent="0.2">
      <c r="A112">
        <v>110</v>
      </c>
      <c r="B112">
        <v>14</v>
      </c>
      <c r="C112">
        <v>1024</v>
      </c>
      <c r="D112">
        <f t="shared" si="19"/>
        <v>200704</v>
      </c>
      <c r="E112">
        <v>1</v>
      </c>
      <c r="F112">
        <v>1</v>
      </c>
      <c r="G112">
        <f t="shared" si="20"/>
        <v>262144</v>
      </c>
      <c r="H112">
        <v>1</v>
      </c>
      <c r="I112">
        <f t="shared" si="21"/>
        <v>51380224</v>
      </c>
    </row>
    <row r="113" spans="1:9" x14ac:dyDescent="0.2">
      <c r="A113">
        <v>111</v>
      </c>
      <c r="B113">
        <v>14</v>
      </c>
      <c r="C113">
        <v>256</v>
      </c>
      <c r="D113">
        <f t="shared" si="19"/>
        <v>50176</v>
      </c>
      <c r="E113">
        <v>1</v>
      </c>
      <c r="F113">
        <v>1</v>
      </c>
      <c r="G113">
        <f t="shared" si="20"/>
        <v>262144</v>
      </c>
      <c r="H113">
        <v>1</v>
      </c>
      <c r="I113">
        <f t="shared" si="21"/>
        <v>51380224</v>
      </c>
    </row>
    <row r="114" spans="1:9" x14ac:dyDescent="0.2">
      <c r="A114">
        <v>112</v>
      </c>
      <c r="B114">
        <v>14</v>
      </c>
      <c r="C114">
        <v>256</v>
      </c>
      <c r="D114">
        <f t="shared" si="19"/>
        <v>50176</v>
      </c>
      <c r="E114">
        <v>3</v>
      </c>
      <c r="F114">
        <v>3</v>
      </c>
      <c r="G114">
        <f t="shared" si="20"/>
        <v>589824</v>
      </c>
      <c r="H114">
        <v>1</v>
      </c>
      <c r="I114">
        <f t="shared" si="21"/>
        <v>115605504</v>
      </c>
    </row>
    <row r="115" spans="1:9" x14ac:dyDescent="0.2">
      <c r="A115">
        <v>113</v>
      </c>
      <c r="B115">
        <v>14</v>
      </c>
      <c r="C115">
        <v>1024</v>
      </c>
      <c r="D115">
        <f t="shared" si="19"/>
        <v>200704</v>
      </c>
      <c r="E115">
        <v>1</v>
      </c>
      <c r="F115">
        <v>1</v>
      </c>
      <c r="G115">
        <f t="shared" si="20"/>
        <v>262144</v>
      </c>
      <c r="H115">
        <v>1</v>
      </c>
      <c r="I115">
        <f t="shared" si="21"/>
        <v>51380224</v>
      </c>
    </row>
    <row r="116" spans="1:9" x14ac:dyDescent="0.2">
      <c r="A116">
        <v>114</v>
      </c>
      <c r="B116">
        <v>14</v>
      </c>
      <c r="C116">
        <v>256</v>
      </c>
      <c r="D116">
        <f t="shared" si="19"/>
        <v>50176</v>
      </c>
      <c r="E116">
        <v>1</v>
      </c>
      <c r="F116">
        <v>1</v>
      </c>
      <c r="G116">
        <f t="shared" si="20"/>
        <v>262144</v>
      </c>
      <c r="H116">
        <v>1</v>
      </c>
      <c r="I116">
        <f t="shared" si="21"/>
        <v>51380224</v>
      </c>
    </row>
    <row r="117" spans="1:9" x14ac:dyDescent="0.2">
      <c r="A117">
        <v>115</v>
      </c>
      <c r="B117">
        <v>14</v>
      </c>
      <c r="C117">
        <v>256</v>
      </c>
      <c r="D117">
        <f t="shared" si="19"/>
        <v>50176</v>
      </c>
      <c r="E117">
        <v>3</v>
      </c>
      <c r="F117">
        <v>3</v>
      </c>
      <c r="G117">
        <f t="shared" si="20"/>
        <v>589824</v>
      </c>
      <c r="H117">
        <v>1</v>
      </c>
      <c r="I117">
        <f t="shared" si="21"/>
        <v>115605504</v>
      </c>
    </row>
    <row r="118" spans="1:9" x14ac:dyDescent="0.2">
      <c r="A118">
        <v>116</v>
      </c>
      <c r="B118">
        <v>14</v>
      </c>
      <c r="C118">
        <v>1024</v>
      </c>
      <c r="D118">
        <f t="shared" si="19"/>
        <v>200704</v>
      </c>
      <c r="E118">
        <v>1</v>
      </c>
      <c r="F118">
        <v>1</v>
      </c>
      <c r="G118">
        <f t="shared" si="20"/>
        <v>262144</v>
      </c>
      <c r="H118">
        <v>1</v>
      </c>
      <c r="I118">
        <f t="shared" si="21"/>
        <v>51380224</v>
      </c>
    </row>
    <row r="119" spans="1:9" x14ac:dyDescent="0.2">
      <c r="A119">
        <v>117</v>
      </c>
      <c r="B119">
        <v>14</v>
      </c>
      <c r="C119">
        <v>256</v>
      </c>
      <c r="D119">
        <f t="shared" si="19"/>
        <v>50176</v>
      </c>
      <c r="E119">
        <v>1</v>
      </c>
      <c r="F119">
        <v>1</v>
      </c>
      <c r="G119">
        <f t="shared" si="20"/>
        <v>262144</v>
      </c>
      <c r="H119">
        <v>1</v>
      </c>
      <c r="I119">
        <f t="shared" si="21"/>
        <v>51380224</v>
      </c>
    </row>
    <row r="120" spans="1:9" x14ac:dyDescent="0.2">
      <c r="A120">
        <v>118</v>
      </c>
      <c r="B120">
        <v>14</v>
      </c>
      <c r="C120">
        <v>256</v>
      </c>
      <c r="D120">
        <f t="shared" si="19"/>
        <v>50176</v>
      </c>
      <c r="E120">
        <v>3</v>
      </c>
      <c r="F120">
        <v>3</v>
      </c>
      <c r="G120">
        <f t="shared" si="20"/>
        <v>589824</v>
      </c>
      <c r="H120">
        <v>1</v>
      </c>
      <c r="I120">
        <f t="shared" si="21"/>
        <v>115605504</v>
      </c>
    </row>
    <row r="121" spans="1:9" x14ac:dyDescent="0.2">
      <c r="A121">
        <v>119</v>
      </c>
      <c r="B121">
        <v>14</v>
      </c>
      <c r="C121">
        <v>1024</v>
      </c>
      <c r="D121">
        <f t="shared" si="19"/>
        <v>200704</v>
      </c>
      <c r="E121">
        <v>1</v>
      </c>
      <c r="F121">
        <v>1</v>
      </c>
      <c r="G121">
        <f t="shared" si="20"/>
        <v>262144</v>
      </c>
      <c r="H121">
        <v>1</v>
      </c>
      <c r="I121">
        <f t="shared" si="21"/>
        <v>51380224</v>
      </c>
    </row>
    <row r="122" spans="1:9" x14ac:dyDescent="0.2">
      <c r="A122">
        <v>120</v>
      </c>
      <c r="B122">
        <v>14</v>
      </c>
      <c r="C122">
        <v>256</v>
      </c>
      <c r="D122">
        <f t="shared" si="19"/>
        <v>50176</v>
      </c>
      <c r="E122">
        <v>1</v>
      </c>
      <c r="F122">
        <v>1</v>
      </c>
      <c r="G122">
        <f t="shared" si="20"/>
        <v>262144</v>
      </c>
      <c r="H122">
        <v>1</v>
      </c>
      <c r="I122">
        <f t="shared" si="21"/>
        <v>51380224</v>
      </c>
    </row>
    <row r="123" spans="1:9" x14ac:dyDescent="0.2">
      <c r="A123">
        <v>121</v>
      </c>
      <c r="B123">
        <v>14</v>
      </c>
      <c r="C123">
        <v>256</v>
      </c>
      <c r="D123">
        <f t="shared" si="19"/>
        <v>50176</v>
      </c>
      <c r="E123">
        <v>3</v>
      </c>
      <c r="F123">
        <v>3</v>
      </c>
      <c r="G123">
        <f t="shared" si="20"/>
        <v>589824</v>
      </c>
      <c r="H123">
        <v>1</v>
      </c>
      <c r="I123">
        <f t="shared" si="21"/>
        <v>115605504</v>
      </c>
    </row>
    <row r="124" spans="1:9" x14ac:dyDescent="0.2">
      <c r="A124">
        <v>122</v>
      </c>
      <c r="B124">
        <v>14</v>
      </c>
      <c r="C124">
        <v>1024</v>
      </c>
      <c r="D124">
        <f t="shared" si="19"/>
        <v>200704</v>
      </c>
      <c r="E124">
        <v>1</v>
      </c>
      <c r="F124">
        <v>1</v>
      </c>
      <c r="G124">
        <f t="shared" si="20"/>
        <v>262144</v>
      </c>
      <c r="H124">
        <v>1</v>
      </c>
      <c r="I124">
        <f t="shared" si="21"/>
        <v>51380224</v>
      </c>
    </row>
    <row r="125" spans="1:9" x14ac:dyDescent="0.2">
      <c r="A125">
        <v>123</v>
      </c>
      <c r="B125">
        <v>14</v>
      </c>
      <c r="C125">
        <v>256</v>
      </c>
      <c r="D125">
        <f t="shared" si="19"/>
        <v>50176</v>
      </c>
      <c r="E125">
        <v>1</v>
      </c>
      <c r="F125">
        <v>1</v>
      </c>
      <c r="G125">
        <f t="shared" si="20"/>
        <v>262144</v>
      </c>
      <c r="H125">
        <v>1</v>
      </c>
      <c r="I125">
        <f t="shared" si="21"/>
        <v>51380224</v>
      </c>
    </row>
    <row r="126" spans="1:9" x14ac:dyDescent="0.2">
      <c r="A126">
        <v>124</v>
      </c>
      <c r="B126">
        <v>14</v>
      </c>
      <c r="C126">
        <v>256</v>
      </c>
      <c r="D126">
        <f t="shared" si="19"/>
        <v>50176</v>
      </c>
      <c r="E126">
        <v>3</v>
      </c>
      <c r="F126">
        <v>3</v>
      </c>
      <c r="G126">
        <f t="shared" si="20"/>
        <v>589824</v>
      </c>
      <c r="H126">
        <v>1</v>
      </c>
      <c r="I126">
        <f t="shared" si="21"/>
        <v>115605504</v>
      </c>
    </row>
    <row r="127" spans="1:9" x14ac:dyDescent="0.2">
      <c r="A127">
        <v>125</v>
      </c>
      <c r="B127">
        <v>14</v>
      </c>
      <c r="C127">
        <v>1024</v>
      </c>
      <c r="D127">
        <f t="shared" si="19"/>
        <v>200704</v>
      </c>
      <c r="E127">
        <v>1</v>
      </c>
      <c r="F127">
        <v>1</v>
      </c>
      <c r="G127">
        <f t="shared" si="20"/>
        <v>262144</v>
      </c>
      <c r="H127">
        <v>1</v>
      </c>
      <c r="I127">
        <f t="shared" si="21"/>
        <v>51380224</v>
      </c>
    </row>
    <row r="128" spans="1:9" x14ac:dyDescent="0.2">
      <c r="A128">
        <v>126</v>
      </c>
      <c r="B128">
        <v>14</v>
      </c>
      <c r="C128">
        <v>256</v>
      </c>
      <c r="D128">
        <f t="shared" si="19"/>
        <v>50176</v>
      </c>
      <c r="E128">
        <v>1</v>
      </c>
      <c r="F128">
        <v>1</v>
      </c>
      <c r="G128">
        <f t="shared" si="20"/>
        <v>262144</v>
      </c>
      <c r="H128">
        <v>1</v>
      </c>
      <c r="I128">
        <f t="shared" si="21"/>
        <v>51380224</v>
      </c>
    </row>
    <row r="129" spans="1:9" x14ac:dyDescent="0.2">
      <c r="A129">
        <v>127</v>
      </c>
      <c r="B129">
        <v>14</v>
      </c>
      <c r="C129">
        <v>256</v>
      </c>
      <c r="D129">
        <f t="shared" si="19"/>
        <v>50176</v>
      </c>
      <c r="E129">
        <v>3</v>
      </c>
      <c r="F129">
        <v>3</v>
      </c>
      <c r="G129">
        <f t="shared" si="20"/>
        <v>589824</v>
      </c>
      <c r="H129">
        <v>1</v>
      </c>
      <c r="I129">
        <f t="shared" si="21"/>
        <v>115605504</v>
      </c>
    </row>
    <row r="130" spans="1:9" x14ac:dyDescent="0.2">
      <c r="A130">
        <v>128</v>
      </c>
      <c r="B130">
        <v>14</v>
      </c>
      <c r="C130">
        <v>1024</v>
      </c>
      <c r="D130">
        <f t="shared" si="19"/>
        <v>200704</v>
      </c>
      <c r="E130">
        <v>1</v>
      </c>
      <c r="F130">
        <v>1</v>
      </c>
      <c r="G130">
        <f t="shared" si="20"/>
        <v>262144</v>
      </c>
      <c r="H130">
        <v>1</v>
      </c>
      <c r="I130">
        <f t="shared" si="21"/>
        <v>51380224</v>
      </c>
    </row>
    <row r="131" spans="1:9" x14ac:dyDescent="0.2">
      <c r="A131">
        <v>129</v>
      </c>
      <c r="B131">
        <v>14</v>
      </c>
      <c r="C131">
        <v>256</v>
      </c>
      <c r="D131">
        <f t="shared" si="19"/>
        <v>50176</v>
      </c>
      <c r="E131">
        <v>1</v>
      </c>
      <c r="F131">
        <v>1</v>
      </c>
      <c r="G131">
        <f t="shared" si="20"/>
        <v>262144</v>
      </c>
      <c r="H131">
        <v>1</v>
      </c>
      <c r="I131">
        <f t="shared" si="21"/>
        <v>51380224</v>
      </c>
    </row>
    <row r="132" spans="1:9" x14ac:dyDescent="0.2">
      <c r="A132">
        <v>130</v>
      </c>
      <c r="B132">
        <v>14</v>
      </c>
      <c r="C132">
        <v>256</v>
      </c>
      <c r="D132">
        <f t="shared" si="19"/>
        <v>50176</v>
      </c>
      <c r="E132">
        <v>3</v>
      </c>
      <c r="F132">
        <v>3</v>
      </c>
      <c r="G132">
        <f t="shared" si="20"/>
        <v>589824</v>
      </c>
      <c r="H132">
        <v>1</v>
      </c>
      <c r="I132">
        <f t="shared" si="21"/>
        <v>115605504</v>
      </c>
    </row>
    <row r="133" spans="1:9" x14ac:dyDescent="0.2">
      <c r="A133">
        <v>131</v>
      </c>
      <c r="B133">
        <v>14</v>
      </c>
      <c r="C133">
        <v>1024</v>
      </c>
      <c r="D133">
        <f t="shared" si="19"/>
        <v>200704</v>
      </c>
      <c r="E133">
        <v>1</v>
      </c>
      <c r="F133">
        <v>1</v>
      </c>
      <c r="G133">
        <f t="shared" si="20"/>
        <v>262144</v>
      </c>
      <c r="H133">
        <v>1</v>
      </c>
      <c r="I133">
        <f t="shared" si="21"/>
        <v>51380224</v>
      </c>
    </row>
    <row r="134" spans="1:9" x14ac:dyDescent="0.2">
      <c r="A134">
        <v>132</v>
      </c>
      <c r="B134">
        <v>14</v>
      </c>
      <c r="C134">
        <v>256</v>
      </c>
      <c r="D134">
        <f t="shared" si="19"/>
        <v>50176</v>
      </c>
      <c r="E134">
        <v>1</v>
      </c>
      <c r="F134">
        <v>1</v>
      </c>
      <c r="G134">
        <f t="shared" si="20"/>
        <v>262144</v>
      </c>
      <c r="H134">
        <v>1</v>
      </c>
      <c r="I134">
        <f t="shared" si="21"/>
        <v>51380224</v>
      </c>
    </row>
    <row r="135" spans="1:9" x14ac:dyDescent="0.2">
      <c r="A135">
        <v>133</v>
      </c>
      <c r="B135">
        <v>14</v>
      </c>
      <c r="C135">
        <v>256</v>
      </c>
      <c r="D135">
        <f t="shared" si="19"/>
        <v>50176</v>
      </c>
      <c r="E135">
        <v>3</v>
      </c>
      <c r="F135">
        <v>3</v>
      </c>
      <c r="G135">
        <f t="shared" si="20"/>
        <v>589824</v>
      </c>
      <c r="H135">
        <v>1</v>
      </c>
      <c r="I135">
        <f t="shared" si="21"/>
        <v>115605504</v>
      </c>
    </row>
    <row r="136" spans="1:9" x14ac:dyDescent="0.2">
      <c r="A136">
        <v>134</v>
      </c>
      <c r="B136">
        <v>14</v>
      </c>
      <c r="C136">
        <v>1024</v>
      </c>
      <c r="D136">
        <f t="shared" si="19"/>
        <v>200704</v>
      </c>
      <c r="E136">
        <v>1</v>
      </c>
      <c r="F136">
        <v>1</v>
      </c>
      <c r="G136">
        <f t="shared" si="20"/>
        <v>262144</v>
      </c>
      <c r="H136">
        <v>1</v>
      </c>
      <c r="I136">
        <f t="shared" si="21"/>
        <v>51380224</v>
      </c>
    </row>
    <row r="137" spans="1:9" x14ac:dyDescent="0.2">
      <c r="A137">
        <v>135</v>
      </c>
      <c r="B137">
        <v>14</v>
      </c>
      <c r="C137">
        <v>256</v>
      </c>
      <c r="D137">
        <f t="shared" si="19"/>
        <v>50176</v>
      </c>
      <c r="E137">
        <v>1</v>
      </c>
      <c r="F137">
        <v>1</v>
      </c>
      <c r="G137">
        <f t="shared" si="20"/>
        <v>262144</v>
      </c>
      <c r="H137">
        <v>1</v>
      </c>
      <c r="I137">
        <f t="shared" si="21"/>
        <v>51380224</v>
      </c>
    </row>
    <row r="138" spans="1:9" x14ac:dyDescent="0.2">
      <c r="A138">
        <v>136</v>
      </c>
      <c r="B138">
        <v>14</v>
      </c>
      <c r="C138">
        <v>256</v>
      </c>
      <c r="D138">
        <f t="shared" si="19"/>
        <v>50176</v>
      </c>
      <c r="E138">
        <v>3</v>
      </c>
      <c r="F138">
        <v>3</v>
      </c>
      <c r="G138">
        <f t="shared" si="20"/>
        <v>589824</v>
      </c>
      <c r="H138">
        <v>1</v>
      </c>
      <c r="I138">
        <f t="shared" si="21"/>
        <v>115605504</v>
      </c>
    </row>
    <row r="139" spans="1:9" x14ac:dyDescent="0.2">
      <c r="A139">
        <v>137</v>
      </c>
      <c r="B139">
        <v>14</v>
      </c>
      <c r="C139">
        <v>1024</v>
      </c>
      <c r="D139">
        <f t="shared" si="19"/>
        <v>200704</v>
      </c>
      <c r="E139">
        <v>1</v>
      </c>
      <c r="F139">
        <v>1</v>
      </c>
      <c r="G139">
        <f t="shared" si="20"/>
        <v>262144</v>
      </c>
      <c r="H139">
        <v>1</v>
      </c>
      <c r="I139">
        <f t="shared" si="21"/>
        <v>51380224</v>
      </c>
    </row>
    <row r="140" spans="1:9" x14ac:dyDescent="0.2">
      <c r="A140">
        <v>138</v>
      </c>
      <c r="B140">
        <v>14</v>
      </c>
      <c r="C140">
        <v>256</v>
      </c>
      <c r="D140">
        <f t="shared" si="19"/>
        <v>50176</v>
      </c>
      <c r="E140">
        <v>1</v>
      </c>
      <c r="F140">
        <v>1</v>
      </c>
      <c r="G140">
        <f t="shared" si="20"/>
        <v>262144</v>
      </c>
      <c r="H140">
        <v>1</v>
      </c>
      <c r="I140">
        <f t="shared" si="21"/>
        <v>51380224</v>
      </c>
    </row>
    <row r="141" spans="1:9" x14ac:dyDescent="0.2">
      <c r="A141">
        <v>139</v>
      </c>
      <c r="B141">
        <v>14</v>
      </c>
      <c r="C141">
        <v>256</v>
      </c>
      <c r="D141">
        <f t="shared" si="19"/>
        <v>50176</v>
      </c>
      <c r="E141">
        <v>3</v>
      </c>
      <c r="F141">
        <v>3</v>
      </c>
      <c r="G141">
        <f t="shared" si="20"/>
        <v>589824</v>
      </c>
      <c r="H141">
        <v>1</v>
      </c>
      <c r="I141">
        <f t="shared" si="21"/>
        <v>115605504</v>
      </c>
    </row>
    <row r="142" spans="1:9" x14ac:dyDescent="0.2">
      <c r="A142">
        <v>140</v>
      </c>
      <c r="B142">
        <v>14</v>
      </c>
      <c r="C142">
        <v>1024</v>
      </c>
      <c r="D142">
        <f t="shared" si="19"/>
        <v>200704</v>
      </c>
      <c r="E142">
        <v>1</v>
      </c>
      <c r="F142">
        <v>1</v>
      </c>
      <c r="G142">
        <f t="shared" si="20"/>
        <v>262144</v>
      </c>
      <c r="H142">
        <v>1</v>
      </c>
      <c r="I142">
        <f t="shared" si="21"/>
        <v>51380224</v>
      </c>
    </row>
    <row r="143" spans="1:9" x14ac:dyDescent="0.2">
      <c r="A143">
        <v>141</v>
      </c>
      <c r="B143">
        <v>14</v>
      </c>
      <c r="C143">
        <v>256</v>
      </c>
      <c r="D143">
        <f t="shared" si="19"/>
        <v>50176</v>
      </c>
      <c r="E143">
        <v>1</v>
      </c>
      <c r="F143">
        <v>1</v>
      </c>
      <c r="G143">
        <f t="shared" si="20"/>
        <v>262144</v>
      </c>
      <c r="H143">
        <v>1</v>
      </c>
      <c r="I143">
        <f t="shared" si="21"/>
        <v>51380224</v>
      </c>
    </row>
    <row r="144" spans="1:9" x14ac:dyDescent="0.2">
      <c r="A144">
        <v>142</v>
      </c>
      <c r="B144">
        <v>14</v>
      </c>
      <c r="C144">
        <v>256</v>
      </c>
      <c r="D144">
        <f t="shared" si="19"/>
        <v>50176</v>
      </c>
      <c r="E144">
        <v>3</v>
      </c>
      <c r="F144">
        <v>3</v>
      </c>
      <c r="G144">
        <f t="shared" si="20"/>
        <v>589824</v>
      </c>
      <c r="H144">
        <v>1</v>
      </c>
      <c r="I144">
        <f t="shared" si="21"/>
        <v>115605504</v>
      </c>
    </row>
    <row r="145" spans="1:9" x14ac:dyDescent="0.2">
      <c r="A145">
        <v>143</v>
      </c>
      <c r="B145">
        <v>14</v>
      </c>
      <c r="C145">
        <v>1024</v>
      </c>
      <c r="D145">
        <f t="shared" si="19"/>
        <v>200704</v>
      </c>
      <c r="E145">
        <v>1</v>
      </c>
      <c r="F145">
        <v>1</v>
      </c>
      <c r="G145">
        <f t="shared" si="20"/>
        <v>262144</v>
      </c>
      <c r="H145">
        <v>1</v>
      </c>
      <c r="I145">
        <f t="shared" si="21"/>
        <v>51380224</v>
      </c>
    </row>
    <row r="146" spans="1:9" x14ac:dyDescent="0.2">
      <c r="A146">
        <v>144</v>
      </c>
      <c r="B146">
        <v>14</v>
      </c>
      <c r="C146">
        <v>256</v>
      </c>
      <c r="D146">
        <f t="shared" si="19"/>
        <v>50176</v>
      </c>
      <c r="E146">
        <v>1</v>
      </c>
      <c r="F146">
        <v>1</v>
      </c>
      <c r="G146">
        <f t="shared" si="20"/>
        <v>262144</v>
      </c>
      <c r="H146">
        <v>1</v>
      </c>
      <c r="I146">
        <f t="shared" si="21"/>
        <v>51380224</v>
      </c>
    </row>
    <row r="147" spans="1:9" x14ac:dyDescent="0.2">
      <c r="A147">
        <v>145</v>
      </c>
      <c r="B147">
        <v>14</v>
      </c>
      <c r="C147">
        <v>256</v>
      </c>
      <c r="D147">
        <f t="shared" si="19"/>
        <v>50176</v>
      </c>
      <c r="E147">
        <v>3</v>
      </c>
      <c r="F147">
        <v>3</v>
      </c>
      <c r="G147">
        <f t="shared" si="20"/>
        <v>589824</v>
      </c>
      <c r="H147">
        <v>1</v>
      </c>
      <c r="I147">
        <f t="shared" si="21"/>
        <v>115605504</v>
      </c>
    </row>
    <row r="148" spans="1:9" x14ac:dyDescent="0.2">
      <c r="A148">
        <v>146</v>
      </c>
      <c r="B148">
        <v>14</v>
      </c>
      <c r="C148">
        <v>1024</v>
      </c>
      <c r="D148">
        <f t="shared" si="19"/>
        <v>200704</v>
      </c>
      <c r="E148">
        <v>1</v>
      </c>
      <c r="F148">
        <v>1</v>
      </c>
      <c r="G148">
        <f t="shared" si="20"/>
        <v>262144</v>
      </c>
      <c r="H148">
        <v>1</v>
      </c>
      <c r="I148">
        <f t="shared" si="21"/>
        <v>51380224</v>
      </c>
    </row>
    <row r="149" spans="1:9" x14ac:dyDescent="0.2">
      <c r="A149">
        <v>147</v>
      </c>
      <c r="B149">
        <v>7</v>
      </c>
      <c r="C149">
        <v>1024</v>
      </c>
      <c r="D149">
        <f t="shared" si="19"/>
        <v>50176</v>
      </c>
    </row>
    <row r="150" spans="1:9" x14ac:dyDescent="0.2">
      <c r="A150">
        <v>148</v>
      </c>
      <c r="B150">
        <v>7</v>
      </c>
      <c r="C150">
        <v>512</v>
      </c>
      <c r="D150">
        <f t="shared" ref="D150:D152" si="22">B150*B150*C150</f>
        <v>25088</v>
      </c>
      <c r="E150">
        <v>1</v>
      </c>
      <c r="F150">
        <v>1</v>
      </c>
      <c r="G150">
        <f t="shared" ref="G150:G152" si="23">C149*C150*E150*F150</f>
        <v>524288</v>
      </c>
      <c r="H150">
        <v>1</v>
      </c>
      <c r="I150">
        <f t="shared" si="21"/>
        <v>25690112</v>
      </c>
    </row>
    <row r="151" spans="1:9" x14ac:dyDescent="0.2">
      <c r="A151">
        <v>149</v>
      </c>
      <c r="B151">
        <v>7</v>
      </c>
      <c r="C151">
        <v>512</v>
      </c>
      <c r="D151">
        <f t="shared" si="22"/>
        <v>25088</v>
      </c>
      <c r="E151">
        <v>3</v>
      </c>
      <c r="F151">
        <v>3</v>
      </c>
      <c r="G151">
        <f t="shared" si="23"/>
        <v>2359296</v>
      </c>
      <c r="H151">
        <v>1</v>
      </c>
      <c r="I151">
        <f t="shared" si="21"/>
        <v>115605504</v>
      </c>
    </row>
    <row r="152" spans="1:9" x14ac:dyDescent="0.2">
      <c r="A152">
        <v>150</v>
      </c>
      <c r="B152">
        <v>7</v>
      </c>
      <c r="C152">
        <v>2048</v>
      </c>
      <c r="D152">
        <f t="shared" si="22"/>
        <v>100352</v>
      </c>
      <c r="E152">
        <v>1</v>
      </c>
      <c r="F152">
        <v>1</v>
      </c>
      <c r="G152">
        <f t="shared" si="23"/>
        <v>1048576</v>
      </c>
      <c r="H152">
        <v>1</v>
      </c>
      <c r="I152">
        <f t="shared" si="21"/>
        <v>51380224</v>
      </c>
    </row>
    <row r="153" spans="1:9" x14ac:dyDescent="0.2">
      <c r="A153">
        <v>151</v>
      </c>
      <c r="B153">
        <v>7</v>
      </c>
      <c r="C153">
        <v>512</v>
      </c>
      <c r="D153">
        <f t="shared" ref="D153:D160" si="24">B153*B153*C153</f>
        <v>25088</v>
      </c>
      <c r="E153">
        <v>1</v>
      </c>
      <c r="F153">
        <v>1</v>
      </c>
      <c r="G153">
        <f t="shared" ref="G153:G158" si="25">C152*C153*E153*F153</f>
        <v>1048576</v>
      </c>
      <c r="H153">
        <v>1</v>
      </c>
      <c r="I153">
        <f t="shared" si="21"/>
        <v>51380224</v>
      </c>
    </row>
    <row r="154" spans="1:9" x14ac:dyDescent="0.2">
      <c r="A154">
        <v>152</v>
      </c>
      <c r="B154">
        <v>7</v>
      </c>
      <c r="C154">
        <v>512</v>
      </c>
      <c r="D154">
        <f t="shared" si="24"/>
        <v>25088</v>
      </c>
      <c r="E154">
        <v>3</v>
      </c>
      <c r="F154">
        <v>3</v>
      </c>
      <c r="G154">
        <f t="shared" si="25"/>
        <v>2359296</v>
      </c>
      <c r="H154">
        <v>1</v>
      </c>
      <c r="I154">
        <f t="shared" si="21"/>
        <v>115605504</v>
      </c>
    </row>
    <row r="155" spans="1:9" x14ac:dyDescent="0.2">
      <c r="A155">
        <v>153</v>
      </c>
      <c r="B155">
        <v>7</v>
      </c>
      <c r="C155">
        <v>2048</v>
      </c>
      <c r="D155">
        <f t="shared" si="24"/>
        <v>100352</v>
      </c>
      <c r="E155">
        <v>1</v>
      </c>
      <c r="F155">
        <v>1</v>
      </c>
      <c r="G155">
        <f t="shared" si="25"/>
        <v>1048576</v>
      </c>
      <c r="H155">
        <v>1</v>
      </c>
      <c r="I155">
        <f t="shared" si="21"/>
        <v>51380224</v>
      </c>
    </row>
    <row r="156" spans="1:9" x14ac:dyDescent="0.2">
      <c r="A156">
        <v>154</v>
      </c>
      <c r="B156">
        <v>7</v>
      </c>
      <c r="C156">
        <v>512</v>
      </c>
      <c r="D156">
        <f t="shared" si="24"/>
        <v>25088</v>
      </c>
      <c r="E156">
        <v>1</v>
      </c>
      <c r="F156">
        <v>1</v>
      </c>
      <c r="G156">
        <f t="shared" si="25"/>
        <v>1048576</v>
      </c>
      <c r="H156">
        <v>1</v>
      </c>
      <c r="I156">
        <f t="shared" si="21"/>
        <v>51380224</v>
      </c>
    </row>
    <row r="157" spans="1:9" x14ac:dyDescent="0.2">
      <c r="A157">
        <v>155</v>
      </c>
      <c r="B157">
        <v>7</v>
      </c>
      <c r="C157">
        <v>512</v>
      </c>
      <c r="D157">
        <f t="shared" si="24"/>
        <v>25088</v>
      </c>
      <c r="E157">
        <v>3</v>
      </c>
      <c r="F157">
        <v>3</v>
      </c>
      <c r="G157">
        <f t="shared" si="25"/>
        <v>2359296</v>
      </c>
      <c r="H157">
        <v>1</v>
      </c>
      <c r="I157">
        <f t="shared" si="21"/>
        <v>115605504</v>
      </c>
    </row>
    <row r="158" spans="1:9" x14ac:dyDescent="0.2">
      <c r="A158">
        <v>156</v>
      </c>
      <c r="B158">
        <v>7</v>
      </c>
      <c r="C158">
        <v>2048</v>
      </c>
      <c r="D158">
        <f t="shared" si="24"/>
        <v>100352</v>
      </c>
      <c r="E158">
        <v>1</v>
      </c>
      <c r="F158">
        <v>1</v>
      </c>
      <c r="G158">
        <f t="shared" si="25"/>
        <v>1048576</v>
      </c>
      <c r="H158">
        <v>1</v>
      </c>
      <c r="I158">
        <f t="shared" si="21"/>
        <v>51380224</v>
      </c>
    </row>
    <row r="159" spans="1:9" x14ac:dyDescent="0.2">
      <c r="A159">
        <v>157</v>
      </c>
      <c r="B159">
        <v>1</v>
      </c>
      <c r="C159">
        <v>2048</v>
      </c>
      <c r="D159">
        <f t="shared" si="24"/>
        <v>2048</v>
      </c>
    </row>
    <row r="160" spans="1:9" x14ac:dyDescent="0.2">
      <c r="A160">
        <v>158</v>
      </c>
      <c r="B160">
        <v>1</v>
      </c>
      <c r="C160">
        <v>1000</v>
      </c>
      <c r="D160">
        <f t="shared" si="24"/>
        <v>1000</v>
      </c>
      <c r="E160">
        <v>1</v>
      </c>
      <c r="F160">
        <v>1</v>
      </c>
      <c r="G160">
        <f t="shared" ref="G160" si="26">C159*C160*E160*F160</f>
        <v>2048000</v>
      </c>
      <c r="H160">
        <v>1</v>
      </c>
      <c r="I160">
        <f t="shared" si="21"/>
        <v>2048000</v>
      </c>
    </row>
    <row r="161" spans="7:9" x14ac:dyDescent="0.2">
      <c r="G161">
        <f>SUM(G3:G160)</f>
        <v>57271488</v>
      </c>
      <c r="I161">
        <f>SUM(I3:I160)</f>
        <v>10922754048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tabSelected="1" workbookViewId="0">
      <selection activeCell="F18" sqref="F3:F18"/>
    </sheetView>
  </sheetViews>
  <sheetFormatPr defaultRowHeight="14.25" x14ac:dyDescent="0.2"/>
  <sheetData>
    <row r="3" spans="1:6" x14ac:dyDescent="0.2">
      <c r="A3">
        <v>3</v>
      </c>
      <c r="B3">
        <v>3</v>
      </c>
      <c r="C3">
        <v>3</v>
      </c>
      <c r="D3">
        <v>24</v>
      </c>
      <c r="E3">
        <v>8</v>
      </c>
      <c r="F3">
        <f>A3*B3*C3*D3/E3</f>
        <v>81</v>
      </c>
    </row>
    <row r="4" spans="1:6" x14ac:dyDescent="0.2">
      <c r="C4">
        <v>24</v>
      </c>
      <c r="D4">
        <v>384</v>
      </c>
      <c r="E4">
        <v>8</v>
      </c>
      <c r="F4">
        <f>(1*1*C4*D4/4/E4+3*3*D4/4+1*1*D4*D4/4/E4)</f>
        <v>5760</v>
      </c>
    </row>
    <row r="5" spans="1:6" x14ac:dyDescent="0.2">
      <c r="C5">
        <v>384</v>
      </c>
      <c r="D5">
        <v>384</v>
      </c>
      <c r="E5">
        <v>8</v>
      </c>
      <c r="F5">
        <f>(1*1*C5*D5/4/E5+3*3*D5/4+1*1*D5*D5/4/E5)</f>
        <v>10080</v>
      </c>
    </row>
    <row r="6" spans="1:6" x14ac:dyDescent="0.2">
      <c r="C6">
        <v>384</v>
      </c>
      <c r="D6">
        <v>384</v>
      </c>
      <c r="E6">
        <v>8</v>
      </c>
      <c r="F6">
        <f>(1*1*C6*D6/4/E6+3*3*D6/4+1*1*D6*D6/4/E6)</f>
        <v>10080</v>
      </c>
    </row>
    <row r="7" spans="1:6" x14ac:dyDescent="0.2">
      <c r="C7">
        <v>384</v>
      </c>
      <c r="D7">
        <v>384</v>
      </c>
      <c r="E7">
        <v>8</v>
      </c>
      <c r="F7">
        <f>(1*1*C7*D7/4/E7+3*3*D7/4+1*1*D7*D7/4/E7)</f>
        <v>10080</v>
      </c>
    </row>
    <row r="8" spans="1:6" x14ac:dyDescent="0.2">
      <c r="C8">
        <v>384</v>
      </c>
      <c r="D8">
        <v>768</v>
      </c>
      <c r="E8">
        <v>8</v>
      </c>
      <c r="F8">
        <f>(1*1*C8*D8/4/E8+3*3*D8/4+1*1*D8*D8/4/E8)</f>
        <v>29376</v>
      </c>
    </row>
    <row r="9" spans="1:6" x14ac:dyDescent="0.2">
      <c r="C9">
        <v>768</v>
      </c>
      <c r="D9">
        <v>768</v>
      </c>
      <c r="E9">
        <v>8</v>
      </c>
      <c r="F9">
        <f>(1*1*C9*D9/4/E9+3*3*D9/4+1*1*D9*D9/4/E9)</f>
        <v>38592</v>
      </c>
    </row>
    <row r="10" spans="1:6" x14ac:dyDescent="0.2">
      <c r="C10">
        <v>768</v>
      </c>
      <c r="D10">
        <v>768</v>
      </c>
      <c r="E10">
        <v>8</v>
      </c>
      <c r="F10">
        <f>(1*1*C10*D10/4/E10+3*3*D10/4+1*1*D10*D10/4/E10)</f>
        <v>38592</v>
      </c>
    </row>
    <row r="11" spans="1:6" x14ac:dyDescent="0.2">
      <c r="C11">
        <v>768</v>
      </c>
      <c r="D11">
        <v>768</v>
      </c>
      <c r="E11">
        <v>8</v>
      </c>
      <c r="F11">
        <f>(1*1*C11*D11/4/E11+3*3*D11/4+1*1*D11*D11/4/E11)</f>
        <v>38592</v>
      </c>
    </row>
    <row r="12" spans="1:6" x14ac:dyDescent="0.2">
      <c r="C12">
        <v>768</v>
      </c>
      <c r="D12">
        <v>768</v>
      </c>
      <c r="E12">
        <v>8</v>
      </c>
      <c r="F12">
        <f>(1*1*C12*D12/4/E12+3*3*D12/4+1*1*D12*D12/4/E12)</f>
        <v>38592</v>
      </c>
    </row>
    <row r="13" spans="1:6" x14ac:dyDescent="0.2">
      <c r="C13">
        <v>768</v>
      </c>
      <c r="D13">
        <v>768</v>
      </c>
      <c r="E13">
        <v>8</v>
      </c>
      <c r="F13">
        <f>(1*1*C13*D13/4/E13+3*3*D13/4+1*1*D13*D13/4/E13)</f>
        <v>38592</v>
      </c>
    </row>
    <row r="14" spans="1:6" x14ac:dyDescent="0.2">
      <c r="C14">
        <v>768</v>
      </c>
      <c r="D14">
        <v>1536</v>
      </c>
      <c r="E14">
        <v>8</v>
      </c>
      <c r="F14">
        <f>(1*1*C14*D14/4/E14+3*3*D14/4+1*1*D14*D14/4/E14)</f>
        <v>114048</v>
      </c>
    </row>
    <row r="15" spans="1:6" x14ac:dyDescent="0.2">
      <c r="C15">
        <v>1536</v>
      </c>
      <c r="D15">
        <v>1536</v>
      </c>
      <c r="E15">
        <v>8</v>
      </c>
      <c r="F15">
        <f>(1*1*C15*D15/4/E15+3*3*D15/4+1*1*D15*D15/4/E15)</f>
        <v>150912</v>
      </c>
    </row>
    <row r="16" spans="1:6" x14ac:dyDescent="0.2">
      <c r="C16">
        <v>1536</v>
      </c>
      <c r="D16">
        <v>1536</v>
      </c>
      <c r="E16">
        <v>8</v>
      </c>
      <c r="F16">
        <f>(1*1*C16*D16/4/E16+3*3*D16/4+1*1*D16*D16/4/E16)</f>
        <v>150912</v>
      </c>
    </row>
    <row r="17" spans="3:6" x14ac:dyDescent="0.2">
      <c r="C17">
        <v>1536</v>
      </c>
      <c r="D17">
        <v>1536</v>
      </c>
      <c r="E17">
        <v>8</v>
      </c>
      <c r="F17">
        <f>(1*1*C17*D17/4/E17+3*3*D17/4+1*1*D17*D17/4/E17)</f>
        <v>150912</v>
      </c>
    </row>
    <row r="18" spans="3:6" x14ac:dyDescent="0.2">
      <c r="F18">
        <f>1536*1000</f>
        <v>1536000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硬件估算</vt:lpstr>
      <vt:lpstr>Sheet1</vt:lpstr>
      <vt:lpstr>AlexNet</vt:lpstr>
      <vt:lpstr>VGG</vt:lpstr>
      <vt:lpstr>ResNet-34</vt:lpstr>
      <vt:lpstr>SqueezeNet</vt:lpstr>
      <vt:lpstr>LeNet</vt:lpstr>
      <vt:lpstr>ResNet-152</vt:lpstr>
      <vt:lpstr>Sheet2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郭开元</cp:lastModifiedBy>
  <dcterms:created xsi:type="dcterms:W3CDTF">2016-05-09T07:18:30Z</dcterms:created>
  <dcterms:modified xsi:type="dcterms:W3CDTF">2018-12-05T01:32:55Z</dcterms:modified>
</cp:coreProperties>
</file>