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Incidents &amp; Room moves" sheetId="2" r:id="rId5"/>
    <sheet state="visible" name="Incidents vs. rooms occupied" sheetId="3" r:id="rId6"/>
    <sheet state="visible" name="ADR vs Rev Par" sheetId="4" r:id="rId7"/>
    <sheet state="visible" name="Occupancy vs Proportional Occup" sheetId="5" r:id="rId8"/>
  </sheets>
  <definedNames>
    <definedName hidden="1" localSheetId="0" name="_xlnm._FilterDatabase">Overview!$C$1:$C$1000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LEGEND:
HSK = housekeeping
GS = guest services
MAIN = maintenance
OTHER = miscellaneous incidents
RM = room move/transfer
APLGZ = apology
NONE = no solution needed
D = deodorize
RES = reservation
AURA = hotel restaurant </t>
      </text>
    </comment>
    <comment authorId="0" ref="G1">
      <text>
        <t xml:space="preserve">COMP = complimentary rooms given out to </t>
      </text>
    </comment>
    <comment authorId="0" ref="J1">
      <text>
        <t xml:space="preserve">House = complimentary or discounted rooms for employees and their family</t>
      </text>
    </comment>
    <comment authorId="0" ref="K1">
      <text>
        <t xml:space="preserve">OOO = out-of-order rooms; unable to sell</t>
      </text>
    </comment>
    <comment authorId="0" ref="L1">
      <text>
        <t xml:space="preserve">Rooms that were not cleaned on time  for selling; unable to sell </t>
      </text>
    </comment>
  </commentList>
</comments>
</file>

<file path=xl/sharedStrings.xml><?xml version="1.0" encoding="utf-8"?>
<sst xmlns="http://schemas.openxmlformats.org/spreadsheetml/2006/main" count="111" uniqueCount="85">
  <si>
    <t>June (Date)</t>
  </si>
  <si>
    <t># of Incidences</t>
  </si>
  <si>
    <t>Incident</t>
  </si>
  <si>
    <t>Solution</t>
  </si>
  <si>
    <t>No shows</t>
  </si>
  <si>
    <t>walk-ins</t>
  </si>
  <si>
    <t>COMP rooms</t>
  </si>
  <si>
    <t>Occupancy (%)</t>
  </si>
  <si>
    <t>Occ. Rooms (#)</t>
  </si>
  <si>
    <t>ADR (Average Daily Rate minus Comp and House)</t>
  </si>
  <si>
    <t>Rev Par (Revenue per available room minus OOO)</t>
  </si>
  <si>
    <t>Leave Over Room</t>
  </si>
  <si>
    <t>Maintenance Room</t>
  </si>
  <si>
    <t>Balcony Project and Paint</t>
  </si>
  <si>
    <t>Hold to Room Move</t>
  </si>
  <si>
    <t>Show Rooms</t>
  </si>
  <si>
    <t>Storage</t>
  </si>
  <si>
    <t>Proportional Occupancy</t>
  </si>
  <si>
    <t>Money lost due to OOO rooms</t>
  </si>
  <si>
    <t>Daily Revenue based on Rev Par</t>
  </si>
  <si>
    <t>Potential Daily Revenue</t>
  </si>
  <si>
    <t>HSK - Room had dust</t>
  </si>
  <si>
    <t>RM - Offered room move</t>
  </si>
  <si>
    <t>GS - Guest felt they deserved comp parking since they were paying a high rate and had stayed many times</t>
  </si>
  <si>
    <t>None</t>
  </si>
  <si>
    <t>HSK - Guest found nespresso machines difficult to use, 
HSK - bugs were found in the room, 
HSK - windows were dirty, GS - guest was disappointed with room because they thought they booked erickson wing</t>
  </si>
  <si>
    <t>APLGZ - Apologized to guest, 
MAINT - had maintenance spray room while guests were gone and almost had to room move, 
RM - offered a room move, 
None - offered room move but guests refused due to discounted upgrade fee still being too high.</t>
  </si>
  <si>
    <t>MAIN - Guest was having an issue sleeping and wanted to move to another room, 
MAIN - guest complained about noise and wanted to move to another room, 
GS - guest was denied stay due to a prior incedent, 
HSK - guests compalined again about bugs</t>
  </si>
  <si>
    <t>RM - Guest was moved to another room, 
RM - guest was moved to another room, 
OTHER - guest was denied stay, 
RM - guest was moved to another room.</t>
  </si>
  <si>
    <t>HSK - Guest called to ask if soap was left in the room, 
GS - Guest called to say that people were smoking next to them, 
HSK - guest upset that there were not daily housekeeping services, 
HSK - guest said their bedsheets were dirty.</t>
  </si>
  <si>
    <t>HSK - told guest that housekeeping will check room once current guests leave, 
GS - called the suspected room to remind them of smoking policy, 
APLGZ - Aplogized to guest and pased on feedback, 
RM - aplogized to guest and moved them to another room.</t>
  </si>
  <si>
    <t>GS - Many complaints about a dog barking, 
MAINT - Guest reported a weird smell from their HVAC system, 
HSK - Guest found bed uncomfortable</t>
  </si>
  <si>
    <t>GS - followed up with guests about noise but dog stopped barking on its own, 
D - room move deodorizer treatment offered but declined anyway, 
RM - moved guest to other room.</t>
  </si>
  <si>
    <t>HSK - Guest was upset with rooms not being serviced daily</t>
  </si>
  <si>
    <t>APLGZ - Offered to schedule cleaning service for specific days but she was still upset</t>
  </si>
  <si>
    <t>GS - Wedding couple requested a room move during the peak check in time and didn't get help right away.</t>
  </si>
  <si>
    <t>RM - Complimentary upgrade to one of the nicest rooms</t>
  </si>
  <si>
    <t>MAIN - Guest complained about thumbing noise, 
HSK - Guest complained that there was black mold in the bathtub, 
HSK - Guest was upset that there was no daily service</t>
  </si>
  <si>
    <t>RM - Moved guest to a room away from elevator, 
RM - Moved guest to another room, 
HSK - Explained she could request rooms ot be cleaned on certain days and that amenities can be brought up at anytime</t>
  </si>
  <si>
    <t>MAIN - Guest complained about the noise coming from the room next door, 
GS - Guest upset with service, 
OTHER - Guest had a dog jump into their room, 
HSK - Guest complained about how clean the room was, 
MAIN - Guest complained about tv not working, 
OTHER - guest needed assistance useing the bathtub</t>
  </si>
  <si>
    <t>APLGZ - told her we would pass on info, 
APLGZ - Listened to guests concerns and passed it one, 
GS - MOD went up to room with treats to persuade Gerald the Chihuahua to go back to original room, 
RM - Apologized and moved guest to Erickson wing, 
APLGZ - Since maintenance wasn't onsite at the time we couldn't fix the TV but guest wasn't too upset and accepted the parking fee being taken off, 
GS - went to room and helped guest with bathtub</t>
  </si>
  <si>
    <t>HSK - Guests upset that there was no daily housekeping services, 
GS - Guest was upset with the view, 
RES - Guest thought they booked an erickson wing room but actually booked a standard room</t>
  </si>
  <si>
    <t>APLGZ - Passed on info, 
RM - moved guest to another room, 
RM - upgraded guest to a better room</t>
  </si>
  <si>
    <t>AURA - Guest had issues with the restaurant, 
HSK - room was scheduled to be cleaned but it was missed, 
MAIN - A/C wasn't working, 
HSK - Room wasn't traced properly so the scheduled room clean was missed</t>
  </si>
  <si>
    <t>APLGZ - Passed on info, 
HSK - Got housekeeping to clean room and took 10% off of that nights rate, 
RM - Moved guest to room with functioning A/C, 
HSK - Aplogized to guest and had housekeeping clean room while also scheduling cleans for the rest of their stay.</t>
  </si>
  <si>
    <t>GS - Guest was upset that her first 2 nights weren't comp since she is speaking at the conference happening in the hotel, 
GS - Guest didn't like the view</t>
  </si>
  <si>
    <t>GS - set up payment with other guest who is organizaing event, 
RM - Moved guest to a room with a better view.</t>
  </si>
  <si>
    <t>GS - Guest was upset for no apparent reason and thought everyone at the hotel should be fired</t>
  </si>
  <si>
    <t>APLGZ - Apologized to guest about the experience they thought they had and gave a comp breakfast</t>
  </si>
  <si>
    <t>GS - Guest was upset about having to go to restaurant to get coffee and requested a new coffee maker for her room which still didn't satisfy her</t>
  </si>
  <si>
    <t>GS - FOM gave the new coffee maker gave HSK service while guest was at breakfast and had breakfast comp'd but was still not happy</t>
  </si>
  <si>
    <t>HSK - Guest was upset with not having daily service, 
HSK - guest complained about not having enough towels in their room, 
OTHER - Person outside of hotel called saying guests in a certain room were too loud, 
GS - Guest complained about noise from another room, 
GS - Night audit noticed one room was being very loud</t>
  </si>
  <si>
    <t>HSK - Explained housekeeping policy and scheduled a room clean, 
HSK - Sent towels up to room, 
APLGZ - Apologized to person and called room about noise, 
GS - Called room and informed guests that they would have to be more quiet, 
GS - Night Audit informed guests that they would have to be more quiet</t>
  </si>
  <si>
    <t>MAIN - Guest complained about engine noise in their room</t>
  </si>
  <si>
    <t>RM - Apologize to guest and move them to new room</t>
  </si>
  <si>
    <t>LAYOUT - Guest complained about there not being enough room to eat for 2 people in their room, 
HSK - Guest was very upset about not having daily cleaning services</t>
  </si>
  <si>
    <t>GS - Apologized and brought up table and chairs, 
HSK - Apologized to guest and explained the HSK policy and got HSK to clean room right away</t>
  </si>
  <si>
    <t>MAIN - Guest said they had an issue with their toilet flushing, 
HSK - Guest asked for HSK services, 
GS - Guest complained about view, 
HSK - guest compalined about not having daily HSK services</t>
  </si>
  <si>
    <t>APLGZ - Apologized to guest and passed on info to maintenance, 
APLGZ - Apologized to guest and offered to bring any ammenities they need, 
RM - Moved guests to another room, 
APLGZ - Apologized and explained to guest the HSK policy</t>
  </si>
  <si>
    <t>Average</t>
  </si>
  <si>
    <t># of Incidents</t>
  </si>
  <si>
    <t>Rev Par Average</t>
  </si>
  <si>
    <t>Daily Rate Average</t>
  </si>
  <si>
    <t>HSK</t>
  </si>
  <si>
    <t>7 RM</t>
  </si>
  <si>
    <t>MAIN</t>
  </si>
  <si>
    <t>5 RM</t>
  </si>
  <si>
    <t>GS</t>
  </si>
  <si>
    <t>4 RM</t>
  </si>
  <si>
    <t>OTHER</t>
  </si>
  <si>
    <t>1 RM</t>
  </si>
  <si>
    <t>total 17</t>
  </si>
  <si>
    <t>7 of 21 HSK incidents resulting in room move</t>
  </si>
  <si>
    <t>Incidents</t>
  </si>
  <si>
    <t xml:space="preserve">Total </t>
  </si>
  <si>
    <t>Room Moves</t>
  </si>
  <si>
    <t>Total</t>
  </si>
  <si>
    <t>Money lost due to room moves for guests services</t>
  </si>
  <si>
    <t>total amount of money lost from GS room moves over 21 days</t>
  </si>
  <si>
    <t>Total money lost due to HSK moves over 21 days</t>
  </si>
  <si>
    <t># of rooms occupied</t>
  </si>
  <si>
    <t># of incidents</t>
  </si>
  <si>
    <t>Date</t>
  </si>
  <si>
    <t>Prop Occ. (%)</t>
  </si>
  <si>
    <t>Number of 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</si>
</sst>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9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2" xfId="0" applyAlignment="1" applyBorder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9" xfId="0" applyAlignment="1" applyBorder="1" applyFont="1" applyNumberForma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2" fontId="2" numFmtId="164" xfId="0" applyFill="1" applyFont="1" applyNumberFormat="1"/>
    <xf borderId="0" fillId="2" fontId="2" numFmtId="0" xfId="0" applyAlignment="1" applyFont="1">
      <alignment readingOrder="0"/>
    </xf>
    <xf borderId="1" fillId="2" fontId="1" numFmtId="0" xfId="0" applyBorder="1" applyFont="1"/>
    <xf borderId="1" fillId="2" fontId="2" numFmtId="0" xfId="0" applyBorder="1" applyFont="1"/>
    <xf borderId="0" fillId="2" fontId="2" numFmtId="0" xfId="0" applyFont="1"/>
    <xf borderId="0" fillId="0" fontId="2" numFmtId="9" xfId="0" applyAlignment="1" applyFont="1" applyNumberFormat="1">
      <alignment readingOrder="0"/>
    </xf>
    <xf borderId="0" fillId="0" fontId="2" numFmtId="9" xfId="0" applyFont="1" applyNumberFormat="1"/>
    <xf borderId="1" fillId="0" fontId="1" numFmtId="0" xfId="0" applyAlignment="1" applyBorder="1" applyFont="1">
      <alignment readingOrder="0"/>
    </xf>
    <xf borderId="1" fillId="0" fontId="2" numFmtId="9" xfId="0" applyBorder="1" applyFont="1" applyNumberFormat="1"/>
    <xf borderId="1" fillId="0" fontId="2" numFmtId="1" xfId="0" applyBorder="1" applyFont="1" applyNumberFormat="1"/>
    <xf borderId="1" fillId="0" fontId="2" numFmtId="0" xfId="0" applyBorder="1" applyFont="1"/>
    <xf borderId="1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'Incidents &amp; Room moves'!$A$10:$A$13</c:f>
            </c:strRef>
          </c:cat>
          <c:val>
            <c:numRef>
              <c:f>'Incidents &amp; Room moves'!$B$10:$B$13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'Incidents &amp; Room moves'!$A$16:$A$19</c:f>
            </c:strRef>
          </c:cat>
          <c:val>
            <c:numRef>
              <c:f>'Incidents &amp; Room moves'!$B$16:$B$19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 of incidents and Date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'Incidents vs. rooms occupied'!$B$1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'Incidents vs. rooms occupied'!$C$2:$C$22</c:f>
            </c:strRef>
          </c:cat>
          <c:val>
            <c:numRef>
              <c:f>'Incidents vs. rooms occupied'!$B$2:$B$22</c:f>
              <c:numCache/>
            </c:numRef>
          </c:val>
        </c:ser>
        <c:ser>
          <c:idx val="1"/>
          <c:order val="1"/>
          <c:tx>
            <c:strRef>
              <c:f>'Incidents vs. rooms occupied'!$A$1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'Incidents vs. rooms occupied'!$C$2:$C$22</c:f>
            </c:strRef>
          </c:cat>
          <c:val>
            <c:numRef>
              <c:f>'Incidents vs. rooms occupied'!$A$2:$A$22</c:f>
              <c:numCache/>
            </c:numRef>
          </c:val>
        </c:ser>
        <c:axId val="563862254"/>
        <c:axId val="1054172370"/>
      </c:barChart>
      <c:catAx>
        <c:axId val="563862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rooms occupied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4172370"/>
      </c:catAx>
      <c:valAx>
        <c:axId val="1054172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862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 of incidents vs. # of rooms occupied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'Incidents vs. rooms occupied'!$B$1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'Incidents vs. rooms occupied'!$A$2:$A$22</c:f>
            </c:strRef>
          </c:cat>
          <c:val>
            <c:numRef>
              <c:f>'Incidents vs. rooms occupied'!$B$2:$B$22</c:f>
              <c:numCache/>
            </c:numRef>
          </c:val>
        </c:ser>
        <c:overlap val="100"/>
        <c:axId val="1002765042"/>
        <c:axId val="852532360"/>
      </c:barChart>
      <c:catAx>
        <c:axId val="10027650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rooms occupied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2532360"/>
      </c:catAx>
      <c:valAx>
        <c:axId val="852532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incidents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7650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Incidents in June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Overview!$B$1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Overview!$A$2:$A$23</c:f>
            </c:numRef>
          </c:xVal>
          <c:yVal>
            <c:numRef>
              <c:f>Overview!$B$2:$B$23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520056"/>
        <c:axId val="2045033319"/>
      </c:scatterChart>
      <c:valAx>
        <c:axId val="12675200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June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5033319"/>
      </c:valAx>
      <c:valAx>
        <c:axId val="2045033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incidents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5200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ADR (Average Daily Rate minus Comp and House) and Rev Par (Revenue per available room minus OOO)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'ADR vs Rev Par'!$B$1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'ADR vs Rev Par'!$A$2:$A$22</c:f>
            </c:strRef>
          </c:cat>
          <c:val>
            <c:numRef>
              <c:f>'ADR vs Rev Par'!$B$2:$B$22</c:f>
              <c:numCache/>
            </c:numRef>
          </c:val>
          <c:smooth val="0"/>
        </c:ser>
        <c:ser>
          <c:idx val="1"/>
          <c:order val="1"/>
          <c:tx>
            <c:strRef>
              <c:f>'ADR vs Rev Par'!$C$1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'ADR vs Rev Par'!$A$2:$A$22</c:f>
            </c:strRef>
          </c:cat>
          <c:val>
            <c:numRef>
              <c:f>'ADR vs Rev Par'!$C$2:$C$22</c:f>
              <c:numCache/>
            </c:numRef>
          </c:val>
          <c:smooth val="0"/>
        </c:ser>
        <c:axId val="1269822200"/>
        <c:axId val="1448011586"/>
      </c:lineChart>
      <c:catAx>
        <c:axId val="1269822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8011586"/>
      </c:catAx>
      <c:valAx>
        <c:axId val="1448011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98222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323850</xdr:colOff>
      <xdr:row>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323850</xdr:colOff>
      <xdr:row>18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771525</xdr:colOff>
      <xdr:row>0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638175</xdr:colOff>
      <xdr:row>20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2371725</xdr:colOff>
      <xdr:row>18</xdr:row>
      <xdr:rowOff>180975</xdr:rowOff>
    </xdr:from>
    <xdr:ext cx="6457950" cy="40005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180975</xdr:colOff>
      <xdr:row>2</xdr:row>
      <xdr:rowOff>38100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88"/>
    <col customWidth="1" min="3" max="3" width="44.88"/>
    <col customWidth="1" min="4" max="4" width="39.75"/>
    <col customWidth="1" min="5" max="5" width="8.13"/>
    <col customWidth="1" min="6" max="6" width="6.88"/>
    <col customWidth="1" min="7" max="7" width="10.88"/>
    <col customWidth="1" min="8" max="8" width="10.0"/>
    <col customWidth="1" min="9" max="9" width="9.38"/>
    <col customWidth="1" min="10" max="10" width="12.25"/>
    <col customWidth="1" min="11" max="11" width="12.5"/>
    <col customWidth="1" hidden="1" min="12" max="12" width="10.0"/>
    <col customWidth="1" hidden="1" min="13" max="14" width="10.25"/>
    <col customWidth="1" hidden="1" min="15" max="15" width="10.0"/>
    <col customWidth="1" hidden="1" min="16" max="16" width="7.13"/>
    <col customWidth="1" hidden="1" min="17" max="17" width="7.88"/>
    <col customWidth="1" hidden="1" min="18" max="18" width="10.88"/>
    <col customWidth="1" min="19" max="19" width="12.75"/>
    <col customWidth="1" min="20" max="20" width="14.13"/>
    <col customWidth="1" min="21" max="21" width="12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</row>
    <row r="2">
      <c r="A2" s="2">
        <v>1.0</v>
      </c>
      <c r="B2" s="2">
        <v>1.0</v>
      </c>
      <c r="C2" s="2" t="s">
        <v>21</v>
      </c>
      <c r="D2" s="2" t="s">
        <v>22</v>
      </c>
      <c r="E2" s="2">
        <v>0.0</v>
      </c>
      <c r="F2" s="2">
        <v>0.0</v>
      </c>
      <c r="G2" s="2">
        <v>2.0</v>
      </c>
      <c r="H2" s="4">
        <v>0.64</v>
      </c>
      <c r="I2" s="2">
        <v>128.0</v>
      </c>
      <c r="J2" s="5">
        <v>265.0</v>
      </c>
      <c r="K2" s="5">
        <v>229.0</v>
      </c>
      <c r="L2" s="2">
        <v>2.0</v>
      </c>
      <c r="M2" s="2">
        <v>27.0</v>
      </c>
      <c r="N2" s="2">
        <v>21.0</v>
      </c>
      <c r="O2" s="2">
        <v>0.0</v>
      </c>
      <c r="P2" s="2">
        <v>0.0</v>
      </c>
      <c r="Q2" s="2">
        <v>0.0</v>
      </c>
      <c r="R2" s="6">
        <f t="shared" ref="R2:R22" si="1">I2/(196-L2-M2-N2-O2-P2-Q2)</f>
        <v>0.8767123288</v>
      </c>
      <c r="S2" s="7">
        <f t="shared" ref="S2:S22" si="2">J2*(L2+M2+N2+O2+P2+Q2)</f>
        <v>13250</v>
      </c>
      <c r="T2" s="7">
        <f t="shared" ref="T2:T22" si="3">K2*I2</f>
        <v>29312</v>
      </c>
      <c r="U2" s="7">
        <f t="shared" ref="U2:U22" si="4">S2+T2</f>
        <v>42562</v>
      </c>
      <c r="V2" s="3"/>
      <c r="W2" s="3"/>
      <c r="X2" s="3"/>
      <c r="Y2" s="3"/>
      <c r="Z2" s="3"/>
    </row>
    <row r="3">
      <c r="A3" s="2">
        <v>2.0</v>
      </c>
      <c r="B3" s="2">
        <v>1.0</v>
      </c>
      <c r="C3" s="2" t="s">
        <v>23</v>
      </c>
      <c r="D3" s="2" t="s">
        <v>24</v>
      </c>
      <c r="E3" s="2">
        <v>0.0</v>
      </c>
      <c r="F3" s="2">
        <v>1.0</v>
      </c>
      <c r="G3" s="2">
        <v>1.0</v>
      </c>
      <c r="H3" s="4">
        <v>0.59</v>
      </c>
      <c r="I3" s="2">
        <v>117.0</v>
      </c>
      <c r="J3" s="5">
        <v>274.0</v>
      </c>
      <c r="K3" s="5">
        <v>208.0</v>
      </c>
      <c r="L3" s="2">
        <v>1.0</v>
      </c>
      <c r="M3" s="2">
        <v>26.0</v>
      </c>
      <c r="N3" s="2">
        <v>16.0</v>
      </c>
      <c r="O3" s="2">
        <v>0.0</v>
      </c>
      <c r="P3" s="2">
        <v>0.0</v>
      </c>
      <c r="Q3" s="2">
        <v>0.0</v>
      </c>
      <c r="R3" s="6">
        <f t="shared" si="1"/>
        <v>0.7647058824</v>
      </c>
      <c r="S3" s="7">
        <f t="shared" si="2"/>
        <v>11782</v>
      </c>
      <c r="T3" s="7">
        <f t="shared" si="3"/>
        <v>24336</v>
      </c>
      <c r="U3" s="7">
        <f t="shared" si="4"/>
        <v>36118</v>
      </c>
      <c r="V3" s="3"/>
      <c r="W3" s="3"/>
      <c r="X3" s="3"/>
      <c r="Y3" s="3"/>
      <c r="Z3" s="3"/>
    </row>
    <row r="4">
      <c r="A4" s="2">
        <v>3.0</v>
      </c>
      <c r="B4" s="2">
        <v>4.0</v>
      </c>
      <c r="C4" s="2" t="s">
        <v>25</v>
      </c>
      <c r="D4" s="2" t="s">
        <v>26</v>
      </c>
      <c r="E4" s="2">
        <v>1.0</v>
      </c>
      <c r="F4" s="2">
        <v>1.0</v>
      </c>
      <c r="G4" s="2">
        <v>2.0</v>
      </c>
      <c r="H4" s="4">
        <v>0.58</v>
      </c>
      <c r="I4" s="2">
        <v>116.0</v>
      </c>
      <c r="J4" s="5">
        <v>336.0</v>
      </c>
      <c r="K4" s="5">
        <v>247.0</v>
      </c>
      <c r="L4" s="2">
        <v>0.0</v>
      </c>
      <c r="M4" s="2">
        <v>22.0</v>
      </c>
      <c r="N4" s="2">
        <v>16.0</v>
      </c>
      <c r="O4" s="2">
        <v>1.0</v>
      </c>
      <c r="P4" s="2">
        <v>0.0</v>
      </c>
      <c r="Q4" s="2">
        <v>0.0</v>
      </c>
      <c r="R4" s="6">
        <f t="shared" si="1"/>
        <v>0.7388535032</v>
      </c>
      <c r="S4" s="7">
        <f t="shared" si="2"/>
        <v>13104</v>
      </c>
      <c r="T4" s="7">
        <f t="shared" si="3"/>
        <v>28652</v>
      </c>
      <c r="U4" s="7">
        <f t="shared" si="4"/>
        <v>41756</v>
      </c>
      <c r="V4" s="3"/>
      <c r="W4" s="3"/>
      <c r="X4" s="3"/>
      <c r="Y4" s="3"/>
      <c r="Z4" s="3"/>
    </row>
    <row r="5">
      <c r="A5" s="2">
        <v>4.0</v>
      </c>
      <c r="B5" s="2">
        <v>4.0</v>
      </c>
      <c r="C5" s="2" t="s">
        <v>27</v>
      </c>
      <c r="D5" s="2" t="s">
        <v>28</v>
      </c>
      <c r="E5" s="2">
        <v>0.0</v>
      </c>
      <c r="F5" s="2">
        <v>0.0</v>
      </c>
      <c r="G5" s="2">
        <v>3.0</v>
      </c>
      <c r="H5" s="4">
        <v>0.59</v>
      </c>
      <c r="I5" s="2">
        <v>120.0</v>
      </c>
      <c r="J5" s="5">
        <v>375.0</v>
      </c>
      <c r="K5" s="5">
        <v>282.0</v>
      </c>
      <c r="L5" s="2">
        <v>3.0</v>
      </c>
      <c r="M5" s="2">
        <v>23.0</v>
      </c>
      <c r="N5" s="2">
        <v>16.0</v>
      </c>
      <c r="O5" s="2">
        <v>0.0</v>
      </c>
      <c r="P5" s="2">
        <v>0.0</v>
      </c>
      <c r="Q5" s="2">
        <v>0.0</v>
      </c>
      <c r="R5" s="6">
        <f t="shared" si="1"/>
        <v>0.7792207792</v>
      </c>
      <c r="S5" s="7">
        <f t="shared" si="2"/>
        <v>15750</v>
      </c>
      <c r="T5" s="7">
        <f t="shared" si="3"/>
        <v>33840</v>
      </c>
      <c r="U5" s="7">
        <f t="shared" si="4"/>
        <v>49590</v>
      </c>
      <c r="V5" s="3"/>
      <c r="W5" s="3"/>
      <c r="X5" s="3"/>
      <c r="Y5" s="3"/>
      <c r="Z5" s="3"/>
    </row>
    <row r="6">
      <c r="A6" s="2">
        <v>5.0</v>
      </c>
      <c r="B6" s="2">
        <v>4.0</v>
      </c>
      <c r="C6" s="2" t="s">
        <v>29</v>
      </c>
      <c r="D6" s="2" t="s">
        <v>30</v>
      </c>
      <c r="E6" s="2">
        <v>4.0</v>
      </c>
      <c r="F6" s="2">
        <v>1.0</v>
      </c>
      <c r="G6" s="2">
        <v>2.0</v>
      </c>
      <c r="H6" s="4">
        <v>0.33</v>
      </c>
      <c r="I6" s="2">
        <v>66.0</v>
      </c>
      <c r="J6" s="5">
        <v>317.0</v>
      </c>
      <c r="K6" s="5">
        <v>146.0</v>
      </c>
      <c r="L6" s="2">
        <v>13.0</v>
      </c>
      <c r="M6" s="2">
        <v>20.0</v>
      </c>
      <c r="N6" s="2">
        <v>15.0</v>
      </c>
      <c r="O6" s="2">
        <v>0.0</v>
      </c>
      <c r="P6" s="2">
        <v>0.0</v>
      </c>
      <c r="Q6" s="2">
        <v>0.0</v>
      </c>
      <c r="R6" s="6">
        <f t="shared" si="1"/>
        <v>0.4459459459</v>
      </c>
      <c r="S6" s="7">
        <f t="shared" si="2"/>
        <v>15216</v>
      </c>
      <c r="T6" s="7">
        <f t="shared" si="3"/>
        <v>9636</v>
      </c>
      <c r="U6" s="7">
        <f t="shared" si="4"/>
        <v>24852</v>
      </c>
      <c r="V6" s="3"/>
      <c r="W6" s="3"/>
      <c r="X6" s="3"/>
      <c r="Y6" s="3"/>
      <c r="Z6" s="3"/>
    </row>
    <row r="7">
      <c r="A7" s="2">
        <v>6.0</v>
      </c>
      <c r="B7" s="2">
        <v>0.0</v>
      </c>
      <c r="C7" s="2" t="s">
        <v>24</v>
      </c>
      <c r="D7" s="2" t="s">
        <v>24</v>
      </c>
      <c r="E7" s="2">
        <v>0.0</v>
      </c>
      <c r="F7" s="2">
        <v>3.0</v>
      </c>
      <c r="G7" s="2">
        <v>1.0</v>
      </c>
      <c r="H7" s="4">
        <v>0.57</v>
      </c>
      <c r="I7" s="2">
        <v>133.0</v>
      </c>
      <c r="J7" s="5">
        <v>324.0</v>
      </c>
      <c r="K7" s="5">
        <v>244.0</v>
      </c>
      <c r="L7" s="2">
        <v>7.0</v>
      </c>
      <c r="M7" s="2">
        <v>19.0</v>
      </c>
      <c r="N7" s="2">
        <v>16.0</v>
      </c>
      <c r="O7" s="2">
        <v>0.0</v>
      </c>
      <c r="P7" s="2">
        <v>0.0</v>
      </c>
      <c r="Q7" s="2">
        <v>0.0</v>
      </c>
      <c r="R7" s="6">
        <f t="shared" si="1"/>
        <v>0.8636363636</v>
      </c>
      <c r="S7" s="7">
        <f t="shared" si="2"/>
        <v>13608</v>
      </c>
      <c r="T7" s="7">
        <f t="shared" si="3"/>
        <v>32452</v>
      </c>
      <c r="U7" s="7">
        <f t="shared" si="4"/>
        <v>46060</v>
      </c>
      <c r="V7" s="3"/>
      <c r="W7" s="3"/>
      <c r="X7" s="3"/>
      <c r="Y7" s="3"/>
      <c r="Z7" s="3"/>
    </row>
    <row r="8">
      <c r="A8" s="2">
        <v>7.0</v>
      </c>
      <c r="B8" s="2">
        <v>3.0</v>
      </c>
      <c r="C8" s="2" t="s">
        <v>31</v>
      </c>
      <c r="D8" s="2" t="s">
        <v>32</v>
      </c>
      <c r="E8" s="2">
        <v>0.0</v>
      </c>
      <c r="F8" s="2">
        <v>2.0</v>
      </c>
      <c r="G8" s="2">
        <v>1.0</v>
      </c>
      <c r="H8" s="4">
        <v>0.55</v>
      </c>
      <c r="I8" s="2">
        <v>108.0</v>
      </c>
      <c r="J8" s="5">
        <v>317.0</v>
      </c>
      <c r="K8" s="5">
        <v>231.0</v>
      </c>
      <c r="L8" s="2">
        <v>11.0</v>
      </c>
      <c r="M8" s="2">
        <v>18.0</v>
      </c>
      <c r="N8" s="2">
        <v>15.0</v>
      </c>
      <c r="O8" s="2">
        <v>0.0</v>
      </c>
      <c r="P8" s="2">
        <v>0.0</v>
      </c>
      <c r="Q8" s="2">
        <v>0.0</v>
      </c>
      <c r="R8" s="6">
        <f t="shared" si="1"/>
        <v>0.7105263158</v>
      </c>
      <c r="S8" s="7">
        <f t="shared" si="2"/>
        <v>13948</v>
      </c>
      <c r="T8" s="7">
        <f t="shared" si="3"/>
        <v>24948</v>
      </c>
      <c r="U8" s="7">
        <f t="shared" si="4"/>
        <v>38896</v>
      </c>
      <c r="V8" s="3"/>
      <c r="W8" s="3"/>
      <c r="X8" s="3"/>
      <c r="Y8" s="3"/>
      <c r="Z8" s="3"/>
    </row>
    <row r="9">
      <c r="A9" s="2">
        <v>8.0</v>
      </c>
      <c r="B9" s="2">
        <v>0.0</v>
      </c>
      <c r="C9" s="2" t="s">
        <v>24</v>
      </c>
      <c r="D9" s="2" t="s">
        <v>24</v>
      </c>
      <c r="E9" s="2">
        <v>0.0</v>
      </c>
      <c r="F9" s="2">
        <v>2.0</v>
      </c>
      <c r="G9" s="2">
        <v>1.0</v>
      </c>
      <c r="H9" s="4">
        <v>0.61</v>
      </c>
      <c r="I9" s="2">
        <v>120.0</v>
      </c>
      <c r="J9" s="5">
        <v>326.0</v>
      </c>
      <c r="K9" s="5">
        <v>250.0</v>
      </c>
      <c r="L9" s="2">
        <v>3.0</v>
      </c>
      <c r="M9" s="2">
        <v>23.0</v>
      </c>
      <c r="N9" s="2">
        <v>17.0</v>
      </c>
      <c r="O9" s="2">
        <v>0.0</v>
      </c>
      <c r="P9" s="2">
        <v>2.0</v>
      </c>
      <c r="Q9" s="2">
        <v>0.0</v>
      </c>
      <c r="R9" s="6">
        <f t="shared" si="1"/>
        <v>0.7947019868</v>
      </c>
      <c r="S9" s="7">
        <f t="shared" si="2"/>
        <v>14670</v>
      </c>
      <c r="T9" s="7">
        <f t="shared" si="3"/>
        <v>30000</v>
      </c>
      <c r="U9" s="7">
        <f t="shared" si="4"/>
        <v>44670</v>
      </c>
      <c r="V9" s="3"/>
      <c r="W9" s="3"/>
      <c r="X9" s="3"/>
      <c r="Y9" s="3"/>
      <c r="Z9" s="3"/>
    </row>
    <row r="10">
      <c r="A10" s="2">
        <v>9.0</v>
      </c>
      <c r="B10" s="2">
        <v>1.0</v>
      </c>
      <c r="C10" s="2" t="s">
        <v>33</v>
      </c>
      <c r="D10" s="2" t="s">
        <v>34</v>
      </c>
      <c r="E10" s="2">
        <v>1.0</v>
      </c>
      <c r="F10" s="2">
        <v>1.0</v>
      </c>
      <c r="G10" s="2">
        <v>2.0</v>
      </c>
      <c r="H10" s="4">
        <v>0.62</v>
      </c>
      <c r="I10" s="2">
        <v>123.0</v>
      </c>
      <c r="J10" s="5">
        <v>328.0</v>
      </c>
      <c r="K10" s="5">
        <v>239.0</v>
      </c>
      <c r="L10" s="2">
        <v>3.0</v>
      </c>
      <c r="M10" s="2">
        <v>11.0</v>
      </c>
      <c r="N10" s="2">
        <v>16.0</v>
      </c>
      <c r="O10" s="2">
        <v>0.0</v>
      </c>
      <c r="P10" s="2">
        <v>0.0</v>
      </c>
      <c r="Q10" s="2">
        <v>0.0</v>
      </c>
      <c r="R10" s="6">
        <f t="shared" si="1"/>
        <v>0.7409638554</v>
      </c>
      <c r="S10" s="7">
        <f t="shared" si="2"/>
        <v>9840</v>
      </c>
      <c r="T10" s="7">
        <f t="shared" si="3"/>
        <v>29397</v>
      </c>
      <c r="U10" s="7">
        <f t="shared" si="4"/>
        <v>39237</v>
      </c>
      <c r="V10" s="3"/>
      <c r="W10" s="3"/>
      <c r="X10" s="3"/>
      <c r="Y10" s="3"/>
      <c r="Z10" s="3"/>
    </row>
    <row r="11">
      <c r="A11" s="2">
        <v>10.0</v>
      </c>
      <c r="B11" s="2">
        <v>1.0</v>
      </c>
      <c r="C11" s="2" t="s">
        <v>35</v>
      </c>
      <c r="D11" s="2" t="s">
        <v>36</v>
      </c>
      <c r="E11" s="2">
        <v>1.0</v>
      </c>
      <c r="F11" s="2">
        <v>0.0</v>
      </c>
      <c r="G11" s="2">
        <v>3.0</v>
      </c>
      <c r="H11" s="4">
        <v>0.52</v>
      </c>
      <c r="I11" s="2">
        <v>104.0</v>
      </c>
      <c r="J11" s="5">
        <v>341.0</v>
      </c>
      <c r="K11" s="5">
        <v>210.0</v>
      </c>
      <c r="L11" s="2">
        <v>3.0</v>
      </c>
      <c r="M11" s="2">
        <v>11.0</v>
      </c>
      <c r="N11" s="2">
        <v>16.0</v>
      </c>
      <c r="O11" s="2">
        <v>0.0</v>
      </c>
      <c r="P11" s="2">
        <v>0.0</v>
      </c>
      <c r="Q11" s="2">
        <v>0.0</v>
      </c>
      <c r="R11" s="6">
        <f t="shared" si="1"/>
        <v>0.6265060241</v>
      </c>
      <c r="S11" s="7">
        <f t="shared" si="2"/>
        <v>10230</v>
      </c>
      <c r="T11" s="7">
        <f t="shared" si="3"/>
        <v>21840</v>
      </c>
      <c r="U11" s="7">
        <f t="shared" si="4"/>
        <v>32070</v>
      </c>
      <c r="V11" s="3"/>
      <c r="W11" s="3"/>
      <c r="X11" s="3"/>
      <c r="Y11" s="3"/>
      <c r="Z11" s="3"/>
    </row>
    <row r="12">
      <c r="A12" s="2">
        <v>11.0</v>
      </c>
      <c r="B12" s="2">
        <v>3.0</v>
      </c>
      <c r="C12" s="2" t="s">
        <v>37</v>
      </c>
      <c r="D12" s="2" t="s">
        <v>38</v>
      </c>
      <c r="E12" s="2">
        <v>1.0</v>
      </c>
      <c r="F12" s="2">
        <v>2.0</v>
      </c>
      <c r="G12" s="2">
        <v>3.0</v>
      </c>
      <c r="H12" s="4">
        <v>0.56</v>
      </c>
      <c r="I12" s="2">
        <v>111.0</v>
      </c>
      <c r="J12" s="5">
        <v>334.0</v>
      </c>
      <c r="K12" s="5">
        <v>223.0</v>
      </c>
      <c r="L12" s="2">
        <v>3.0</v>
      </c>
      <c r="M12" s="2">
        <v>12.0</v>
      </c>
      <c r="N12" s="2">
        <v>16.0</v>
      </c>
      <c r="O12" s="2">
        <v>0.0</v>
      </c>
      <c r="P12" s="2">
        <v>0.0</v>
      </c>
      <c r="Q12" s="2">
        <v>0.0</v>
      </c>
      <c r="R12" s="6">
        <f t="shared" si="1"/>
        <v>0.6727272727</v>
      </c>
      <c r="S12" s="7">
        <f t="shared" si="2"/>
        <v>10354</v>
      </c>
      <c r="T12" s="7">
        <f t="shared" si="3"/>
        <v>24753</v>
      </c>
      <c r="U12" s="7">
        <f t="shared" si="4"/>
        <v>35107</v>
      </c>
      <c r="V12" s="3"/>
      <c r="W12" s="3"/>
      <c r="X12" s="3"/>
      <c r="Y12" s="3"/>
      <c r="Z12" s="3"/>
    </row>
    <row r="13">
      <c r="A13" s="2">
        <v>12.0</v>
      </c>
      <c r="B13" s="2">
        <v>6.0</v>
      </c>
      <c r="C13" s="2" t="s">
        <v>39</v>
      </c>
      <c r="D13" s="2" t="s">
        <v>40</v>
      </c>
      <c r="E13" s="2">
        <v>1.0</v>
      </c>
      <c r="F13" s="2">
        <v>1.0</v>
      </c>
      <c r="G13" s="2">
        <v>2.0</v>
      </c>
      <c r="H13" s="4">
        <v>0.55</v>
      </c>
      <c r="I13" s="2">
        <v>109.0</v>
      </c>
      <c r="J13" s="5">
        <v>307.0</v>
      </c>
      <c r="K13" s="5">
        <v>199.0</v>
      </c>
      <c r="L13" s="2">
        <v>2.0</v>
      </c>
      <c r="M13" s="2">
        <v>11.0</v>
      </c>
      <c r="N13" s="2">
        <v>16.0</v>
      </c>
      <c r="O13" s="2">
        <v>0.0</v>
      </c>
      <c r="P13" s="2">
        <v>0.0</v>
      </c>
      <c r="Q13" s="2">
        <v>0.0</v>
      </c>
      <c r="R13" s="6">
        <f t="shared" si="1"/>
        <v>0.6526946108</v>
      </c>
      <c r="S13" s="7">
        <f t="shared" si="2"/>
        <v>8903</v>
      </c>
      <c r="T13" s="7">
        <f t="shared" si="3"/>
        <v>21691</v>
      </c>
      <c r="U13" s="7">
        <f t="shared" si="4"/>
        <v>30594</v>
      </c>
      <c r="V13" s="3"/>
      <c r="W13" s="3"/>
      <c r="X13" s="3"/>
      <c r="Y13" s="3"/>
      <c r="Z13" s="3"/>
    </row>
    <row r="14">
      <c r="A14" s="2">
        <v>13.0</v>
      </c>
      <c r="B14" s="2">
        <v>3.0</v>
      </c>
      <c r="C14" s="2" t="s">
        <v>41</v>
      </c>
      <c r="D14" s="2" t="s">
        <v>42</v>
      </c>
      <c r="E14" s="2">
        <v>0.0</v>
      </c>
      <c r="F14" s="2">
        <v>1.0</v>
      </c>
      <c r="G14" s="2">
        <v>2.0</v>
      </c>
      <c r="H14" s="4">
        <v>0.66</v>
      </c>
      <c r="I14" s="2">
        <v>131.0</v>
      </c>
      <c r="J14" s="5">
        <v>299.0</v>
      </c>
      <c r="K14" s="5">
        <v>234.0</v>
      </c>
      <c r="L14" s="2">
        <v>1.0</v>
      </c>
      <c r="M14" s="2">
        <v>10.0</v>
      </c>
      <c r="N14" s="2">
        <v>16.0</v>
      </c>
      <c r="O14" s="2">
        <v>0.0</v>
      </c>
      <c r="P14" s="2">
        <v>3.0</v>
      </c>
      <c r="Q14" s="2">
        <v>0.0</v>
      </c>
      <c r="R14" s="6">
        <f t="shared" si="1"/>
        <v>0.7891566265</v>
      </c>
      <c r="S14" s="7">
        <f t="shared" si="2"/>
        <v>8970</v>
      </c>
      <c r="T14" s="7">
        <f t="shared" si="3"/>
        <v>30654</v>
      </c>
      <c r="U14" s="7">
        <f t="shared" si="4"/>
        <v>39624</v>
      </c>
      <c r="V14" s="3"/>
      <c r="W14" s="3"/>
      <c r="X14" s="3"/>
      <c r="Y14" s="3"/>
      <c r="Z14" s="3"/>
    </row>
    <row r="15">
      <c r="A15" s="2">
        <v>14.0</v>
      </c>
      <c r="B15" s="2">
        <v>4.0</v>
      </c>
      <c r="C15" s="2" t="s">
        <v>43</v>
      </c>
      <c r="D15" s="2" t="s">
        <v>44</v>
      </c>
      <c r="E15" s="2">
        <v>0.0</v>
      </c>
      <c r="F15" s="2">
        <v>1.0</v>
      </c>
      <c r="G15" s="2">
        <v>3.0</v>
      </c>
      <c r="H15" s="4">
        <v>0.69</v>
      </c>
      <c r="I15" s="2">
        <v>128.0</v>
      </c>
      <c r="J15" s="5">
        <v>282.0</v>
      </c>
      <c r="K15" s="5">
        <v>231.0</v>
      </c>
      <c r="L15" s="2">
        <v>2.0</v>
      </c>
      <c r="M15" s="2">
        <v>11.0</v>
      </c>
      <c r="N15" s="2">
        <v>14.0</v>
      </c>
      <c r="O15" s="2">
        <v>0.0</v>
      </c>
      <c r="P15" s="2">
        <v>2.0</v>
      </c>
      <c r="Q15" s="2">
        <v>0.0</v>
      </c>
      <c r="R15" s="6">
        <f t="shared" si="1"/>
        <v>0.7664670659</v>
      </c>
      <c r="S15" s="7">
        <f t="shared" si="2"/>
        <v>8178</v>
      </c>
      <c r="T15" s="7">
        <f t="shared" si="3"/>
        <v>29568</v>
      </c>
      <c r="U15" s="7">
        <f t="shared" si="4"/>
        <v>37746</v>
      </c>
      <c r="V15" s="3"/>
      <c r="W15" s="3"/>
      <c r="X15" s="3"/>
      <c r="Y15" s="3"/>
      <c r="Z15" s="3"/>
    </row>
    <row r="16">
      <c r="A16" s="2">
        <v>15.0</v>
      </c>
      <c r="B16" s="2">
        <v>2.0</v>
      </c>
      <c r="C16" s="2" t="s">
        <v>45</v>
      </c>
      <c r="D16" s="2" t="s">
        <v>46</v>
      </c>
      <c r="E16" s="2">
        <v>2.0</v>
      </c>
      <c r="F16" s="2">
        <v>0.0</v>
      </c>
      <c r="G16" s="2">
        <v>3.0</v>
      </c>
      <c r="H16" s="4">
        <v>0.8</v>
      </c>
      <c r="I16" s="2">
        <v>160.0</v>
      </c>
      <c r="J16" s="5">
        <v>281.0</v>
      </c>
      <c r="K16" s="5">
        <v>264.0</v>
      </c>
      <c r="L16" s="2">
        <v>5.0</v>
      </c>
      <c r="M16" s="2">
        <v>10.0</v>
      </c>
      <c r="N16" s="2">
        <v>14.0</v>
      </c>
      <c r="O16" s="2">
        <v>0.0</v>
      </c>
      <c r="P16" s="2">
        <v>0.0</v>
      </c>
      <c r="Q16" s="2">
        <v>0.0</v>
      </c>
      <c r="R16" s="6">
        <f t="shared" si="1"/>
        <v>0.9580838323</v>
      </c>
      <c r="S16" s="7">
        <f t="shared" si="2"/>
        <v>8149</v>
      </c>
      <c r="T16" s="7">
        <f t="shared" si="3"/>
        <v>42240</v>
      </c>
      <c r="U16" s="7">
        <f t="shared" si="4"/>
        <v>50389</v>
      </c>
      <c r="V16" s="3"/>
      <c r="W16" s="3"/>
      <c r="X16" s="3"/>
      <c r="Y16" s="3"/>
      <c r="Z16" s="3"/>
    </row>
    <row r="17">
      <c r="A17" s="2">
        <v>16.0</v>
      </c>
      <c r="B17" s="2">
        <v>1.0</v>
      </c>
      <c r="C17" s="2" t="s">
        <v>47</v>
      </c>
      <c r="D17" s="2" t="s">
        <v>48</v>
      </c>
      <c r="E17" s="2">
        <v>2.0</v>
      </c>
      <c r="F17" s="2">
        <v>0.0</v>
      </c>
      <c r="G17" s="2">
        <v>1.0</v>
      </c>
      <c r="H17" s="4">
        <v>0.68</v>
      </c>
      <c r="I17" s="2">
        <v>134.0</v>
      </c>
      <c r="J17" s="5">
        <v>286.0</v>
      </c>
      <c r="K17" s="5">
        <v>255.0</v>
      </c>
      <c r="L17" s="2">
        <v>20.0</v>
      </c>
      <c r="M17" s="2">
        <v>10.0</v>
      </c>
      <c r="N17" s="2">
        <v>16.0</v>
      </c>
      <c r="O17" s="2">
        <v>0.0</v>
      </c>
      <c r="P17" s="2">
        <v>0.0</v>
      </c>
      <c r="Q17" s="2">
        <v>0.0</v>
      </c>
      <c r="R17" s="6">
        <f t="shared" si="1"/>
        <v>0.8933333333</v>
      </c>
      <c r="S17" s="7">
        <f t="shared" si="2"/>
        <v>13156</v>
      </c>
      <c r="T17" s="7">
        <f t="shared" si="3"/>
        <v>34170</v>
      </c>
      <c r="U17" s="7">
        <f t="shared" si="4"/>
        <v>47326</v>
      </c>
      <c r="V17" s="3"/>
      <c r="W17" s="3"/>
      <c r="X17" s="3"/>
      <c r="Y17" s="3"/>
      <c r="Z17" s="3"/>
    </row>
    <row r="18">
      <c r="A18" s="2">
        <v>17.0</v>
      </c>
      <c r="B18" s="2">
        <v>1.0</v>
      </c>
      <c r="C18" s="2" t="s">
        <v>49</v>
      </c>
      <c r="D18" s="2" t="s">
        <v>50</v>
      </c>
      <c r="E18" s="2">
        <v>3.0</v>
      </c>
      <c r="F18" s="2">
        <v>0.0</v>
      </c>
      <c r="G18" s="2">
        <v>3.0</v>
      </c>
      <c r="H18" s="4">
        <v>0.61</v>
      </c>
      <c r="I18" s="2">
        <v>122.0</v>
      </c>
      <c r="J18" s="5">
        <v>342.0</v>
      </c>
      <c r="K18" s="5">
        <v>241.0</v>
      </c>
      <c r="L18" s="2">
        <v>14.0</v>
      </c>
      <c r="M18" s="2">
        <v>9.0</v>
      </c>
      <c r="N18" s="2">
        <v>4.0</v>
      </c>
      <c r="O18" s="2">
        <v>0.0</v>
      </c>
      <c r="P18" s="2">
        <v>0.0</v>
      </c>
      <c r="Q18" s="2">
        <v>0.0</v>
      </c>
      <c r="R18" s="6">
        <f t="shared" si="1"/>
        <v>0.7218934911</v>
      </c>
      <c r="S18" s="7">
        <f t="shared" si="2"/>
        <v>9234</v>
      </c>
      <c r="T18" s="7">
        <f t="shared" si="3"/>
        <v>29402</v>
      </c>
      <c r="U18" s="7">
        <f t="shared" si="4"/>
        <v>38636</v>
      </c>
      <c r="V18" s="3"/>
      <c r="W18" s="3"/>
      <c r="X18" s="3"/>
      <c r="Y18" s="3"/>
      <c r="Z18" s="3"/>
    </row>
    <row r="19">
      <c r="A19" s="2">
        <v>18.0</v>
      </c>
      <c r="B19" s="2">
        <v>5.0</v>
      </c>
      <c r="C19" s="2" t="s">
        <v>51</v>
      </c>
      <c r="D19" s="2" t="s">
        <v>52</v>
      </c>
      <c r="E19" s="2">
        <v>1.0</v>
      </c>
      <c r="F19" s="2">
        <v>5.0</v>
      </c>
      <c r="G19" s="2">
        <v>3.0</v>
      </c>
      <c r="H19" s="4">
        <v>0.81</v>
      </c>
      <c r="I19" s="2">
        <v>161.0</v>
      </c>
      <c r="J19" s="5">
        <v>365.0</v>
      </c>
      <c r="K19" s="5">
        <v>321.0</v>
      </c>
      <c r="L19" s="2">
        <v>0.0</v>
      </c>
      <c r="M19" s="2">
        <v>7.0</v>
      </c>
      <c r="N19" s="2">
        <v>4.0</v>
      </c>
      <c r="O19" s="2">
        <v>0.0</v>
      </c>
      <c r="P19" s="2">
        <v>0.0</v>
      </c>
      <c r="Q19" s="2">
        <v>0.0</v>
      </c>
      <c r="R19" s="6">
        <f t="shared" si="1"/>
        <v>0.8702702703</v>
      </c>
      <c r="S19" s="7">
        <f t="shared" si="2"/>
        <v>4015</v>
      </c>
      <c r="T19" s="7">
        <f t="shared" si="3"/>
        <v>51681</v>
      </c>
      <c r="U19" s="7">
        <f t="shared" si="4"/>
        <v>55696</v>
      </c>
      <c r="V19" s="3"/>
      <c r="W19" s="3"/>
      <c r="X19" s="3"/>
      <c r="Y19" s="3"/>
      <c r="Z19" s="3"/>
    </row>
    <row r="20">
      <c r="A20" s="2">
        <v>19.0</v>
      </c>
      <c r="B20" s="2">
        <v>1.0</v>
      </c>
      <c r="C20" s="2" t="s">
        <v>53</v>
      </c>
      <c r="D20" s="2" t="s">
        <v>54</v>
      </c>
      <c r="E20" s="2">
        <v>1.0</v>
      </c>
      <c r="F20" s="2">
        <v>2.0</v>
      </c>
      <c r="G20" s="2">
        <v>2.0</v>
      </c>
      <c r="H20" s="4">
        <v>0.51</v>
      </c>
      <c r="I20" s="2">
        <v>100.0</v>
      </c>
      <c r="J20" s="5">
        <v>347.0</v>
      </c>
      <c r="K20" s="5">
        <v>256.0</v>
      </c>
      <c r="L20" s="2">
        <v>38.0</v>
      </c>
      <c r="M20" s="2">
        <v>9.0</v>
      </c>
      <c r="N20" s="2">
        <v>13.0</v>
      </c>
      <c r="O20" s="2">
        <v>1.0</v>
      </c>
      <c r="P20" s="2">
        <v>0.0</v>
      </c>
      <c r="Q20" s="2">
        <v>0.0</v>
      </c>
      <c r="R20" s="6">
        <f t="shared" si="1"/>
        <v>0.7407407407</v>
      </c>
      <c r="S20" s="7">
        <f t="shared" si="2"/>
        <v>21167</v>
      </c>
      <c r="T20" s="7">
        <f t="shared" si="3"/>
        <v>25600</v>
      </c>
      <c r="U20" s="7">
        <f t="shared" si="4"/>
        <v>46767</v>
      </c>
      <c r="V20" s="3"/>
      <c r="W20" s="3"/>
      <c r="X20" s="3"/>
      <c r="Y20" s="3"/>
      <c r="Z20" s="3"/>
    </row>
    <row r="21">
      <c r="A21" s="2">
        <v>20.0</v>
      </c>
      <c r="B21" s="2">
        <v>2.0</v>
      </c>
      <c r="C21" s="2" t="s">
        <v>55</v>
      </c>
      <c r="D21" s="2" t="s">
        <v>56</v>
      </c>
      <c r="E21" s="2">
        <v>2.0</v>
      </c>
      <c r="F21" s="2">
        <v>0.0</v>
      </c>
      <c r="G21" s="2">
        <v>2.0</v>
      </c>
      <c r="H21" s="4">
        <v>0.62</v>
      </c>
      <c r="I21" s="2">
        <v>123.0</v>
      </c>
      <c r="J21" s="5">
        <v>322.0</v>
      </c>
      <c r="K21" s="5">
        <v>260.0</v>
      </c>
      <c r="L21" s="2">
        <v>25.0</v>
      </c>
      <c r="M21" s="2">
        <v>4.0</v>
      </c>
      <c r="N21" s="2">
        <v>14.0</v>
      </c>
      <c r="O21" s="2">
        <v>0.0</v>
      </c>
      <c r="P21" s="2">
        <v>0.0</v>
      </c>
      <c r="Q21" s="2">
        <v>4.0</v>
      </c>
      <c r="R21" s="6">
        <f t="shared" si="1"/>
        <v>0.8255033557</v>
      </c>
      <c r="S21" s="7">
        <f t="shared" si="2"/>
        <v>15134</v>
      </c>
      <c r="T21" s="7">
        <f t="shared" si="3"/>
        <v>31980</v>
      </c>
      <c r="U21" s="7">
        <f t="shared" si="4"/>
        <v>47114</v>
      </c>
      <c r="V21" s="3"/>
      <c r="W21" s="3"/>
      <c r="X21" s="3"/>
      <c r="Y21" s="3"/>
      <c r="Z21" s="3"/>
    </row>
    <row r="22">
      <c r="A22" s="2">
        <v>21.0</v>
      </c>
      <c r="B22" s="2">
        <v>4.0</v>
      </c>
      <c r="C22" s="2" t="s">
        <v>57</v>
      </c>
      <c r="D22" s="2" t="s">
        <v>58</v>
      </c>
      <c r="E22" s="2">
        <v>2.0</v>
      </c>
      <c r="F22" s="2">
        <v>0.0</v>
      </c>
      <c r="G22" s="2">
        <v>2.0</v>
      </c>
      <c r="H22" s="4">
        <v>0.74</v>
      </c>
      <c r="I22" s="2">
        <v>147.0</v>
      </c>
      <c r="J22" s="5">
        <v>308.0</v>
      </c>
      <c r="K22" s="5">
        <v>277.0</v>
      </c>
      <c r="L22" s="2">
        <v>24.0</v>
      </c>
      <c r="M22" s="2">
        <v>4.0</v>
      </c>
      <c r="N22" s="2">
        <v>3.0</v>
      </c>
      <c r="O22" s="2">
        <v>0.0</v>
      </c>
      <c r="P22" s="2">
        <v>0.0</v>
      </c>
      <c r="Q22" s="2">
        <v>4.0</v>
      </c>
      <c r="R22" s="6">
        <f t="shared" si="1"/>
        <v>0.9130434783</v>
      </c>
      <c r="S22" s="7">
        <f t="shared" si="2"/>
        <v>10780</v>
      </c>
      <c r="T22" s="7">
        <f t="shared" si="3"/>
        <v>40719</v>
      </c>
      <c r="U22" s="7">
        <f t="shared" si="4"/>
        <v>51499</v>
      </c>
      <c r="V22" s="3"/>
      <c r="W22" s="3"/>
      <c r="X22" s="3"/>
      <c r="Y22" s="3"/>
      <c r="Z22" s="3"/>
    </row>
    <row r="23">
      <c r="A23" s="8" t="s">
        <v>59</v>
      </c>
      <c r="B23" s="9">
        <f>AVERAGE(B2:B22)</f>
        <v>2.428571429</v>
      </c>
      <c r="C23" s="10"/>
      <c r="D23" s="10"/>
      <c r="E23" s="9">
        <f t="shared" ref="E23:U23" si="5">AVERAGE(E2:E22)</f>
        <v>1.047619048</v>
      </c>
      <c r="F23" s="9">
        <f t="shared" si="5"/>
        <v>1.095238095</v>
      </c>
      <c r="G23" s="9">
        <f t="shared" si="5"/>
        <v>2.095238095</v>
      </c>
      <c r="H23" s="11">
        <f t="shared" si="5"/>
        <v>0.610952381</v>
      </c>
      <c r="I23" s="9">
        <f t="shared" si="5"/>
        <v>121.952381</v>
      </c>
      <c r="J23" s="12">
        <f t="shared" si="5"/>
        <v>317.9047619</v>
      </c>
      <c r="K23" s="12">
        <f t="shared" si="5"/>
        <v>240.3333333</v>
      </c>
      <c r="L23" s="9">
        <f t="shared" si="5"/>
        <v>8.571428571</v>
      </c>
      <c r="M23" s="9">
        <f t="shared" si="5"/>
        <v>14.14285714</v>
      </c>
      <c r="N23" s="10">
        <f t="shared" si="5"/>
        <v>14</v>
      </c>
      <c r="O23" s="9">
        <f t="shared" si="5"/>
        <v>0.09523809524</v>
      </c>
      <c r="P23" s="9">
        <f t="shared" si="5"/>
        <v>0.3333333333</v>
      </c>
      <c r="Q23" s="9">
        <f t="shared" si="5"/>
        <v>0.380952381</v>
      </c>
      <c r="R23" s="11">
        <f t="shared" si="5"/>
        <v>0.7688422411</v>
      </c>
      <c r="S23" s="12">
        <f t="shared" si="5"/>
        <v>11878</v>
      </c>
      <c r="T23" s="12">
        <f t="shared" si="5"/>
        <v>29851</v>
      </c>
      <c r="U23" s="12">
        <f t="shared" si="5"/>
        <v>41729</v>
      </c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C$1:$C$100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5" max="5" width="15.38"/>
  </cols>
  <sheetData>
    <row r="1">
      <c r="A1" s="13" t="s">
        <v>60</v>
      </c>
      <c r="B1" s="13" t="s">
        <v>2</v>
      </c>
      <c r="C1" s="13" t="s">
        <v>3</v>
      </c>
      <c r="D1" s="13" t="s">
        <v>61</v>
      </c>
      <c r="E1" s="13" t="s">
        <v>62</v>
      </c>
    </row>
    <row r="2">
      <c r="A2" s="13">
        <v>21.0</v>
      </c>
      <c r="B2" s="13" t="s">
        <v>63</v>
      </c>
      <c r="C2" s="13" t="s">
        <v>64</v>
      </c>
      <c r="D2" s="14">
        <v>240.0</v>
      </c>
      <c r="E2" s="14">
        <v>318.0</v>
      </c>
    </row>
    <row r="3">
      <c r="A3" s="13">
        <v>9.0</v>
      </c>
      <c r="B3" s="13" t="s">
        <v>65</v>
      </c>
      <c r="C3" s="13" t="s">
        <v>66</v>
      </c>
    </row>
    <row r="4">
      <c r="A4" s="13">
        <v>15.0</v>
      </c>
      <c r="B4" s="13" t="s">
        <v>67</v>
      </c>
      <c r="C4" s="13" t="s">
        <v>68</v>
      </c>
    </row>
    <row r="5">
      <c r="A5" s="13">
        <v>6.0</v>
      </c>
      <c r="B5" s="13" t="s">
        <v>69</v>
      </c>
      <c r="C5" s="13" t="s">
        <v>70</v>
      </c>
    </row>
    <row r="6">
      <c r="A6" s="15">
        <f>SUM(A2:A5)</f>
        <v>51</v>
      </c>
      <c r="C6" s="13" t="s">
        <v>71</v>
      </c>
    </row>
    <row r="7">
      <c r="A7" s="13" t="s">
        <v>72</v>
      </c>
    </row>
    <row r="9">
      <c r="A9" s="16" t="s">
        <v>73</v>
      </c>
    </row>
    <row r="10">
      <c r="A10" s="13" t="s">
        <v>63</v>
      </c>
      <c r="B10" s="13">
        <v>21.0</v>
      </c>
    </row>
    <row r="11">
      <c r="A11" s="13" t="s">
        <v>65</v>
      </c>
      <c r="B11" s="13">
        <v>9.0</v>
      </c>
    </row>
    <row r="12">
      <c r="A12" s="13" t="s">
        <v>67</v>
      </c>
      <c r="B12" s="13">
        <v>15.0</v>
      </c>
    </row>
    <row r="13">
      <c r="A13" s="13" t="s">
        <v>69</v>
      </c>
      <c r="B13" s="13">
        <v>6.0</v>
      </c>
    </row>
    <row r="14">
      <c r="A14" s="13" t="s">
        <v>74</v>
      </c>
      <c r="B14" s="13">
        <v>51.0</v>
      </c>
    </row>
    <row r="15">
      <c r="A15" s="16" t="s">
        <v>75</v>
      </c>
    </row>
    <row r="16">
      <c r="A16" s="13" t="s">
        <v>63</v>
      </c>
      <c r="B16" s="13">
        <v>7.0</v>
      </c>
    </row>
    <row r="17">
      <c r="A17" s="13" t="s">
        <v>65</v>
      </c>
      <c r="B17" s="13">
        <v>5.0</v>
      </c>
    </row>
    <row r="18">
      <c r="A18" s="13" t="s">
        <v>67</v>
      </c>
      <c r="B18" s="13">
        <v>4.0</v>
      </c>
    </row>
    <row r="19">
      <c r="A19" s="13" t="s">
        <v>69</v>
      </c>
      <c r="B19" s="13">
        <v>1.0</v>
      </c>
    </row>
    <row r="20">
      <c r="A20" s="13" t="s">
        <v>76</v>
      </c>
      <c r="B20" s="13">
        <v>17.0</v>
      </c>
    </row>
    <row r="22">
      <c r="A22" s="13" t="s">
        <v>77</v>
      </c>
    </row>
    <row r="23">
      <c r="A23" s="17">
        <f>$B$18*$E$2</f>
        <v>1272</v>
      </c>
      <c r="B23" s="18" t="s">
        <v>78</v>
      </c>
      <c r="C23" s="19"/>
      <c r="D23" s="20"/>
      <c r="E23" s="20"/>
    </row>
    <row r="24">
      <c r="A24" s="17">
        <f>$B$16*$E$2</f>
        <v>2226</v>
      </c>
      <c r="B24" s="18" t="s">
        <v>79</v>
      </c>
      <c r="C24" s="21"/>
      <c r="D24" s="21"/>
      <c r="E24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3" t="s">
        <v>80</v>
      </c>
      <c r="B1" s="13" t="s">
        <v>81</v>
      </c>
      <c r="C1" s="13" t="s">
        <v>82</v>
      </c>
    </row>
    <row r="2">
      <c r="A2" s="13">
        <v>128.0</v>
      </c>
      <c r="B2" s="13">
        <v>1.0</v>
      </c>
      <c r="C2" s="13">
        <v>1.0</v>
      </c>
    </row>
    <row r="3">
      <c r="A3" s="13">
        <v>117.0</v>
      </c>
      <c r="B3" s="13">
        <v>1.0</v>
      </c>
      <c r="C3" s="13">
        <v>2.0</v>
      </c>
    </row>
    <row r="4">
      <c r="A4" s="13">
        <v>116.0</v>
      </c>
      <c r="B4" s="13">
        <v>4.0</v>
      </c>
      <c r="C4" s="13">
        <v>3.0</v>
      </c>
    </row>
    <row r="5">
      <c r="A5" s="13">
        <v>120.0</v>
      </c>
      <c r="B5" s="13">
        <v>4.0</v>
      </c>
      <c r="C5" s="13">
        <v>4.0</v>
      </c>
    </row>
    <row r="6">
      <c r="A6" s="13">
        <v>66.0</v>
      </c>
      <c r="B6" s="13">
        <v>4.0</v>
      </c>
      <c r="C6" s="13">
        <v>5.0</v>
      </c>
    </row>
    <row r="7">
      <c r="A7" s="13">
        <v>133.0</v>
      </c>
      <c r="B7" s="13">
        <v>0.0</v>
      </c>
      <c r="C7" s="13">
        <v>6.0</v>
      </c>
    </row>
    <row r="8">
      <c r="A8" s="13">
        <v>108.0</v>
      </c>
      <c r="B8" s="13">
        <v>3.0</v>
      </c>
      <c r="C8" s="13">
        <v>7.0</v>
      </c>
    </row>
    <row r="9">
      <c r="A9" s="13">
        <v>120.0</v>
      </c>
      <c r="B9" s="13">
        <v>0.0</v>
      </c>
      <c r="C9" s="13">
        <v>8.0</v>
      </c>
    </row>
    <row r="10">
      <c r="A10" s="13">
        <v>123.0</v>
      </c>
      <c r="B10" s="13">
        <v>1.0</v>
      </c>
      <c r="C10" s="13">
        <v>9.0</v>
      </c>
    </row>
    <row r="11">
      <c r="A11" s="13">
        <v>104.0</v>
      </c>
      <c r="B11" s="13">
        <v>1.0</v>
      </c>
      <c r="C11" s="13">
        <v>10.0</v>
      </c>
    </row>
    <row r="12">
      <c r="A12" s="13">
        <v>111.0</v>
      </c>
      <c r="B12" s="13">
        <v>3.0</v>
      </c>
      <c r="C12" s="13">
        <v>11.0</v>
      </c>
    </row>
    <row r="13">
      <c r="A13" s="13">
        <v>109.0</v>
      </c>
      <c r="B13" s="13">
        <v>6.0</v>
      </c>
      <c r="C13" s="13">
        <v>12.0</v>
      </c>
    </row>
    <row r="14">
      <c r="A14" s="13">
        <v>131.0</v>
      </c>
      <c r="B14" s="13">
        <v>3.0</v>
      </c>
      <c r="C14" s="13">
        <v>13.0</v>
      </c>
    </row>
    <row r="15">
      <c r="A15" s="13">
        <v>128.0</v>
      </c>
      <c r="B15" s="13">
        <v>4.0</v>
      </c>
      <c r="C15" s="13">
        <v>14.0</v>
      </c>
    </row>
    <row r="16">
      <c r="A16" s="13">
        <v>160.0</v>
      </c>
      <c r="B16" s="13">
        <v>2.0</v>
      </c>
      <c r="C16" s="13">
        <v>15.0</v>
      </c>
    </row>
    <row r="17">
      <c r="A17" s="13">
        <v>134.0</v>
      </c>
      <c r="B17" s="13">
        <v>1.0</v>
      </c>
      <c r="C17" s="13">
        <v>16.0</v>
      </c>
    </row>
    <row r="18">
      <c r="A18" s="13">
        <v>122.0</v>
      </c>
      <c r="B18" s="13">
        <v>1.0</v>
      </c>
      <c r="C18" s="13">
        <v>17.0</v>
      </c>
    </row>
    <row r="19">
      <c r="A19" s="13">
        <v>161.0</v>
      </c>
      <c r="B19" s="13">
        <v>5.0</v>
      </c>
      <c r="C19" s="13">
        <v>18.0</v>
      </c>
    </row>
    <row r="20">
      <c r="A20" s="13">
        <v>100.0</v>
      </c>
      <c r="B20" s="13">
        <v>1.0</v>
      </c>
      <c r="C20" s="13">
        <v>19.0</v>
      </c>
    </row>
    <row r="21">
      <c r="A21" s="13">
        <v>123.0</v>
      </c>
      <c r="B21" s="13">
        <v>2.0</v>
      </c>
      <c r="C21" s="13">
        <v>20.0</v>
      </c>
    </row>
    <row r="22">
      <c r="A22" s="13">
        <v>147.0</v>
      </c>
      <c r="B22" s="13">
        <v>4.0</v>
      </c>
      <c r="C22" s="13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38.63"/>
    <col customWidth="1" min="3" max="3" width="39.0"/>
  </cols>
  <sheetData>
    <row r="1">
      <c r="A1" s="13" t="s">
        <v>82</v>
      </c>
      <c r="B1" s="13" t="s">
        <v>9</v>
      </c>
      <c r="C1" s="13" t="s">
        <v>10</v>
      </c>
    </row>
    <row r="2">
      <c r="A2" s="13">
        <v>1.0</v>
      </c>
      <c r="B2" s="14">
        <v>265.0</v>
      </c>
      <c r="C2" s="14">
        <v>229.0</v>
      </c>
    </row>
    <row r="3">
      <c r="A3" s="13">
        <v>2.0</v>
      </c>
      <c r="B3" s="14">
        <v>274.0</v>
      </c>
      <c r="C3" s="14">
        <v>208.0</v>
      </c>
    </row>
    <row r="4">
      <c r="A4" s="13">
        <v>3.0</v>
      </c>
      <c r="B4" s="14">
        <v>336.0</v>
      </c>
      <c r="C4" s="14">
        <v>247.0</v>
      </c>
    </row>
    <row r="5">
      <c r="A5" s="13">
        <v>4.0</v>
      </c>
      <c r="B5" s="14">
        <v>375.0</v>
      </c>
      <c r="C5" s="14">
        <v>282.0</v>
      </c>
    </row>
    <row r="6">
      <c r="A6" s="13">
        <v>5.0</v>
      </c>
      <c r="B6" s="14">
        <v>317.0</v>
      </c>
      <c r="C6" s="14">
        <v>146.0</v>
      </c>
    </row>
    <row r="7">
      <c r="A7" s="13">
        <v>6.0</v>
      </c>
      <c r="B7" s="14">
        <v>324.0</v>
      </c>
      <c r="C7" s="14">
        <v>244.0</v>
      </c>
    </row>
    <row r="8">
      <c r="A8" s="13">
        <v>7.0</v>
      </c>
      <c r="B8" s="14">
        <v>317.0</v>
      </c>
      <c r="C8" s="14">
        <v>231.0</v>
      </c>
    </row>
    <row r="9">
      <c r="A9" s="13">
        <v>8.0</v>
      </c>
      <c r="B9" s="14">
        <v>326.0</v>
      </c>
      <c r="C9" s="14">
        <v>250.0</v>
      </c>
    </row>
    <row r="10">
      <c r="A10" s="13">
        <v>9.0</v>
      </c>
      <c r="B10" s="14">
        <v>328.0</v>
      </c>
      <c r="C10" s="14">
        <v>239.0</v>
      </c>
    </row>
    <row r="11">
      <c r="A11" s="13">
        <v>10.0</v>
      </c>
      <c r="B11" s="14">
        <v>341.0</v>
      </c>
      <c r="C11" s="14">
        <v>210.0</v>
      </c>
    </row>
    <row r="12">
      <c r="A12" s="13">
        <v>11.0</v>
      </c>
      <c r="B12" s="14">
        <v>334.0</v>
      </c>
      <c r="C12" s="14">
        <v>223.0</v>
      </c>
    </row>
    <row r="13">
      <c r="A13" s="13">
        <v>12.0</v>
      </c>
      <c r="B13" s="14">
        <v>307.0</v>
      </c>
      <c r="C13" s="14">
        <v>199.0</v>
      </c>
    </row>
    <row r="14">
      <c r="A14" s="13">
        <v>13.0</v>
      </c>
      <c r="B14" s="14">
        <v>299.0</v>
      </c>
      <c r="C14" s="14">
        <v>234.0</v>
      </c>
    </row>
    <row r="15">
      <c r="A15" s="13">
        <v>14.0</v>
      </c>
      <c r="B15" s="14">
        <v>282.0</v>
      </c>
      <c r="C15" s="14">
        <v>231.0</v>
      </c>
    </row>
    <row r="16">
      <c r="A16" s="13">
        <v>15.0</v>
      </c>
      <c r="B16" s="14">
        <v>281.0</v>
      </c>
      <c r="C16" s="14">
        <v>264.0</v>
      </c>
    </row>
    <row r="17">
      <c r="A17" s="13">
        <v>16.0</v>
      </c>
      <c r="B17" s="14">
        <v>286.0</v>
      </c>
      <c r="C17" s="14">
        <v>255.0</v>
      </c>
    </row>
    <row r="18">
      <c r="A18" s="13">
        <v>17.0</v>
      </c>
      <c r="B18" s="14">
        <v>342.0</v>
      </c>
      <c r="C18" s="14">
        <v>241.0</v>
      </c>
    </row>
    <row r="19">
      <c r="A19" s="13">
        <v>18.0</v>
      </c>
      <c r="B19" s="14">
        <v>365.0</v>
      </c>
      <c r="C19" s="14">
        <v>321.0</v>
      </c>
    </row>
    <row r="20">
      <c r="A20" s="13">
        <v>19.0</v>
      </c>
      <c r="B20" s="14">
        <v>347.0</v>
      </c>
      <c r="C20" s="14">
        <v>256.0</v>
      </c>
    </row>
    <row r="21">
      <c r="A21" s="13">
        <v>20.0</v>
      </c>
      <c r="B21" s="14">
        <v>322.0</v>
      </c>
      <c r="C21" s="14">
        <v>260.0</v>
      </c>
    </row>
    <row r="22">
      <c r="A22" s="13">
        <v>21.0</v>
      </c>
      <c r="B22" s="14">
        <v>308.0</v>
      </c>
      <c r="C22" s="14">
        <v>277.0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4" max="4" width="15.25"/>
    <col customWidth="1" min="5" max="5" width="16.63"/>
    <col customWidth="1" min="6" max="6" width="22.0"/>
    <col customWidth="1" min="7" max="7" width="16.63"/>
  </cols>
  <sheetData>
    <row r="1">
      <c r="B1" s="16" t="s">
        <v>7</v>
      </c>
      <c r="C1" s="16" t="s">
        <v>8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83</v>
      </c>
    </row>
    <row r="2">
      <c r="B2" s="22">
        <v>0.64</v>
      </c>
      <c r="C2" s="13">
        <v>128.0</v>
      </c>
      <c r="D2" s="13">
        <v>2.0</v>
      </c>
      <c r="E2" s="13">
        <v>27.0</v>
      </c>
      <c r="F2" s="13">
        <v>21.0</v>
      </c>
      <c r="G2" s="13">
        <v>0.0</v>
      </c>
      <c r="H2" s="13">
        <v>0.0</v>
      </c>
      <c r="I2" s="13">
        <v>0.0</v>
      </c>
      <c r="J2" s="23">
        <f t="shared" ref="J2:J22" si="1">C2/($A$25-D2-E2-F2-G2-H2-I2)</f>
        <v>0.8767123288</v>
      </c>
    </row>
    <row r="3">
      <c r="B3" s="22">
        <v>0.59</v>
      </c>
      <c r="C3" s="13">
        <v>117.0</v>
      </c>
      <c r="D3" s="13">
        <v>1.0</v>
      </c>
      <c r="E3" s="13">
        <v>26.0</v>
      </c>
      <c r="F3" s="13">
        <v>16.0</v>
      </c>
      <c r="G3" s="13">
        <v>0.0</v>
      </c>
      <c r="H3" s="13">
        <v>0.0</v>
      </c>
      <c r="I3" s="13">
        <v>0.0</v>
      </c>
      <c r="J3" s="23">
        <f t="shared" si="1"/>
        <v>0.7647058824</v>
      </c>
    </row>
    <row r="4">
      <c r="B4" s="22">
        <v>0.58</v>
      </c>
      <c r="C4" s="13">
        <v>116.0</v>
      </c>
      <c r="D4" s="13">
        <v>0.0</v>
      </c>
      <c r="E4" s="13">
        <v>22.0</v>
      </c>
      <c r="F4" s="13">
        <v>16.0</v>
      </c>
      <c r="G4" s="13">
        <v>1.0</v>
      </c>
      <c r="H4" s="13">
        <v>0.0</v>
      </c>
      <c r="I4" s="13">
        <v>0.0</v>
      </c>
      <c r="J4" s="23">
        <f t="shared" si="1"/>
        <v>0.7388535032</v>
      </c>
    </row>
    <row r="5">
      <c r="B5" s="22">
        <v>0.59</v>
      </c>
      <c r="C5" s="13">
        <v>120.0</v>
      </c>
      <c r="D5" s="13">
        <v>3.0</v>
      </c>
      <c r="E5" s="13">
        <v>23.0</v>
      </c>
      <c r="F5" s="13">
        <v>16.0</v>
      </c>
      <c r="G5" s="13">
        <v>0.0</v>
      </c>
      <c r="H5" s="13">
        <v>0.0</v>
      </c>
      <c r="I5" s="13">
        <v>0.0</v>
      </c>
      <c r="J5" s="23">
        <f t="shared" si="1"/>
        <v>0.7792207792</v>
      </c>
    </row>
    <row r="6">
      <c r="B6" s="22">
        <v>0.33</v>
      </c>
      <c r="C6" s="13">
        <v>66.0</v>
      </c>
      <c r="D6" s="13">
        <v>13.0</v>
      </c>
      <c r="E6" s="13">
        <v>20.0</v>
      </c>
      <c r="F6" s="13">
        <v>15.0</v>
      </c>
      <c r="G6" s="13">
        <v>0.0</v>
      </c>
      <c r="H6" s="13">
        <v>0.0</v>
      </c>
      <c r="I6" s="13">
        <v>0.0</v>
      </c>
      <c r="J6" s="23">
        <f t="shared" si="1"/>
        <v>0.4459459459</v>
      </c>
    </row>
    <row r="7">
      <c r="B7" s="22">
        <v>0.57</v>
      </c>
      <c r="C7" s="13">
        <v>133.0</v>
      </c>
      <c r="D7" s="13">
        <v>7.0</v>
      </c>
      <c r="E7" s="13">
        <v>19.0</v>
      </c>
      <c r="F7" s="13">
        <v>16.0</v>
      </c>
      <c r="G7" s="13">
        <v>0.0</v>
      </c>
      <c r="H7" s="13">
        <v>0.0</v>
      </c>
      <c r="I7" s="13">
        <v>0.0</v>
      </c>
      <c r="J7" s="23">
        <f t="shared" si="1"/>
        <v>0.8636363636</v>
      </c>
    </row>
    <row r="8">
      <c r="B8" s="22">
        <v>0.55</v>
      </c>
      <c r="C8" s="13">
        <v>108.0</v>
      </c>
      <c r="D8" s="13">
        <v>11.0</v>
      </c>
      <c r="E8" s="13">
        <v>18.0</v>
      </c>
      <c r="F8" s="13">
        <v>15.0</v>
      </c>
      <c r="G8" s="13">
        <v>0.0</v>
      </c>
      <c r="H8" s="13">
        <v>0.0</v>
      </c>
      <c r="I8" s="13">
        <v>0.0</v>
      </c>
      <c r="J8" s="23">
        <f t="shared" si="1"/>
        <v>0.7105263158</v>
      </c>
    </row>
    <row r="9">
      <c r="B9" s="22">
        <v>0.61</v>
      </c>
      <c r="C9" s="13">
        <v>120.0</v>
      </c>
      <c r="D9" s="13">
        <v>3.0</v>
      </c>
      <c r="E9" s="13">
        <v>23.0</v>
      </c>
      <c r="F9" s="13">
        <v>17.0</v>
      </c>
      <c r="G9" s="13">
        <v>0.0</v>
      </c>
      <c r="H9" s="13">
        <v>2.0</v>
      </c>
      <c r="I9" s="13">
        <v>0.0</v>
      </c>
      <c r="J9" s="23">
        <f t="shared" si="1"/>
        <v>0.7947019868</v>
      </c>
    </row>
    <row r="10">
      <c r="B10" s="22">
        <v>0.62</v>
      </c>
      <c r="C10" s="13">
        <v>123.0</v>
      </c>
      <c r="D10" s="13">
        <v>3.0</v>
      </c>
      <c r="E10" s="13">
        <v>11.0</v>
      </c>
      <c r="F10" s="13">
        <v>16.0</v>
      </c>
      <c r="G10" s="13">
        <v>0.0</v>
      </c>
      <c r="H10" s="13">
        <v>0.0</v>
      </c>
      <c r="I10" s="13">
        <v>0.0</v>
      </c>
      <c r="J10" s="23">
        <f t="shared" si="1"/>
        <v>0.7409638554</v>
      </c>
    </row>
    <row r="11">
      <c r="B11" s="22">
        <v>0.52</v>
      </c>
      <c r="C11" s="13">
        <v>104.0</v>
      </c>
      <c r="D11" s="13">
        <v>3.0</v>
      </c>
      <c r="E11" s="13">
        <v>11.0</v>
      </c>
      <c r="F11" s="13">
        <v>16.0</v>
      </c>
      <c r="G11" s="13">
        <v>0.0</v>
      </c>
      <c r="H11" s="13">
        <v>0.0</v>
      </c>
      <c r="I11" s="13">
        <v>0.0</v>
      </c>
      <c r="J11" s="23">
        <f t="shared" si="1"/>
        <v>0.6265060241</v>
      </c>
    </row>
    <row r="12">
      <c r="B12" s="22">
        <v>0.56</v>
      </c>
      <c r="C12" s="13">
        <v>111.0</v>
      </c>
      <c r="D12" s="13">
        <v>3.0</v>
      </c>
      <c r="E12" s="13">
        <v>12.0</v>
      </c>
      <c r="F12" s="13">
        <v>16.0</v>
      </c>
      <c r="G12" s="13">
        <v>0.0</v>
      </c>
      <c r="H12" s="13">
        <v>0.0</v>
      </c>
      <c r="I12" s="13">
        <v>0.0</v>
      </c>
      <c r="J12" s="23">
        <f t="shared" si="1"/>
        <v>0.6727272727</v>
      </c>
    </row>
    <row r="13">
      <c r="B13" s="22">
        <v>0.55</v>
      </c>
      <c r="C13" s="13">
        <v>109.0</v>
      </c>
      <c r="D13" s="13">
        <v>2.0</v>
      </c>
      <c r="E13" s="13">
        <v>11.0</v>
      </c>
      <c r="F13" s="13">
        <v>16.0</v>
      </c>
      <c r="G13" s="13">
        <v>0.0</v>
      </c>
      <c r="H13" s="13">
        <v>0.0</v>
      </c>
      <c r="I13" s="13">
        <v>0.0</v>
      </c>
      <c r="J13" s="23">
        <f t="shared" si="1"/>
        <v>0.6526946108</v>
      </c>
    </row>
    <row r="14">
      <c r="B14" s="22">
        <v>0.66</v>
      </c>
      <c r="C14" s="13">
        <v>131.0</v>
      </c>
      <c r="D14" s="13">
        <v>1.0</v>
      </c>
      <c r="E14" s="13">
        <v>10.0</v>
      </c>
      <c r="F14" s="13">
        <v>16.0</v>
      </c>
      <c r="G14" s="13">
        <v>0.0</v>
      </c>
      <c r="H14" s="13">
        <v>3.0</v>
      </c>
      <c r="I14" s="13">
        <v>0.0</v>
      </c>
      <c r="J14" s="23">
        <f t="shared" si="1"/>
        <v>0.7891566265</v>
      </c>
    </row>
    <row r="15">
      <c r="B15" s="22">
        <v>0.69</v>
      </c>
      <c r="C15" s="13">
        <v>128.0</v>
      </c>
      <c r="D15" s="13">
        <v>2.0</v>
      </c>
      <c r="E15" s="13">
        <v>11.0</v>
      </c>
      <c r="F15" s="13">
        <v>14.0</v>
      </c>
      <c r="G15" s="13">
        <v>0.0</v>
      </c>
      <c r="H15" s="13">
        <v>2.0</v>
      </c>
      <c r="I15" s="13">
        <v>0.0</v>
      </c>
      <c r="J15" s="23">
        <f t="shared" si="1"/>
        <v>0.7664670659</v>
      </c>
    </row>
    <row r="16">
      <c r="B16" s="22">
        <v>0.8</v>
      </c>
      <c r="C16" s="13">
        <v>160.0</v>
      </c>
      <c r="D16" s="13">
        <v>5.0</v>
      </c>
      <c r="E16" s="13">
        <v>10.0</v>
      </c>
      <c r="F16" s="13">
        <v>14.0</v>
      </c>
      <c r="G16" s="13">
        <v>0.0</v>
      </c>
      <c r="H16" s="13">
        <v>0.0</v>
      </c>
      <c r="I16" s="13">
        <v>0.0</v>
      </c>
      <c r="J16" s="23">
        <f t="shared" si="1"/>
        <v>0.9580838323</v>
      </c>
    </row>
    <row r="17">
      <c r="B17" s="22">
        <v>0.68</v>
      </c>
      <c r="C17" s="13">
        <v>134.0</v>
      </c>
      <c r="D17" s="13">
        <v>20.0</v>
      </c>
      <c r="E17" s="13">
        <v>10.0</v>
      </c>
      <c r="F17" s="13">
        <v>16.0</v>
      </c>
      <c r="G17" s="13">
        <v>0.0</v>
      </c>
      <c r="H17" s="13">
        <v>0.0</v>
      </c>
      <c r="I17" s="13">
        <v>0.0</v>
      </c>
      <c r="J17" s="23">
        <f t="shared" si="1"/>
        <v>0.8933333333</v>
      </c>
    </row>
    <row r="18">
      <c r="B18" s="22">
        <v>0.61</v>
      </c>
      <c r="C18" s="13">
        <v>122.0</v>
      </c>
      <c r="D18" s="13">
        <v>14.0</v>
      </c>
      <c r="E18" s="13">
        <v>9.0</v>
      </c>
      <c r="F18" s="13">
        <v>4.0</v>
      </c>
      <c r="G18" s="13">
        <v>0.0</v>
      </c>
      <c r="H18" s="13">
        <v>0.0</v>
      </c>
      <c r="I18" s="13">
        <v>0.0</v>
      </c>
      <c r="J18" s="23">
        <f t="shared" si="1"/>
        <v>0.7218934911</v>
      </c>
    </row>
    <row r="19">
      <c r="B19" s="22">
        <v>0.81</v>
      </c>
      <c r="C19" s="13">
        <v>161.0</v>
      </c>
      <c r="D19" s="13">
        <v>0.0</v>
      </c>
      <c r="E19" s="13">
        <v>7.0</v>
      </c>
      <c r="F19" s="13">
        <v>4.0</v>
      </c>
      <c r="G19" s="13">
        <v>0.0</v>
      </c>
      <c r="H19" s="13">
        <v>0.0</v>
      </c>
      <c r="I19" s="13">
        <v>0.0</v>
      </c>
      <c r="J19" s="23">
        <f t="shared" si="1"/>
        <v>0.8702702703</v>
      </c>
    </row>
    <row r="20">
      <c r="B20" s="22">
        <v>0.51</v>
      </c>
      <c r="C20" s="13">
        <v>100.0</v>
      </c>
      <c r="D20" s="13">
        <v>38.0</v>
      </c>
      <c r="E20" s="13">
        <v>9.0</v>
      </c>
      <c r="F20" s="13">
        <v>13.0</v>
      </c>
      <c r="G20" s="13">
        <v>1.0</v>
      </c>
      <c r="H20" s="13">
        <v>0.0</v>
      </c>
      <c r="I20" s="13">
        <v>0.0</v>
      </c>
      <c r="J20" s="23">
        <f t="shared" si="1"/>
        <v>0.7407407407</v>
      </c>
    </row>
    <row r="21">
      <c r="B21" s="22">
        <v>0.62</v>
      </c>
      <c r="C21" s="13">
        <v>123.0</v>
      </c>
      <c r="D21" s="13">
        <v>25.0</v>
      </c>
      <c r="E21" s="13">
        <v>4.0</v>
      </c>
      <c r="F21" s="13">
        <v>14.0</v>
      </c>
      <c r="G21" s="13">
        <v>0.0</v>
      </c>
      <c r="H21" s="13">
        <v>0.0</v>
      </c>
      <c r="I21" s="13">
        <v>4.0</v>
      </c>
      <c r="J21" s="23">
        <f t="shared" si="1"/>
        <v>0.8255033557</v>
      </c>
    </row>
    <row r="22">
      <c r="B22" s="22">
        <v>0.74</v>
      </c>
      <c r="C22" s="13">
        <v>147.0</v>
      </c>
      <c r="D22" s="13">
        <v>24.0</v>
      </c>
      <c r="E22" s="13">
        <v>4.0</v>
      </c>
      <c r="F22" s="13">
        <v>3.0</v>
      </c>
      <c r="G22" s="13">
        <v>0.0</v>
      </c>
      <c r="H22" s="13">
        <v>0.0</v>
      </c>
      <c r="I22" s="13">
        <v>4.0</v>
      </c>
      <c r="J22" s="23">
        <f t="shared" si="1"/>
        <v>0.9130434783</v>
      </c>
    </row>
    <row r="23">
      <c r="A23" s="24" t="s">
        <v>59</v>
      </c>
      <c r="B23" s="25">
        <f t="shared" ref="B23:J23" si="2">AVERAGE(B2:B22)</f>
        <v>0.610952381</v>
      </c>
      <c r="C23" s="26">
        <f t="shared" si="2"/>
        <v>121.952381</v>
      </c>
      <c r="D23" s="26">
        <f t="shared" si="2"/>
        <v>8.571428571</v>
      </c>
      <c r="E23" s="26">
        <f t="shared" si="2"/>
        <v>14.14285714</v>
      </c>
      <c r="F23" s="27">
        <f t="shared" si="2"/>
        <v>14</v>
      </c>
      <c r="G23" s="28">
        <f t="shared" si="2"/>
        <v>0.09523809524</v>
      </c>
      <c r="H23" s="28">
        <f t="shared" si="2"/>
        <v>0.3333333333</v>
      </c>
      <c r="I23" s="28">
        <f t="shared" si="2"/>
        <v>0.380952381</v>
      </c>
      <c r="J23" s="25">
        <f t="shared" si="2"/>
        <v>0.7688422411</v>
      </c>
    </row>
    <row r="24">
      <c r="A24" s="16" t="s">
        <v>84</v>
      </c>
    </row>
    <row r="25">
      <c r="A25" s="13">
        <v>196.0</v>
      </c>
    </row>
  </sheetData>
  <drawing r:id="rId1"/>
</worksheet>
</file>