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mbe\Desktop\"/>
    </mc:Choice>
  </mc:AlternateContent>
  <xr:revisionPtr revIDLastSave="0" documentId="8_{3208C020-02D3-4B1B-88AB-1F943677A082}" xr6:coauthVersionLast="47" xr6:coauthVersionMax="47" xr10:uidLastSave="{00000000-0000-0000-0000-000000000000}"/>
  <bookViews>
    <workbookView xWindow="-120" yWindow="-120" windowWidth="29040" windowHeight="15720" activeTab="4" xr2:uid="{9B215DF8-B647-4F76-AD15-B9EBBCB7763D}"/>
  </bookViews>
  <sheets>
    <sheet name="Menu" sheetId="1" r:id="rId1"/>
    <sheet name="Geral" sheetId="4" r:id="rId2"/>
    <sheet name="Calendário" sheetId="5" r:id="rId3"/>
    <sheet name="Planilha1" sheetId="6" r:id="rId4"/>
    <sheet name="Clientes" sheetId="3" r:id="rId5"/>
    <sheet name="Cálculos" sheetId="2" r:id="rId6"/>
    <sheet name="Planilha2" sheetId="7" r:id="rId7"/>
  </sheets>
  <definedNames>
    <definedName name="_xlnm._FilterDatabase" localSheetId="6" hidden="1">Planilha2!$I$8:$N$8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3" l="1"/>
  <c r="Q24" i="5"/>
  <c r="H19" i="5"/>
  <c r="G19" i="5"/>
  <c r="F16" i="5"/>
  <c r="F7" i="5"/>
  <c r="G7" i="5"/>
  <c r="H7" i="5" s="1"/>
  <c r="I7" i="5" s="1"/>
  <c r="J7" i="5" s="1"/>
  <c r="K7" i="5" s="1"/>
  <c r="L7" i="5" s="1"/>
  <c r="F10" i="5" s="1"/>
  <c r="Q11" i="3"/>
  <c r="Q12" i="3"/>
  <c r="Q13" i="3"/>
  <c r="Q14" i="3"/>
  <c r="Q15" i="3"/>
  <c r="Q16" i="3"/>
  <c r="Q17" i="3"/>
  <c r="Q18" i="3"/>
  <c r="Q19" i="3"/>
  <c r="Q10" i="3"/>
  <c r="M3" i="3"/>
  <c r="J19" i="2"/>
  <c r="J20" i="2"/>
  <c r="J21" i="2"/>
  <c r="J18" i="2"/>
  <c r="I19" i="2"/>
  <c r="I20" i="2"/>
  <c r="I21" i="2"/>
  <c r="I18" i="2"/>
  <c r="J9" i="2"/>
  <c r="J10" i="2"/>
  <c r="J11" i="2"/>
  <c r="J12" i="2"/>
  <c r="J8" i="2"/>
  <c r="I9" i="2"/>
  <c r="I10" i="2"/>
  <c r="I11" i="2"/>
  <c r="I12" i="2"/>
  <c r="I8" i="2"/>
  <c r="L19" i="4"/>
  <c r="L18" i="4"/>
  <c r="L17" i="4"/>
  <c r="L15" i="4"/>
  <c r="K16" i="4"/>
  <c r="K17" i="4"/>
  <c r="K18" i="4"/>
  <c r="I16" i="4"/>
  <c r="L16" i="4" s="1"/>
  <c r="I19" i="5" l="1"/>
  <c r="G10" i="5"/>
  <c r="H10" i="5" s="1"/>
  <c r="I10" i="5" s="1"/>
  <c r="J10" i="5" s="1"/>
  <c r="K10" i="5" s="1"/>
  <c r="L10" i="5" s="1"/>
  <c r="F13" i="5" s="1"/>
  <c r="G13" i="5" l="1"/>
  <c r="H13" i="5" s="1"/>
  <c r="I13" i="5" s="1"/>
  <c r="J13" i="5" s="1"/>
  <c r="K13" i="5" s="1"/>
  <c r="L13" i="5" s="1"/>
  <c r="G16" i="5" l="1"/>
  <c r="H16" i="5" s="1"/>
  <c r="I16" i="5" s="1"/>
  <c r="J16" i="5" s="1"/>
  <c r="K16" i="5" s="1"/>
  <c r="L16" i="5" s="1"/>
  <c r="F19" i="5" l="1"/>
  <c r="J19" i="5" l="1"/>
  <c r="K19" i="5" s="1"/>
  <c r="L19" i="5" s="1"/>
</calcChain>
</file>

<file path=xl/sharedStrings.xml><?xml version="1.0" encoding="utf-8"?>
<sst xmlns="http://schemas.openxmlformats.org/spreadsheetml/2006/main" count="132" uniqueCount="113">
  <si>
    <t>gladston</t>
  </si>
  <si>
    <t>texto</t>
  </si>
  <si>
    <t>numero</t>
  </si>
  <si>
    <t>moeda</t>
  </si>
  <si>
    <t>data</t>
  </si>
  <si>
    <t>porcentagem</t>
  </si>
  <si>
    <t>Produtos</t>
  </si>
  <si>
    <t>Nome</t>
  </si>
  <si>
    <t>Fornecedor</t>
  </si>
  <si>
    <t xml:space="preserve">Preço da Compra </t>
  </si>
  <si>
    <t>Data da Compra</t>
  </si>
  <si>
    <t>Produto 1</t>
  </si>
  <si>
    <t>Produto 2</t>
  </si>
  <si>
    <t>Produto 3</t>
  </si>
  <si>
    <t>Fornecedor 1</t>
  </si>
  <si>
    <t>Fornecedor 2</t>
  </si>
  <si>
    <t>Fornecedor 3</t>
  </si>
  <si>
    <t>Produto 4</t>
  </si>
  <si>
    <t>Produto 5</t>
  </si>
  <si>
    <t>Fornecedor 4</t>
  </si>
  <si>
    <t>Fornecedor 5</t>
  </si>
  <si>
    <t>DataQuantidade Comprada</t>
  </si>
  <si>
    <t>Estoque</t>
  </si>
  <si>
    <t>Preço da Venda</t>
  </si>
  <si>
    <t>Margem de Lucro por Produto</t>
  </si>
  <si>
    <t>Quantidade Vendida</t>
  </si>
  <si>
    <t>SOMA</t>
  </si>
  <si>
    <t>Multiplicação</t>
  </si>
  <si>
    <t>Prova1</t>
  </si>
  <si>
    <t>Prova2</t>
  </si>
  <si>
    <t>Lianne</t>
  </si>
  <si>
    <t>Marcelo</t>
  </si>
  <si>
    <t>Jayro</t>
  </si>
  <si>
    <t>Patricia</t>
  </si>
  <si>
    <t>Média</t>
  </si>
  <si>
    <t>Média Ponderada</t>
  </si>
  <si>
    <t>Exercício Trancamento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</si>
  <si>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</si>
  <si>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</si>
  <si>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</si>
  <si>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</si>
  <si>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</si>
  <si>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</si>
  <si>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</si>
  <si>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Estoque Real</t>
  </si>
  <si>
    <t>Defasagem</t>
  </si>
  <si>
    <t>Ver</t>
  </si>
  <si>
    <t>Telefone</t>
  </si>
  <si>
    <t>E-Mail</t>
  </si>
  <si>
    <t>Cidade</t>
  </si>
  <si>
    <t>Tipo</t>
  </si>
  <si>
    <t>Data da última compra</t>
  </si>
  <si>
    <t>Beltrano1</t>
  </si>
  <si>
    <t>Beltrano2</t>
  </si>
  <si>
    <t>Beltrano3</t>
  </si>
  <si>
    <t>Beltrano4</t>
  </si>
  <si>
    <t>Beltrano5</t>
  </si>
  <si>
    <t>Beltrano6</t>
  </si>
  <si>
    <t>Beltrano7</t>
  </si>
  <si>
    <t>Beltrano8</t>
  </si>
  <si>
    <t>Beltrano9</t>
  </si>
  <si>
    <t>90000-0000</t>
  </si>
  <si>
    <t>90000-0001</t>
  </si>
  <si>
    <t>90000-0002</t>
  </si>
  <si>
    <t>90000-0003</t>
  </si>
  <si>
    <t>90000-0004</t>
  </si>
  <si>
    <t>90000-0005</t>
  </si>
  <si>
    <t>90000-0006</t>
  </si>
  <si>
    <t>90000-0007</t>
  </si>
  <si>
    <t>90000-0008</t>
  </si>
  <si>
    <t>Beltrano10</t>
  </si>
  <si>
    <t>beltrano1@gmail.com</t>
  </si>
  <si>
    <t>beltrano2@gmail.com</t>
  </si>
  <si>
    <t>beltrano3@gmail.com</t>
  </si>
  <si>
    <t>beltrano4@gmail.com</t>
  </si>
  <si>
    <t>beltrano5@gmail.com</t>
  </si>
  <si>
    <t>beltrano6@gmail.com</t>
  </si>
  <si>
    <t>beltrano7@gmail.com</t>
  </si>
  <si>
    <t>beltrano8@gmail.com</t>
  </si>
  <si>
    <t>beltrano9@gmail.com</t>
  </si>
  <si>
    <t>beltrano10@gmail.com</t>
  </si>
  <si>
    <t>Recife</t>
  </si>
  <si>
    <t>Rio de Janeiro</t>
  </si>
  <si>
    <t xml:space="preserve">São Paulo </t>
  </si>
  <si>
    <t>Rio de janeiro</t>
  </si>
  <si>
    <t>São Luiz</t>
  </si>
  <si>
    <t>Jurídica</t>
  </si>
  <si>
    <t>Física</t>
  </si>
  <si>
    <t>Clientes</t>
  </si>
  <si>
    <t>Cadastro Incompletos</t>
  </si>
  <si>
    <t>Data da penúltima compra</t>
  </si>
  <si>
    <t>Fazer Contato</t>
  </si>
  <si>
    <t>Aluno</t>
  </si>
  <si>
    <t>Idade</t>
  </si>
  <si>
    <t>Período</t>
  </si>
  <si>
    <t>Curso</t>
  </si>
  <si>
    <t>Nota</t>
  </si>
  <si>
    <t>Situação</t>
  </si>
  <si>
    <t>1®Período</t>
  </si>
  <si>
    <t>2®Período</t>
  </si>
  <si>
    <t>3®Período</t>
  </si>
  <si>
    <t>4®Período</t>
  </si>
  <si>
    <t>5®Período</t>
  </si>
  <si>
    <t>6®Período</t>
  </si>
  <si>
    <t>Eletrônica</t>
  </si>
  <si>
    <t>Mecatrônica</t>
  </si>
  <si>
    <t>Ed Física</t>
  </si>
  <si>
    <t>Redes</t>
  </si>
  <si>
    <t>ADM</t>
  </si>
  <si>
    <t>Direito</t>
  </si>
  <si>
    <t>Aprovado</t>
  </si>
  <si>
    <t>Reprovado</t>
  </si>
  <si>
    <t>Pendurado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</si>
</sst>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&quot;R$&quot;\ #,##0.00"/>
    <numFmt numFmtId="165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1" xfId="2" applyBorder="1"/>
    <xf numFmtId="8" fontId="1" fillId="3" borderId="1" xfId="2" applyNumberFormat="1" applyBorder="1"/>
    <xf numFmtId="14" fontId="1" fillId="3" borderId="1" xfId="2" applyNumberFormat="1" applyBorder="1"/>
    <xf numFmtId="0" fontId="1" fillId="2" borderId="1" xfId="1" applyBorder="1"/>
    <xf numFmtId="8" fontId="1" fillId="2" borderId="1" xfId="1" applyNumberFormat="1" applyBorder="1"/>
    <xf numFmtId="14" fontId="1" fillId="2" borderId="1" xfId="1" applyNumberFormat="1" applyBorder="1"/>
    <xf numFmtId="0" fontId="1" fillId="3" borderId="1" xfId="2" applyNumberFormat="1" applyBorder="1"/>
    <xf numFmtId="10" fontId="1" fillId="3" borderId="1" xfId="2" applyNumberFormat="1" applyBorder="1"/>
    <xf numFmtId="0" fontId="1" fillId="2" borderId="1" xfId="1" applyNumberFormat="1" applyBorder="1"/>
    <xf numFmtId="10" fontId="1" fillId="2" borderId="1" xfId="1" applyNumberFormat="1" applyBorder="1"/>
    <xf numFmtId="164" fontId="1" fillId="3" borderId="1" xfId="2" applyNumberFormat="1" applyBorder="1"/>
    <xf numFmtId="164" fontId="1" fillId="2" borderId="1" xfId="1" applyNumberFormat="1" applyBorder="1"/>
    <xf numFmtId="9" fontId="0" fillId="0" borderId="0" xfId="0" applyNumberFormat="1"/>
    <xf numFmtId="0" fontId="0" fillId="5" borderId="0" xfId="0" applyFill="1"/>
    <xf numFmtId="0" fontId="0" fillId="7" borderId="0" xfId="0" applyFill="1"/>
    <xf numFmtId="0" fontId="0" fillId="8" borderId="2" xfId="0" applyFill="1" applyBorder="1"/>
    <xf numFmtId="0" fontId="0" fillId="4" borderId="0" xfId="0" applyFill="1"/>
    <xf numFmtId="0" fontId="7" fillId="4" borderId="0" xfId="0" applyFont="1" applyFill="1"/>
    <xf numFmtId="0" fontId="2" fillId="0" borderId="0" xfId="0" applyFont="1" applyAlignment="1">
      <alignment horizontal="center" textRotation="255"/>
    </xf>
    <xf numFmtId="0" fontId="0" fillId="0" borderId="0" xfId="0" applyAlignment="1">
      <alignment horizontal="center" textRotation="255"/>
    </xf>
    <xf numFmtId="0" fontId="4" fillId="0" borderId="0" xfId="0" applyFont="1" applyAlignment="1">
      <alignment horizontal="center"/>
    </xf>
    <xf numFmtId="0" fontId="3" fillId="4" borderId="1" xfId="0" applyFont="1" applyFill="1" applyBorder="1"/>
    <xf numFmtId="0" fontId="3" fillId="4" borderId="0" xfId="0" applyFont="1" applyFill="1"/>
    <xf numFmtId="14" fontId="6" fillId="3" borderId="1" xfId="3" applyNumberFormat="1" applyFill="1" applyBorder="1"/>
    <xf numFmtId="14" fontId="6" fillId="2" borderId="1" xfId="3" applyNumberFormat="1" applyFill="1" applyBorder="1"/>
    <xf numFmtId="0" fontId="6" fillId="3" borderId="1" xfId="3" applyNumberFormat="1" applyFill="1" applyBorder="1"/>
    <xf numFmtId="0" fontId="6" fillId="2" borderId="1" xfId="3" applyNumberFormat="1" applyFill="1" applyBorder="1"/>
    <xf numFmtId="2" fontId="6" fillId="3" borderId="1" xfId="3" applyNumberFormat="1" applyFill="1" applyBorder="1"/>
    <xf numFmtId="2" fontId="6" fillId="2" borderId="1" xfId="3" applyNumberFormat="1" applyFill="1" applyBorder="1"/>
    <xf numFmtId="0" fontId="0" fillId="8" borderId="0" xfId="0" applyFill="1"/>
    <xf numFmtId="14" fontId="0" fillId="0" borderId="0" xfId="0" applyNumberFormat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1" fillId="0" borderId="1" xfId="3" applyFont="1" applyBorder="1"/>
    <xf numFmtId="0" fontId="1" fillId="0" borderId="3" xfId="3" applyFont="1" applyBorder="1"/>
    <xf numFmtId="0" fontId="8" fillId="0" borderId="2" xfId="0" applyFont="1" applyBorder="1"/>
    <xf numFmtId="0" fontId="0" fillId="9" borderId="2" xfId="0" applyFill="1" applyBorder="1"/>
    <xf numFmtId="0" fontId="0" fillId="10" borderId="2" xfId="0" applyFill="1" applyBorder="1"/>
    <xf numFmtId="0" fontId="9" fillId="11" borderId="2" xfId="0" applyFont="1" applyFill="1" applyBorder="1"/>
    <xf numFmtId="0" fontId="0" fillId="6" borderId="0" xfId="0" applyFill="1" applyAlignment="1">
      <alignment horizontal="center"/>
    </xf>
  </cellXfs>
  <cellStyles count="4">
    <cellStyle name="40% - Ênfase6" xfId="1" builtinId="51"/>
    <cellStyle name="60% - Ênfase6" xfId="2" builtinId="52"/>
    <cellStyle name="Hiperlink" xfId="3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eltrano8@gmail.com" TargetMode="External"/><Relationship Id="rId3" Type="http://schemas.openxmlformats.org/officeDocument/2006/relationships/hyperlink" Target="mailto:beltrano3@gmail.com" TargetMode="External"/><Relationship Id="rId7" Type="http://schemas.openxmlformats.org/officeDocument/2006/relationships/hyperlink" Target="mailto:beltrano7@gmail.com" TargetMode="External"/><Relationship Id="rId2" Type="http://schemas.openxmlformats.org/officeDocument/2006/relationships/hyperlink" Target="mailto:beltrano2@gmail.com" TargetMode="External"/><Relationship Id="rId1" Type="http://schemas.openxmlformats.org/officeDocument/2006/relationships/hyperlink" Target="mailto:beltrano1@gmail.com" TargetMode="External"/><Relationship Id="rId6" Type="http://schemas.openxmlformats.org/officeDocument/2006/relationships/hyperlink" Target="mailto:beltrano6@gmail.com" TargetMode="External"/><Relationship Id="rId5" Type="http://schemas.openxmlformats.org/officeDocument/2006/relationships/hyperlink" Target="mailto:beltrano5@gmail.com" TargetMode="External"/><Relationship Id="rId10" Type="http://schemas.openxmlformats.org/officeDocument/2006/relationships/hyperlink" Target="mailto:beltrano10@gmail.com" TargetMode="External"/><Relationship Id="rId4" Type="http://schemas.openxmlformats.org/officeDocument/2006/relationships/hyperlink" Target="mailto:beltrano4@gmail.com" TargetMode="External"/><Relationship Id="rId9" Type="http://schemas.openxmlformats.org/officeDocument/2006/relationships/hyperlink" Target="mailto:beltran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EA9F-455B-492F-B6A0-24DAB2E7CC14}">
  <dimension ref="H8:O27"/>
  <sheetViews>
    <sheetView workbookViewId="0">
      <selection activeCell="Q21" sqref="Q21"/>
    </sheetView>
  </sheetViews>
  <sheetFormatPr defaultRowHeight="15" x14ac:dyDescent="0.25"/>
  <cols>
    <col min="8" max="8" width="12.7109375" bestFit="1" customWidth="1"/>
    <col min="9" max="9" width="29.42578125" bestFit="1" customWidth="1"/>
    <col min="15" max="15" width="16.85546875" customWidth="1"/>
  </cols>
  <sheetData>
    <row r="8" spans="8:15" x14ac:dyDescent="0.25">
      <c r="H8" t="s">
        <v>1</v>
      </c>
      <c r="I8" t="s">
        <v>0</v>
      </c>
      <c r="O8">
        <v>1</v>
      </c>
    </row>
    <row r="9" spans="8:15" x14ac:dyDescent="0.25">
      <c r="H9" t="s">
        <v>2</v>
      </c>
      <c r="I9">
        <v>10</v>
      </c>
      <c r="O9">
        <v>2</v>
      </c>
    </row>
    <row r="10" spans="8:15" x14ac:dyDescent="0.25">
      <c r="H10" t="s">
        <v>3</v>
      </c>
      <c r="I10" s="1">
        <v>10</v>
      </c>
      <c r="O10">
        <v>3</v>
      </c>
    </row>
    <row r="11" spans="8:15" x14ac:dyDescent="0.25">
      <c r="H11" t="s">
        <v>4</v>
      </c>
      <c r="I11" s="2">
        <v>45392</v>
      </c>
      <c r="O11">
        <v>4</v>
      </c>
    </row>
    <row r="12" spans="8:15" x14ac:dyDescent="0.25">
      <c r="H12" t="s">
        <v>5</v>
      </c>
      <c r="I12" s="3">
        <v>1</v>
      </c>
      <c r="O12">
        <v>5</v>
      </c>
    </row>
    <row r="13" spans="8:15" x14ac:dyDescent="0.25">
      <c r="O13">
        <v>6</v>
      </c>
    </row>
    <row r="14" spans="8:15" x14ac:dyDescent="0.25">
      <c r="O14">
        <v>7</v>
      </c>
    </row>
    <row r="15" spans="8:15" x14ac:dyDescent="0.25">
      <c r="O15">
        <v>8</v>
      </c>
    </row>
    <row r="16" spans="8:15" x14ac:dyDescent="0.25">
      <c r="O16">
        <v>9</v>
      </c>
    </row>
    <row r="17" spans="8:15" x14ac:dyDescent="0.25">
      <c r="O17">
        <v>10</v>
      </c>
    </row>
    <row r="18" spans="8:15" x14ac:dyDescent="0.25">
      <c r="O18">
        <v>11</v>
      </c>
    </row>
    <row r="19" spans="8:15" x14ac:dyDescent="0.25">
      <c r="O19">
        <v>12</v>
      </c>
    </row>
    <row r="20" spans="8:15" x14ac:dyDescent="0.25">
      <c r="O20">
        <v>13</v>
      </c>
    </row>
    <row r="21" spans="8:15" x14ac:dyDescent="0.25">
      <c r="H21">
        <v>10</v>
      </c>
      <c r="O21">
        <v>14</v>
      </c>
    </row>
    <row r="22" spans="8:15" x14ac:dyDescent="0.25">
      <c r="H22">
        <v>15</v>
      </c>
      <c r="O22">
        <v>15</v>
      </c>
    </row>
    <row r="23" spans="8:15" x14ac:dyDescent="0.25">
      <c r="O23">
        <v>16</v>
      </c>
    </row>
    <row r="24" spans="8:15" x14ac:dyDescent="0.25">
      <c r="O24">
        <v>17</v>
      </c>
    </row>
    <row r="25" spans="8:15" x14ac:dyDescent="0.25">
      <c r="O25">
        <v>18</v>
      </c>
    </row>
    <row r="26" spans="8:15" x14ac:dyDescent="0.25">
      <c r="O26">
        <v>19</v>
      </c>
    </row>
    <row r="27" spans="8:15" x14ac:dyDescent="0.25">
      <c r="O27">
        <v>20</v>
      </c>
    </row>
  </sheetData>
  <conditionalFormatting sqref="O8:O27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D3AD-04C6-44CE-9F7D-C03FC2573A0B}">
  <dimension ref="A1:AE24"/>
  <sheetViews>
    <sheetView topLeftCell="K1" zoomScale="85" zoomScaleNormal="85" workbookViewId="0">
      <selection activeCell="A2" sqref="A2:AE4"/>
    </sheetView>
  </sheetViews>
  <sheetFormatPr defaultRowHeight="15" x14ac:dyDescent="0.25"/>
  <cols>
    <col min="3" max="3" width="9.5703125" bestFit="1" customWidth="1"/>
    <col min="4" max="4" width="12.5703125" bestFit="1" customWidth="1"/>
    <col min="5" max="5" width="16.42578125" bestFit="1" customWidth="1"/>
    <col min="6" max="6" width="17" bestFit="1" customWidth="1"/>
    <col min="7" max="7" width="25.85546875" customWidth="1"/>
    <col min="8" max="8" width="26.85546875" bestFit="1" customWidth="1"/>
    <col min="9" max="9" width="25.140625" bestFit="1" customWidth="1"/>
    <col min="10" max="10" width="20.7109375" bestFit="1" customWidth="1"/>
    <col min="11" max="11" width="13.5703125" bestFit="1" customWidth="1"/>
    <col min="12" max="12" width="28.42578125" bestFit="1" customWidth="1"/>
    <col min="13" max="14" width="20.7109375" bestFit="1" customWidth="1"/>
    <col min="15" max="16" width="28.42578125" bestFit="1" customWidth="1"/>
    <col min="17" max="17" width="17" customWidth="1"/>
    <col min="18" max="21" width="12.7109375" customWidth="1"/>
  </cols>
  <sheetData>
    <row r="1" spans="1:31" ht="27.75" customHeight="1" x14ac:dyDescent="0.25"/>
    <row r="2" spans="1:3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ht="27" customHeight="1" x14ac:dyDescent="0.5">
      <c r="A3" s="20"/>
      <c r="B3" s="20"/>
      <c r="C3" s="21" t="s">
        <v>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8" spans="1:31" ht="18.75" x14ac:dyDescent="0.3">
      <c r="C8" s="24"/>
      <c r="D8" s="24"/>
      <c r="E8" s="24"/>
      <c r="F8" s="24"/>
      <c r="G8" s="24"/>
      <c r="H8" s="24"/>
      <c r="I8" s="24"/>
      <c r="J8" s="24"/>
      <c r="K8" s="24"/>
    </row>
    <row r="10" spans="1:31" x14ac:dyDescent="0.25">
      <c r="B10" s="22"/>
    </row>
    <row r="11" spans="1:31" x14ac:dyDescent="0.25">
      <c r="B11" s="23"/>
    </row>
    <row r="12" spans="1:31" x14ac:dyDescent="0.25">
      <c r="B12" s="23"/>
    </row>
    <row r="13" spans="1:31" x14ac:dyDescent="0.25">
      <c r="B13" s="23"/>
    </row>
    <row r="14" spans="1:31" x14ac:dyDescent="0.25">
      <c r="B14" s="23"/>
      <c r="C14" s="25" t="s">
        <v>46</v>
      </c>
      <c r="D14" s="25" t="s">
        <v>7</v>
      </c>
      <c r="E14" s="25" t="s">
        <v>8</v>
      </c>
      <c r="F14" s="25" t="s">
        <v>9</v>
      </c>
      <c r="G14" s="25" t="s">
        <v>10</v>
      </c>
      <c r="H14" s="25" t="s">
        <v>21</v>
      </c>
      <c r="I14" s="25" t="s">
        <v>23</v>
      </c>
      <c r="J14" s="25" t="s">
        <v>25</v>
      </c>
      <c r="K14" s="25" t="s">
        <v>22</v>
      </c>
      <c r="L14" s="25" t="s">
        <v>24</v>
      </c>
      <c r="M14" s="25" t="s">
        <v>44</v>
      </c>
      <c r="N14" s="25" t="s">
        <v>45</v>
      </c>
    </row>
    <row r="15" spans="1:31" x14ac:dyDescent="0.25">
      <c r="C15" s="4"/>
      <c r="D15" s="4" t="s">
        <v>11</v>
      </c>
      <c r="E15" s="4" t="s">
        <v>14</v>
      </c>
      <c r="F15" s="5">
        <v>3.5</v>
      </c>
      <c r="G15" s="6">
        <v>42024</v>
      </c>
      <c r="H15" s="10">
        <v>20</v>
      </c>
      <c r="I15" s="5">
        <v>7</v>
      </c>
      <c r="J15" s="10">
        <v>7</v>
      </c>
      <c r="K15" s="4">
        <v>5</v>
      </c>
      <c r="L15" s="11">
        <f>(I15-F15)/I15</f>
        <v>0.5</v>
      </c>
      <c r="M15" s="10">
        <v>10</v>
      </c>
      <c r="N15" s="10">
        <v>0</v>
      </c>
    </row>
    <row r="16" spans="1:31" x14ac:dyDescent="0.25">
      <c r="C16" s="7"/>
      <c r="D16" s="7" t="s">
        <v>12</v>
      </c>
      <c r="E16" s="7" t="s">
        <v>15</v>
      </c>
      <c r="F16" s="8">
        <v>7</v>
      </c>
      <c r="G16" s="9">
        <v>42025</v>
      </c>
      <c r="H16" s="12">
        <v>20</v>
      </c>
      <c r="I16" s="8">
        <f>F16+14</f>
        <v>21</v>
      </c>
      <c r="J16" s="12">
        <v>13</v>
      </c>
      <c r="K16" s="7">
        <f>H16-J16</f>
        <v>7</v>
      </c>
      <c r="L16" s="13">
        <f>(I16-F16)/I16</f>
        <v>0.66666666666666663</v>
      </c>
      <c r="M16" s="12">
        <v>1</v>
      </c>
      <c r="N16" s="12">
        <v>0</v>
      </c>
    </row>
    <row r="17" spans="3:14" x14ac:dyDescent="0.25">
      <c r="C17" s="4"/>
      <c r="D17" s="4" t="s">
        <v>13</v>
      </c>
      <c r="E17" s="4" t="s">
        <v>16</v>
      </c>
      <c r="F17" s="5">
        <v>8</v>
      </c>
      <c r="G17" s="6">
        <v>42025</v>
      </c>
      <c r="H17" s="10">
        <v>35</v>
      </c>
      <c r="I17" s="14">
        <v>13</v>
      </c>
      <c r="J17" s="10">
        <v>14</v>
      </c>
      <c r="K17" s="4">
        <f>H17-J17</f>
        <v>21</v>
      </c>
      <c r="L17" s="11">
        <f>(I17-F17)/I17</f>
        <v>0.38461538461538464</v>
      </c>
      <c r="M17" s="10">
        <v>15</v>
      </c>
      <c r="N17" s="10">
        <v>0</v>
      </c>
    </row>
    <row r="18" spans="3:14" x14ac:dyDescent="0.25">
      <c r="C18" s="7"/>
      <c r="D18" s="7" t="s">
        <v>17</v>
      </c>
      <c r="E18" s="7" t="s">
        <v>19</v>
      </c>
      <c r="F18" s="8">
        <v>11</v>
      </c>
      <c r="G18" s="9">
        <v>42026</v>
      </c>
      <c r="H18" s="12">
        <v>30</v>
      </c>
      <c r="I18" s="15">
        <v>16</v>
      </c>
      <c r="J18" s="12">
        <v>11</v>
      </c>
      <c r="K18" s="7">
        <f>H18-J18</f>
        <v>19</v>
      </c>
      <c r="L18" s="12">
        <f>(I18-F18)/I18</f>
        <v>0.3125</v>
      </c>
      <c r="M18" s="12">
        <v>19</v>
      </c>
      <c r="N18" s="12">
        <v>3</v>
      </c>
    </row>
    <row r="19" spans="3:14" x14ac:dyDescent="0.25">
      <c r="C19" s="4"/>
      <c r="D19" s="4" t="s">
        <v>18</v>
      </c>
      <c r="E19" s="4" t="s">
        <v>20</v>
      </c>
      <c r="F19" s="5">
        <v>2.75</v>
      </c>
      <c r="G19" s="6">
        <v>42027</v>
      </c>
      <c r="H19" s="10">
        <v>25</v>
      </c>
      <c r="I19" s="14">
        <v>20</v>
      </c>
      <c r="J19" s="10">
        <v>17</v>
      </c>
      <c r="K19" s="4">
        <v>8</v>
      </c>
      <c r="L19" s="11">
        <f>(I19-F19)/I19</f>
        <v>0.86250000000000004</v>
      </c>
      <c r="M19" s="10">
        <v>1448</v>
      </c>
      <c r="N19" s="10">
        <v>1</v>
      </c>
    </row>
    <row r="20" spans="3:14" x14ac:dyDescent="0.25">
      <c r="C20" s="7"/>
      <c r="D20" s="7"/>
      <c r="E20" s="7"/>
      <c r="F20" s="8"/>
      <c r="G20" s="9"/>
      <c r="H20" s="12"/>
      <c r="I20" s="15"/>
      <c r="J20" s="12"/>
      <c r="K20" s="7"/>
      <c r="L20" s="12"/>
      <c r="M20" s="12"/>
      <c r="N20" s="12"/>
    </row>
    <row r="21" spans="3:14" x14ac:dyDescent="0.25">
      <c r="C21" s="4"/>
      <c r="D21" s="4"/>
      <c r="E21" s="4"/>
      <c r="F21" s="5"/>
      <c r="G21" s="6"/>
      <c r="H21" s="10"/>
      <c r="I21" s="14"/>
      <c r="J21" s="10"/>
      <c r="K21" s="4"/>
      <c r="L21" s="11"/>
      <c r="M21" s="10"/>
      <c r="N21" s="10"/>
    </row>
    <row r="22" spans="3:14" x14ac:dyDescent="0.25">
      <c r="C22" s="7"/>
      <c r="D22" s="7"/>
      <c r="E22" s="7"/>
      <c r="F22" s="8"/>
      <c r="G22" s="9"/>
      <c r="H22" s="12"/>
      <c r="I22" s="15"/>
      <c r="J22" s="12"/>
      <c r="K22" s="7"/>
      <c r="L22" s="12"/>
      <c r="M22" s="12"/>
      <c r="N22" s="12"/>
    </row>
    <row r="23" spans="3:14" x14ac:dyDescent="0.25">
      <c r="C23" s="4"/>
      <c r="D23" s="4"/>
      <c r="E23" s="4"/>
      <c r="F23" s="5"/>
      <c r="G23" s="6"/>
      <c r="H23" s="10"/>
      <c r="I23" s="14"/>
      <c r="J23" s="10"/>
      <c r="K23" s="4"/>
      <c r="L23" s="11"/>
      <c r="M23" s="10"/>
      <c r="N23" s="10"/>
    </row>
    <row r="24" spans="3:14" x14ac:dyDescent="0.25">
      <c r="C24" s="7"/>
      <c r="D24" s="7"/>
      <c r="E24" s="7"/>
      <c r="F24" s="8"/>
      <c r="G24" s="9"/>
      <c r="H24" s="12"/>
      <c r="I24" s="15"/>
      <c r="J24" s="12"/>
      <c r="K24" s="7"/>
      <c r="L24" s="12"/>
      <c r="M24" s="12"/>
      <c r="N24" s="12"/>
    </row>
  </sheetData>
  <phoneticPr fontId="5" type="noConversion"/>
  <conditionalFormatting sqref="C15:C24">
    <cfRule type="expression" dxfId="1" priority="2">
      <formula>OR(AND(M15=0,M15&lt;&gt;""),N15&lt;&gt;0)</formula>
    </cfRule>
  </conditionalFormatting>
  <conditionalFormatting sqref="L15:N24">
    <cfRule type="containsErrors" dxfId="0" priority="4">
      <formula>ISERROR(L15)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431B-BD44-482D-BFE9-A28AF1B051F1}">
  <dimension ref="F4:Q24"/>
  <sheetViews>
    <sheetView workbookViewId="0">
      <selection activeCell="Q23" sqref="Q23"/>
    </sheetView>
  </sheetViews>
  <sheetFormatPr defaultRowHeight="15" x14ac:dyDescent="0.25"/>
  <cols>
    <col min="6" max="12" width="16.7109375" customWidth="1"/>
    <col min="17" max="17" width="10.7109375" bestFit="1" customWidth="1"/>
  </cols>
  <sheetData>
    <row r="4" spans="6:12" ht="22.5" customHeight="1" x14ac:dyDescent="0.25">
      <c r="F4" s="40" t="s">
        <v>37</v>
      </c>
      <c r="G4" s="40" t="s">
        <v>38</v>
      </c>
      <c r="H4" s="40" t="s">
        <v>39</v>
      </c>
      <c r="I4" s="40" t="s">
        <v>40</v>
      </c>
      <c r="J4" s="40" t="s">
        <v>41</v>
      </c>
      <c r="K4" s="40" t="s">
        <v>42</v>
      </c>
      <c r="L4" s="40" t="s">
        <v>43</v>
      </c>
    </row>
    <row r="5" spans="6:12" x14ac:dyDescent="0.25">
      <c r="F5" s="35"/>
      <c r="G5" s="35"/>
      <c r="H5" s="35"/>
      <c r="I5" s="35"/>
      <c r="J5" s="35"/>
      <c r="K5" s="35"/>
      <c r="L5" s="35"/>
    </row>
    <row r="6" spans="6:12" x14ac:dyDescent="0.25">
      <c r="F6" s="36"/>
      <c r="G6" s="36"/>
      <c r="H6" s="36"/>
      <c r="I6" s="36"/>
      <c r="J6" s="36"/>
      <c r="K6" s="36"/>
      <c r="L6" s="36"/>
    </row>
    <row r="7" spans="6:12" x14ac:dyDescent="0.25">
      <c r="F7" s="37">
        <f>E7+1</f>
        <v>1</v>
      </c>
      <c r="G7" s="37">
        <f t="shared" ref="G7:L7" si="0">IF(F7&gt;=31,"",F7+1)</f>
        <v>2</v>
      </c>
      <c r="H7" s="37">
        <f t="shared" si="0"/>
        <v>3</v>
      </c>
      <c r="I7" s="37">
        <f t="shared" si="0"/>
        <v>4</v>
      </c>
      <c r="J7" s="37">
        <f t="shared" si="0"/>
        <v>5</v>
      </c>
      <c r="K7" s="37">
        <f t="shared" si="0"/>
        <v>6</v>
      </c>
      <c r="L7" s="37">
        <f t="shared" si="0"/>
        <v>7</v>
      </c>
    </row>
    <row r="8" spans="6:12" x14ac:dyDescent="0.25">
      <c r="F8" s="35"/>
      <c r="G8" s="35"/>
      <c r="H8" s="35"/>
      <c r="I8" s="35"/>
      <c r="J8" s="35"/>
      <c r="K8" s="35"/>
      <c r="L8" s="35"/>
    </row>
    <row r="9" spans="6:12" x14ac:dyDescent="0.25">
      <c r="F9" s="36"/>
      <c r="G9" s="36"/>
      <c r="H9" s="36"/>
      <c r="I9" s="36"/>
      <c r="J9" s="36"/>
      <c r="K9" s="36"/>
      <c r="L9" s="36"/>
    </row>
    <row r="10" spans="6:12" x14ac:dyDescent="0.25">
      <c r="F10" s="37">
        <f>L7+1</f>
        <v>8</v>
      </c>
      <c r="G10" s="37">
        <f t="shared" ref="G10:L10" si="1">IF(F10&gt;=31,"",F10+1)</f>
        <v>9</v>
      </c>
      <c r="H10" s="37">
        <f t="shared" si="1"/>
        <v>10</v>
      </c>
      <c r="I10" s="37">
        <f t="shared" si="1"/>
        <v>11</v>
      </c>
      <c r="J10" s="37">
        <f t="shared" si="1"/>
        <v>12</v>
      </c>
      <c r="K10" s="37">
        <f t="shared" si="1"/>
        <v>13</v>
      </c>
      <c r="L10" s="37">
        <f t="shared" si="1"/>
        <v>14</v>
      </c>
    </row>
    <row r="11" spans="6:12" x14ac:dyDescent="0.25">
      <c r="F11" s="35"/>
      <c r="G11" s="35"/>
      <c r="H11" s="35"/>
      <c r="I11" s="35"/>
      <c r="J11" s="35"/>
      <c r="K11" s="35"/>
      <c r="L11" s="35"/>
    </row>
    <row r="12" spans="6:12" x14ac:dyDescent="0.25">
      <c r="F12" s="36"/>
      <c r="G12" s="36"/>
      <c r="H12" s="36"/>
      <c r="I12" s="36"/>
      <c r="J12" s="36"/>
      <c r="K12" s="36"/>
      <c r="L12" s="36"/>
    </row>
    <row r="13" spans="6:12" x14ac:dyDescent="0.25">
      <c r="F13" s="37">
        <f>L10+1</f>
        <v>15</v>
      </c>
      <c r="G13" s="37">
        <f t="shared" ref="G13:L13" si="2">IF(F13&gt;=31,"",F13+1)</f>
        <v>16</v>
      </c>
      <c r="H13" s="37">
        <f t="shared" si="2"/>
        <v>17</v>
      </c>
      <c r="I13" s="37">
        <f t="shared" si="2"/>
        <v>18</v>
      </c>
      <c r="J13" s="37">
        <f t="shared" si="2"/>
        <v>19</v>
      </c>
      <c r="K13" s="37">
        <f t="shared" si="2"/>
        <v>20</v>
      </c>
      <c r="L13" s="37">
        <f t="shared" si="2"/>
        <v>21</v>
      </c>
    </row>
    <row r="14" spans="6:12" x14ac:dyDescent="0.25">
      <c r="F14" s="35"/>
      <c r="G14" s="35"/>
      <c r="H14" s="35"/>
      <c r="I14" s="35"/>
      <c r="J14" s="35"/>
      <c r="K14" s="35"/>
      <c r="L14" s="35"/>
    </row>
    <row r="15" spans="6:12" x14ac:dyDescent="0.25">
      <c r="F15" s="36"/>
      <c r="G15" s="36"/>
      <c r="H15" s="36"/>
      <c r="I15" s="36"/>
      <c r="J15" s="36"/>
      <c r="K15" s="36"/>
      <c r="L15" s="36"/>
    </row>
    <row r="16" spans="6:12" x14ac:dyDescent="0.25">
      <c r="F16" s="38">
        <f>L13+1</f>
        <v>22</v>
      </c>
      <c r="G16" s="37">
        <f t="shared" ref="G16:L16" si="3">IF(F16&gt;=31,"",F16+1)</f>
        <v>23</v>
      </c>
      <c r="H16" s="37">
        <f t="shared" si="3"/>
        <v>24</v>
      </c>
      <c r="I16" s="37">
        <f t="shared" si="3"/>
        <v>25</v>
      </c>
      <c r="J16" s="37">
        <f t="shared" si="3"/>
        <v>26</v>
      </c>
      <c r="K16" s="37">
        <f t="shared" si="3"/>
        <v>27</v>
      </c>
      <c r="L16" s="37">
        <f t="shared" si="3"/>
        <v>28</v>
      </c>
    </row>
    <row r="17" spans="6:17" x14ac:dyDescent="0.25">
      <c r="F17" s="35"/>
      <c r="G17" s="35"/>
      <c r="H17" s="35"/>
      <c r="I17" s="35"/>
      <c r="J17" s="35"/>
      <c r="K17" s="35"/>
      <c r="L17" s="35"/>
    </row>
    <row r="18" spans="6:17" x14ac:dyDescent="0.25">
      <c r="F18" s="36"/>
      <c r="G18" s="36"/>
      <c r="H18" s="36"/>
      <c r="I18" s="36"/>
      <c r="J18" s="36"/>
      <c r="K18" s="36"/>
      <c r="L18" s="36"/>
    </row>
    <row r="19" spans="6:17" x14ac:dyDescent="0.25">
      <c r="F19" s="39">
        <f>IF(L16&gt;=31,"",L16+1)</f>
        <v>29</v>
      </c>
      <c r="G19" s="37">
        <f>IF(F19&gt;=31,"",F19+1)</f>
        <v>30</v>
      </c>
      <c r="H19" s="37">
        <f>IF(G19&gt;=31,"",G19+1)</f>
        <v>31</v>
      </c>
      <c r="I19" s="37" t="str">
        <f>IF(H19&gt;=31," ",G19+1)</f>
        <v xml:space="preserve"> </v>
      </c>
      <c r="J19" s="37" t="str">
        <f>IF(I19&gt;=31,"",I19+1)</f>
        <v/>
      </c>
      <c r="K19" s="37" t="str">
        <f>IF(J19&gt;=31,"",J19+1)</f>
        <v/>
      </c>
      <c r="L19" s="37" t="str">
        <f>IF(K19&gt;=31,"",K19+1)</f>
        <v/>
      </c>
    </row>
    <row r="22" spans="6:17" x14ac:dyDescent="0.25">
      <c r="Q22" s="34">
        <v>45378</v>
      </c>
    </row>
    <row r="24" spans="6:17" x14ac:dyDescent="0.25">
      <c r="Q24">
        <f>WEEKDAY(Q22)</f>
        <v>4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65AB-838B-4897-9F5C-EDB71B21270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0108-65D0-48B2-90AC-03B290374611}">
  <dimension ref="A2:AE23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10" max="11" width="18.7109375" customWidth="1"/>
    <col min="12" max="12" width="23.42578125" customWidth="1"/>
    <col min="13" max="14" width="18.7109375" customWidth="1"/>
    <col min="15" max="15" width="23.7109375" customWidth="1"/>
    <col min="16" max="16" width="21" bestFit="1" customWidth="1"/>
    <col min="17" max="17" width="17.42578125" bestFit="1" customWidth="1"/>
  </cols>
  <sheetData>
    <row r="2" spans="1:31" ht="10.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ht="23.25" customHeight="1" x14ac:dyDescent="0.5">
      <c r="A3" s="20"/>
      <c r="B3" s="20"/>
      <c r="C3" s="21" t="s">
        <v>88</v>
      </c>
      <c r="D3" s="20"/>
      <c r="E3" s="20"/>
      <c r="F3" s="20"/>
      <c r="G3" s="20"/>
      <c r="H3" s="20"/>
      <c r="I3" s="20"/>
      <c r="J3" s="20"/>
      <c r="K3" s="20"/>
      <c r="L3" s="26" t="s">
        <v>89</v>
      </c>
      <c r="M3" s="33">
        <f>COUNTBLANK(J10:O19)</f>
        <v>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x14ac:dyDescent="0.25">
      <c r="A5" t="s">
        <v>83</v>
      </c>
    </row>
    <row r="9" spans="1:31" x14ac:dyDescent="0.25">
      <c r="J9" s="25" t="s">
        <v>7</v>
      </c>
      <c r="K9" s="25" t="s">
        <v>47</v>
      </c>
      <c r="L9" s="25" t="s">
        <v>48</v>
      </c>
      <c r="M9" s="25" t="s">
        <v>49</v>
      </c>
      <c r="N9" s="25" t="s">
        <v>50</v>
      </c>
      <c r="O9" s="25" t="s">
        <v>90</v>
      </c>
      <c r="P9" s="25" t="s">
        <v>51</v>
      </c>
      <c r="Q9" s="25" t="s">
        <v>91</v>
      </c>
    </row>
    <row r="10" spans="1:31" x14ac:dyDescent="0.25">
      <c r="J10" s="29" t="s">
        <v>52</v>
      </c>
      <c r="K10" s="31" t="s">
        <v>61</v>
      </c>
      <c r="L10" s="29" t="s">
        <v>71</v>
      </c>
      <c r="M10" s="10" t="s">
        <v>82</v>
      </c>
      <c r="N10" s="29" t="s">
        <v>86</v>
      </c>
      <c r="O10" s="27">
        <v>44544</v>
      </c>
      <c r="P10" s="27">
        <v>44909</v>
      </c>
      <c r="Q10" s="27" t="str">
        <f ca="1">IF(TODAY()-P10&gt;P10-O10,"SIM","NÃO")</f>
        <v>SIM</v>
      </c>
    </row>
    <row r="11" spans="1:31" x14ac:dyDescent="0.25">
      <c r="J11" s="30" t="s">
        <v>53</v>
      </c>
      <c r="K11" s="32" t="s">
        <v>62</v>
      </c>
      <c r="L11" s="30" t="s">
        <v>72</v>
      </c>
      <c r="M11" s="12" t="s">
        <v>83</v>
      </c>
      <c r="N11" s="30" t="s">
        <v>86</v>
      </c>
      <c r="O11" s="28">
        <v>44545</v>
      </c>
      <c r="P11" s="28">
        <v>44910</v>
      </c>
      <c r="Q11" s="27" t="str">
        <f t="shared" ref="Q11:Q19" ca="1" si="0">IF(TODAY()-P11&gt;P11-O11,"SIM","NÃO")</f>
        <v>SIM</v>
      </c>
    </row>
    <row r="12" spans="1:31" x14ac:dyDescent="0.25">
      <c r="J12" s="29" t="s">
        <v>54</v>
      </c>
      <c r="K12" s="31" t="s">
        <v>63</v>
      </c>
      <c r="L12" s="29" t="s">
        <v>73</v>
      </c>
      <c r="M12" s="10" t="s">
        <v>81</v>
      </c>
      <c r="N12" s="29" t="s">
        <v>87</v>
      </c>
      <c r="O12" s="27">
        <v>44546</v>
      </c>
      <c r="P12" s="27">
        <v>45642</v>
      </c>
      <c r="Q12" s="27" t="str">
        <f t="shared" ca="1" si="0"/>
        <v>NÃO</v>
      </c>
    </row>
    <row r="13" spans="1:31" x14ac:dyDescent="0.25">
      <c r="J13" s="30" t="s">
        <v>55</v>
      </c>
      <c r="K13" s="32" t="s">
        <v>64</v>
      </c>
      <c r="L13" s="30" t="s">
        <v>74</v>
      </c>
      <c r="M13" s="12" t="s">
        <v>84</v>
      </c>
      <c r="N13" s="30" t="s">
        <v>86</v>
      </c>
      <c r="O13" s="28">
        <v>44547</v>
      </c>
      <c r="P13" s="28">
        <v>45643</v>
      </c>
      <c r="Q13" s="27" t="str">
        <f t="shared" ca="1" si="0"/>
        <v>NÃO</v>
      </c>
    </row>
    <row r="14" spans="1:31" x14ac:dyDescent="0.25">
      <c r="J14" s="29" t="s">
        <v>56</v>
      </c>
      <c r="K14" s="31" t="s">
        <v>65</v>
      </c>
      <c r="L14" s="29" t="s">
        <v>75</v>
      </c>
      <c r="M14" s="10" t="s">
        <v>83</v>
      </c>
      <c r="N14" s="29" t="s">
        <v>86</v>
      </c>
      <c r="O14" s="27">
        <v>44548</v>
      </c>
      <c r="P14" s="27">
        <v>44883</v>
      </c>
      <c r="Q14" s="27" t="str">
        <f t="shared" ca="1" si="0"/>
        <v>SIM</v>
      </c>
    </row>
    <row r="15" spans="1:31" x14ac:dyDescent="0.25">
      <c r="J15" s="30" t="s">
        <v>57</v>
      </c>
      <c r="K15" s="32" t="s">
        <v>66</v>
      </c>
      <c r="L15" s="30" t="s">
        <v>76</v>
      </c>
      <c r="M15" s="12" t="s">
        <v>81</v>
      </c>
      <c r="N15" s="30" t="s">
        <v>87</v>
      </c>
      <c r="O15" s="28">
        <v>44549</v>
      </c>
      <c r="P15" s="28">
        <v>45279</v>
      </c>
      <c r="Q15" s="27" t="str">
        <f t="shared" ca="1" si="0"/>
        <v>NÃO</v>
      </c>
    </row>
    <row r="16" spans="1:31" x14ac:dyDescent="0.25">
      <c r="J16" s="29" t="s">
        <v>58</v>
      </c>
      <c r="K16" s="31" t="s">
        <v>67</v>
      </c>
      <c r="L16" s="29" t="s">
        <v>77</v>
      </c>
      <c r="M16" s="10" t="s">
        <v>82</v>
      </c>
      <c r="N16" s="29" t="s">
        <v>86</v>
      </c>
      <c r="O16" s="27">
        <v>44550</v>
      </c>
      <c r="P16" s="27">
        <v>44854</v>
      </c>
      <c r="Q16" s="27" t="str">
        <f t="shared" ca="1" si="0"/>
        <v>SIM</v>
      </c>
    </row>
    <row r="17" spans="6:17" x14ac:dyDescent="0.25">
      <c r="J17" s="30" t="s">
        <v>59</v>
      </c>
      <c r="K17" s="32" t="s">
        <v>68</v>
      </c>
      <c r="L17" s="30" t="s">
        <v>78</v>
      </c>
      <c r="M17" s="12" t="s">
        <v>83</v>
      </c>
      <c r="N17" s="30" t="s">
        <v>86</v>
      </c>
      <c r="O17" s="28">
        <v>44551</v>
      </c>
      <c r="P17" s="28">
        <v>44916</v>
      </c>
      <c r="Q17" s="27" t="str">
        <f t="shared" ca="1" si="0"/>
        <v>SIM</v>
      </c>
    </row>
    <row r="18" spans="6:17" x14ac:dyDescent="0.25">
      <c r="J18" s="29" t="s">
        <v>60</v>
      </c>
      <c r="K18" s="31" t="s">
        <v>69</v>
      </c>
      <c r="L18" s="29" t="s">
        <v>79</v>
      </c>
      <c r="M18" s="10" t="s">
        <v>81</v>
      </c>
      <c r="N18" s="29" t="s">
        <v>87</v>
      </c>
      <c r="O18" s="27">
        <v>44552</v>
      </c>
      <c r="P18" s="27">
        <v>45282</v>
      </c>
      <c r="Q18" s="27" t="str">
        <f t="shared" ca="1" si="0"/>
        <v>NÃO</v>
      </c>
    </row>
    <row r="19" spans="6:17" x14ac:dyDescent="0.25">
      <c r="J19" s="30" t="s">
        <v>70</v>
      </c>
      <c r="K19" s="32" t="s">
        <v>61</v>
      </c>
      <c r="L19" s="30" t="s">
        <v>80</v>
      </c>
      <c r="M19" s="12" t="s">
        <v>85</v>
      </c>
      <c r="N19" s="30" t="s">
        <v>86</v>
      </c>
      <c r="O19" s="28">
        <v>44523</v>
      </c>
      <c r="P19" s="28">
        <v>45283</v>
      </c>
      <c r="Q19" s="27" t="str">
        <f t="shared" ca="1" si="0"/>
        <v>NÃO</v>
      </c>
    </row>
    <row r="23" spans="6:17" x14ac:dyDescent="0.25">
      <c r="F23">
        <f>COUNTIF(M10:M19,A5)</f>
        <v>3</v>
      </c>
    </row>
  </sheetData>
  <phoneticPr fontId="5" type="noConversion"/>
  <hyperlinks>
    <hyperlink ref="L10" r:id="rId1" xr:uid="{48907813-F164-40F4-BFDF-9DB4C4C89471}"/>
    <hyperlink ref="L11" r:id="rId2" xr:uid="{2D618D25-78D3-4CC6-AA45-9EADF8EADCF2}"/>
    <hyperlink ref="L12" r:id="rId3" xr:uid="{1030A2BB-97C4-4965-9CCB-4B5EC03BA482}"/>
    <hyperlink ref="L13" r:id="rId4" xr:uid="{2D4F412E-05B9-4392-9DD3-FB28B50E75BB}"/>
    <hyperlink ref="L14" r:id="rId5" xr:uid="{83EDB781-D31C-476F-95F6-AA80C9CD1E9C}"/>
    <hyperlink ref="L15" r:id="rId6" xr:uid="{C2021DF7-4141-4F23-B89E-C8143CF5E783}"/>
    <hyperlink ref="L16" r:id="rId7" xr:uid="{14F4F6D8-A347-4D55-82A7-682D90AFA3A7}"/>
    <hyperlink ref="L17" r:id="rId8" xr:uid="{F88FCC4C-DDA7-4935-80F6-D0D4A873470A}"/>
    <hyperlink ref="L18" r:id="rId9" xr:uid="{5FAAC7BC-4C4F-4A74-B57C-2B9A49A09897}"/>
    <hyperlink ref="L19" r:id="rId10" xr:uid="{187FFE1E-AC6F-4F9B-A7DB-1A5FE7AEE85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EF86-42B2-49A9-8ADD-52D379BDC003}">
  <dimension ref="E7:T30"/>
  <sheetViews>
    <sheetView topLeftCell="A2" workbookViewId="0">
      <selection activeCell="J27" sqref="J27"/>
    </sheetView>
  </sheetViews>
  <sheetFormatPr defaultRowHeight="15" x14ac:dyDescent="0.25"/>
  <cols>
    <col min="10" max="10" width="16.7109375" bestFit="1" customWidth="1"/>
  </cols>
  <sheetData>
    <row r="7" spans="6:20" x14ac:dyDescent="0.25">
      <c r="I7" t="s">
        <v>26</v>
      </c>
      <c r="J7" t="s">
        <v>27</v>
      </c>
    </row>
    <row r="8" spans="6:20" x14ac:dyDescent="0.25">
      <c r="G8">
        <v>5</v>
      </c>
      <c r="H8">
        <v>1</v>
      </c>
      <c r="I8">
        <f>G8+H8</f>
        <v>6</v>
      </c>
      <c r="J8">
        <f>G8*H8</f>
        <v>5</v>
      </c>
    </row>
    <row r="9" spans="6:20" x14ac:dyDescent="0.25">
      <c r="G9">
        <v>4</v>
      </c>
      <c r="H9">
        <v>1</v>
      </c>
      <c r="I9">
        <f>G9+H9</f>
        <v>5</v>
      </c>
      <c r="J9">
        <f>G9*H9</f>
        <v>4</v>
      </c>
    </row>
    <row r="10" spans="6:20" x14ac:dyDescent="0.25">
      <c r="G10">
        <v>8</v>
      </c>
      <c r="H10">
        <v>1</v>
      </c>
      <c r="I10">
        <f>G10+H10</f>
        <v>9</v>
      </c>
      <c r="J10">
        <f>G10*H10</f>
        <v>8</v>
      </c>
    </row>
    <row r="11" spans="6:20" x14ac:dyDescent="0.25">
      <c r="G11">
        <v>9</v>
      </c>
      <c r="H11">
        <v>2</v>
      </c>
      <c r="I11">
        <f>G11+H11</f>
        <v>11</v>
      </c>
      <c r="J11">
        <f>G11*H11</f>
        <v>18</v>
      </c>
      <c r="T11" s="17">
        <v>1</v>
      </c>
    </row>
    <row r="12" spans="6:20" x14ac:dyDescent="0.25">
      <c r="G12">
        <v>11</v>
      </c>
      <c r="H12">
        <v>1</v>
      </c>
      <c r="I12">
        <f>G12+H12</f>
        <v>12</v>
      </c>
      <c r="J12">
        <f>G12*H12</f>
        <v>11</v>
      </c>
      <c r="T12" s="17">
        <v>2</v>
      </c>
    </row>
    <row r="13" spans="6:20" x14ac:dyDescent="0.25">
      <c r="T13" s="17">
        <v>3</v>
      </c>
    </row>
    <row r="14" spans="6:20" x14ac:dyDescent="0.25">
      <c r="T14" s="17">
        <v>4</v>
      </c>
    </row>
    <row r="15" spans="6:20" x14ac:dyDescent="0.25">
      <c r="T15" s="17">
        <v>5</v>
      </c>
    </row>
    <row r="16" spans="6:20" x14ac:dyDescent="0.25">
      <c r="F16" s="16">
        <v>0.8</v>
      </c>
      <c r="G16" s="16">
        <v>0.2</v>
      </c>
      <c r="I16" s="44" t="s">
        <v>36</v>
      </c>
      <c r="J16" s="44"/>
      <c r="T16" s="17">
        <v>6</v>
      </c>
    </row>
    <row r="17" spans="5:20" x14ac:dyDescent="0.25">
      <c r="F17" t="s">
        <v>28</v>
      </c>
      <c r="G17" t="s">
        <v>29</v>
      </c>
      <c r="I17" s="17" t="s">
        <v>34</v>
      </c>
      <c r="J17" s="18" t="s">
        <v>35</v>
      </c>
      <c r="T17" s="17">
        <v>7</v>
      </c>
    </row>
    <row r="18" spans="5:20" x14ac:dyDescent="0.25">
      <c r="E18" t="s">
        <v>30</v>
      </c>
      <c r="F18">
        <v>10</v>
      </c>
      <c r="G18">
        <v>7</v>
      </c>
      <c r="I18" s="19">
        <f>(F18+G18)/2</f>
        <v>8.5</v>
      </c>
      <c r="J18" s="19">
        <f>F18*$F$16+G18*$G$16</f>
        <v>9.4</v>
      </c>
      <c r="T18" s="17">
        <v>8</v>
      </c>
    </row>
    <row r="19" spans="5:20" x14ac:dyDescent="0.25">
      <c r="E19" t="s">
        <v>31</v>
      </c>
      <c r="F19">
        <v>10</v>
      </c>
      <c r="G19">
        <v>8</v>
      </c>
      <c r="I19" s="19">
        <f>(F19+G19)/2</f>
        <v>9</v>
      </c>
      <c r="J19" s="19">
        <f>F19*$F$16+G19*$G$16</f>
        <v>9.6</v>
      </c>
      <c r="T19" s="17">
        <v>9</v>
      </c>
    </row>
    <row r="20" spans="5:20" x14ac:dyDescent="0.25">
      <c r="E20" t="s">
        <v>32</v>
      </c>
      <c r="F20">
        <v>7</v>
      </c>
      <c r="G20">
        <v>5.5</v>
      </c>
      <c r="I20" s="19">
        <f>(F20+G20)/2</f>
        <v>6.25</v>
      </c>
      <c r="J20" s="19">
        <f>F20*$F$16+G20*$G$16</f>
        <v>6.7000000000000011</v>
      </c>
      <c r="T20" s="17">
        <v>10</v>
      </c>
    </row>
    <row r="21" spans="5:20" x14ac:dyDescent="0.25">
      <c r="E21" t="s">
        <v>33</v>
      </c>
      <c r="F21">
        <v>3</v>
      </c>
      <c r="G21">
        <v>5</v>
      </c>
      <c r="I21" s="19">
        <f>(F21+G21)/2</f>
        <v>4</v>
      </c>
      <c r="J21" s="19">
        <f>F21*$F$16+G21*$G$16</f>
        <v>3.4000000000000004</v>
      </c>
      <c r="T21" s="17">
        <v>11</v>
      </c>
    </row>
    <row r="22" spans="5:20" x14ac:dyDescent="0.25">
      <c r="T22" s="17">
        <v>12</v>
      </c>
    </row>
    <row r="23" spans="5:20" x14ac:dyDescent="0.25">
      <c r="T23" s="17">
        <v>13</v>
      </c>
    </row>
    <row r="24" spans="5:20" x14ac:dyDescent="0.25">
      <c r="T24" s="17">
        <v>14</v>
      </c>
    </row>
    <row r="25" spans="5:20" x14ac:dyDescent="0.25">
      <c r="T25" s="17">
        <v>15</v>
      </c>
    </row>
    <row r="26" spans="5:20" x14ac:dyDescent="0.25">
      <c r="T26" s="17">
        <v>16</v>
      </c>
    </row>
    <row r="27" spans="5:20" x14ac:dyDescent="0.25">
      <c r="T27" s="17">
        <v>17</v>
      </c>
    </row>
    <row r="28" spans="5:20" x14ac:dyDescent="0.25">
      <c r="T28" s="17">
        <v>18</v>
      </c>
    </row>
    <row r="29" spans="5:20" x14ac:dyDescent="0.25">
      <c r="T29" s="17">
        <v>19</v>
      </c>
    </row>
    <row r="30" spans="5:20" x14ac:dyDescent="0.25">
      <c r="T30" s="17">
        <v>20</v>
      </c>
    </row>
  </sheetData>
  <mergeCells count="1">
    <mergeCell ref="I16:J16"/>
  </mergeCells>
  <conditionalFormatting sqref="T11:T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A07E-9E46-452C-960A-AEF494A5C127}">
  <dimension ref="I1:T20"/>
  <sheetViews>
    <sheetView workbookViewId="0">
      <selection activeCell="J10" sqref="J10"/>
    </sheetView>
  </sheetViews>
  <sheetFormatPr defaultRowHeight="15" x14ac:dyDescent="0.25"/>
  <cols>
    <col min="9" max="14" width="15" customWidth="1"/>
    <col min="18" max="20" width="15.5703125" customWidth="1"/>
  </cols>
  <sheetData>
    <row r="1" spans="9:20" x14ac:dyDescent="0.25">
      <c r="R1" t="s">
        <v>98</v>
      </c>
      <c r="S1" t="s">
        <v>104</v>
      </c>
      <c r="T1" t="s">
        <v>110</v>
      </c>
    </row>
    <row r="2" spans="9:20" x14ac:dyDescent="0.25">
      <c r="R2" t="s">
        <v>99</v>
      </c>
      <c r="S2" t="s">
        <v>105</v>
      </c>
      <c r="T2" t="s">
        <v>111</v>
      </c>
    </row>
    <row r="3" spans="9:20" x14ac:dyDescent="0.25">
      <c r="R3" t="s">
        <v>100</v>
      </c>
      <c r="S3" t="s">
        <v>106</v>
      </c>
      <c r="T3" t="s">
        <v>112</v>
      </c>
    </row>
    <row r="4" spans="9:20" x14ac:dyDescent="0.25">
      <c r="R4" t="s">
        <v>101</v>
      </c>
      <c r="S4" t="s">
        <v>107</v>
      </c>
    </row>
    <row r="5" spans="9:20" x14ac:dyDescent="0.25">
      <c r="R5" t="s">
        <v>102</v>
      </c>
      <c r="S5" t="s">
        <v>108</v>
      </c>
    </row>
    <row r="6" spans="9:20" x14ac:dyDescent="0.25">
      <c r="R6" t="s">
        <v>103</v>
      </c>
      <c r="S6" t="s">
        <v>109</v>
      </c>
    </row>
    <row r="8" spans="9:20" ht="15.75" x14ac:dyDescent="0.25">
      <c r="I8" s="43" t="s">
        <v>92</v>
      </c>
      <c r="J8" s="43" t="s">
        <v>93</v>
      </c>
      <c r="K8" s="43" t="s">
        <v>94</v>
      </c>
      <c r="L8" s="43" t="s">
        <v>95</v>
      </c>
      <c r="M8" s="43" t="s">
        <v>96</v>
      </c>
      <c r="N8" s="43" t="s">
        <v>97</v>
      </c>
    </row>
    <row r="9" spans="9:20" x14ac:dyDescent="0.25">
      <c r="I9" s="41"/>
      <c r="J9" s="41">
        <v>100</v>
      </c>
      <c r="K9" s="41" t="s">
        <v>100</v>
      </c>
      <c r="L9" s="41" t="s">
        <v>105</v>
      </c>
      <c r="M9" s="41">
        <v>8.5</v>
      </c>
      <c r="N9" s="41" t="s">
        <v>110</v>
      </c>
    </row>
    <row r="10" spans="9:20" x14ac:dyDescent="0.25">
      <c r="I10" s="42"/>
      <c r="J10" s="42"/>
      <c r="K10" s="42"/>
      <c r="L10" s="42"/>
      <c r="M10" s="42"/>
      <c r="N10" s="42"/>
    </row>
    <row r="11" spans="9:20" x14ac:dyDescent="0.25">
      <c r="I11" s="41"/>
      <c r="J11" s="41"/>
      <c r="K11" s="41"/>
      <c r="L11" s="41"/>
      <c r="M11" s="41"/>
      <c r="N11" s="41"/>
    </row>
    <row r="12" spans="9:20" x14ac:dyDescent="0.25">
      <c r="I12" s="42"/>
      <c r="J12" s="42"/>
      <c r="K12" s="42"/>
      <c r="L12" s="42"/>
      <c r="M12" s="42"/>
      <c r="N12" s="42"/>
    </row>
    <row r="13" spans="9:20" x14ac:dyDescent="0.25">
      <c r="I13" s="41"/>
      <c r="J13" s="41"/>
      <c r="K13" s="41"/>
      <c r="L13" s="41"/>
      <c r="M13" s="41"/>
      <c r="N13" s="41"/>
    </row>
    <row r="14" spans="9:20" x14ac:dyDescent="0.25">
      <c r="I14" s="42"/>
      <c r="J14" s="42"/>
      <c r="K14" s="42"/>
      <c r="L14" s="42"/>
      <c r="M14" s="42"/>
      <c r="N14" s="42"/>
    </row>
    <row r="15" spans="9:20" x14ac:dyDescent="0.25">
      <c r="I15" s="41"/>
      <c r="J15" s="41"/>
      <c r="K15" s="41"/>
      <c r="L15" s="41"/>
      <c r="M15" s="41"/>
      <c r="N15" s="41"/>
    </row>
    <row r="16" spans="9:20" x14ac:dyDescent="0.25">
      <c r="I16" s="42"/>
      <c r="J16" s="42"/>
      <c r="K16" s="42"/>
      <c r="L16" s="42"/>
      <c r="M16" s="42"/>
      <c r="N16" s="42"/>
    </row>
    <row r="17" spans="9:14" x14ac:dyDescent="0.25">
      <c r="I17" s="41"/>
      <c r="J17" s="41"/>
      <c r="K17" s="41"/>
      <c r="L17" s="41"/>
      <c r="M17" s="41"/>
      <c r="N17" s="41"/>
    </row>
    <row r="18" spans="9:14" x14ac:dyDescent="0.25">
      <c r="I18" s="42"/>
      <c r="J18" s="42"/>
      <c r="K18" s="42"/>
      <c r="L18" s="42"/>
      <c r="M18" s="42"/>
      <c r="N18" s="42"/>
    </row>
    <row r="19" spans="9:14" x14ac:dyDescent="0.25">
      <c r="I19" s="41"/>
      <c r="J19" s="41"/>
      <c r="K19" s="41"/>
      <c r="L19" s="41"/>
      <c r="M19" s="41"/>
      <c r="N19" s="41"/>
    </row>
    <row r="20" spans="9:14" x14ac:dyDescent="0.25">
      <c r="I20" s="42"/>
      <c r="J20" s="42"/>
      <c r="K20" s="42"/>
      <c r="L20" s="42"/>
      <c r="M20" s="42"/>
      <c r="N20" s="42"/>
    </row>
  </sheetData>
  <autoFilter ref="I8:N8" xr:uid="{F950A07E-9E46-452C-960A-AEF494A5C127}"/>
  <dataValidations count="5">
    <dataValidation type="whole" allowBlank="1" showInputMessage="1" showErrorMessage="1" sqref="J9:J20" xr:uid="{75F282EA-A485-4890-AD9E-AFE6364CFE64}">
      <formula1>0</formula1>
      <formula2>100</formula2>
    </dataValidation>
    <dataValidation type="list" allowBlank="1" showInputMessage="1" showErrorMessage="1" sqref="K9:K20" xr:uid="{A5D39E61-5883-4C37-A4D7-BB4E2E57235F}">
      <formula1>$R$1:$R$6</formula1>
    </dataValidation>
    <dataValidation type="list" allowBlank="1" showInputMessage="1" showErrorMessage="1" sqref="L9:L20" xr:uid="{56DE08E8-42B4-4DB0-B679-BAA0F92823BF}">
      <formula1>$S$1:$S$6</formula1>
    </dataValidation>
    <dataValidation type="decimal" allowBlank="1" showInputMessage="1" showErrorMessage="1" sqref="M9:M20" xr:uid="{7892688E-75F4-45C2-9B87-7FA9CD4FD4C7}">
      <formula1>0</formula1>
      <formula2>10</formula2>
    </dataValidation>
    <dataValidation type="list" allowBlank="1" showInputMessage="1" showErrorMessage="1" sqref="N9:N20" xr:uid="{DF3F6067-A5A0-4637-9DA1-4883CCD94273}">
      <formula1>$T$1:$T$3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Menu</vt:lpstr>
      <vt:lpstr>Geral</vt:lpstr>
      <vt:lpstr>Calendário</vt:lpstr>
      <vt:lpstr>Planilha1</vt:lpstr>
      <vt:lpstr>Clientes</vt:lpstr>
      <vt:lpstr>Cálculos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Gladston Moraes</dc:creator>
  <cp:lastModifiedBy>Gladston Moraes</cp:lastModifiedBy>
  <dcterms:created xsi:type="dcterms:W3CDTF">2024-05-12T17:54:39Z</dcterms:created>
  <dcterms:modified xsi:type="dcterms:W3CDTF">2024-05-25T23:56:26Z</dcterms:modified>
</cp:coreProperties>
</file>