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aa5d9f6f11a069/Documents/Desktop/stat 205/"/>
    </mc:Choice>
  </mc:AlternateContent>
  <xr:revisionPtr revIDLastSave="258" documentId="8_{04A665C5-51C2-4A06-ABAA-4250DE5E8FF7}" xr6:coauthVersionLast="47" xr6:coauthVersionMax="47" xr10:uidLastSave="{B8506782-F97A-4F06-AF83-FAD407E148B6}"/>
  <bookViews>
    <workbookView xWindow="-108" yWindow="-108" windowWidth="23256" windowHeight="12456" activeTab="2" xr2:uid="{EE0977FA-A7AB-4EAA-95FE-4E5694FEF39E}"/>
  </bookViews>
  <sheets>
    <sheet name="Cover_page" sheetId="1" r:id="rId1"/>
    <sheet name="Data" sheetId="6" r:id="rId2"/>
    <sheet name="Sheet1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7" l="1"/>
  <c r="K16" i="7"/>
  <c r="K14" i="7"/>
  <c r="K13" i="7"/>
  <c r="K10" i="7"/>
  <c r="K9" i="7"/>
  <c r="K6" i="7"/>
  <c r="K5" i="7"/>
  <c r="G22" i="7"/>
  <c r="G21" i="7"/>
  <c r="G20" i="7"/>
  <c r="G19" i="7"/>
  <c r="G14" i="7"/>
  <c r="G13" i="7"/>
  <c r="G12" i="7"/>
  <c r="G11" i="7"/>
  <c r="F7" i="7"/>
  <c r="F8" i="7" s="1"/>
  <c r="F9" i="7" s="1"/>
  <c r="F10" i="7" s="1"/>
  <c r="F6" i="7"/>
  <c r="C75" i="7"/>
  <c r="C76" i="7"/>
  <c r="C74" i="7"/>
  <c r="C73" i="7"/>
  <c r="C72" i="7"/>
  <c r="C71" i="7"/>
  <c r="C70" i="7"/>
  <c r="C69" i="7"/>
  <c r="C68" i="7"/>
  <c r="C67" i="7"/>
</calcChain>
</file>

<file path=xl/sharedStrings.xml><?xml version="1.0" encoding="utf-8"?>
<sst xmlns="http://schemas.openxmlformats.org/spreadsheetml/2006/main" count="168" uniqueCount="107">
  <si>
    <t>Consumer-Facing Services Dataset</t>
  </si>
  <si>
    <t>This spreadsheet contains monthly gross value added chained volume indices of:
  - Service Sector
  - Consumer-Facing Services
  - Non Consumer-Facing Services 
  - All industries classified as consumer-facing
These indices are seasonally adjusted, have a base year of 2022 and are indexed to February 2020 (2020FEB = 100)</t>
  </si>
  <si>
    <t>We have edited these data tables and the accompanying cover sheet to meet the legal accessibility regulations.</t>
  </si>
  <si>
    <t>Publication dates</t>
  </si>
  <si>
    <t>Contact details</t>
  </si>
  <si>
    <t>Gross Domestic Product team</t>
  </si>
  <si>
    <t>Telephone: +441633 455284</t>
  </si>
  <si>
    <t>gdp@ons.gov.uk</t>
  </si>
  <si>
    <t>Index of Services (IOS) and Consumer-Facing Services (CFS) data broken down to industry level</t>
  </si>
  <si>
    <t>Unit:</t>
  </si>
  <si>
    <t>Index 1DP, 2020FEB = 100</t>
  </si>
  <si>
    <t>Source:</t>
  </si>
  <si>
    <t>GDP monthly estimate, Office for National Statistics</t>
  </si>
  <si>
    <t>Index of Services (IOS)</t>
  </si>
  <si>
    <t>Consumer-Facing Services (CFS)</t>
  </si>
  <si>
    <t>Non Consumer-Facing Services</t>
  </si>
  <si>
    <t>45:Wholesale And Retail Trade And Repair Of Motor Vehicles And Motorcycles</t>
  </si>
  <si>
    <t>2020FEB</t>
  </si>
  <si>
    <t>2020MAR</t>
  </si>
  <si>
    <t>2020APR</t>
  </si>
  <si>
    <t>2020MAY</t>
  </si>
  <si>
    <t>2020JUN</t>
  </si>
  <si>
    <t>2020JUL</t>
  </si>
  <si>
    <t>2020AUG</t>
  </si>
  <si>
    <t>2020SEP</t>
  </si>
  <si>
    <t>2020OCT</t>
  </si>
  <si>
    <t>2020NOV</t>
  </si>
  <si>
    <t>2020DEC</t>
  </si>
  <si>
    <t>2021JAN</t>
  </si>
  <si>
    <t>2021FEB</t>
  </si>
  <si>
    <t>2021MAR</t>
  </si>
  <si>
    <t>2021APR</t>
  </si>
  <si>
    <t>2021MAY</t>
  </si>
  <si>
    <t>2021JUN</t>
  </si>
  <si>
    <t>2021JUL</t>
  </si>
  <si>
    <t>2021AUG</t>
  </si>
  <si>
    <t>2021SEP</t>
  </si>
  <si>
    <t>2021OCT</t>
  </si>
  <si>
    <t>2021NOV</t>
  </si>
  <si>
    <t>2021DEC</t>
  </si>
  <si>
    <t>2022JAN</t>
  </si>
  <si>
    <t>2022FEB</t>
  </si>
  <si>
    <t>2022MAR</t>
  </si>
  <si>
    <t>2022APR</t>
  </si>
  <si>
    <t>2022MAY</t>
  </si>
  <si>
    <t>2022JUN</t>
  </si>
  <si>
    <t>2022JUL</t>
  </si>
  <si>
    <t>2022AUG</t>
  </si>
  <si>
    <t>2022SEP</t>
  </si>
  <si>
    <t>2022OCT</t>
  </si>
  <si>
    <t>2022NOV</t>
  </si>
  <si>
    <t>2022DEC</t>
  </si>
  <si>
    <t>2023JAN</t>
  </si>
  <si>
    <t>2023FEB</t>
  </si>
  <si>
    <t>2023MAR</t>
  </si>
  <si>
    <t>2023APR</t>
  </si>
  <si>
    <t>2023MAY</t>
  </si>
  <si>
    <t>2023JUN</t>
  </si>
  <si>
    <t>2023JUL</t>
  </si>
  <si>
    <t>2023AUG</t>
  </si>
  <si>
    <t>2023SEP</t>
  </si>
  <si>
    <t>2023OCT</t>
  </si>
  <si>
    <t>2023NOV</t>
  </si>
  <si>
    <t>2023DEC</t>
  </si>
  <si>
    <t>2024JAN</t>
  </si>
  <si>
    <t>2024FEB</t>
  </si>
  <si>
    <t>2024MAR</t>
  </si>
  <si>
    <t>2024APR</t>
  </si>
  <si>
    <t>2024MAY</t>
  </si>
  <si>
    <t>2024JUN</t>
  </si>
  <si>
    <t>2024JUL</t>
  </si>
  <si>
    <t>2024AUG</t>
  </si>
  <si>
    <t>2024SEP</t>
  </si>
  <si>
    <t>2024OCT</t>
  </si>
  <si>
    <t>The data tables in this spreadsheet were originally published at 07:00 16 January 2025</t>
  </si>
  <si>
    <t>The next publication will be published on 13 February 2025</t>
  </si>
  <si>
    <t>Chain Volume Measures, February 2020 to November 2024</t>
  </si>
  <si>
    <t>2024NOV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</si>
  <si>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</si>
  <si>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</si>
  <si>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</si>
  <si>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</si>
  <si>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</si>
  <si>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</si>
  <si>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</si>
  <si>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</si>
  <si>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</si>
  <si>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</si>
  <si>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</si>
  <si>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</si>
  <si>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</si>
  <si>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</si>
  <si>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 xml:space="preserve">Measurements </t>
  </si>
  <si>
    <t xml:space="preserve">Variations </t>
  </si>
  <si>
    <t>Dates</t>
  </si>
  <si>
    <t>2022JULY</t>
  </si>
  <si>
    <t>central Tendencies and variations for the index of the services</t>
  </si>
  <si>
    <t>mode</t>
  </si>
  <si>
    <t xml:space="preserve">median </t>
  </si>
  <si>
    <t>st deviation</t>
  </si>
  <si>
    <t>variation</t>
  </si>
  <si>
    <t>min</t>
  </si>
  <si>
    <t>q1</t>
  </si>
  <si>
    <t>q2</t>
  </si>
  <si>
    <t>q3</t>
  </si>
  <si>
    <t>max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</si>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</sst>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31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5"/>
      <color theme="3"/>
      <name val="Arial"/>
      <family val="2"/>
    </font>
    <font>
      <u/>
      <sz val="12"/>
      <color theme="10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name val="System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sz val="18"/>
      <color theme="3"/>
      <name val="Calibri Light"/>
      <family val="2"/>
      <scheme val="major"/>
    </font>
    <font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4" tint="0.399975585192419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4" tint="0.3999755851924192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4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4" tint="0.39997558519241921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55">
    <xf numFmtId="0" fontId="0" fillId="0" borderId="0"/>
    <xf numFmtId="0" fontId="2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4" fillId="0" borderId="2" applyNumberFormat="0" applyFill="0" applyBorder="0" applyAlignment="0" applyProtection="0"/>
    <xf numFmtId="0" fontId="7" fillId="0" borderId="0"/>
    <xf numFmtId="164" fontId="8" fillId="0" borderId="0"/>
    <xf numFmtId="0" fontId="9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13" fillId="0" borderId="1" applyNumberFormat="0" applyFill="0" applyBorder="0" applyAlignment="0" applyProtection="0"/>
    <xf numFmtId="0" fontId="12" fillId="0" borderId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11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2" fillId="6" borderId="4" applyNumberFormat="0" applyAlignment="0" applyProtection="0"/>
    <xf numFmtId="0" fontId="24" fillId="7" borderId="7" applyNumberFormat="0" applyAlignment="0" applyProtection="0"/>
    <xf numFmtId="0" fontId="2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3" fillId="0" borderId="1" applyNumberFormat="0" applyFill="0" applyBorder="0" applyAlignment="0" applyProtection="0"/>
    <xf numFmtId="0" fontId="13" fillId="0" borderId="1" applyNumberFormat="0" applyFill="0" applyBorder="0" applyAlignment="0" applyProtection="0"/>
    <xf numFmtId="0" fontId="4" fillId="0" borderId="2" applyNumberFormat="0" applyFill="0" applyBorder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0" fillId="5" borderId="4" applyNumberFormat="0" applyAlignment="0" applyProtection="0"/>
    <xf numFmtId="0" fontId="23" fillId="0" borderId="6" applyNumberFormat="0" applyFill="0" applyAlignment="0" applyProtection="0"/>
    <xf numFmtId="0" fontId="19" fillId="4" borderId="0" applyNumberFormat="0" applyBorder="0" applyAlignment="0" applyProtection="0"/>
    <xf numFmtId="0" fontId="14" fillId="0" borderId="0"/>
    <xf numFmtId="0" fontId="14" fillId="0" borderId="0"/>
    <xf numFmtId="0" fontId="7" fillId="8" borderId="8" applyNumberFormat="0" applyFont="0" applyAlignment="0" applyProtection="0"/>
    <xf numFmtId="0" fontId="21" fillId="6" borderId="5" applyNumberFormat="0" applyAlignment="0" applyProtection="0"/>
    <xf numFmtId="0" fontId="11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6" fillId="0" borderId="0" xfId="2" applyFont="1" applyAlignment="1">
      <alignment wrapText="1"/>
    </xf>
    <xf numFmtId="0" fontId="4" fillId="0" borderId="0" xfId="3" applyBorder="1"/>
    <xf numFmtId="0" fontId="1" fillId="0" borderId="0" xfId="4" applyFont="1"/>
    <xf numFmtId="164" fontId="0" fillId="0" borderId="0" xfId="5" quotePrefix="1" applyFont="1" applyAlignment="1">
      <alignment wrapText="1"/>
    </xf>
    <xf numFmtId="164" fontId="3" fillId="0" borderId="0" xfId="6" applyNumberFormat="1" applyFont="1" applyAlignment="1" applyProtection="1">
      <alignment wrapText="1"/>
    </xf>
    <xf numFmtId="0" fontId="4" fillId="0" borderId="0" xfId="3" applyBorder="1" applyAlignment="1">
      <alignment wrapText="1"/>
    </xf>
    <xf numFmtId="0" fontId="10" fillId="0" borderId="0" xfId="0" applyFont="1"/>
    <xf numFmtId="0" fontId="13" fillId="0" borderId="0" xfId="1" applyFont="1" applyBorder="1"/>
    <xf numFmtId="0" fontId="29" fillId="33" borderId="10" xfId="0" applyFont="1" applyFill="1" applyBorder="1" applyAlignment="1">
      <alignment wrapText="1"/>
    </xf>
    <xf numFmtId="0" fontId="29" fillId="33" borderId="11" xfId="0" applyFont="1" applyFill="1" applyBorder="1" applyAlignment="1">
      <alignment wrapText="1"/>
    </xf>
    <xf numFmtId="165" fontId="12" fillId="33" borderId="12" xfId="0" applyNumberFormat="1" applyFont="1" applyFill="1" applyBorder="1"/>
    <xf numFmtId="165" fontId="12" fillId="33" borderId="13" xfId="0" applyNumberFormat="1" applyFont="1" applyFill="1" applyBorder="1"/>
    <xf numFmtId="0" fontId="12" fillId="33" borderId="14" xfId="0" applyFont="1" applyFill="1" applyBorder="1"/>
    <xf numFmtId="0" fontId="12" fillId="33" borderId="15" xfId="0" applyFont="1" applyFill="1" applyBorder="1"/>
    <xf numFmtId="0" fontId="12" fillId="33" borderId="16" xfId="0" applyFont="1" applyFill="1" applyBorder="1"/>
    <xf numFmtId="165" fontId="12" fillId="33" borderId="17" xfId="0" applyNumberFormat="1" applyFont="1" applyFill="1" applyBorder="1"/>
    <xf numFmtId="0" fontId="29" fillId="33" borderId="18" xfId="0" applyFont="1" applyFill="1" applyBorder="1" applyAlignment="1">
      <alignment horizontal="center" wrapText="1"/>
    </xf>
    <xf numFmtId="0" fontId="29" fillId="33" borderId="19" xfId="0" applyFont="1" applyFill="1" applyBorder="1" applyAlignment="1">
      <alignment horizontal="center"/>
    </xf>
    <xf numFmtId="165" fontId="29" fillId="33" borderId="20" xfId="0" applyNumberFormat="1" applyFont="1" applyFill="1" applyBorder="1" applyAlignment="1">
      <alignment horizontal="center"/>
    </xf>
    <xf numFmtId="0" fontId="29" fillId="33" borderId="21" xfId="0" applyFont="1" applyFill="1" applyBorder="1" applyAlignment="1">
      <alignment horizontal="center"/>
    </xf>
    <xf numFmtId="165" fontId="29" fillId="33" borderId="12" xfId="0" applyNumberFormat="1" applyFont="1" applyFill="1" applyBorder="1" applyAlignment="1">
      <alignment horizontal="center"/>
    </xf>
    <xf numFmtId="0" fontId="29" fillId="33" borderId="22" xfId="0" applyFont="1" applyFill="1" applyBorder="1" applyAlignment="1">
      <alignment horizontal="center"/>
    </xf>
    <xf numFmtId="165" fontId="29" fillId="33" borderId="23" xfId="0" applyNumberFormat="1" applyFont="1" applyFill="1" applyBorder="1" applyAlignment="1">
      <alignment horizontal="center"/>
    </xf>
    <xf numFmtId="0" fontId="29" fillId="33" borderId="24" xfId="0" applyFont="1" applyFill="1" applyBorder="1" applyAlignment="1">
      <alignment horizontal="center"/>
    </xf>
    <xf numFmtId="165" fontId="29" fillId="33" borderId="2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55">
    <cellStyle name="20% - Accent1 2" xfId="10" xr:uid="{B1D81587-1BB8-45FF-8A9B-E4FBA2515337}"/>
    <cellStyle name="20% - Accent2 2" xfId="11" xr:uid="{DEE0CC9B-6A3D-43AD-9F22-DE6E907F536B}"/>
    <cellStyle name="20% - Accent3 2" xfId="12" xr:uid="{5622EB48-BA47-46E7-82D6-A87613A018B8}"/>
    <cellStyle name="20% - Accent4 2" xfId="13" xr:uid="{249E8370-E7EE-49B8-B47A-D4D877D7C30A}"/>
    <cellStyle name="20% - Accent5 2" xfId="14" xr:uid="{9DAC4FF6-7596-4790-ADCC-3071ED62CEC2}"/>
    <cellStyle name="20% - Accent6 2" xfId="15" xr:uid="{3F102D45-712F-4331-BC13-BF3B43C8D8B7}"/>
    <cellStyle name="40% - Accent1 2" xfId="16" xr:uid="{3C22E776-C156-4F8E-B5DD-422E08145B65}"/>
    <cellStyle name="40% - Accent2 2" xfId="17" xr:uid="{480C3F5E-6641-457E-9B4D-8273741AEFB0}"/>
    <cellStyle name="40% - Accent3 2" xfId="18" xr:uid="{08DB049A-ADFE-4539-9177-057BBD672ECC}"/>
    <cellStyle name="40% - Accent4 2" xfId="19" xr:uid="{226C39E3-7A89-4415-B679-E0BF9DD6B473}"/>
    <cellStyle name="40% - Accent5 2" xfId="20" xr:uid="{FB2D63E8-A2AB-41CA-BED1-234097E4C983}"/>
    <cellStyle name="40% - Accent6 2" xfId="21" xr:uid="{86B26AFF-22AB-4325-9001-5424EB4D0181}"/>
    <cellStyle name="60% - Accent1 2" xfId="22" xr:uid="{AE75A87A-CFE0-460C-B5EB-A45C2059302E}"/>
    <cellStyle name="60% - Accent2 2" xfId="23" xr:uid="{62373267-6A13-40BC-A0FD-923DE1E3D153}"/>
    <cellStyle name="60% - Accent3 2" xfId="24" xr:uid="{B7A51BEC-8588-4C1B-92BB-1FBF42D0F080}"/>
    <cellStyle name="60% - Accent4 2" xfId="25" xr:uid="{A252F674-1FCB-4FDA-8DC5-398D199CF438}"/>
    <cellStyle name="60% - Accent5 2" xfId="26" xr:uid="{1AB05C75-FEF7-4894-9641-F7B7016BEF7F}"/>
    <cellStyle name="60% - Accent6 2" xfId="27" xr:uid="{080B33A4-88A4-47D2-991F-20ECE55D1DBE}"/>
    <cellStyle name="Accent1 2" xfId="28" xr:uid="{A5517CE7-FE5B-444F-87D1-9D4E7932A583}"/>
    <cellStyle name="Accent2 2" xfId="29" xr:uid="{B15B2528-9ED2-4C76-9D48-A9A14A34B33F}"/>
    <cellStyle name="Accent3 2" xfId="30" xr:uid="{2A1BE422-DDFA-4F54-8BF2-F3251AB220FE}"/>
    <cellStyle name="Accent4 2" xfId="31" xr:uid="{6EA4CC29-8951-42CB-9F24-22C551007037}"/>
    <cellStyle name="Accent5 2" xfId="32" xr:uid="{F986C131-CC1C-46CF-B4B1-1429D518ECB2}"/>
    <cellStyle name="Accent6 2" xfId="33" xr:uid="{A9E7365B-B76C-4472-B6CA-39CFA1D523AF}"/>
    <cellStyle name="Bad 2" xfId="34" xr:uid="{19FCEDBB-028A-423A-8A24-45E996B36337}"/>
    <cellStyle name="Calculation 2" xfId="35" xr:uid="{7245E808-3B15-4707-B9FA-CFC9CC7870A0}"/>
    <cellStyle name="Check Cell 2" xfId="36" xr:uid="{02226A6E-D409-4CB4-9D43-F8419E062605}"/>
    <cellStyle name="Explanatory Text 2" xfId="37" xr:uid="{54937AF2-F082-43C5-9958-B069E59546B9}"/>
    <cellStyle name="Good 2" xfId="38" xr:uid="{F34EC6E5-3F68-401E-8368-70F7AF569F09}"/>
    <cellStyle name="Heading 1" xfId="1" builtinId="16"/>
    <cellStyle name="Heading 1 2" xfId="40" xr:uid="{121967BA-D647-4946-8863-01CFAAE948C2}"/>
    <cellStyle name="Heading 1 3" xfId="39" xr:uid="{ED587B7A-F6A4-461D-8A72-2DB0897BAAB5}"/>
    <cellStyle name="Heading 1 4" xfId="8" xr:uid="{8E19C50E-6C4B-4B7D-A1B7-4163CF10C617}"/>
    <cellStyle name="Heading 2 2" xfId="3" xr:uid="{ACF24BF6-54F5-4A40-82BA-556EFA34EA3D}"/>
    <cellStyle name="Heading 2 3" xfId="41" xr:uid="{4E1301EB-6210-4F9B-AA1C-E38818343A6D}"/>
    <cellStyle name="Heading 3 2" xfId="42" xr:uid="{032C8CCA-A824-49DF-8ACA-2D53085D90C3}"/>
    <cellStyle name="Heading 4 2" xfId="43" xr:uid="{2B7154D0-3500-40EC-935A-5CA445A32C02}"/>
    <cellStyle name="Hyperlink 2" xfId="6" xr:uid="{8007EBA8-A74B-497D-83D4-D9687BF3E562}"/>
    <cellStyle name="Hyperlink 3" xfId="44" xr:uid="{0D865C65-6BD7-4066-B9C8-7795794E60EB}"/>
    <cellStyle name="Input 2" xfId="45" xr:uid="{A0A945E3-9D24-46AF-B043-6C8428B08C65}"/>
    <cellStyle name="Linked Cell 2" xfId="46" xr:uid="{E5AB3F60-5D25-41E8-A572-B67BA55A76A5}"/>
    <cellStyle name="Neutral 2" xfId="47" xr:uid="{C39772B1-E1A9-46D4-BC01-B83A9C40DC03}"/>
    <cellStyle name="Normal" xfId="0" builtinId="0"/>
    <cellStyle name="Normal 10" xfId="5" xr:uid="{6A54D0BD-FE6C-44DA-AC05-E797E65E2C40}"/>
    <cellStyle name="Normal 2" xfId="48" xr:uid="{208FF523-E1FA-4FAA-9C1D-A93E5CD60191}"/>
    <cellStyle name="Normal 2 2" xfId="49" xr:uid="{66FA1C79-6A75-4458-B7DA-932038F6AA1A}"/>
    <cellStyle name="Normal 3" xfId="4" xr:uid="{4DF4EB87-4283-474D-A91C-8AF1937347D0}"/>
    <cellStyle name="Normal 4" xfId="9" xr:uid="{CDDE131D-269C-4E97-B4F4-86E5931F19B5}"/>
    <cellStyle name="Normal 5" xfId="7" xr:uid="{68CB6C5A-2A73-4B8E-92BB-04D25E782CB1}"/>
    <cellStyle name="Note 2" xfId="50" xr:uid="{26EDCEE2-14F2-4BB8-AC92-AF3D2DA9913D}"/>
    <cellStyle name="Output 2" xfId="51" xr:uid="{684D2B0B-7E5B-4AFD-930C-F918BF91207C}"/>
    <cellStyle name="Paragraph Han" xfId="2" xr:uid="{88962275-DD53-4AB6-A12F-8365A79C15EF}"/>
    <cellStyle name="Title 2" xfId="52" xr:uid="{F2FD572D-BF3B-439E-B241-026A155E7F51}"/>
    <cellStyle name="Total 2" xfId="53" xr:uid="{EEF58600-58D5-4E98-BAE8-A0ACE4979BC7}"/>
    <cellStyle name="Warning Text 2" xfId="54" xr:uid="{A7A8C301-D5C8-4F2F-AF23-31DCCB36B5B3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"/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"/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"/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"/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"/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"/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"/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"/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"/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"/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"/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"/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"/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"/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"/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"/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6D08B5-659D-4E47-992D-1D02B06C46CF}" name="Table1" displayName="Table1" ref="A6:Q64" totalsRowShown="0" headerRowDxfId="29" dataDxfId="27" headerRowBorderDxfId="28" tableBorderDxfId="26" totalsRowBorderDxfId="25">
  <tableColumns count="17">
    <tableColumn id="1" xr3:uid="{C6196956-B817-4619-BE70-C495979956A5}" name="Column1" dataDxfId="24"/>
    <tableColumn id="2" xr3:uid="{254B01EF-D6E7-4883-897D-AC5DFFA16BF9}" name="Index of Services (IOS)" dataDxfId="23"/>
    <tableColumn id="3" xr3:uid="{489B8775-BFAD-4AB6-88ED-B2E6D6854A4D}" name="Consumer-Facing Services (CFS)" dataDxfId="22"/>
    <tableColumn id="4" xr3:uid="{52E71CCE-B1FE-4AC4-B524-42327878F55B}" name="Non Consumer-Facing Services" dataDxfId="21"/>
    <tableColumn id="5" xr3:uid="{D4292F7C-580F-44FD-8BCA-BB757E33C458}" name="45:Wholesale And Retail Trade And Repair Of Motor Vehicles And Motorcycles" dataDxfId="20"/>
    <tableColumn id="6" xr3:uid="{116A0354-3B50-4FDA-9609-F910761C6CF5}" name="Column2" dataDxfId="19"/>
    <tableColumn id="7" xr3:uid="{A72CE21E-6CBB-49AE-B67B-8FFB7EC65DC8}" name="Column3" dataDxfId="18"/>
    <tableColumn id="8" xr3:uid="{2AEA9A9A-3E28-41FC-A00A-BB270CBCDF0F}" name="Column4" dataDxfId="17"/>
    <tableColumn id="9" xr3:uid="{50BCC883-8FCA-44AB-9231-9432FD1DF935}" name="Column5" dataDxfId="16"/>
    <tableColumn id="10" xr3:uid="{02A72A76-9698-44BB-8547-4F3A01A927D6}" name="Column6" dataDxfId="15"/>
    <tableColumn id="11" xr3:uid="{E4872E44-2183-47E0-9B2D-351E4DB48440}" name="Column7" dataDxfId="14"/>
    <tableColumn id="12" xr3:uid="{D8183FA5-9831-4D90-A6D8-7669098C5AD8}" name="Column8" dataDxfId="13"/>
    <tableColumn id="13" xr3:uid="{35B7238C-C35C-4175-A49C-DF5F3B18F492}" name="Column9" dataDxfId="12"/>
    <tableColumn id="14" xr3:uid="{AB2ECFA1-6389-4BEF-86ED-87D0D7479178}" name="Column10" dataDxfId="11"/>
    <tableColumn id="15" xr3:uid="{86BD24B6-94BC-4EF5-A697-9B9E4E4FC003}" name="Column11" dataDxfId="10"/>
    <tableColumn id="16" xr3:uid="{3C45BB72-973A-42CE-9445-1869E7C2A833}" name="Column12" dataDxfId="9"/>
    <tableColumn id="17" xr3:uid="{09CAEE1E-0555-4C91-9083-7EAAF1F64A7D}" name="Column13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dp@ons.gov.u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5E89-B546-459E-B801-47BF442280D4}">
  <dimension ref="A1:A12"/>
  <sheetViews>
    <sheetView zoomScale="90" zoomScaleNormal="90" workbookViewId="0">
      <selection activeCell="B1" sqref="B1"/>
    </sheetView>
  </sheetViews>
  <sheetFormatPr defaultRowHeight="15" x14ac:dyDescent="0.25"/>
  <cols>
    <col min="1" max="1" width="95.6328125" customWidth="1"/>
    <col min="2" max="2" width="8.90625" customWidth="1"/>
  </cols>
  <sheetData>
    <row r="1" spans="1:1" ht="21" x14ac:dyDescent="0.4">
      <c r="A1" s="9" t="s">
        <v>0</v>
      </c>
    </row>
    <row r="2" spans="1:1" ht="120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/>
    </row>
    <row r="5" spans="1:1" ht="17.399999999999999" x14ac:dyDescent="0.3">
      <c r="A5" s="7" t="s">
        <v>3</v>
      </c>
    </row>
    <row r="6" spans="1:1" x14ac:dyDescent="0.25">
      <c r="A6" s="2" t="s">
        <v>74</v>
      </c>
    </row>
    <row r="7" spans="1:1" x14ac:dyDescent="0.25">
      <c r="A7" s="2" t="s">
        <v>75</v>
      </c>
    </row>
    <row r="8" spans="1:1" x14ac:dyDescent="0.25">
      <c r="A8" s="2"/>
    </row>
    <row r="9" spans="1:1" ht="17.399999999999999" x14ac:dyDescent="0.3">
      <c r="A9" s="3" t="s">
        <v>4</v>
      </c>
    </row>
    <row r="10" spans="1:1" x14ac:dyDescent="0.25">
      <c r="A10" s="4" t="s">
        <v>5</v>
      </c>
    </row>
    <row r="11" spans="1:1" x14ac:dyDescent="0.25">
      <c r="A11" s="5" t="s">
        <v>6</v>
      </c>
    </row>
    <row r="12" spans="1:1" x14ac:dyDescent="0.25">
      <c r="A12" s="6" t="s">
        <v>7</v>
      </c>
    </row>
  </sheetData>
  <hyperlinks>
    <hyperlink ref="A12" r:id="rId1" xr:uid="{0A5116BA-5075-4E11-B329-B69CED30581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374B-6494-47BC-8C72-2FE738F0A08A}">
  <dimension ref="A1:R64"/>
  <sheetViews>
    <sheetView zoomScale="70" zoomScaleNormal="70" workbookViewId="0">
      <selection activeCell="C72" sqref="C72"/>
    </sheetView>
  </sheetViews>
  <sheetFormatPr defaultRowHeight="15" x14ac:dyDescent="0.25"/>
  <cols>
    <col min="1" max="1" width="10" customWidth="1"/>
    <col min="2" max="17" width="25.36328125" customWidth="1"/>
  </cols>
  <sheetData>
    <row r="1" spans="1:18" ht="17.399999999999999" x14ac:dyDescent="0.3">
      <c r="A1" s="8" t="s">
        <v>8</v>
      </c>
    </row>
    <row r="2" spans="1:18" x14ac:dyDescent="0.25">
      <c r="A2" t="s">
        <v>76</v>
      </c>
    </row>
    <row r="3" spans="1:18" x14ac:dyDescent="0.25">
      <c r="A3" t="s">
        <v>9</v>
      </c>
      <c r="B3" t="s">
        <v>10</v>
      </c>
    </row>
    <row r="4" spans="1:18" x14ac:dyDescent="0.25">
      <c r="A4" t="s">
        <v>11</v>
      </c>
      <c r="B4" t="s">
        <v>12</v>
      </c>
    </row>
    <row r="6" spans="1:18" s="1" customFormat="1" ht="46.8" x14ac:dyDescent="0.3">
      <c r="A6" s="11" t="s">
        <v>78</v>
      </c>
      <c r="B6" s="10" t="s">
        <v>13</v>
      </c>
      <c r="C6" s="10" t="s">
        <v>14</v>
      </c>
      <c r="D6" s="10" t="s">
        <v>15</v>
      </c>
      <c r="E6" s="10" t="s">
        <v>16</v>
      </c>
      <c r="F6" s="10" t="s">
        <v>79</v>
      </c>
      <c r="G6" s="10" t="s">
        <v>80</v>
      </c>
      <c r="H6" s="10" t="s">
        <v>81</v>
      </c>
      <c r="I6" s="10" t="s">
        <v>82</v>
      </c>
      <c r="J6" s="10" t="s">
        <v>83</v>
      </c>
      <c r="K6" s="10" t="s">
        <v>84</v>
      </c>
      <c r="L6" s="10" t="s">
        <v>85</v>
      </c>
      <c r="M6" s="10" t="s">
        <v>86</v>
      </c>
      <c r="N6" s="10" t="s">
        <v>87</v>
      </c>
      <c r="O6" s="10" t="s">
        <v>88</v>
      </c>
      <c r="P6" s="10" t="s">
        <v>89</v>
      </c>
      <c r="Q6" s="10" t="s">
        <v>90</v>
      </c>
      <c r="R6" s="10" t="s">
        <v>91</v>
      </c>
    </row>
    <row r="7" spans="1:18" ht="15.6" x14ac:dyDescent="0.3">
      <c r="A7" s="14" t="s">
        <v>17</v>
      </c>
      <c r="B7" s="13">
        <v>100</v>
      </c>
      <c r="C7" s="13">
        <v>100</v>
      </c>
      <c r="D7" s="13">
        <v>100</v>
      </c>
      <c r="E7" s="13">
        <v>100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8" ht="15.6" x14ac:dyDescent="0.3">
      <c r="A8" s="15" t="s">
        <v>18</v>
      </c>
      <c r="B8" s="12">
        <v>92.6</v>
      </c>
      <c r="C8" s="12">
        <v>83</v>
      </c>
      <c r="D8" s="12">
        <v>95.1</v>
      </c>
      <c r="E8" s="12">
        <v>68.400000000000006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8" ht="15.6" x14ac:dyDescent="0.3">
      <c r="A9" s="15" t="s">
        <v>19</v>
      </c>
      <c r="B9" s="12">
        <v>75.400000000000006</v>
      </c>
      <c r="C9" s="12">
        <v>50.7</v>
      </c>
      <c r="D9" s="12">
        <v>82.1</v>
      </c>
      <c r="E9" s="12">
        <v>6.6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8" ht="15.6" x14ac:dyDescent="0.3">
      <c r="A10" s="15" t="s">
        <v>20</v>
      </c>
      <c r="B10" s="12">
        <v>75.900000000000006</v>
      </c>
      <c r="C10" s="12">
        <v>53.9</v>
      </c>
      <c r="D10" s="12">
        <v>81.900000000000006</v>
      </c>
      <c r="E10" s="12">
        <v>16.5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8" ht="15.6" x14ac:dyDescent="0.3">
      <c r="A11" s="15" t="s">
        <v>21</v>
      </c>
      <c r="B11" s="12">
        <v>82.2</v>
      </c>
      <c r="C11" s="12">
        <v>66.7</v>
      </c>
      <c r="D11" s="12">
        <v>86.3</v>
      </c>
      <c r="E11" s="12">
        <v>79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8" ht="15.6" x14ac:dyDescent="0.3">
      <c r="A12" s="15" t="s">
        <v>22</v>
      </c>
      <c r="B12" s="12">
        <v>87.4</v>
      </c>
      <c r="C12" s="12">
        <v>81.5</v>
      </c>
      <c r="D12" s="12">
        <v>89</v>
      </c>
      <c r="E12" s="12">
        <v>103.7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8" ht="15.6" x14ac:dyDescent="0.3">
      <c r="A13" s="15" t="s">
        <v>23</v>
      </c>
      <c r="B13" s="12">
        <v>90.4</v>
      </c>
      <c r="C13" s="12">
        <v>87</v>
      </c>
      <c r="D13" s="12">
        <v>91.3</v>
      </c>
      <c r="E13" s="12">
        <v>98.8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8" ht="15.6" x14ac:dyDescent="0.3">
      <c r="A14" s="15" t="s">
        <v>24</v>
      </c>
      <c r="B14" s="12">
        <v>91.7</v>
      </c>
      <c r="C14" s="12">
        <v>86</v>
      </c>
      <c r="D14" s="12">
        <v>93.2</v>
      </c>
      <c r="E14" s="12">
        <v>98.8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8" ht="15.6" x14ac:dyDescent="0.3">
      <c r="A15" s="15" t="s">
        <v>25</v>
      </c>
      <c r="B15" s="12">
        <v>92.3</v>
      </c>
      <c r="C15" s="12">
        <v>83</v>
      </c>
      <c r="D15" s="12">
        <v>94.8</v>
      </c>
      <c r="E15" s="12">
        <v>93.7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8" ht="15.6" x14ac:dyDescent="0.3">
      <c r="A16" s="15" t="s">
        <v>26</v>
      </c>
      <c r="B16" s="12">
        <v>89.5</v>
      </c>
      <c r="C16" s="12">
        <v>74.599999999999994</v>
      </c>
      <c r="D16" s="12">
        <v>93.5</v>
      </c>
      <c r="E16" s="12">
        <v>76.5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15.6" x14ac:dyDescent="0.3">
      <c r="A17" s="15" t="s">
        <v>27</v>
      </c>
      <c r="B17" s="12">
        <v>91.5</v>
      </c>
      <c r="C17" s="12">
        <v>82.3</v>
      </c>
      <c r="D17" s="12">
        <v>93.9</v>
      </c>
      <c r="E17" s="12">
        <v>86.8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15.6" x14ac:dyDescent="0.3">
      <c r="A18" s="15" t="s">
        <v>28</v>
      </c>
      <c r="B18" s="12">
        <v>88.3</v>
      </c>
      <c r="C18" s="12">
        <v>72.599999999999994</v>
      </c>
      <c r="D18" s="12">
        <v>92.5</v>
      </c>
      <c r="E18" s="12">
        <v>67.5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 ht="15.6" x14ac:dyDescent="0.3">
      <c r="A19" s="15" t="s">
        <v>29</v>
      </c>
      <c r="B19" s="12">
        <v>89.6</v>
      </c>
      <c r="C19" s="12">
        <v>74.3</v>
      </c>
      <c r="D19" s="12">
        <v>93.6</v>
      </c>
      <c r="E19" s="12">
        <v>74.3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ht="15.6" x14ac:dyDescent="0.3">
      <c r="A20" s="15" t="s">
        <v>30</v>
      </c>
      <c r="B20" s="12">
        <v>92.7</v>
      </c>
      <c r="C20" s="12">
        <v>75.7</v>
      </c>
      <c r="D20" s="12">
        <v>97.3</v>
      </c>
      <c r="E20" s="12">
        <v>75.900000000000006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 ht="15.6" x14ac:dyDescent="0.3">
      <c r="A21" s="15" t="s">
        <v>31</v>
      </c>
      <c r="B21" s="12">
        <v>96.6</v>
      </c>
      <c r="C21" s="12">
        <v>85.5</v>
      </c>
      <c r="D21" s="12">
        <v>99.6</v>
      </c>
      <c r="E21" s="12">
        <v>92.3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ht="15.6" x14ac:dyDescent="0.3">
      <c r="A22" s="15" t="s">
        <v>32</v>
      </c>
      <c r="B22" s="12">
        <v>98.7</v>
      </c>
      <c r="C22" s="12">
        <v>89.1</v>
      </c>
      <c r="D22" s="12">
        <v>101.3</v>
      </c>
      <c r="E22" s="12">
        <v>95.9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ht="15.6" x14ac:dyDescent="0.3">
      <c r="A23" s="15" t="s">
        <v>33</v>
      </c>
      <c r="B23" s="12">
        <v>100</v>
      </c>
      <c r="C23" s="12">
        <v>90.4</v>
      </c>
      <c r="D23" s="12">
        <v>102.7</v>
      </c>
      <c r="E23" s="12">
        <v>92.2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ht="15.6" x14ac:dyDescent="0.3">
      <c r="A24" s="15" t="s">
        <v>34</v>
      </c>
      <c r="B24" s="12">
        <v>99.9</v>
      </c>
      <c r="C24" s="12">
        <v>89.7</v>
      </c>
      <c r="D24" s="12">
        <v>102.7</v>
      </c>
      <c r="E24" s="12">
        <v>88.7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ht="15.6" x14ac:dyDescent="0.3">
      <c r="A25" s="15" t="s">
        <v>35</v>
      </c>
      <c r="B25" s="12">
        <v>101</v>
      </c>
      <c r="C25" s="12">
        <v>93.4</v>
      </c>
      <c r="D25" s="12">
        <v>103</v>
      </c>
      <c r="E25" s="12">
        <v>88.2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ht="15.6" x14ac:dyDescent="0.3">
      <c r="A26" s="15" t="s">
        <v>36</v>
      </c>
      <c r="B26" s="12">
        <v>102</v>
      </c>
      <c r="C26" s="12">
        <v>94.2</v>
      </c>
      <c r="D26" s="12">
        <v>104.1</v>
      </c>
      <c r="E26" s="12">
        <v>84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ht="15.6" x14ac:dyDescent="0.3">
      <c r="A27" s="15" t="s">
        <v>37</v>
      </c>
      <c r="B27" s="12">
        <v>102.6</v>
      </c>
      <c r="C27" s="12">
        <v>94.8</v>
      </c>
      <c r="D27" s="12">
        <v>104.7</v>
      </c>
      <c r="E27" s="12">
        <v>88.4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ht="15.6" x14ac:dyDescent="0.3">
      <c r="A28" s="15" t="s">
        <v>38</v>
      </c>
      <c r="B28" s="12">
        <v>102.9</v>
      </c>
      <c r="C28" s="12">
        <v>94.8</v>
      </c>
      <c r="D28" s="12">
        <v>105.1</v>
      </c>
      <c r="E28" s="12">
        <v>89.3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ht="15.6" x14ac:dyDescent="0.3">
      <c r="A29" s="15" t="s">
        <v>39</v>
      </c>
      <c r="B29" s="12">
        <v>102.7</v>
      </c>
      <c r="C29" s="12">
        <v>92.7</v>
      </c>
      <c r="D29" s="12">
        <v>105.4</v>
      </c>
      <c r="E29" s="12">
        <v>88.8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ht="15.6" x14ac:dyDescent="0.3">
      <c r="A30" s="15" t="s">
        <v>40</v>
      </c>
      <c r="B30" s="12">
        <v>103.1</v>
      </c>
      <c r="C30" s="12">
        <v>93.5</v>
      </c>
      <c r="D30" s="12">
        <v>105.6</v>
      </c>
      <c r="E30" s="12">
        <v>89.5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ht="15.6" x14ac:dyDescent="0.3">
      <c r="A31" s="15" t="s">
        <v>41</v>
      </c>
      <c r="B31" s="12">
        <v>103.9</v>
      </c>
      <c r="C31" s="12">
        <v>95.9</v>
      </c>
      <c r="D31" s="12">
        <v>106</v>
      </c>
      <c r="E31" s="12">
        <v>89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5.6" x14ac:dyDescent="0.3">
      <c r="A32" s="15" t="s">
        <v>42</v>
      </c>
      <c r="B32" s="12">
        <v>103.8</v>
      </c>
      <c r="C32" s="12">
        <v>95</v>
      </c>
      <c r="D32" s="12">
        <v>106.2</v>
      </c>
      <c r="E32" s="12">
        <v>80.599999999999994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 ht="15.6" x14ac:dyDescent="0.3">
      <c r="A33" s="15" t="s">
        <v>43</v>
      </c>
      <c r="B33" s="12">
        <v>103.7</v>
      </c>
      <c r="C33" s="12">
        <v>96.1</v>
      </c>
      <c r="D33" s="12">
        <v>105.8</v>
      </c>
      <c r="E33" s="12">
        <v>91.3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 ht="15.6" x14ac:dyDescent="0.3">
      <c r="A34" s="15" t="s">
        <v>44</v>
      </c>
      <c r="B34" s="12">
        <v>104.3</v>
      </c>
      <c r="C34" s="12">
        <v>96.2</v>
      </c>
      <c r="D34" s="12">
        <v>106.4</v>
      </c>
      <c r="E34" s="12">
        <v>91.9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 ht="15.6" x14ac:dyDescent="0.3">
      <c r="A35" s="15" t="s">
        <v>45</v>
      </c>
      <c r="B35" s="12">
        <v>103.4</v>
      </c>
      <c r="C35" s="12">
        <v>95.6</v>
      </c>
      <c r="D35" s="12">
        <v>105.6</v>
      </c>
      <c r="E35" s="12">
        <v>88.8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 ht="15.6" x14ac:dyDescent="0.3">
      <c r="A36" s="15" t="s">
        <v>46</v>
      </c>
      <c r="B36" s="12">
        <v>104.1</v>
      </c>
      <c r="C36" s="12">
        <v>96.1</v>
      </c>
      <c r="D36" s="12">
        <v>106.2</v>
      </c>
      <c r="E36" s="12">
        <v>94.3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 ht="15.6" x14ac:dyDescent="0.3">
      <c r="A37" s="15" t="s">
        <v>47</v>
      </c>
      <c r="B37" s="12">
        <v>104.2</v>
      </c>
      <c r="C37" s="12">
        <v>94.9</v>
      </c>
      <c r="D37" s="12">
        <v>106.8</v>
      </c>
      <c r="E37" s="12">
        <v>94.4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 ht="15.6" x14ac:dyDescent="0.3">
      <c r="A38" s="15" t="s">
        <v>48</v>
      </c>
      <c r="B38" s="12">
        <v>103.6</v>
      </c>
      <c r="C38" s="12">
        <v>93.8</v>
      </c>
      <c r="D38" s="12">
        <v>106.2</v>
      </c>
      <c r="E38" s="12">
        <v>92.3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 ht="15.6" x14ac:dyDescent="0.3">
      <c r="A39" s="15" t="s">
        <v>49</v>
      </c>
      <c r="B39" s="12">
        <v>104.6</v>
      </c>
      <c r="C39" s="12">
        <v>95.5</v>
      </c>
      <c r="D39" s="12">
        <v>107.1</v>
      </c>
      <c r="E39" s="12">
        <v>98.3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 ht="15.6" x14ac:dyDescent="0.3">
      <c r="A40" s="15" t="s">
        <v>50</v>
      </c>
      <c r="B40" s="12">
        <v>104.4</v>
      </c>
      <c r="C40" s="12">
        <v>95.4</v>
      </c>
      <c r="D40" s="12">
        <v>106.9</v>
      </c>
      <c r="E40" s="12">
        <v>101.1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 ht="15.6" x14ac:dyDescent="0.3">
      <c r="A41" s="15" t="s">
        <v>51</v>
      </c>
      <c r="B41" s="12">
        <v>103.8</v>
      </c>
      <c r="C41" s="12">
        <v>94.8</v>
      </c>
      <c r="D41" s="12">
        <v>106.3</v>
      </c>
      <c r="E41" s="12">
        <v>105.5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17" ht="15.6" x14ac:dyDescent="0.3">
      <c r="A42" s="15" t="s">
        <v>52</v>
      </c>
      <c r="B42" s="12">
        <v>104.6</v>
      </c>
      <c r="C42" s="12">
        <v>95</v>
      </c>
      <c r="D42" s="12">
        <v>107.2</v>
      </c>
      <c r="E42" s="12">
        <v>105.2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17" ht="15.6" x14ac:dyDescent="0.3">
      <c r="A43" s="15" t="s">
        <v>53</v>
      </c>
      <c r="B43" s="12">
        <v>104.8</v>
      </c>
      <c r="C43" s="12">
        <v>95.6</v>
      </c>
      <c r="D43" s="12">
        <v>107.3</v>
      </c>
      <c r="E43" s="12">
        <v>104.3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17" ht="15.6" x14ac:dyDescent="0.3">
      <c r="A44" s="15" t="s">
        <v>54</v>
      </c>
      <c r="B44" s="12">
        <v>104.4</v>
      </c>
      <c r="C44" s="12">
        <v>94.4</v>
      </c>
      <c r="D44" s="12">
        <v>107.1</v>
      </c>
      <c r="E44" s="12">
        <v>98.4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 ht="15.6" x14ac:dyDescent="0.3">
      <c r="A45" s="15" t="s">
        <v>55</v>
      </c>
      <c r="B45" s="12">
        <v>104.5</v>
      </c>
      <c r="C45" s="12">
        <v>95.5</v>
      </c>
      <c r="D45" s="12">
        <v>106.9</v>
      </c>
      <c r="E45" s="12">
        <v>103.8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 ht="15.6" x14ac:dyDescent="0.3">
      <c r="A46" s="15" t="s">
        <v>56</v>
      </c>
      <c r="B46" s="12">
        <v>104.2</v>
      </c>
      <c r="C46" s="12">
        <v>94.6</v>
      </c>
      <c r="D46" s="12">
        <v>106.8</v>
      </c>
      <c r="E46" s="12">
        <v>103.5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 ht="15.6" x14ac:dyDescent="0.3">
      <c r="A47" s="15" t="s">
        <v>57</v>
      </c>
      <c r="B47" s="12">
        <v>104.5</v>
      </c>
      <c r="C47" s="12">
        <v>95.3</v>
      </c>
      <c r="D47" s="12">
        <v>107</v>
      </c>
      <c r="E47" s="12">
        <v>105.4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 ht="15.6" x14ac:dyDescent="0.3">
      <c r="A48" s="15" t="s">
        <v>58</v>
      </c>
      <c r="B48" s="12">
        <v>104.1</v>
      </c>
      <c r="C48" s="12">
        <v>94.9</v>
      </c>
      <c r="D48" s="12">
        <v>106.6</v>
      </c>
      <c r="E48" s="12">
        <v>107.3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 ht="15.6" x14ac:dyDescent="0.3">
      <c r="A49" s="15" t="s">
        <v>59</v>
      </c>
      <c r="B49" s="12">
        <v>104.3</v>
      </c>
      <c r="C49" s="12">
        <v>94.3</v>
      </c>
      <c r="D49" s="12">
        <v>107</v>
      </c>
      <c r="E49" s="12">
        <v>108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 ht="15.6" x14ac:dyDescent="0.3">
      <c r="A50" s="15" t="s">
        <v>60</v>
      </c>
      <c r="B50" s="12">
        <v>104.3</v>
      </c>
      <c r="C50" s="12">
        <v>93.7</v>
      </c>
      <c r="D50" s="12">
        <v>107.1</v>
      </c>
      <c r="E50" s="12">
        <v>105.6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ht="15.6" x14ac:dyDescent="0.3">
      <c r="A51" s="15" t="s">
        <v>61</v>
      </c>
      <c r="B51" s="12">
        <v>104</v>
      </c>
      <c r="C51" s="12">
        <v>93.8</v>
      </c>
      <c r="D51" s="12">
        <v>106.7</v>
      </c>
      <c r="E51" s="12">
        <v>108.9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 ht="15.6" x14ac:dyDescent="0.3">
      <c r="A52" s="15" t="s">
        <v>62</v>
      </c>
      <c r="B52" s="12">
        <v>104.2</v>
      </c>
      <c r="C52" s="12">
        <v>94.6</v>
      </c>
      <c r="D52" s="12">
        <v>106.8</v>
      </c>
      <c r="E52" s="12">
        <v>109.8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17" ht="15.6" x14ac:dyDescent="0.3">
      <c r="A53" s="15" t="s">
        <v>63</v>
      </c>
      <c r="B53" s="12">
        <v>104.2</v>
      </c>
      <c r="C53" s="12">
        <v>93.8</v>
      </c>
      <c r="D53" s="12">
        <v>107</v>
      </c>
      <c r="E53" s="12">
        <v>110.4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17" ht="15.6" x14ac:dyDescent="0.3">
      <c r="A54" s="15" t="s">
        <v>64</v>
      </c>
      <c r="B54" s="12">
        <v>104.8</v>
      </c>
      <c r="C54" s="12">
        <v>94.7</v>
      </c>
      <c r="D54" s="12">
        <v>107.5</v>
      </c>
      <c r="E54" s="12">
        <v>109.2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17" ht="15.6" x14ac:dyDescent="0.3">
      <c r="A55" s="15" t="s">
        <v>65</v>
      </c>
      <c r="B55" s="12">
        <v>105</v>
      </c>
      <c r="C55" s="12">
        <v>94.5</v>
      </c>
      <c r="D55" s="12">
        <v>107.8</v>
      </c>
      <c r="E55" s="12">
        <v>109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17" ht="15.6" x14ac:dyDescent="0.3">
      <c r="A56" s="15" t="s">
        <v>66</v>
      </c>
      <c r="B56" s="12">
        <v>105.5</v>
      </c>
      <c r="C56" s="12">
        <v>94.7</v>
      </c>
      <c r="D56" s="12">
        <v>108.5</v>
      </c>
      <c r="E56" s="12">
        <v>107.5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17" ht="15.6" x14ac:dyDescent="0.3">
      <c r="A57" s="16" t="s">
        <v>67</v>
      </c>
      <c r="B57" s="17">
        <v>105.6</v>
      </c>
      <c r="C57" s="17">
        <v>93.9</v>
      </c>
      <c r="D57" s="17">
        <v>108.7</v>
      </c>
      <c r="E57" s="17">
        <v>107.3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17" ht="15.6" x14ac:dyDescent="0.3">
      <c r="A58" s="15" t="s">
        <v>68</v>
      </c>
      <c r="B58" s="12">
        <v>105.8</v>
      </c>
      <c r="C58" s="12">
        <v>94.5</v>
      </c>
      <c r="D58" s="12">
        <v>108.8</v>
      </c>
      <c r="E58" s="12">
        <v>106.5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7" ht="15.6" x14ac:dyDescent="0.3">
      <c r="A59" s="15" t="s">
        <v>69</v>
      </c>
      <c r="B59" s="12">
        <v>105.6</v>
      </c>
      <c r="C59" s="12">
        <v>93.9</v>
      </c>
      <c r="D59" s="12">
        <v>108.7</v>
      </c>
      <c r="E59" s="12">
        <v>106.8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 ht="15.6" x14ac:dyDescent="0.3">
      <c r="A60" s="15" t="s">
        <v>70</v>
      </c>
      <c r="B60" s="12">
        <v>105.7</v>
      </c>
      <c r="C60" s="12">
        <v>94</v>
      </c>
      <c r="D60" s="12">
        <v>108.8</v>
      </c>
      <c r="E60" s="12">
        <v>107.1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17" ht="15.6" x14ac:dyDescent="0.3">
      <c r="A61" s="15" t="s">
        <v>71</v>
      </c>
      <c r="B61" s="12">
        <v>105.7</v>
      </c>
      <c r="C61" s="12">
        <v>94.2</v>
      </c>
      <c r="D61" s="12">
        <v>108.8</v>
      </c>
      <c r="E61" s="12">
        <v>105.9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17" ht="15.6" x14ac:dyDescent="0.3">
      <c r="A62" s="16" t="s">
        <v>72</v>
      </c>
      <c r="B62" s="12">
        <v>105.7</v>
      </c>
      <c r="C62" s="12">
        <v>94.4</v>
      </c>
      <c r="D62" s="12">
        <v>108.8</v>
      </c>
      <c r="E62" s="12">
        <v>108.5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1:17" ht="15.6" x14ac:dyDescent="0.3">
      <c r="A63" s="16" t="s">
        <v>73</v>
      </c>
      <c r="B63" s="17">
        <v>105.6</v>
      </c>
      <c r="C63" s="17">
        <v>94</v>
      </c>
      <c r="D63" s="17">
        <v>108.8</v>
      </c>
      <c r="E63" s="17">
        <v>108.1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17" ht="15.6" x14ac:dyDescent="0.3">
      <c r="A64" s="15" t="s">
        <v>77</v>
      </c>
      <c r="B64" s="12">
        <v>105.8</v>
      </c>
      <c r="C64" s="12">
        <v>94.5</v>
      </c>
      <c r="D64" s="12">
        <v>108.8</v>
      </c>
      <c r="E64" s="12">
        <v>108.6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</sheetData>
  <phoneticPr fontId="30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7FC23-D6C3-41D4-BDEE-D02D505FC37A}">
  <dimension ref="A1:K77"/>
  <sheetViews>
    <sheetView tabSelected="1" zoomScale="69" zoomScaleNormal="69" workbookViewId="0">
      <selection activeCell="K18" sqref="K18"/>
    </sheetView>
  </sheetViews>
  <sheetFormatPr defaultRowHeight="15" x14ac:dyDescent="0.25"/>
  <cols>
    <col min="2" max="2" width="23.453125" customWidth="1"/>
    <col min="3" max="3" width="42.7265625" customWidth="1"/>
    <col min="4" max="4" width="20.90625" customWidth="1"/>
    <col min="5" max="5" width="47.54296875" customWidth="1"/>
  </cols>
  <sheetData>
    <row r="1" spans="1:11" ht="31.2" x14ac:dyDescent="0.3">
      <c r="A1" s="18" t="s">
        <v>94</v>
      </c>
      <c r="B1" s="18" t="s">
        <v>13</v>
      </c>
      <c r="C1" s="18" t="s">
        <v>14</v>
      </c>
      <c r="D1" s="18" t="s">
        <v>15</v>
      </c>
      <c r="E1" s="18" t="s">
        <v>16</v>
      </c>
    </row>
    <row r="2" spans="1:11" ht="15.6" x14ac:dyDescent="0.3">
      <c r="A2" s="19" t="s">
        <v>17</v>
      </c>
      <c r="B2" s="20">
        <v>100</v>
      </c>
      <c r="C2" s="20">
        <v>100</v>
      </c>
      <c r="D2" s="20">
        <v>100</v>
      </c>
      <c r="E2" s="20">
        <v>100</v>
      </c>
    </row>
    <row r="3" spans="1:11" ht="15.6" x14ac:dyDescent="0.3">
      <c r="A3" s="21" t="s">
        <v>18</v>
      </c>
      <c r="B3" s="22">
        <v>92.6</v>
      </c>
      <c r="C3" s="22">
        <v>83</v>
      </c>
      <c r="D3" s="22">
        <v>95.1</v>
      </c>
      <c r="E3" s="22">
        <v>68.400000000000006</v>
      </c>
    </row>
    <row r="4" spans="1:11" ht="15.6" x14ac:dyDescent="0.3">
      <c r="A4" s="21" t="s">
        <v>19</v>
      </c>
      <c r="B4" s="22">
        <v>75.400000000000006</v>
      </c>
      <c r="C4" s="22">
        <v>50.7</v>
      </c>
      <c r="D4" s="22">
        <v>82.1</v>
      </c>
      <c r="E4" s="22">
        <v>6.6</v>
      </c>
    </row>
    <row r="5" spans="1:11" ht="15.6" x14ac:dyDescent="0.3">
      <c r="A5" s="21" t="s">
        <v>20</v>
      </c>
      <c r="B5" s="22">
        <v>75.900000000000006</v>
      </c>
      <c r="C5" s="22">
        <v>53.9</v>
      </c>
      <c r="D5" s="22">
        <v>81.900000000000006</v>
      </c>
      <c r="E5" s="22">
        <v>16.5</v>
      </c>
      <c r="K5" s="29">
        <f>G19-G11</f>
        <v>75.099999999999909</v>
      </c>
    </row>
    <row r="6" spans="1:11" ht="15.6" x14ac:dyDescent="0.3">
      <c r="A6" s="21" t="s">
        <v>21</v>
      </c>
      <c r="B6" s="22">
        <v>82.2</v>
      </c>
      <c r="C6" s="22">
        <v>66.7</v>
      </c>
      <c r="D6" s="22">
        <v>86.3</v>
      </c>
      <c r="E6" s="22">
        <v>79</v>
      </c>
      <c r="F6" s="29">
        <f>SUM(B13:B24)</f>
        <v>1177</v>
      </c>
      <c r="K6">
        <f>K5/G11</f>
        <v>6.3806287170773079E-2</v>
      </c>
    </row>
    <row r="7" spans="1:11" ht="15.6" x14ac:dyDescent="0.3">
      <c r="A7" s="21" t="s">
        <v>22</v>
      </c>
      <c r="B7" s="22">
        <v>87.4</v>
      </c>
      <c r="C7" s="22">
        <v>81.5</v>
      </c>
      <c r="D7" s="22">
        <v>89</v>
      </c>
      <c r="E7" s="22">
        <v>103.7</v>
      </c>
      <c r="F7" s="29">
        <f>SUM(B25:B36)</f>
        <v>1246.9000000000001</v>
      </c>
    </row>
    <row r="8" spans="1:11" ht="15.6" x14ac:dyDescent="0.3">
      <c r="A8" s="21" t="s">
        <v>23</v>
      </c>
      <c r="B8" s="22">
        <v>90.4</v>
      </c>
      <c r="C8" s="22">
        <v>87</v>
      </c>
      <c r="D8" s="22">
        <v>91.3</v>
      </c>
      <c r="E8" s="22">
        <v>98.8</v>
      </c>
      <c r="F8" s="29">
        <f>F7-F6</f>
        <v>69.900000000000091</v>
      </c>
    </row>
    <row r="9" spans="1:11" ht="15.6" x14ac:dyDescent="0.3">
      <c r="A9" s="21" t="s">
        <v>24</v>
      </c>
      <c r="B9" s="22">
        <v>91.7</v>
      </c>
      <c r="C9" s="22">
        <v>86</v>
      </c>
      <c r="D9" s="22">
        <v>93.2</v>
      </c>
      <c r="E9" s="22">
        <v>98.8</v>
      </c>
      <c r="F9">
        <f>F8/F6</f>
        <v>5.9388275276125821E-2</v>
      </c>
      <c r="K9" s="29">
        <f>G20-G12</f>
        <v>-5.5</v>
      </c>
    </row>
    <row r="10" spans="1:11" ht="15.6" x14ac:dyDescent="0.3">
      <c r="A10" s="21" t="s">
        <v>25</v>
      </c>
      <c r="B10" s="22">
        <v>92.3</v>
      </c>
      <c r="C10" s="22">
        <v>83</v>
      </c>
      <c r="D10" s="22">
        <v>94.8</v>
      </c>
      <c r="E10" s="22">
        <v>93.7</v>
      </c>
      <c r="F10">
        <f>F9*100</f>
        <v>5.9388275276125819</v>
      </c>
      <c r="K10">
        <f>K9/G12</f>
        <v>-5.2521008403361357E-3</v>
      </c>
    </row>
    <row r="11" spans="1:11" ht="15.6" x14ac:dyDescent="0.3">
      <c r="A11" s="21" t="s">
        <v>26</v>
      </c>
      <c r="B11" s="22">
        <v>89.5</v>
      </c>
      <c r="C11" s="22">
        <v>74.599999999999994</v>
      </c>
      <c r="D11" s="22">
        <v>93.5</v>
      </c>
      <c r="E11" s="22">
        <v>76.5</v>
      </c>
      <c r="G11" s="29">
        <f>SUM(B13:B24)</f>
        <v>1177</v>
      </c>
    </row>
    <row r="12" spans="1:11" ht="15.6" x14ac:dyDescent="0.3">
      <c r="A12" s="21" t="s">
        <v>27</v>
      </c>
      <c r="B12" s="22">
        <v>91.5</v>
      </c>
      <c r="C12" s="22">
        <v>82.3</v>
      </c>
      <c r="D12" s="22">
        <v>93.9</v>
      </c>
      <c r="E12" s="22">
        <v>86.8</v>
      </c>
      <c r="G12" s="29">
        <f>SUM(C13:C24)</f>
        <v>1047.1999999999998</v>
      </c>
    </row>
    <row r="13" spans="1:11" ht="15.6" x14ac:dyDescent="0.3">
      <c r="A13" s="21" t="s">
        <v>28</v>
      </c>
      <c r="B13" s="22">
        <v>88.3</v>
      </c>
      <c r="C13" s="22">
        <v>72.599999999999994</v>
      </c>
      <c r="D13" s="22">
        <v>92.5</v>
      </c>
      <c r="E13" s="22">
        <v>67.5</v>
      </c>
      <c r="F13" s="29"/>
      <c r="G13" s="29">
        <f>SUM(D13:D24)</f>
        <v>1212.0000000000002</v>
      </c>
      <c r="K13" s="29">
        <f>G21-G13</f>
        <v>71.499999999999773</v>
      </c>
    </row>
    <row r="14" spans="1:11" ht="15.6" x14ac:dyDescent="0.3">
      <c r="A14" s="21" t="s">
        <v>29</v>
      </c>
      <c r="B14" s="22">
        <v>89.6</v>
      </c>
      <c r="C14" s="22">
        <v>74.3</v>
      </c>
      <c r="D14" s="22">
        <v>93.6</v>
      </c>
      <c r="E14" s="22">
        <v>74.3</v>
      </c>
      <c r="F14" s="29"/>
      <c r="G14" s="29">
        <f>SUM(E13:E24)</f>
        <v>1025.5</v>
      </c>
      <c r="K14">
        <f>K13/G13</f>
        <v>5.8993399339933791E-2</v>
      </c>
    </row>
    <row r="15" spans="1:11" ht="15.6" x14ac:dyDescent="0.3">
      <c r="A15" s="21" t="s">
        <v>30</v>
      </c>
      <c r="B15" s="22">
        <v>92.7</v>
      </c>
      <c r="C15" s="22">
        <v>75.7</v>
      </c>
      <c r="D15" s="22">
        <v>97.3</v>
      </c>
      <c r="E15" s="22">
        <v>75.900000000000006</v>
      </c>
    </row>
    <row r="16" spans="1:11" ht="15.6" x14ac:dyDescent="0.3">
      <c r="A16" s="21" t="s">
        <v>31</v>
      </c>
      <c r="B16" s="22">
        <v>96.6</v>
      </c>
      <c r="C16" s="22">
        <v>85.5</v>
      </c>
      <c r="D16" s="22">
        <v>99.6</v>
      </c>
      <c r="E16" s="22">
        <v>92.3</v>
      </c>
      <c r="K16" s="29">
        <f>G22-G14</f>
        <v>245.10000000000014</v>
      </c>
    </row>
    <row r="17" spans="1:11" ht="15.6" x14ac:dyDescent="0.3">
      <c r="A17" s="21" t="s">
        <v>32</v>
      </c>
      <c r="B17" s="22">
        <v>98.7</v>
      </c>
      <c r="C17" s="22">
        <v>89.1</v>
      </c>
      <c r="D17" s="22">
        <v>101.3</v>
      </c>
      <c r="E17" s="22">
        <v>95.9</v>
      </c>
      <c r="K17">
        <f>K16/G14</f>
        <v>0.23900536323744528</v>
      </c>
    </row>
    <row r="18" spans="1:11" ht="15.6" x14ac:dyDescent="0.3">
      <c r="A18" s="21" t="s">
        <v>33</v>
      </c>
      <c r="B18" s="22">
        <v>100</v>
      </c>
      <c r="C18" s="22">
        <v>90.4</v>
      </c>
      <c r="D18" s="22">
        <v>102.7</v>
      </c>
      <c r="E18" s="22">
        <v>92.2</v>
      </c>
    </row>
    <row r="19" spans="1:11" ht="15.6" x14ac:dyDescent="0.3">
      <c r="A19" s="21" t="s">
        <v>34</v>
      </c>
      <c r="B19" s="22">
        <v>99.9</v>
      </c>
      <c r="C19" s="22">
        <v>89.7</v>
      </c>
      <c r="D19" s="22">
        <v>102.7</v>
      </c>
      <c r="E19" s="22">
        <v>88.7</v>
      </c>
      <c r="G19" s="29">
        <f>SUM(B37:B48)</f>
        <v>1252.0999999999999</v>
      </c>
    </row>
    <row r="20" spans="1:11" ht="15.6" x14ac:dyDescent="0.3">
      <c r="A20" s="21" t="s">
        <v>35</v>
      </c>
      <c r="B20" s="22">
        <v>101</v>
      </c>
      <c r="C20" s="22">
        <v>93.4</v>
      </c>
      <c r="D20" s="22">
        <v>103</v>
      </c>
      <c r="E20" s="22">
        <v>88.2</v>
      </c>
      <c r="G20" s="29">
        <f>SUM(C37:C47)</f>
        <v>1041.6999999999998</v>
      </c>
    </row>
    <row r="21" spans="1:11" ht="15.6" x14ac:dyDescent="0.3">
      <c r="A21" s="21" t="s">
        <v>36</v>
      </c>
      <c r="B21" s="22">
        <v>102</v>
      </c>
      <c r="C21" s="22">
        <v>94.2</v>
      </c>
      <c r="D21" s="22">
        <v>104.1</v>
      </c>
      <c r="E21" s="22">
        <v>84</v>
      </c>
      <c r="G21" s="29">
        <f>SUM(D37:D48)</f>
        <v>1283.5</v>
      </c>
    </row>
    <row r="22" spans="1:11" ht="15.6" x14ac:dyDescent="0.3">
      <c r="A22" s="21" t="s">
        <v>37</v>
      </c>
      <c r="B22" s="22">
        <v>102.6</v>
      </c>
      <c r="C22" s="22">
        <v>94.8</v>
      </c>
      <c r="D22" s="22">
        <v>104.7</v>
      </c>
      <c r="E22" s="22">
        <v>88.4</v>
      </c>
      <c r="G22" s="29">
        <f>SUM(E37:E48)</f>
        <v>1270.6000000000001</v>
      </c>
    </row>
    <row r="23" spans="1:11" ht="15.6" x14ac:dyDescent="0.3">
      <c r="A23" s="21" t="s">
        <v>38</v>
      </c>
      <c r="B23" s="22">
        <v>102.9</v>
      </c>
      <c r="C23" s="22">
        <v>94.8</v>
      </c>
      <c r="D23" s="22">
        <v>105.1</v>
      </c>
      <c r="E23" s="22">
        <v>89.3</v>
      </c>
    </row>
    <row r="24" spans="1:11" ht="15.6" x14ac:dyDescent="0.3">
      <c r="A24" s="21" t="s">
        <v>39</v>
      </c>
      <c r="B24" s="22">
        <v>102.7</v>
      </c>
      <c r="C24" s="22">
        <v>92.7</v>
      </c>
      <c r="D24" s="22">
        <v>105.4</v>
      </c>
      <c r="E24" s="22">
        <v>88.8</v>
      </c>
    </row>
    <row r="25" spans="1:11" ht="15.6" x14ac:dyDescent="0.3">
      <c r="A25" s="21" t="s">
        <v>40</v>
      </c>
      <c r="B25" s="22">
        <v>103.1</v>
      </c>
      <c r="C25" s="22">
        <v>93.5</v>
      </c>
      <c r="D25" s="22">
        <v>105.6</v>
      </c>
      <c r="E25" s="22">
        <v>89.5</v>
      </c>
    </row>
    <row r="26" spans="1:11" ht="15.6" x14ac:dyDescent="0.3">
      <c r="A26" s="21" t="s">
        <v>41</v>
      </c>
      <c r="B26" s="22">
        <v>103.9</v>
      </c>
      <c r="C26" s="22">
        <v>95.9</v>
      </c>
      <c r="D26" s="22">
        <v>106</v>
      </c>
      <c r="E26" s="22">
        <v>89</v>
      </c>
    </row>
    <row r="27" spans="1:11" ht="15.6" x14ac:dyDescent="0.3">
      <c r="A27" s="21" t="s">
        <v>42</v>
      </c>
      <c r="B27" s="22">
        <v>103.8</v>
      </c>
      <c r="C27" s="22">
        <v>95</v>
      </c>
      <c r="D27" s="22">
        <v>106.2</v>
      </c>
      <c r="E27" s="22">
        <v>80.599999999999994</v>
      </c>
    </row>
    <row r="28" spans="1:11" ht="15.6" x14ac:dyDescent="0.3">
      <c r="A28" s="21" t="s">
        <v>43</v>
      </c>
      <c r="B28" s="22">
        <v>103.7</v>
      </c>
      <c r="C28" s="22">
        <v>96.1</v>
      </c>
      <c r="D28" s="22">
        <v>105.8</v>
      </c>
      <c r="E28" s="22">
        <v>91.3</v>
      </c>
    </row>
    <row r="29" spans="1:11" ht="15.6" x14ac:dyDescent="0.3">
      <c r="A29" s="21" t="s">
        <v>44</v>
      </c>
      <c r="B29" s="22">
        <v>104.3</v>
      </c>
      <c r="C29" s="22">
        <v>96.2</v>
      </c>
      <c r="D29" s="22">
        <v>106.4</v>
      </c>
      <c r="E29" s="22">
        <v>91.9</v>
      </c>
    </row>
    <row r="30" spans="1:11" ht="15.6" x14ac:dyDescent="0.3">
      <c r="A30" s="21" t="s">
        <v>45</v>
      </c>
      <c r="B30" s="22">
        <v>103.4</v>
      </c>
      <c r="C30" s="22">
        <v>95.6</v>
      </c>
      <c r="D30" s="22">
        <v>105.6</v>
      </c>
      <c r="E30" s="22">
        <v>88.8</v>
      </c>
    </row>
    <row r="31" spans="1:11" ht="15.6" x14ac:dyDescent="0.3">
      <c r="A31" s="21" t="s">
        <v>95</v>
      </c>
      <c r="B31" s="22">
        <v>104.1</v>
      </c>
      <c r="C31" s="22">
        <v>96.1</v>
      </c>
      <c r="D31" s="22">
        <v>106.2</v>
      </c>
      <c r="E31" s="22">
        <v>94.3</v>
      </c>
    </row>
    <row r="32" spans="1:11" ht="15.6" x14ac:dyDescent="0.3">
      <c r="A32" s="21" t="s">
        <v>47</v>
      </c>
      <c r="B32" s="22">
        <v>104.2</v>
      </c>
      <c r="C32" s="22">
        <v>94.9</v>
      </c>
      <c r="D32" s="22">
        <v>106.8</v>
      </c>
      <c r="E32" s="22">
        <v>94.4</v>
      </c>
    </row>
    <row r="33" spans="1:5" ht="15.6" x14ac:dyDescent="0.3">
      <c r="A33" s="21" t="s">
        <v>48</v>
      </c>
      <c r="B33" s="22">
        <v>103.6</v>
      </c>
      <c r="C33" s="22">
        <v>93.8</v>
      </c>
      <c r="D33" s="22">
        <v>106.2</v>
      </c>
      <c r="E33" s="22">
        <v>92.3</v>
      </c>
    </row>
    <row r="34" spans="1:5" ht="15.6" x14ac:dyDescent="0.3">
      <c r="A34" s="21" t="s">
        <v>49</v>
      </c>
      <c r="B34" s="22">
        <v>104.6</v>
      </c>
      <c r="C34" s="22">
        <v>95.5</v>
      </c>
      <c r="D34" s="22">
        <v>107.1</v>
      </c>
      <c r="E34" s="22">
        <v>98.3</v>
      </c>
    </row>
    <row r="35" spans="1:5" ht="15.6" x14ac:dyDescent="0.3">
      <c r="A35" s="21" t="s">
        <v>50</v>
      </c>
      <c r="B35" s="22">
        <v>104.4</v>
      </c>
      <c r="C35" s="22">
        <v>95.4</v>
      </c>
      <c r="D35" s="22">
        <v>106.9</v>
      </c>
      <c r="E35" s="22">
        <v>101.1</v>
      </c>
    </row>
    <row r="36" spans="1:5" ht="15.6" x14ac:dyDescent="0.3">
      <c r="A36" s="21" t="s">
        <v>51</v>
      </c>
      <c r="B36" s="22">
        <v>103.8</v>
      </c>
      <c r="C36" s="22">
        <v>94.8</v>
      </c>
      <c r="D36" s="22">
        <v>106.3</v>
      </c>
      <c r="E36" s="22">
        <v>105.5</v>
      </c>
    </row>
    <row r="37" spans="1:5" ht="15.6" x14ac:dyDescent="0.3">
      <c r="A37" s="21" t="s">
        <v>52</v>
      </c>
      <c r="B37" s="22">
        <v>104.6</v>
      </c>
      <c r="C37" s="22">
        <v>95</v>
      </c>
      <c r="D37" s="22">
        <v>107.2</v>
      </c>
      <c r="E37" s="22">
        <v>105.2</v>
      </c>
    </row>
    <row r="38" spans="1:5" ht="15.6" x14ac:dyDescent="0.3">
      <c r="A38" s="21" t="s">
        <v>53</v>
      </c>
      <c r="B38" s="22">
        <v>104.8</v>
      </c>
      <c r="C38" s="22">
        <v>95.6</v>
      </c>
      <c r="D38" s="22">
        <v>107.3</v>
      </c>
      <c r="E38" s="22">
        <v>104.3</v>
      </c>
    </row>
    <row r="39" spans="1:5" ht="15.6" x14ac:dyDescent="0.3">
      <c r="A39" s="21" t="s">
        <v>54</v>
      </c>
      <c r="B39" s="22">
        <v>104.4</v>
      </c>
      <c r="C39" s="22">
        <v>94.4</v>
      </c>
      <c r="D39" s="22">
        <v>107.1</v>
      </c>
      <c r="E39" s="22">
        <v>98.4</v>
      </c>
    </row>
    <row r="40" spans="1:5" ht="15.6" x14ac:dyDescent="0.3">
      <c r="A40" s="21" t="s">
        <v>55</v>
      </c>
      <c r="B40" s="22">
        <v>104.5</v>
      </c>
      <c r="C40" s="22">
        <v>95.5</v>
      </c>
      <c r="D40" s="22">
        <v>106.9</v>
      </c>
      <c r="E40" s="22">
        <v>103.8</v>
      </c>
    </row>
    <row r="41" spans="1:5" ht="15.6" x14ac:dyDescent="0.3">
      <c r="A41" s="21" t="s">
        <v>56</v>
      </c>
      <c r="B41" s="22">
        <v>104.2</v>
      </c>
      <c r="C41" s="22">
        <v>94.6</v>
      </c>
      <c r="D41" s="22">
        <v>106.8</v>
      </c>
      <c r="E41" s="22">
        <v>103.5</v>
      </c>
    </row>
    <row r="42" spans="1:5" ht="15.6" x14ac:dyDescent="0.3">
      <c r="A42" s="21" t="s">
        <v>57</v>
      </c>
      <c r="B42" s="22">
        <v>104.5</v>
      </c>
      <c r="C42" s="22">
        <v>95.3</v>
      </c>
      <c r="D42" s="22">
        <v>107</v>
      </c>
      <c r="E42" s="22">
        <v>105.4</v>
      </c>
    </row>
    <row r="43" spans="1:5" ht="15.6" x14ac:dyDescent="0.3">
      <c r="A43" s="21" t="s">
        <v>58</v>
      </c>
      <c r="B43" s="22">
        <v>104.1</v>
      </c>
      <c r="C43" s="22">
        <v>94.9</v>
      </c>
      <c r="D43" s="22">
        <v>106.6</v>
      </c>
      <c r="E43" s="22">
        <v>107.3</v>
      </c>
    </row>
    <row r="44" spans="1:5" ht="15.6" x14ac:dyDescent="0.3">
      <c r="A44" s="21" t="s">
        <v>59</v>
      </c>
      <c r="B44" s="22">
        <v>104.3</v>
      </c>
      <c r="C44" s="22">
        <v>94.3</v>
      </c>
      <c r="D44" s="22">
        <v>107</v>
      </c>
      <c r="E44" s="22">
        <v>108</v>
      </c>
    </row>
    <row r="45" spans="1:5" ht="15.6" x14ac:dyDescent="0.3">
      <c r="A45" s="21" t="s">
        <v>60</v>
      </c>
      <c r="B45" s="22">
        <v>104.3</v>
      </c>
      <c r="C45" s="22">
        <v>93.7</v>
      </c>
      <c r="D45" s="22">
        <v>107.1</v>
      </c>
      <c r="E45" s="22">
        <v>105.6</v>
      </c>
    </row>
    <row r="46" spans="1:5" ht="15.6" x14ac:dyDescent="0.3">
      <c r="A46" s="21" t="s">
        <v>61</v>
      </c>
      <c r="B46" s="22">
        <v>104</v>
      </c>
      <c r="C46" s="22">
        <v>93.8</v>
      </c>
      <c r="D46" s="22">
        <v>106.7</v>
      </c>
      <c r="E46" s="22">
        <v>108.9</v>
      </c>
    </row>
    <row r="47" spans="1:5" ht="15.6" x14ac:dyDescent="0.3">
      <c r="A47" s="21" t="s">
        <v>62</v>
      </c>
      <c r="B47" s="22">
        <v>104.2</v>
      </c>
      <c r="C47" s="22">
        <v>94.6</v>
      </c>
      <c r="D47" s="22">
        <v>106.8</v>
      </c>
      <c r="E47" s="22">
        <v>109.8</v>
      </c>
    </row>
    <row r="48" spans="1:5" ht="15.6" x14ac:dyDescent="0.3">
      <c r="A48" s="21" t="s">
        <v>63</v>
      </c>
      <c r="B48" s="22">
        <v>104.2</v>
      </c>
      <c r="C48" s="22">
        <v>93.8</v>
      </c>
      <c r="D48" s="22">
        <v>107</v>
      </c>
      <c r="E48" s="22">
        <v>110.4</v>
      </c>
    </row>
    <row r="49" spans="1:5" ht="15.6" x14ac:dyDescent="0.3">
      <c r="A49" s="21" t="s">
        <v>64</v>
      </c>
      <c r="B49" s="22">
        <v>104.8</v>
      </c>
      <c r="C49" s="22">
        <v>94.7</v>
      </c>
      <c r="D49" s="22">
        <v>107.5</v>
      </c>
      <c r="E49" s="22">
        <v>109.2</v>
      </c>
    </row>
    <row r="50" spans="1:5" ht="15.6" x14ac:dyDescent="0.3">
      <c r="A50" s="21" t="s">
        <v>65</v>
      </c>
      <c r="B50" s="22">
        <v>105</v>
      </c>
      <c r="C50" s="22">
        <v>94.5</v>
      </c>
      <c r="D50" s="22">
        <v>107.8</v>
      </c>
      <c r="E50" s="22">
        <v>109</v>
      </c>
    </row>
    <row r="51" spans="1:5" ht="15.6" x14ac:dyDescent="0.3">
      <c r="A51" s="21" t="s">
        <v>66</v>
      </c>
      <c r="B51" s="22">
        <v>105.5</v>
      </c>
      <c r="C51" s="22">
        <v>94.7</v>
      </c>
      <c r="D51" s="22">
        <v>108.5</v>
      </c>
      <c r="E51" s="22">
        <v>107.5</v>
      </c>
    </row>
    <row r="52" spans="1:5" ht="15.6" x14ac:dyDescent="0.3">
      <c r="A52" s="23" t="s">
        <v>67</v>
      </c>
      <c r="B52" s="24">
        <v>105.6</v>
      </c>
      <c r="C52" s="24">
        <v>93.9</v>
      </c>
      <c r="D52" s="24">
        <v>108.7</v>
      </c>
      <c r="E52" s="24">
        <v>107.3</v>
      </c>
    </row>
    <row r="53" spans="1:5" ht="15.6" x14ac:dyDescent="0.3">
      <c r="A53" s="21" t="s">
        <v>68</v>
      </c>
      <c r="B53" s="22">
        <v>105.8</v>
      </c>
      <c r="C53" s="22">
        <v>94.5</v>
      </c>
      <c r="D53" s="22">
        <v>108.8</v>
      </c>
      <c r="E53" s="22">
        <v>106.5</v>
      </c>
    </row>
    <row r="54" spans="1:5" ht="15.6" x14ac:dyDescent="0.3">
      <c r="A54" s="21" t="s">
        <v>69</v>
      </c>
      <c r="B54" s="22">
        <v>105.6</v>
      </c>
      <c r="C54" s="22">
        <v>93.9</v>
      </c>
      <c r="D54" s="22">
        <v>108.7</v>
      </c>
      <c r="E54" s="22">
        <v>106.8</v>
      </c>
    </row>
    <row r="55" spans="1:5" ht="15.6" x14ac:dyDescent="0.3">
      <c r="A55" s="21" t="s">
        <v>70</v>
      </c>
      <c r="B55" s="22">
        <v>105.7</v>
      </c>
      <c r="C55" s="22">
        <v>94</v>
      </c>
      <c r="D55" s="22">
        <v>108.8</v>
      </c>
      <c r="E55" s="22">
        <v>107.1</v>
      </c>
    </row>
    <row r="56" spans="1:5" ht="15.6" x14ac:dyDescent="0.3">
      <c r="A56" s="21" t="s">
        <v>71</v>
      </c>
      <c r="B56" s="22">
        <v>105.7</v>
      </c>
      <c r="C56" s="22">
        <v>94.2</v>
      </c>
      <c r="D56" s="22">
        <v>108.8</v>
      </c>
      <c r="E56" s="22">
        <v>105.9</v>
      </c>
    </row>
    <row r="57" spans="1:5" ht="15.6" x14ac:dyDescent="0.3">
      <c r="A57" s="23" t="s">
        <v>72</v>
      </c>
      <c r="B57" s="22">
        <v>105.7</v>
      </c>
      <c r="C57" s="22">
        <v>94.4</v>
      </c>
      <c r="D57" s="22">
        <v>108.8</v>
      </c>
      <c r="E57" s="22">
        <v>108.5</v>
      </c>
    </row>
    <row r="58" spans="1:5" ht="15.6" x14ac:dyDescent="0.3">
      <c r="A58" s="23" t="s">
        <v>73</v>
      </c>
      <c r="B58" s="24">
        <v>105.6</v>
      </c>
      <c r="C58" s="24">
        <v>94</v>
      </c>
      <c r="D58" s="24">
        <v>108.8</v>
      </c>
      <c r="E58" s="24">
        <v>108.1</v>
      </c>
    </row>
    <row r="59" spans="1:5" ht="15.6" x14ac:dyDescent="0.3">
      <c r="A59" s="25" t="s">
        <v>77</v>
      </c>
      <c r="B59" s="26">
        <v>105.8</v>
      </c>
      <c r="C59" s="26">
        <v>94.5</v>
      </c>
      <c r="D59" s="26">
        <v>108.8</v>
      </c>
      <c r="E59" s="26">
        <v>108.6</v>
      </c>
    </row>
    <row r="63" spans="1:5" x14ac:dyDescent="0.25">
      <c r="D63" t="s">
        <v>92</v>
      </c>
    </row>
    <row r="65" spans="2:4" x14ac:dyDescent="0.25">
      <c r="B65" t="s">
        <v>96</v>
      </c>
      <c r="D65" t="s">
        <v>93</v>
      </c>
    </row>
    <row r="67" spans="2:4" x14ac:dyDescent="0.25">
      <c r="B67" s="27" t="s">
        <v>106</v>
      </c>
      <c r="C67" s="28">
        <f>AVERAGE(E2:E59)</f>
        <v>93.558620689655214</v>
      </c>
    </row>
    <row r="68" spans="2:4" x14ac:dyDescent="0.25">
      <c r="B68" s="27" t="s">
        <v>97</v>
      </c>
      <c r="C68" s="27">
        <f>MODE(E2:E59)</f>
        <v>98.8</v>
      </c>
    </row>
    <row r="69" spans="2:4" x14ac:dyDescent="0.25">
      <c r="B69" s="27" t="s">
        <v>98</v>
      </c>
      <c r="C69" s="28">
        <f>MEDIAN(E2:E59)</f>
        <v>98.35</v>
      </c>
    </row>
    <row r="70" spans="2:4" x14ac:dyDescent="0.25">
      <c r="B70" s="27" t="s">
        <v>99</v>
      </c>
      <c r="C70" s="27">
        <f>_xlfn.STDEV.S(E2:E59)</f>
        <v>19.227210565609635</v>
      </c>
    </row>
    <row r="71" spans="2:4" x14ac:dyDescent="0.25">
      <c r="B71" s="27" t="s">
        <v>100</v>
      </c>
      <c r="C71" s="27">
        <f>_xlfn.VAR.S(E2:E59)</f>
        <v>369.68562613429071</v>
      </c>
    </row>
    <row r="72" spans="2:4" x14ac:dyDescent="0.25">
      <c r="B72" s="27" t="s">
        <v>101</v>
      </c>
      <c r="C72" s="28">
        <f>MIN(E2:E59)</f>
        <v>6.6</v>
      </c>
    </row>
    <row r="73" spans="2:4" x14ac:dyDescent="0.25">
      <c r="B73" s="27" t="s">
        <v>102</v>
      </c>
      <c r="C73" s="27">
        <f>QUARTILE(E2:E59,1)</f>
        <v>88.8</v>
      </c>
    </row>
    <row r="74" spans="2:4" x14ac:dyDescent="0.25">
      <c r="B74" s="27" t="s">
        <v>103</v>
      </c>
      <c r="C74" s="27">
        <f>QUARTILE(E2:E59,2)</f>
        <v>98.35</v>
      </c>
    </row>
    <row r="75" spans="2:4" x14ac:dyDescent="0.25">
      <c r="B75" s="27" t="s">
        <v>104</v>
      </c>
      <c r="C75" s="27">
        <f>QUARTILE(E2:E59,3)</f>
        <v>106.35</v>
      </c>
    </row>
    <row r="76" spans="2:4" x14ac:dyDescent="0.25">
      <c r="B76" s="27" t="s">
        <v>105</v>
      </c>
      <c r="C76" s="28">
        <f>MAX(E2:E59)</f>
        <v>110.4</v>
      </c>
    </row>
    <row r="77" spans="2:4" x14ac:dyDescent="0.25">
      <c r="C77" s="28"/>
    </row>
  </sheetData>
  <conditionalFormatting sqref="B2:E59">
    <cfRule type="cellIs" dxfId="7" priority="1" operator="greaterThan">
      <formula>100</formula>
    </cfRule>
    <cfRule type="cellIs" dxfId="6" priority="2" operator="lessThan">
      <formula>70</formula>
    </cfRule>
    <cfRule type="cellIs" dxfId="5" priority="3" operator="between">
      <formula>70</formula>
      <formula>90</formula>
    </cfRule>
    <cfRule type="cellIs" dxfId="4" priority="6" operator="greaterThan">
      <formula>80</formula>
    </cfRule>
    <cfRule type="cellIs" dxfId="3" priority="7" operator="greaterThan">
      <formula>100</formula>
    </cfRule>
  </conditionalFormatting>
  <conditionalFormatting sqref="D10">
    <cfRule type="cellIs" dxfId="2" priority="4" operator="between">
      <formula>90</formula>
      <formula>105</formula>
    </cfRule>
    <cfRule type="cellIs" dxfId="1" priority="5" operator="between">
      <formula>70</formula>
      <formula>980</formula>
    </cfRule>
  </conditionalFormatting>
  <conditionalFormatting sqref="L15">
    <cfRule type="cellIs" dxfId="0" priority="8" operator="greaterThan">
      <formula>80</formula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{75B52D5A-492E-4777-8216-A54811CD0E46}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B52D5A-492E-4777-8216-A54811CD0E4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ionName xmlns="1e572c8d-6813-4013-8a4a-be491ac59459">Datasets</SectionName>
    <Comments xmlns="1e572c8d-6813-4013-8a4a-be491ac59459" xsi:nil="true"/>
    <TaxCatchAll xmlns="96a98433-1569-4222-be80-afd48d89a184" xsi:nil="true"/>
    <lcf76f155ced4ddcb4097134ff3c332f xmlns="1e572c8d-6813-4013-8a4a-be491ac59459">
      <Terms xmlns="http://schemas.microsoft.com/office/infopath/2007/PartnerControls"/>
    </lcf76f155ced4ddcb4097134ff3c332f>
    <ReferenceId xmlns="1e572c8d-6813-4013-8a4a-be491ac59459">8867</ReferenceId>
    <Notes xmlns="1e572c8d-6813-4013-8a4a-be491ac59459" xsi:nil="true"/>
    <TrackerId xmlns="1e572c8d-6813-4013-8a4a-be491ac59459">TRCK-2931</TrackerI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6FE8C85E70484CA6E47CDF031DEDC1" ma:contentTypeVersion="18" ma:contentTypeDescription="Create a new document." ma:contentTypeScope="" ma:versionID="39a28afb6bfd1532f30453894a73da6c">
  <xsd:schema xmlns:xsd="http://www.w3.org/2001/XMLSchema" xmlns:xs="http://www.w3.org/2001/XMLSchema" xmlns:p="http://schemas.microsoft.com/office/2006/metadata/properties" xmlns:ns2="1e572c8d-6813-4013-8a4a-be491ac59459" xmlns:ns3="96a98433-1569-4222-be80-afd48d89a184" targetNamespace="http://schemas.microsoft.com/office/2006/metadata/properties" ma:root="true" ma:fieldsID="c6cf37292414ab3c2182af2094a228db" ns2:_="" ns3:_="">
    <xsd:import namespace="1e572c8d-6813-4013-8a4a-be491ac59459"/>
    <xsd:import namespace="96a98433-1569-4222-be80-afd48d89a184"/>
    <xsd:element name="properties">
      <xsd:complexType>
        <xsd:sequence>
          <xsd:element name="documentManagement">
            <xsd:complexType>
              <xsd:all>
                <xsd:element ref="ns2:SectionName" minOccurs="0"/>
                <xsd:element ref="ns2:TrackerId" minOccurs="0"/>
                <xsd:element ref="ns2:ReferenceId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Comments" minOccurs="0"/>
                <xsd:element ref="ns2:Notes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72c8d-6813-4013-8a4a-be491ac59459" elementFormDefault="qualified">
    <xsd:import namespace="http://schemas.microsoft.com/office/2006/documentManagement/types"/>
    <xsd:import namespace="http://schemas.microsoft.com/office/infopath/2007/PartnerControls"/>
    <xsd:element name="SectionName" ma:index="8" nillable="true" ma:displayName="Section Name" ma:internalName="SectionName">
      <xsd:simpleType>
        <xsd:restriction base="dms:Text">
          <xsd:maxLength value="255"/>
        </xsd:restriction>
      </xsd:simpleType>
    </xsd:element>
    <xsd:element name="TrackerId" ma:index="9" nillable="true" ma:displayName="Tracker Id" ma:internalName="TrackerId">
      <xsd:simpleType>
        <xsd:restriction base="dms:Text">
          <xsd:maxLength value="255"/>
        </xsd:restriction>
      </xsd:simpleType>
    </xsd:element>
    <xsd:element name="ReferenceId" ma:index="10" nillable="true" ma:displayName="Reference Id" ma:internalName="ReferenceId">
      <xsd:simpleType>
        <xsd:restriction base="dms:Text">
          <xsd:maxLength value="255"/>
        </xsd:restriction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1c754ed-6b8d-47f3-b51f-af8d6409c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1" nillable="true" ma:displayName="Comments" ma:description="test" ma:format="Dropdown" ma:internalName="Comments">
      <xsd:simpleType>
        <xsd:restriction base="dms:Text">
          <xsd:maxLength value="255"/>
        </xsd:restriction>
      </xsd:simpleType>
    </xsd:element>
    <xsd:element name="Notes" ma:index="22" nillable="true" ma:displayName="Notes" ma:description="Final proofread" ma:format="Dropdown" ma:internalName="Notes">
      <xsd:simpleType>
        <xsd:restriction base="dms:Text">
          <xsd:maxLength value="255"/>
        </xsd:restriction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a98433-1569-4222-be80-afd48d89a18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2cce4f6-f704-4165-ba2c-a30e38f72b83}" ma:internalName="TaxCatchAll" ma:showField="CatchAllData" ma:web="96a98433-1569-4222-be80-afd48d89a1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E156AD-68EB-4A72-95EC-56F06A54C4D0}">
  <ds:schemaRefs>
    <ds:schemaRef ds:uri="http://schemas.microsoft.com/office/2006/documentManagement/types"/>
    <ds:schemaRef ds:uri="http://schemas.openxmlformats.org/package/2006/metadata/core-properties"/>
    <ds:schemaRef ds:uri="3da6609a-69cd-4128-b2e2-06200c64debd"/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f4a37812-e683-4e69-908b-9c326df5ac64"/>
    <ds:schemaRef ds:uri="http://www.w3.org/XML/1998/namespace"/>
    <ds:schemaRef ds:uri="1e572c8d-6813-4013-8a4a-be491ac59459"/>
    <ds:schemaRef ds:uri="96a98433-1569-4222-be80-afd48d89a184"/>
  </ds:schemaRefs>
</ds:datastoreItem>
</file>

<file path=customXml/itemProps2.xml><?xml version="1.0" encoding="utf-8"?>
<ds:datastoreItem xmlns:ds="http://schemas.openxmlformats.org/officeDocument/2006/customXml" ds:itemID="{7FAE153D-70EF-47DD-8BD7-1CE8E612B4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832112-1966-491A-8FCD-CAB8C87F6E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572c8d-6813-4013-8a4a-be491ac59459"/>
    <ds:schemaRef ds:uri="96a98433-1569-4222-be80-afd48d89a1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078807bf-ce82-4688-bce0-0d811684dc46}" enabled="0" method="" siteId="{078807bf-ce82-4688-bce0-0d811684dc4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Cover_page</vt:lpstr>
      <vt:lpstr>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Gibbins, Mark</dc:creator>
  <cp:keywords/>
  <dc:description/>
  <cp:lastModifiedBy>Gurjot Singh</cp:lastModifiedBy>
  <cp:revision/>
  <dcterms:created xsi:type="dcterms:W3CDTF">2024-06-04T12:24:39Z</dcterms:created>
  <dcterms:modified xsi:type="dcterms:W3CDTF">2025-02-05T07:24:27Z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0x010100366FE8C85E70484CA6E47CDF031DEDC1</vt:lpwstr>
  </property>
</Properties>
</file>