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gat\OneDrive\Máy tính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B18" i="1"/>
  <c r="B17" i="1"/>
  <c r="C17" i="1"/>
  <c r="D17" i="1"/>
  <c r="E17" i="1"/>
  <c r="F17" i="1"/>
  <c r="C13" i="1"/>
  <c r="D13" i="1"/>
  <c r="E13" i="1"/>
  <c r="F13" i="1"/>
  <c r="B13" i="1"/>
  <c r="C11" i="1"/>
  <c r="F11" i="1"/>
  <c r="B11" i="1"/>
  <c r="E10" i="1"/>
  <c r="C9" i="1"/>
  <c r="C10" i="1" s="1"/>
  <c r="D9" i="1"/>
  <c r="D10" i="1" s="1"/>
  <c r="E9" i="1"/>
  <c r="F9" i="1"/>
  <c r="F10" i="1" s="1"/>
  <c r="B9" i="1"/>
  <c r="B10" i="1" s="1"/>
  <c r="C6" i="1"/>
  <c r="D6" i="1"/>
  <c r="E6" i="1"/>
  <c r="F6" i="1"/>
  <c r="B6" i="1"/>
  <c r="H7" i="1" s="1"/>
  <c r="C4" i="1"/>
  <c r="D4" i="1"/>
  <c r="E4" i="1"/>
  <c r="F4" i="1"/>
  <c r="B4" i="1"/>
  <c r="H4" i="1" s="1"/>
  <c r="C3" i="1"/>
  <c r="H3" i="1" s="1"/>
  <c r="D3" i="1"/>
  <c r="D11" i="1" s="1"/>
  <c r="E3" i="1"/>
  <c r="E11" i="1" s="1"/>
  <c r="F3" i="1"/>
  <c r="B3" i="1"/>
  <c r="H1" i="1"/>
  <c r="H2" i="1"/>
  <c r="H15" i="1" l="1"/>
  <c r="K3" i="1"/>
  <c r="K2" i="1"/>
  <c r="K1" i="1"/>
  <c r="C107" i="1"/>
  <c r="B108" i="1" s="1"/>
  <c r="G113" i="1"/>
  <c r="G112" i="1"/>
  <c r="B107" i="1"/>
  <c r="E39" i="1"/>
  <c r="A36" i="1"/>
  <c r="B36" i="1"/>
  <c r="C36" i="1"/>
  <c r="D36" i="1"/>
  <c r="E36" i="1"/>
  <c r="F36" i="1"/>
  <c r="F41" i="1" s="1"/>
  <c r="G36" i="1"/>
  <c r="H36" i="1"/>
  <c r="I36" i="1"/>
  <c r="I35" i="1"/>
  <c r="I41" i="1" s="1"/>
  <c r="B35" i="1"/>
  <c r="C35" i="1"/>
  <c r="D35" i="1"/>
  <c r="E35" i="1"/>
  <c r="E40" i="1" s="1"/>
  <c r="F35" i="1"/>
  <c r="F40" i="1" s="1"/>
  <c r="G35" i="1"/>
  <c r="G40" i="1" s="1"/>
  <c r="H35" i="1"/>
  <c r="A35" i="1"/>
  <c r="E38" i="1" l="1"/>
  <c r="E63" i="1" s="1"/>
  <c r="H41" i="1"/>
  <c r="G41" i="1"/>
  <c r="F37" i="1"/>
  <c r="G38" i="1"/>
  <c r="G63" i="1" s="1"/>
  <c r="D41" i="1"/>
  <c r="F38" i="1"/>
  <c r="F63" i="1" s="1"/>
  <c r="G37" i="1"/>
  <c r="C41" i="1"/>
  <c r="B41" i="1"/>
  <c r="G39" i="1"/>
  <c r="F39" i="1"/>
  <c r="I37" i="1"/>
  <c r="I38" i="1"/>
  <c r="I63" i="1" s="1"/>
  <c r="I39" i="1"/>
  <c r="I40" i="1"/>
  <c r="E37" i="1"/>
  <c r="E41" i="1"/>
  <c r="D37" i="1"/>
  <c r="D38" i="1"/>
  <c r="D63" i="1" s="1"/>
  <c r="D39" i="1"/>
  <c r="D40" i="1"/>
  <c r="C37" i="1"/>
  <c r="C38" i="1"/>
  <c r="C63" i="1" s="1"/>
  <c r="C39" i="1"/>
  <c r="C40" i="1"/>
  <c r="B37" i="1"/>
  <c r="B38" i="1"/>
  <c r="B63" i="1" s="1"/>
  <c r="B39" i="1"/>
  <c r="B40" i="1"/>
  <c r="H37" i="1"/>
  <c r="H38" i="1"/>
  <c r="H63" i="1" s="1"/>
  <c r="H39" i="1"/>
  <c r="H40" i="1"/>
  <c r="B64" i="1" l="1"/>
  <c r="B73" i="1" s="1"/>
  <c r="B104" i="1"/>
  <c r="B113" i="1" l="1"/>
  <c r="B112" i="1"/>
  <c r="B114" i="1"/>
  <c r="C146" i="1" l="1"/>
  <c r="C134" i="1"/>
  <c r="A146" i="1"/>
  <c r="A134" i="1"/>
  <c r="C140" i="1"/>
  <c r="C128" i="1"/>
  <c r="A117" i="1"/>
  <c r="A140" i="1"/>
  <c r="A128" i="1"/>
  <c r="C137" i="1"/>
  <c r="C125" i="1"/>
  <c r="A137" i="1"/>
  <c r="A125" i="1"/>
  <c r="C143" i="1"/>
  <c r="C131" i="1"/>
  <c r="A143" i="1"/>
  <c r="A131" i="1"/>
  <c r="C117" i="1"/>
  <c r="C118" i="1"/>
  <c r="A118" i="1"/>
</calcChain>
</file>

<file path=xl/sharedStrings.xml><?xml version="1.0" encoding="utf-8"?>
<sst xmlns="http://schemas.openxmlformats.org/spreadsheetml/2006/main" count="55" uniqueCount="31">
  <si>
    <t>x(i)</t>
  </si>
  <si>
    <t>y(i)</t>
  </si>
  <si>
    <t>a0</t>
  </si>
  <si>
    <t>a1</t>
  </si>
  <si>
    <t>S</t>
  </si>
  <si>
    <t>xy</t>
  </si>
  <si>
    <t>x^2</t>
  </si>
  <si>
    <t>x^3</t>
  </si>
  <si>
    <t>x^4</t>
  </si>
  <si>
    <t>x^2 * y</t>
  </si>
  <si>
    <t>a2</t>
  </si>
  <si>
    <t>S=</t>
  </si>
  <si>
    <t>F</t>
  </si>
  <si>
    <t>sigma^2</t>
  </si>
  <si>
    <t>P</t>
  </si>
  <si>
    <t>det=</t>
  </si>
  <si>
    <t>sigma a0</t>
  </si>
  <si>
    <t>sigma a1</t>
  </si>
  <si>
    <t>K</t>
  </si>
  <si>
    <t>t</t>
  </si>
  <si>
    <t>x=</t>
  </si>
  <si>
    <t>SY</t>
  </si>
  <si>
    <t>SX</t>
  </si>
  <si>
    <t>SXY</t>
  </si>
  <si>
    <t>SXX</t>
  </si>
  <si>
    <t>S^2</t>
  </si>
  <si>
    <t>SXXX</t>
  </si>
  <si>
    <t>SXXXX</t>
  </si>
  <si>
    <t>SXXY</t>
  </si>
  <si>
    <t>a-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</si>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</sst>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Aptos Narrow"/>
      <family val="2"/>
      <scheme val="minor"/>
    </font>
    <font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314227</xdr:colOff>
      <xdr:row>65</xdr:row>
      <xdr:rowOff>15712</xdr:rowOff>
    </xdr:from>
    <xdr:to>
      <xdr:col>8</xdr:col>
      <xdr:colOff>82474</xdr:colOff>
      <xdr:row>69</xdr:row>
      <xdr:rowOff>163725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4BF46B1-3F30-BE29-60DF-608073D78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227" y="13016846"/>
          <a:ext cx="6697010" cy="933580"/>
        </a:xfrm>
        <a:prstGeom prst="rect">
          <a:avLst/>
        </a:prstGeom>
      </xdr:spPr>
    </xdr:pic>
    <xdr:clientData/>
  </xdr:twoCellAnchor>
  <xdr:twoCellAnchor>
    <xdr:from>
      <xdr:col>8</xdr:col>
      <xdr:colOff>469605</xdr:colOff>
      <xdr:row>9</xdr:row>
      <xdr:rowOff>177209</xdr:rowOff>
    </xdr:from>
    <xdr:to>
      <xdr:col>14</xdr:col>
      <xdr:colOff>789645</xdr:colOff>
      <xdr:row>12</xdr:row>
      <xdr:rowOff>157538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3024" y="2002465"/>
          <a:ext cx="5955295" cy="56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tabSelected="1" zoomScale="86" workbookViewId="0">
      <selection activeCell="D17" sqref="D17"/>
    </sheetView>
  </sheetViews>
  <sheetFormatPr defaultColWidth="11.1796875" defaultRowHeight="15"/>
  <cols>
    <col min="4" max="4" width="12.1796875" bestFit="1" customWidth="1"/>
  </cols>
  <sheetData>
    <row r="1" spans="1:11" ht="18" thickBot="1">
      <c r="A1" t="s">
        <v>0</v>
      </c>
      <c r="B1" s="2">
        <v>1</v>
      </c>
      <c r="C1" s="3">
        <v>1.5</v>
      </c>
      <c r="D1" s="3">
        <v>2</v>
      </c>
      <c r="E1" s="3">
        <v>3</v>
      </c>
      <c r="F1" s="3">
        <v>3.2</v>
      </c>
      <c r="G1" t="s">
        <v>22</v>
      </c>
      <c r="H1">
        <f>SUM(B1:F1)</f>
        <v>10.7</v>
      </c>
      <c r="J1" t="s">
        <v>26</v>
      </c>
      <c r="K1">
        <f>SUM(B9:F9)</f>
        <v>72.143000000000001</v>
      </c>
    </row>
    <row r="2" spans="1:11" ht="18" thickBot="1">
      <c r="A2" t="s">
        <v>1</v>
      </c>
      <c r="B2" s="4">
        <v>8.1</v>
      </c>
      <c r="C2" s="5">
        <v>9</v>
      </c>
      <c r="D2" s="5">
        <v>11.2</v>
      </c>
      <c r="E2" s="5">
        <v>13.8</v>
      </c>
      <c r="F2" s="5">
        <v>14.7</v>
      </c>
      <c r="G2" t="s">
        <v>21</v>
      </c>
      <c r="H2">
        <f>SUM(B2:F2)</f>
        <v>56.8</v>
      </c>
      <c r="J2" t="s">
        <v>27</v>
      </c>
      <c r="K2">
        <f>SUM(B10:F10)</f>
        <v>207.92010000000005</v>
      </c>
    </row>
    <row r="3" spans="1:11">
      <c r="A3" t="s">
        <v>5</v>
      </c>
      <c r="B3">
        <f>B1*B2</f>
        <v>8.1</v>
      </c>
      <c r="C3">
        <f t="shared" ref="C3:F3" si="0">C1*C2</f>
        <v>13.5</v>
      </c>
      <c r="D3">
        <f t="shared" si="0"/>
        <v>22.4</v>
      </c>
      <c r="E3">
        <f t="shared" si="0"/>
        <v>41.400000000000006</v>
      </c>
      <c r="F3">
        <f t="shared" si="0"/>
        <v>47.04</v>
      </c>
      <c r="G3" t="s">
        <v>23</v>
      </c>
      <c r="H3">
        <f>SUM(B3:F3)</f>
        <v>132.44</v>
      </c>
      <c r="J3" t="s">
        <v>28</v>
      </c>
      <c r="K3">
        <f>SUM(B11:F11)</f>
        <v>347.87800000000004</v>
      </c>
    </row>
    <row r="4" spans="1:11">
      <c r="A4" t="s">
        <v>6</v>
      </c>
      <c r="B4">
        <f>B1^2</f>
        <v>1</v>
      </c>
      <c r="C4">
        <f t="shared" ref="C4:F4" si="1">C1^2</f>
        <v>2.25</v>
      </c>
      <c r="D4">
        <f t="shared" si="1"/>
        <v>4</v>
      </c>
      <c r="E4">
        <f t="shared" si="1"/>
        <v>9</v>
      </c>
      <c r="F4">
        <f t="shared" si="1"/>
        <v>10.240000000000002</v>
      </c>
      <c r="G4" t="s">
        <v>24</v>
      </c>
      <c r="H4">
        <f>SUM(B4:F4)</f>
        <v>26.490000000000002</v>
      </c>
    </row>
    <row r="5" spans="1:11">
      <c r="G5" t="s">
        <v>2</v>
      </c>
      <c r="H5">
        <v>4.8730000000000002</v>
      </c>
    </row>
    <row r="6" spans="1:11">
      <c r="A6" t="s">
        <v>4</v>
      </c>
      <c r="B6">
        <f>(B2-$H$5-$H$6*B1)^2</f>
        <v>3.8415999999999721E-2</v>
      </c>
      <c r="C6">
        <f t="shared" ref="C6:F6" si="2">(C2-$H$5-$H$6*C1)^2</f>
        <v>0.17598025000000017</v>
      </c>
      <c r="D6">
        <f t="shared" si="2"/>
        <v>7.0224999999999357E-2</v>
      </c>
      <c r="E6">
        <f t="shared" si="2"/>
        <v>2.7556000000000122E-2</v>
      </c>
      <c r="F6">
        <f t="shared" si="2"/>
        <v>1.6332839999999241E-2</v>
      </c>
      <c r="G6" t="s">
        <v>3</v>
      </c>
      <c r="H6">
        <v>3.0310000000000001</v>
      </c>
    </row>
    <row r="7" spans="1:11">
      <c r="G7" t="s">
        <v>25</v>
      </c>
      <c r="H7">
        <f>SUM(B6:F6)</f>
        <v>0.32851008999999864</v>
      </c>
    </row>
    <row r="9" spans="1:11">
      <c r="A9" t="s">
        <v>7</v>
      </c>
      <c r="B9">
        <f>B1^3</f>
        <v>1</v>
      </c>
      <c r="C9">
        <f t="shared" ref="C9:F9" si="3">C1^3</f>
        <v>3.375</v>
      </c>
      <c r="D9">
        <f t="shared" si="3"/>
        <v>8</v>
      </c>
      <c r="E9">
        <f t="shared" si="3"/>
        <v>27</v>
      </c>
      <c r="F9">
        <f t="shared" si="3"/>
        <v>32.768000000000008</v>
      </c>
    </row>
    <row r="10" spans="1:11">
      <c r="A10" t="s">
        <v>8</v>
      </c>
      <c r="B10">
        <f>B9*B1</f>
        <v>1</v>
      </c>
      <c r="C10">
        <f t="shared" ref="C10:F10" si="4">C9*C1</f>
        <v>5.0625</v>
      </c>
      <c r="D10">
        <f t="shared" si="4"/>
        <v>16</v>
      </c>
      <c r="E10">
        <f t="shared" si="4"/>
        <v>81</v>
      </c>
      <c r="F10">
        <f t="shared" si="4"/>
        <v>104.85760000000003</v>
      </c>
    </row>
    <row r="11" spans="1:11">
      <c r="A11" t="s">
        <v>28</v>
      </c>
      <c r="B11">
        <f>B3*B1</f>
        <v>8.1</v>
      </c>
      <c r="C11">
        <f t="shared" ref="C11:F11" si="5">C3*C1</f>
        <v>20.25</v>
      </c>
      <c r="D11">
        <f t="shared" si="5"/>
        <v>44.8</v>
      </c>
      <c r="E11">
        <f t="shared" si="5"/>
        <v>124.20000000000002</v>
      </c>
      <c r="F11">
        <f t="shared" si="5"/>
        <v>150.52799999999999</v>
      </c>
      <c r="G11" t="s">
        <v>2</v>
      </c>
      <c r="H11">
        <v>5.2569999999999997</v>
      </c>
    </row>
    <row r="12" spans="1:11">
      <c r="G12" t="s">
        <v>3</v>
      </c>
      <c r="H12">
        <v>2.6080000000000001</v>
      </c>
    </row>
    <row r="13" spans="1:11">
      <c r="A13" t="s">
        <v>4</v>
      </c>
      <c r="B13">
        <f>(B2-$H$11-$H$12*B1-$H$13*B1^2)^2</f>
        <v>1.8768999999999966E-2</v>
      </c>
      <c r="C13">
        <f t="shared" ref="C13:F13" si="6">(C2-$H$11-$H$12*C1-$H$13*C1^2)^2</f>
        <v>0.15171024999999971</v>
      </c>
      <c r="D13">
        <f t="shared" si="6"/>
        <v>0.1122249999999996</v>
      </c>
      <c r="E13">
        <f t="shared" si="6"/>
        <v>2.6568999999999614E-2</v>
      </c>
      <c r="F13">
        <f t="shared" si="6"/>
        <v>8.8134543999997018E-3</v>
      </c>
      <c r="G13" t="s">
        <v>10</v>
      </c>
      <c r="H13">
        <v>9.8000000000000004E-2</v>
      </c>
    </row>
    <row r="15" spans="1:11">
      <c r="H15">
        <f>SUM(B13:F13)</f>
        <v>0.31808670439999864</v>
      </c>
    </row>
    <row r="17" spans="1:6">
      <c r="A17" t="s">
        <v>29</v>
      </c>
      <c r="B17">
        <f>ROUND(4.873 + 3.031*B1-2.35*SQRT(1.475-1.192*B1+0.278*B1^2),3)</f>
        <v>6.1440000000000001</v>
      </c>
      <c r="C17">
        <f t="shared" ref="C17:F17" si="7">ROUND(4.873 + 3.031*C1-2.35*SQRT(1.475-1.192*C1+0.278*C1^2),3)</f>
        <v>8.1059999999999999</v>
      </c>
      <c r="D17">
        <f t="shared" si="7"/>
        <v>9.8759999999999994</v>
      </c>
      <c r="E17">
        <f t="shared" si="7"/>
        <v>12.478</v>
      </c>
      <c r="F17">
        <f t="shared" si="7"/>
        <v>12.898</v>
      </c>
    </row>
    <row r="18" spans="1:6">
      <c r="A18" t="s">
        <v>30</v>
      </c>
      <c r="B18">
        <f>ROUND(4.873 + 3.031*B1+2.35*SQRT(1.475-1.192*B1+0.278*B1^2),3)</f>
        <v>9.6639999999999997</v>
      </c>
      <c r="C18">
        <f t="shared" ref="C18:F18" si="8">ROUND(4.873 + 3.031*C1+2.35*SQRT(1.475-1.192*C1+0.278*C1^2),3)</f>
        <v>10.733000000000001</v>
      </c>
      <c r="D18">
        <f t="shared" si="8"/>
        <v>11.994</v>
      </c>
      <c r="E18">
        <f t="shared" si="8"/>
        <v>15.454000000000001</v>
      </c>
      <c r="F18">
        <f t="shared" si="8"/>
        <v>16.245999999999999</v>
      </c>
    </row>
    <row r="35" spans="1:9">
      <c r="A35" t="str">
        <f>A1</f>
        <v>x(i)</v>
      </c>
      <c r="B35">
        <f t="shared" ref="B35:H36" si="9">B1</f>
        <v>1</v>
      </c>
      <c r="C35">
        <f t="shared" si="9"/>
        <v>1.5</v>
      </c>
      <c r="D35">
        <f t="shared" si="9"/>
        <v>2</v>
      </c>
      <c r="E35">
        <f t="shared" si="9"/>
        <v>3</v>
      </c>
      <c r="F35">
        <f t="shared" si="9"/>
        <v>3.2</v>
      </c>
      <c r="G35" t="str">
        <f t="shared" si="9"/>
        <v>SX</v>
      </c>
      <c r="H35">
        <f t="shared" si="9"/>
        <v>10.7</v>
      </c>
      <c r="I35">
        <f>I1</f>
        <v>0</v>
      </c>
    </row>
    <row r="36" spans="1:9">
      <c r="A36" t="str">
        <f>A2</f>
        <v>y(i)</v>
      </c>
      <c r="B36">
        <f t="shared" si="9"/>
        <v>8.1</v>
      </c>
      <c r="C36">
        <f t="shared" si="9"/>
        <v>9</v>
      </c>
      <c r="D36">
        <f t="shared" si="9"/>
        <v>11.2</v>
      </c>
      <c r="E36">
        <f t="shared" si="9"/>
        <v>13.8</v>
      </c>
      <c r="F36">
        <f t="shared" si="9"/>
        <v>14.7</v>
      </c>
      <c r="G36" t="str">
        <f t="shared" si="9"/>
        <v>SY</v>
      </c>
      <c r="H36">
        <f t="shared" si="9"/>
        <v>56.8</v>
      </c>
      <c r="I36">
        <f>I2</f>
        <v>0</v>
      </c>
    </row>
    <row r="37" spans="1:9">
      <c r="A37" t="s">
        <v>5</v>
      </c>
      <c r="B37">
        <f>B35*B36</f>
        <v>8.1</v>
      </c>
      <c r="C37">
        <f t="shared" ref="C37:I37" si="10">C35*C36</f>
        <v>13.5</v>
      </c>
      <c r="D37">
        <f t="shared" si="10"/>
        <v>22.4</v>
      </c>
      <c r="E37">
        <f t="shared" si="10"/>
        <v>41.400000000000006</v>
      </c>
      <c r="F37">
        <f t="shared" si="10"/>
        <v>47.04</v>
      </c>
      <c r="G37" t="e">
        <f t="shared" si="10"/>
        <v>#VALUE!</v>
      </c>
      <c r="H37">
        <f t="shared" si="10"/>
        <v>607.75999999999988</v>
      </c>
      <c r="I37">
        <f t="shared" si="10"/>
        <v>0</v>
      </c>
    </row>
    <row r="38" spans="1:9">
      <c r="A38" t="s">
        <v>6</v>
      </c>
      <c r="B38">
        <f>B35^2</f>
        <v>1</v>
      </c>
      <c r="C38">
        <f t="shared" ref="C38:I38" si="11">C35^2</f>
        <v>2.25</v>
      </c>
      <c r="D38">
        <f t="shared" si="11"/>
        <v>4</v>
      </c>
      <c r="E38">
        <f t="shared" si="11"/>
        <v>9</v>
      </c>
      <c r="F38">
        <f t="shared" si="11"/>
        <v>10.240000000000002</v>
      </c>
      <c r="G38" t="e">
        <f t="shared" si="11"/>
        <v>#VALUE!</v>
      </c>
      <c r="H38">
        <f t="shared" si="11"/>
        <v>114.48999999999998</v>
      </c>
      <c r="I38">
        <f t="shared" si="11"/>
        <v>0</v>
      </c>
    </row>
    <row r="39" spans="1:9">
      <c r="A39" t="s">
        <v>7</v>
      </c>
      <c r="B39">
        <f>B35^3</f>
        <v>1</v>
      </c>
      <c r="C39">
        <f t="shared" ref="C39:I39" si="12">C35^3</f>
        <v>3.375</v>
      </c>
      <c r="D39">
        <f t="shared" si="12"/>
        <v>8</v>
      </c>
      <c r="E39">
        <f t="shared" si="12"/>
        <v>27</v>
      </c>
      <c r="F39">
        <f t="shared" si="12"/>
        <v>32.768000000000008</v>
      </c>
      <c r="G39" t="e">
        <f t="shared" si="12"/>
        <v>#VALUE!</v>
      </c>
      <c r="H39">
        <f t="shared" si="12"/>
        <v>1225.0429999999997</v>
      </c>
      <c r="I39">
        <f t="shared" si="12"/>
        <v>0</v>
      </c>
    </row>
    <row r="40" spans="1:9">
      <c r="A40" t="s">
        <v>8</v>
      </c>
      <c r="B40">
        <f>B35^4</f>
        <v>1</v>
      </c>
      <c r="C40">
        <f t="shared" ref="C40:I40" si="13">C35^4</f>
        <v>5.0625</v>
      </c>
      <c r="D40">
        <f t="shared" si="13"/>
        <v>16</v>
      </c>
      <c r="E40">
        <f t="shared" si="13"/>
        <v>81</v>
      </c>
      <c r="F40">
        <f t="shared" si="13"/>
        <v>104.85760000000005</v>
      </c>
      <c r="G40" t="e">
        <f t="shared" si="13"/>
        <v>#VALUE!</v>
      </c>
      <c r="H40">
        <f t="shared" si="13"/>
        <v>13107.960099999995</v>
      </c>
      <c r="I40">
        <f t="shared" si="13"/>
        <v>0</v>
      </c>
    </row>
    <row r="41" spans="1:9">
      <c r="A41" t="s">
        <v>9</v>
      </c>
      <c r="B41">
        <f>B35^2 *B36</f>
        <v>8.1</v>
      </c>
      <c r="C41">
        <f t="shared" ref="C41:I41" si="14">C35^2 *C36</f>
        <v>20.25</v>
      </c>
      <c r="D41">
        <f t="shared" si="14"/>
        <v>44.8</v>
      </c>
      <c r="E41">
        <f t="shared" si="14"/>
        <v>124.2</v>
      </c>
      <c r="F41">
        <f t="shared" si="14"/>
        <v>150.52800000000002</v>
      </c>
      <c r="G41" t="e">
        <f t="shared" si="14"/>
        <v>#VALUE!</v>
      </c>
      <c r="H41">
        <f t="shared" si="14"/>
        <v>6503.0319999999983</v>
      </c>
      <c r="I41">
        <f t="shared" si="14"/>
        <v>0</v>
      </c>
    </row>
    <row r="57" spans="1:9">
      <c r="A57" t="s">
        <v>2</v>
      </c>
      <c r="B57">
        <v>44.618279999999999</v>
      </c>
    </row>
    <row r="58" spans="1:9">
      <c r="A58" t="s">
        <v>3</v>
      </c>
      <c r="B58">
        <v>-2.0383</v>
      </c>
    </row>
    <row r="59" spans="1:9">
      <c r="A59" t="s">
        <v>10</v>
      </c>
      <c r="B59">
        <v>5.0000000000000001E-4</v>
      </c>
    </row>
    <row r="63" spans="1:9">
      <c r="B63">
        <f>(B36-$B57-$B58*B35-$B59*B38)^2</f>
        <v>1188.9035010304001</v>
      </c>
      <c r="C63">
        <f t="shared" ref="C63:I63" si="15">(C36-$B57-$B58*C35-$B59*C38)^2</f>
        <v>1060.2809134220249</v>
      </c>
      <c r="D63">
        <f t="shared" si="15"/>
        <v>861.05155594239977</v>
      </c>
      <c r="E63">
        <f t="shared" si="15"/>
        <v>610.47933409439975</v>
      </c>
      <c r="F63">
        <f t="shared" si="15"/>
        <v>547.59931270559991</v>
      </c>
      <c r="G63" t="e">
        <f t="shared" si="15"/>
        <v>#VALUE!</v>
      </c>
      <c r="H63">
        <f t="shared" si="15"/>
        <v>1151.5356984612247</v>
      </c>
      <c r="I63">
        <f t="shared" si="15"/>
        <v>1990.7909101583998</v>
      </c>
    </row>
    <row r="64" spans="1:9">
      <c r="A64" t="s">
        <v>11</v>
      </c>
      <c r="B64" t="e">
        <f>SUM(B63:I63)</f>
        <v>#VALUE!</v>
      </c>
    </row>
    <row r="73" spans="1:2">
      <c r="A73" t="s">
        <v>12</v>
      </c>
      <c r="B73" t="e">
        <f>(B17-B64)/((1/5)*B64)</f>
        <v>#VALUE!</v>
      </c>
    </row>
    <row r="96" spans="1:9">
      <c r="A96" t="s">
        <v>0</v>
      </c>
      <c r="B96">
        <v>3</v>
      </c>
      <c r="C96">
        <v>10</v>
      </c>
      <c r="D96">
        <v>16</v>
      </c>
      <c r="E96">
        <v>23</v>
      </c>
      <c r="F96">
        <v>31</v>
      </c>
      <c r="G96">
        <v>40</v>
      </c>
      <c r="H96">
        <v>49</v>
      </c>
      <c r="I96">
        <v>57</v>
      </c>
    </row>
    <row r="97" spans="1:9">
      <c r="A97" t="s">
        <v>1</v>
      </c>
      <c r="B97">
        <v>39.6</v>
      </c>
      <c r="C97">
        <v>22.6</v>
      </c>
      <c r="D97">
        <v>12.7</v>
      </c>
      <c r="E97">
        <v>-3.2</v>
      </c>
      <c r="F97">
        <v>-17.100000000000001</v>
      </c>
      <c r="G97">
        <v>-34.9</v>
      </c>
      <c r="H97">
        <v>-55.3</v>
      </c>
      <c r="I97">
        <v>-69.8</v>
      </c>
    </row>
    <row r="98" spans="1:9">
      <c r="A98" t="s">
        <v>5</v>
      </c>
      <c r="B98">
        <v>118.80000000000001</v>
      </c>
      <c r="C98">
        <v>226</v>
      </c>
      <c r="D98">
        <v>203.2</v>
      </c>
      <c r="E98">
        <v>-73.600000000000009</v>
      </c>
      <c r="F98">
        <v>-530.1</v>
      </c>
      <c r="G98">
        <v>-1396</v>
      </c>
      <c r="H98">
        <v>-2709.7</v>
      </c>
      <c r="I98">
        <v>-3978.6</v>
      </c>
    </row>
    <row r="99" spans="1:9">
      <c r="A99" t="s">
        <v>6</v>
      </c>
      <c r="B99">
        <v>9</v>
      </c>
      <c r="C99">
        <v>100</v>
      </c>
      <c r="D99">
        <v>256</v>
      </c>
      <c r="E99">
        <v>529</v>
      </c>
      <c r="F99">
        <v>961</v>
      </c>
      <c r="G99">
        <v>1600</v>
      </c>
      <c r="H99">
        <v>2401</v>
      </c>
      <c r="I99">
        <v>3249</v>
      </c>
    </row>
    <row r="100" spans="1:9">
      <c r="A100" t="s">
        <v>7</v>
      </c>
      <c r="B100">
        <v>27</v>
      </c>
      <c r="C100">
        <v>1000</v>
      </c>
      <c r="D100">
        <v>4096</v>
      </c>
      <c r="E100">
        <v>12167</v>
      </c>
      <c r="F100">
        <v>29791</v>
      </c>
      <c r="G100">
        <v>64000</v>
      </c>
      <c r="H100">
        <v>117649</v>
      </c>
      <c r="I100">
        <v>185193</v>
      </c>
    </row>
    <row r="101" spans="1:9">
      <c r="A101" t="s">
        <v>8</v>
      </c>
      <c r="B101">
        <v>81</v>
      </c>
      <c r="C101">
        <v>10000</v>
      </c>
      <c r="D101">
        <v>65536</v>
      </c>
      <c r="E101">
        <v>279841</v>
      </c>
      <c r="F101">
        <v>923521</v>
      </c>
      <c r="G101">
        <v>2560000</v>
      </c>
      <c r="H101">
        <v>5764801</v>
      </c>
      <c r="I101">
        <v>10556001</v>
      </c>
    </row>
    <row r="102" spans="1:9">
      <c r="A102" t="s">
        <v>9</v>
      </c>
      <c r="B102">
        <v>356.40000000000003</v>
      </c>
      <c r="C102">
        <v>2260</v>
      </c>
      <c r="D102">
        <v>3251.2</v>
      </c>
      <c r="E102">
        <v>-1692.8000000000002</v>
      </c>
      <c r="F102">
        <v>-16433.100000000002</v>
      </c>
      <c r="G102">
        <v>-55840</v>
      </c>
      <c r="H102">
        <v>-132775.29999999999</v>
      </c>
      <c r="I102">
        <v>-226780.19999999998</v>
      </c>
    </row>
    <row r="104" spans="1:9">
      <c r="A104" t="s">
        <v>13</v>
      </c>
      <c r="B104">
        <f>B17/6</f>
        <v>1.024</v>
      </c>
    </row>
    <row r="107" spans="1:9">
      <c r="A107" t="s">
        <v>14</v>
      </c>
      <c r="B107">
        <f>SUM(B99:I99)</f>
        <v>9105</v>
      </c>
      <c r="C107">
        <f>-SUM(B96:I96)</f>
        <v>-229</v>
      </c>
    </row>
    <row r="108" spans="1:9">
      <c r="B108">
        <f>C107</f>
        <v>-229</v>
      </c>
      <c r="C108">
        <v>8</v>
      </c>
    </row>
    <row r="110" spans="1:9">
      <c r="A110" t="s">
        <v>15</v>
      </c>
      <c r="B110">
        <v>20399</v>
      </c>
    </row>
    <row r="111" spans="1:9">
      <c r="F111" t="s">
        <v>19</v>
      </c>
      <c r="G111">
        <v>2.0150000000000001</v>
      </c>
    </row>
    <row r="112" spans="1:9">
      <c r="A112" t="s">
        <v>16</v>
      </c>
      <c r="B112">
        <f>(B104/B110) *B107</f>
        <v>0.4570576989068092</v>
      </c>
      <c r="F112" t="s">
        <v>2</v>
      </c>
      <c r="G112">
        <f>904393/20399</f>
        <v>44.335163488406295</v>
      </c>
    </row>
    <row r="113" spans="1:9">
      <c r="A113" t="s">
        <v>17</v>
      </c>
      <c r="B113">
        <f>(B104/B110) *C108</f>
        <v>4.0158831315260555E-4</v>
      </c>
      <c r="F113" t="s">
        <v>3</v>
      </c>
      <c r="G113">
        <f>-204917/101995</f>
        <v>-2.0090886808176873</v>
      </c>
    </row>
    <row r="114" spans="1:9">
      <c r="A114" t="s">
        <v>18</v>
      </c>
      <c r="B114">
        <f>(C107*B104)/B110</f>
        <v>-1.1495465463993333E-2</v>
      </c>
    </row>
    <row r="117" spans="1:9">
      <c r="A117">
        <f>G112-G111*SQRT(B112)</f>
        <v>42.972901731054243</v>
      </c>
      <c r="B117" t="s">
        <v>2</v>
      </c>
      <c r="C117">
        <f>G112+G111*SQRT(B112)</f>
        <v>45.697425245758346</v>
      </c>
    </row>
    <row r="118" spans="1:9">
      <c r="A118">
        <f>G113-G111*SQRT(B113)</f>
        <v>-2.0494686128232025</v>
      </c>
      <c r="B118" t="s">
        <v>3</v>
      </c>
      <c r="C118">
        <f>G113+G111*SQRT(B113)</f>
        <v>-1.9687087488121719</v>
      </c>
    </row>
    <row r="120" spans="1:9">
      <c r="A120" s="1"/>
    </row>
    <row r="121" spans="1:9">
      <c r="A121" t="s">
        <v>0</v>
      </c>
      <c r="B121">
        <v>3</v>
      </c>
      <c r="C121">
        <v>10</v>
      </c>
      <c r="D121">
        <v>16</v>
      </c>
      <c r="E121">
        <v>23</v>
      </c>
      <c r="F121">
        <v>31</v>
      </c>
      <c r="G121">
        <v>40</v>
      </c>
      <c r="H121">
        <v>49</v>
      </c>
      <c r="I121">
        <v>57</v>
      </c>
    </row>
    <row r="122" spans="1:9">
      <c r="A122" t="s">
        <v>1</v>
      </c>
      <c r="B122">
        <v>39.6</v>
      </c>
      <c r="C122">
        <v>22.6</v>
      </c>
      <c r="D122">
        <v>12.7</v>
      </c>
      <c r="E122">
        <v>-3.2</v>
      </c>
      <c r="F122">
        <v>-17.100000000000001</v>
      </c>
      <c r="G122">
        <v>-34.9</v>
      </c>
      <c r="H122">
        <v>-55.3</v>
      </c>
      <c r="I122">
        <v>-69.8</v>
      </c>
    </row>
    <row r="124" spans="1:9">
      <c r="A124" t="s">
        <v>20</v>
      </c>
      <c r="B124">
        <v>3</v>
      </c>
    </row>
    <row r="125" spans="1:9">
      <c r="A125">
        <f>$G$112+$G$113*B124-$G$111*SQRT($B$112+2*$B$114*B124+$B$113*B124^2)</f>
        <v>37.046792022865382</v>
      </c>
      <c r="C125">
        <f>$G$112+$G$113*B124+$G$111*SQRT($B$112+2*$B$114*B124+$B$113*B124^2)</f>
        <v>39.569002869041078</v>
      </c>
    </row>
    <row r="127" spans="1:9">
      <c r="B127">
        <v>10</v>
      </c>
    </row>
    <row r="128" spans="1:9">
      <c r="A128">
        <f>$G$112+$G$113*B127-$G$111*SQRT($B$112+2*$B$114*B127+$B$113*B127^2)</f>
        <v>23.202486172905587</v>
      </c>
      <c r="C128">
        <f>$G$112+$G$113*B127+$G$111*SQRT($B$112+2*$B$114*B127+$B$113*B127^2)</f>
        <v>25.286067187553257</v>
      </c>
    </row>
    <row r="130" spans="1:3">
      <c r="B130">
        <v>16</v>
      </c>
    </row>
    <row r="131" spans="1:3">
      <c r="A131">
        <f>$G$112+$G$113*B130-$G$111*SQRT($B$112+2*$B$114*B130+$B$113*B130^2)</f>
        <v>11.306794191418483</v>
      </c>
      <c r="C131">
        <f>$G$112+$G$113*B130+$G$111*SQRT($B$112+2*$B$114*B130+$B$113*B130^2)</f>
        <v>13.072694999228112</v>
      </c>
    </row>
    <row r="133" spans="1:3">
      <c r="B133">
        <v>23</v>
      </c>
    </row>
    <row r="134" spans="1:3">
      <c r="A134">
        <f>$G$112+$G$113*B133-$G$111*SQRT($B$112+2*$B$114*B133+$B$113*B133^2)</f>
        <v>-2.6297201160402883</v>
      </c>
      <c r="C134">
        <f>$G$112+$G$113*B133+$G$111*SQRT($B$112+2*$B$114*B133+$B$113*B133^2)</f>
        <v>-1.1180322247607399</v>
      </c>
    </row>
    <row r="136" spans="1:3">
      <c r="B136">
        <v>31</v>
      </c>
    </row>
    <row r="137" spans="1:3">
      <c r="A137">
        <f>$G$112+$G$113*B136-$G$111*SQRT($B$112+2*$B$114*B136+$B$113*B136^2)</f>
        <v>-18.673844895694973</v>
      </c>
      <c r="C137">
        <f>$G$112+$G$113*B136+$G$111*SQRT($B$112+2*$B$114*B136+$B$113*B136^2)</f>
        <v>-17.219326338189045</v>
      </c>
    </row>
    <row r="139" spans="1:3">
      <c r="B139">
        <v>40</v>
      </c>
    </row>
    <row r="140" spans="1:3">
      <c r="A140">
        <f>$G$112+$G$113*B139-$G$111*SQRT($B$112+2*$B$114*B139+$B$113*B139^2)</f>
        <v>-36.883185036118526</v>
      </c>
      <c r="C140">
        <f>$G$112+$G$113*B139+$G$111*SQRT($B$112+2*$B$114*B139+$B$113*B139^2)</f>
        <v>-35.173582452483863</v>
      </c>
    </row>
    <row r="142" spans="1:3">
      <c r="B142">
        <v>49</v>
      </c>
    </row>
    <row r="143" spans="1:3">
      <c r="A143">
        <f>$G$112+$G$113*B142-$G$111*SQRT($B$112+2*$B$114*B142+$B$113*B142^2)</f>
        <v>-55.204079372193966</v>
      </c>
      <c r="C143">
        <f>$G$112+$G$113*B142+$G$111*SQRT($B$112+2*$B$114*B142+$B$113*B142^2)</f>
        <v>-53.016284371126808</v>
      </c>
    </row>
    <row r="145" spans="1:3">
      <c r="B145">
        <v>57</v>
      </c>
    </row>
    <row r="146" spans="1:3">
      <c r="A146">
        <f>$G$112+$G$113*B145-$G$111*SQRT($B$112+2*$B$114*B145+$B$113*B145^2)</f>
        <v>-71.536598050139759</v>
      </c>
      <c r="C146">
        <f>$G$112+$G$113*B145+$G$111*SQRT($B$112+2*$B$114*B145+$B$113*B145^2)</f>
        <v>-68.829184586264006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Кремпольская Екатерина Александровна</dc:creator>
  <cp:lastModifiedBy>Hoang Quan</cp:lastModifiedBy>
  <dcterms:created xsi:type="dcterms:W3CDTF">2024-05-13T16:17:26Z</dcterms:created>
  <dcterms:modified xsi:type="dcterms:W3CDTF">2024-05-22T01:21:15Z</dcterms:modified>
</cp:coreProperties>
</file>