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<sst xmlns="http://schemas.openxmlformats.org/spreadsheetml/2006/main" count="17" uniqueCount="16">
  <si>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Itb</t>
  </si>
  <si>
    <t>Rtb</t>
  </si>
  <si>
    <t>R^2</t>
  </si>
  <si>
    <t>a</t>
  </si>
  <si>
    <t>I</t>
  </si>
  <si>
    <t>b</t>
  </si>
  <si>
    <t xml:space="preserve">di </t>
  </si>
  <si>
    <t>(di)^2</t>
  </si>
  <si>
    <t>sum</t>
  </si>
  <si>
    <t>D</t>
  </si>
  <si>
    <t>R^2 - Rtb^2</t>
  </si>
  <si>
    <t>I - Itb</t>
  </si>
  <si>
    <t>tử số</t>
  </si>
  <si>
    <t>tử</t>
  </si>
  <si>
    <t>mẫu số</t>
  </si>
  <si>
    <t>mẫu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</si>
</sst>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3"/>
      <color rgb="FF000000"/>
      <name val="Cambria"/>
      <charset val="134"/>
    </font>
    <font>
      <sz val="13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topLeftCell="A3" workbookViewId="0">
      <selection activeCell="J24" sqref="J24"/>
    </sheetView>
  </sheetViews>
  <sheetFormatPr defaultColWidth="9" defaultRowHeight="14.4"/>
  <cols>
    <col min="1" max="1" width="11.2222222222222" customWidth="1"/>
    <col min="2" max="7" width="12.8888888888889"/>
    <col min="10" max="10" width="12.8888888888889"/>
  </cols>
  <sheetData>
    <row r="1" ht="16.8" spans="1:9">
      <c r="A1" s="1">
        <v>0.267</v>
      </c>
      <c r="B1" s="2">
        <v>5.01</v>
      </c>
      <c r="C1" s="2">
        <v>6.67</v>
      </c>
      <c r="D1" s="3">
        <v>7.67</v>
      </c>
      <c r="E1" s="3">
        <v>8.52</v>
      </c>
      <c r="F1" s="3">
        <v>9.48</v>
      </c>
      <c r="G1" s="4">
        <v>10.17</v>
      </c>
      <c r="I1" s="38"/>
    </row>
    <row r="2" ht="16.8" spans="1:9">
      <c r="A2" s="5">
        <v>0.487</v>
      </c>
      <c r="B2" s="6">
        <v>3.95</v>
      </c>
      <c r="C2" s="6">
        <v>4.59</v>
      </c>
      <c r="D2" s="6">
        <v>5.1</v>
      </c>
      <c r="E2" s="6">
        <v>5.63</v>
      </c>
      <c r="F2" s="6">
        <v>6.67</v>
      </c>
      <c r="G2" s="7">
        <v>7.39</v>
      </c>
      <c r="I2" s="38"/>
    </row>
    <row r="3" ht="16.8" spans="1:9">
      <c r="A3" s="5">
        <v>0.707</v>
      </c>
      <c r="B3" s="6">
        <v>3.22</v>
      </c>
      <c r="C3" s="6">
        <v>3.6</v>
      </c>
      <c r="D3" s="6">
        <v>4.3</v>
      </c>
      <c r="E3" s="6">
        <v>4.88</v>
      </c>
      <c r="F3" s="6">
        <v>5.45</v>
      </c>
      <c r="G3" s="7">
        <v>5.8</v>
      </c>
      <c r="I3" s="38"/>
    </row>
    <row r="4" ht="17.55" spans="1:9">
      <c r="A4" s="8">
        <v>0.927</v>
      </c>
      <c r="B4" s="9">
        <v>2.81</v>
      </c>
      <c r="C4" s="9">
        <v>3.17</v>
      </c>
      <c r="D4" s="9">
        <v>3.63</v>
      </c>
      <c r="E4" s="9">
        <v>4</v>
      </c>
      <c r="F4" s="9">
        <v>4.52</v>
      </c>
      <c r="G4" s="10">
        <v>4.97</v>
      </c>
      <c r="I4" s="38"/>
    </row>
    <row r="5" ht="17.55" spans="9:9">
      <c r="I5" s="38"/>
    </row>
    <row r="6" ht="16.8" spans="1:9">
      <c r="A6" s="11">
        <v>0.267</v>
      </c>
      <c r="B6" s="12">
        <f>ROUND(1.4/(B1*B1),3)</f>
        <v>0.056</v>
      </c>
      <c r="C6" s="12">
        <f t="shared" ref="C6:G6" si="0">ROUND(1.4/(C1*C1),3)</f>
        <v>0.031</v>
      </c>
      <c r="D6" s="12">
        <f t="shared" si="0"/>
        <v>0.024</v>
      </c>
      <c r="E6" s="12">
        <f t="shared" si="0"/>
        <v>0.019</v>
      </c>
      <c r="F6" s="12">
        <f t="shared" si="0"/>
        <v>0.016</v>
      </c>
      <c r="G6" s="13">
        <f t="shared" si="0"/>
        <v>0.014</v>
      </c>
      <c r="I6" s="38"/>
    </row>
    <row r="7" spans="1:7">
      <c r="A7" s="14">
        <v>0.487</v>
      </c>
      <c r="B7" s="15">
        <f t="shared" ref="B7:G7" si="1">ROUND(1.4/(B2*B2),3)</f>
        <v>0.09</v>
      </c>
      <c r="C7" s="15">
        <f t="shared" si="1"/>
        <v>0.066</v>
      </c>
      <c r="D7" s="15">
        <f t="shared" si="1"/>
        <v>0.054</v>
      </c>
      <c r="E7" s="15">
        <f t="shared" si="1"/>
        <v>0.044</v>
      </c>
      <c r="F7" s="15">
        <f t="shared" si="1"/>
        <v>0.031</v>
      </c>
      <c r="G7" s="16">
        <f t="shared" si="1"/>
        <v>0.026</v>
      </c>
    </row>
    <row r="8" spans="1:7">
      <c r="A8" s="14">
        <v>0.707</v>
      </c>
      <c r="B8" s="15">
        <f t="shared" ref="B8:G8" si="2">ROUND(1.4/(B3*B3),3)</f>
        <v>0.135</v>
      </c>
      <c r="C8" s="15">
        <f t="shared" si="2"/>
        <v>0.108</v>
      </c>
      <c r="D8" s="15">
        <f t="shared" si="2"/>
        <v>0.076</v>
      </c>
      <c r="E8" s="15">
        <f t="shared" si="2"/>
        <v>0.059</v>
      </c>
      <c r="F8" s="15">
        <f t="shared" si="2"/>
        <v>0.047</v>
      </c>
      <c r="G8" s="16">
        <f t="shared" si="2"/>
        <v>0.042</v>
      </c>
    </row>
    <row r="9" ht="15.15" spans="1:7">
      <c r="A9" s="17">
        <v>0.927</v>
      </c>
      <c r="B9" s="18">
        <f t="shared" ref="B9:G9" si="3">ROUND(1.4/(B4*B4),3)</f>
        <v>0.177</v>
      </c>
      <c r="C9" s="18">
        <f t="shared" si="3"/>
        <v>0.139</v>
      </c>
      <c r="D9" s="18">
        <f t="shared" si="3"/>
        <v>0.106</v>
      </c>
      <c r="E9" s="18">
        <f t="shared" si="3"/>
        <v>0.088</v>
      </c>
      <c r="F9" s="18">
        <f t="shared" si="3"/>
        <v>0.069</v>
      </c>
      <c r="G9" s="19">
        <f t="shared" si="3"/>
        <v>0.057</v>
      </c>
    </row>
    <row r="10" ht="15.15"/>
    <row r="11" spans="1:7">
      <c r="A11" s="20">
        <v>0.267</v>
      </c>
      <c r="B11" s="21">
        <f>ROUND(2*B6/0.046,3)</f>
        <v>2.435</v>
      </c>
      <c r="C11" s="21">
        <f t="shared" ref="C11:G11" si="4">ROUND(2*C6/0.046,3)</f>
        <v>1.348</v>
      </c>
      <c r="D11" s="21">
        <f t="shared" si="4"/>
        <v>1.043</v>
      </c>
      <c r="E11" s="21">
        <f t="shared" si="4"/>
        <v>0.826</v>
      </c>
      <c r="F11" s="21">
        <f t="shared" si="4"/>
        <v>0.696</v>
      </c>
      <c r="G11" s="22">
        <f t="shared" si="4"/>
        <v>0.609</v>
      </c>
    </row>
    <row r="12" spans="1:7">
      <c r="A12" s="23">
        <v>0.487</v>
      </c>
      <c r="B12" s="24">
        <f t="shared" ref="B12:G12" si="5">ROUND(2*B7/0.046,3)</f>
        <v>3.913</v>
      </c>
      <c r="C12" s="24">
        <f t="shared" si="5"/>
        <v>2.87</v>
      </c>
      <c r="D12" s="24">
        <f t="shared" si="5"/>
        <v>2.348</v>
      </c>
      <c r="E12" s="24">
        <f t="shared" si="5"/>
        <v>1.913</v>
      </c>
      <c r="F12" s="24">
        <f t="shared" si="5"/>
        <v>1.348</v>
      </c>
      <c r="G12" s="25">
        <f t="shared" si="5"/>
        <v>1.13</v>
      </c>
    </row>
    <row r="13" spans="1:7">
      <c r="A13" s="23">
        <v>0.707</v>
      </c>
      <c r="B13" s="24">
        <f t="shared" ref="B13:G13" si="6">ROUND(2*B8/0.046,3)</f>
        <v>5.87</v>
      </c>
      <c r="C13" s="24">
        <f t="shared" si="6"/>
        <v>4.696</v>
      </c>
      <c r="D13" s="24">
        <f t="shared" si="6"/>
        <v>3.304</v>
      </c>
      <c r="E13" s="24">
        <f t="shared" si="6"/>
        <v>2.565</v>
      </c>
      <c r="F13" s="24">
        <f t="shared" si="6"/>
        <v>2.043</v>
      </c>
      <c r="G13" s="25">
        <f t="shared" si="6"/>
        <v>1.826</v>
      </c>
    </row>
    <row r="14" ht="15.15" spans="1:7">
      <c r="A14" s="26">
        <v>0.927</v>
      </c>
      <c r="B14" s="27">
        <f t="shared" ref="B14:G14" si="7">ROUND(2*B9/0.046,3)</f>
        <v>7.696</v>
      </c>
      <c r="C14" s="27">
        <f t="shared" si="7"/>
        <v>6.043</v>
      </c>
      <c r="D14" s="27">
        <f t="shared" si="7"/>
        <v>4.609</v>
      </c>
      <c r="E14" s="27">
        <f t="shared" si="7"/>
        <v>3.826</v>
      </c>
      <c r="F14" s="27">
        <f t="shared" si="7"/>
        <v>3</v>
      </c>
      <c r="G14" s="28">
        <f t="shared" si="7"/>
        <v>2.478</v>
      </c>
    </row>
    <row r="15" ht="15.15"/>
    <row r="16" spans="1:7">
      <c r="A16" s="29">
        <v>0.267</v>
      </c>
      <c r="B16" s="30">
        <f>ROUND(A16*0.046*(9.82-B6)/2,3)</f>
        <v>0.06</v>
      </c>
      <c r="C16" s="30">
        <f>ROUND(A16*0.046*(9.82-C6)/2,3)</f>
        <v>0.06</v>
      </c>
      <c r="D16" s="30">
        <f>ROUND(A16*0.046*(9.82-D6)/2,3)</f>
        <v>0.06</v>
      </c>
      <c r="E16" s="30">
        <f>ROUND(A16*0.046*(9.82-E6)/2,3)</f>
        <v>0.06</v>
      </c>
      <c r="F16" s="30">
        <f>ROUND(A16*0.046*(9.82-F6)/2,3)</f>
        <v>0.06</v>
      </c>
      <c r="G16" s="31">
        <f>ROUND(A16*0.046*(9.82-G6)/2,3)</f>
        <v>0.06</v>
      </c>
    </row>
    <row r="17" spans="1:7">
      <c r="A17" s="32">
        <v>0.487</v>
      </c>
      <c r="B17" s="33">
        <f t="shared" ref="B17:B19" si="8">ROUND(A17*0.046*(9.82-B7)/2,3)</f>
        <v>0.109</v>
      </c>
      <c r="C17" s="33">
        <f t="shared" ref="C17:C19" si="9">ROUND(A17*0.046*(9.82-C7)/2,3)</f>
        <v>0.109</v>
      </c>
      <c r="D17" s="33">
        <f t="shared" ref="D17:D19" si="10">ROUND(A17*0.046*(9.82-D7)/2,3)</f>
        <v>0.109</v>
      </c>
      <c r="E17" s="33">
        <f t="shared" ref="E17:E19" si="11">ROUND(A17*0.046*(9.82-E7)/2,3)</f>
        <v>0.11</v>
      </c>
      <c r="F17" s="33">
        <f t="shared" ref="F17:F19" si="12">ROUND(A17*0.046*(9.82-F7)/2,3)</f>
        <v>0.11</v>
      </c>
      <c r="G17" s="34">
        <f t="shared" ref="G17:G19" si="13">ROUND(A17*0.046*(9.82-G7)/2,3)</f>
        <v>0.11</v>
      </c>
    </row>
    <row r="18" spans="1:10">
      <c r="A18" s="32">
        <v>0.707</v>
      </c>
      <c r="B18" s="33">
        <f t="shared" si="8"/>
        <v>0.157</v>
      </c>
      <c r="C18" s="33">
        <f t="shared" si="9"/>
        <v>0.158</v>
      </c>
      <c r="D18" s="33">
        <f t="shared" si="10"/>
        <v>0.158</v>
      </c>
      <c r="E18" s="33">
        <f t="shared" si="11"/>
        <v>0.159</v>
      </c>
      <c r="F18" s="33">
        <f t="shared" si="12"/>
        <v>0.159</v>
      </c>
      <c r="G18" s="34">
        <f t="shared" si="13"/>
        <v>0.159</v>
      </c>
      <c r="I18" t="s">
        <v>0</v>
      </c>
      <c r="J18">
        <f>ROUND(AVERAGE(B21:G21),3)</f>
        <v>0.049</v>
      </c>
    </row>
    <row r="19" ht="15.15" spans="1:10">
      <c r="A19" s="35">
        <v>0.927</v>
      </c>
      <c r="B19" s="36">
        <f t="shared" si="8"/>
        <v>0.206</v>
      </c>
      <c r="C19" s="36">
        <f t="shared" si="9"/>
        <v>0.206</v>
      </c>
      <c r="D19" s="36">
        <f t="shared" si="10"/>
        <v>0.207</v>
      </c>
      <c r="E19" s="36">
        <f t="shared" si="11"/>
        <v>0.207</v>
      </c>
      <c r="F19" s="36">
        <f t="shared" si="12"/>
        <v>0.208</v>
      </c>
      <c r="G19" s="37">
        <f t="shared" si="13"/>
        <v>0.208</v>
      </c>
      <c r="I19" t="s">
        <v>1</v>
      </c>
      <c r="J19">
        <v>0.021</v>
      </c>
    </row>
    <row r="20" spans="1:10">
      <c r="A20" t="s">
        <v>2</v>
      </c>
      <c r="B20">
        <v>0.006</v>
      </c>
      <c r="C20">
        <v>0.01</v>
      </c>
      <c r="D20">
        <v>0.016</v>
      </c>
      <c r="E20">
        <v>0.023</v>
      </c>
      <c r="F20">
        <v>0.031</v>
      </c>
      <c r="G20">
        <v>0.041</v>
      </c>
      <c r="I20" t="s">
        <v>3</v>
      </c>
      <c r="J20">
        <f>ROUND(J18-J21*J19,3)</f>
        <v>0.018</v>
      </c>
    </row>
    <row r="21" spans="1:10">
      <c r="A21" t="s">
        <v>4</v>
      </c>
      <c r="B21">
        <f>ROUND((B19-B16)/(B14-B11),3)</f>
        <v>0.028</v>
      </c>
      <c r="C21">
        <f>ROUND((C19-C16)/(C14-C11),3)</f>
        <v>0.031</v>
      </c>
      <c r="D21">
        <f>ROUND((D19-D16)/(D14-D11),3)</f>
        <v>0.041</v>
      </c>
      <c r="E21">
        <f>ROUND((E19-E16)/(E14-E11),3)</f>
        <v>0.049</v>
      </c>
      <c r="F21">
        <f>ROUND((F19-F16)/(F14-F11),3)</f>
        <v>0.064</v>
      </c>
      <c r="G21">
        <f>ROUND((G19-G16)/(G14-G11),3)</f>
        <v>0.079</v>
      </c>
      <c r="I21" t="s">
        <v>5</v>
      </c>
      <c r="J21">
        <f>ROUND(J28/J29,3)</f>
        <v>1.489</v>
      </c>
    </row>
    <row r="22" spans="1:7">
      <c r="A22" t="s">
        <v>6</v>
      </c>
      <c r="B22">
        <f>B21-($J$20+$J$21*B20)</f>
        <v>0.001066</v>
      </c>
      <c r="C22">
        <f>C21-($J$20+$J$21*C20)</f>
        <v>-0.00189</v>
      </c>
      <c r="D22">
        <f>D21-($J$20+$J$21*D20)</f>
        <v>-0.000823999999999998</v>
      </c>
      <c r="E22">
        <f>E21-($J$20+$J$21*E20)</f>
        <v>-0.003247</v>
      </c>
      <c r="F22">
        <f>F21-($J$20+$J$21*F20)</f>
        <v>-0.000159000000000006</v>
      </c>
      <c r="G22">
        <f>G21-($J$20+$J$21*G20)</f>
        <v>-4.90000000000074e-5</v>
      </c>
    </row>
    <row r="23" spans="1:10">
      <c r="A23" t="s">
        <v>7</v>
      </c>
      <c r="B23">
        <f>B22^2</f>
        <v>1.136356e-6</v>
      </c>
      <c r="C23">
        <f>C22^2</f>
        <v>3.57210000000001e-6</v>
      </c>
      <c r="D23">
        <f>D22^2</f>
        <v>6.78975999999997e-7</v>
      </c>
      <c r="E23">
        <f>E22^2</f>
        <v>1.0543009e-5</v>
      </c>
      <c r="F23">
        <f>F22^2</f>
        <v>2.5281000000002e-8</v>
      </c>
      <c r="G23">
        <f>G22^2</f>
        <v>2.40100000000072e-9</v>
      </c>
      <c r="I23" t="s">
        <v>8</v>
      </c>
      <c r="J23" s="39">
        <f>ROUND(SUM(B23:G23),7)</f>
        <v>1.6e-5</v>
      </c>
    </row>
    <row r="24" spans="1:10">
      <c r="A24" t="s">
        <v>9</v>
      </c>
      <c r="B24">
        <f>(B20-$J$19)^2</f>
        <v>0.000225</v>
      </c>
      <c r="C24">
        <f>(C20-$J$19)^2</f>
        <v>0.000121</v>
      </c>
      <c r="D24">
        <f>(D20-$J$19)^2</f>
        <v>2.5e-5</v>
      </c>
      <c r="E24">
        <f>(E20-$J$19)^2</f>
        <v>3.99999999999999e-6</v>
      </c>
      <c r="F24">
        <f>(F20-$J$19)^2</f>
        <v>0.0001</v>
      </c>
      <c r="G24">
        <f>(G20-$J$19)^2</f>
        <v>0.0004</v>
      </c>
      <c r="I24" t="s">
        <v>8</v>
      </c>
      <c r="J24" s="39">
        <f>SUM(B24:G24)</f>
        <v>0.000875</v>
      </c>
    </row>
    <row r="26" spans="1:7">
      <c r="A26" t="s">
        <v>10</v>
      </c>
      <c r="B26">
        <f>B20-$J$19</f>
        <v>-0.015</v>
      </c>
      <c r="C26">
        <f>C20-$J$19</f>
        <v>-0.011</v>
      </c>
      <c r="D26">
        <f>D20-$J$19</f>
        <v>-0.005</v>
      </c>
      <c r="E26">
        <f>E20-$J$19</f>
        <v>0.002</v>
      </c>
      <c r="F26">
        <f>F20-$J$19</f>
        <v>0.01</v>
      </c>
      <c r="G26">
        <f>G20-$J$19</f>
        <v>0.02</v>
      </c>
    </row>
    <row r="27" spans="1:7">
      <c r="A27" t="s">
        <v>11</v>
      </c>
      <c r="B27">
        <f>B21-$J$18</f>
        <v>-0.021</v>
      </c>
      <c r="C27">
        <f>C21-$J$18</f>
        <v>-0.018</v>
      </c>
      <c r="D27">
        <f>D21-$J$18</f>
        <v>-0.008</v>
      </c>
      <c r="E27">
        <f>E21-$J$18</f>
        <v>0</v>
      </c>
      <c r="F27">
        <f>F21-$J$18</f>
        <v>0.015</v>
      </c>
      <c r="G27">
        <f>G21-$J$18</f>
        <v>0.03</v>
      </c>
    </row>
    <row r="28" spans="1:10">
      <c r="A28" t="s">
        <v>12</v>
      </c>
      <c r="B28">
        <f>B26*B27</f>
        <v>0.000315</v>
      </c>
      <c r="C28">
        <f>C26*C27</f>
        <v>0.000198</v>
      </c>
      <c r="D28">
        <f>D26*D27</f>
        <v>4e-5</v>
      </c>
      <c r="E28">
        <f>E26*E27</f>
        <v>0</v>
      </c>
      <c r="F28">
        <f>F26*F27</f>
        <v>0.00015</v>
      </c>
      <c r="G28">
        <f>G26*G27</f>
        <v>0.0006</v>
      </c>
      <c r="I28" t="s">
        <v>13</v>
      </c>
      <c r="J28" s="39">
        <f>SUM(B28:G28)</f>
        <v>0.001303</v>
      </c>
    </row>
    <row r="29" spans="1:10">
      <c r="A29" t="s">
        <v>14</v>
      </c>
      <c r="B29">
        <f>B26^2</f>
        <v>0.000225</v>
      </c>
      <c r="C29">
        <f>C26^2</f>
        <v>0.000121</v>
      </c>
      <c r="D29">
        <f>D26^2</f>
        <v>2.5e-5</v>
      </c>
      <c r="E29">
        <f>E26^2</f>
        <v>3.99999999999999e-6</v>
      </c>
      <c r="F29">
        <f>F26^2</f>
        <v>0.0001</v>
      </c>
      <c r="G29">
        <f>G26^2</f>
        <v>0.0004</v>
      </c>
      <c r="I29" t="s">
        <v>15</v>
      </c>
      <c r="J29" s="39">
        <f>SUM(B29:G29)</f>
        <v>0.000875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asgat</cp:lastModifiedBy>
  <dcterms:created xsi:type="dcterms:W3CDTF">2023-10-29T14:10:00Z</dcterms:created>
  <dcterms:modified xsi:type="dcterms:W3CDTF">2023-11-05T17:10:11Z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0060E6BE78AE44DFB62282ECC8195320_12</vt:lpwstr>
  </property>
  <property fmtid="{D5CDD505-2E9C-101B-9397-08002B2CF9AE}" pid="3" name="KSOProductBuildVer">
    <vt:lpwstr>1033-12.2.0.13266</vt:lpwstr>
  </property>
</Properties>
</file>