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gat\OneDrive\Máy tính\WorkSpace\Lý\Lab5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C15" i="1"/>
  <c r="D15" i="1"/>
  <c r="E15" i="1"/>
  <c r="F15" i="1"/>
  <c r="G15" i="1"/>
  <c r="B15" i="1"/>
  <c r="C14" i="1"/>
  <c r="D14" i="1"/>
  <c r="E14" i="1"/>
  <c r="F14" i="1"/>
  <c r="G14" i="1"/>
  <c r="B14" i="1"/>
  <c r="C11" i="1"/>
  <c r="D11" i="1"/>
  <c r="E11" i="1"/>
  <c r="F11" i="1"/>
  <c r="G11" i="1"/>
  <c r="B11" i="1"/>
  <c r="J2" i="1" s="1"/>
  <c r="J3" i="1"/>
  <c r="J5" i="1" l="1"/>
  <c r="B13" i="1"/>
  <c r="N19" i="1"/>
  <c r="O19" i="1"/>
  <c r="P19" i="1"/>
  <c r="Q19" i="1"/>
  <c r="R19" i="1"/>
  <c r="N17" i="1"/>
  <c r="R17" i="1"/>
  <c r="Q17" i="1"/>
  <c r="O17" i="1"/>
  <c r="P17" i="1"/>
  <c r="M17" i="1"/>
  <c r="M16" i="1"/>
  <c r="M15" i="1"/>
  <c r="B10" i="1" s="1"/>
  <c r="N15" i="1"/>
  <c r="C10" i="1" s="1"/>
  <c r="O15" i="1"/>
  <c r="P15" i="1"/>
  <c r="E10" i="1" s="1"/>
  <c r="Q15" i="1"/>
  <c r="F10" i="1" s="1"/>
  <c r="R15" i="1"/>
  <c r="N16" i="1"/>
  <c r="O16" i="1"/>
  <c r="P16" i="1"/>
  <c r="Q16" i="1"/>
  <c r="R16" i="1"/>
  <c r="C13" i="1"/>
  <c r="D13" i="1"/>
  <c r="E13" i="1"/>
  <c r="F13" i="1"/>
  <c r="G13" i="1"/>
  <c r="D10" i="1"/>
  <c r="G10" i="1"/>
  <c r="N14" i="1"/>
  <c r="O14" i="1"/>
  <c r="P14" i="1"/>
  <c r="Q14" i="1"/>
  <c r="R14" i="1"/>
  <c r="M14" i="1"/>
  <c r="G12" i="1" l="1"/>
  <c r="C12" i="1"/>
  <c r="D12" i="1"/>
  <c r="O13" i="1"/>
  <c r="P13" i="1"/>
  <c r="Q13" i="1"/>
  <c r="R13" i="1"/>
  <c r="N13" i="1"/>
  <c r="Q3" i="1"/>
  <c r="Q4" i="1"/>
  <c r="Q5" i="1"/>
  <c r="Q6" i="1"/>
  <c r="Q7" i="1"/>
  <c r="Q2" i="1"/>
  <c r="P3" i="1"/>
  <c r="P4" i="1"/>
  <c r="P5" i="1"/>
  <c r="P6" i="1"/>
  <c r="P7" i="1"/>
  <c r="P2" i="1"/>
  <c r="C6" i="1"/>
  <c r="D6" i="1"/>
  <c r="E6" i="1"/>
  <c r="F6" i="1"/>
  <c r="B6" i="1"/>
  <c r="B12" i="1" l="1"/>
  <c r="E12" i="1"/>
  <c r="F12" i="1"/>
</calcChain>
</file>

<file path=xl/sharedStrings.xml><?xml version="1.0" encoding="utf-8"?>
<sst xmlns="http://schemas.openxmlformats.org/spreadsheetml/2006/main" count="30" uniqueCount="26">
  <si>
    <t>t1</t>
  </si>
  <si>
    <t>t2</t>
  </si>
  <si>
    <t>t3</t>
  </si>
  <si>
    <t>Tср</t>
  </si>
  <si>
    <t>Положене боковых грузов</t>
  </si>
  <si>
    <t>, с</t>
  </si>
  <si>
    <t>T, с</t>
  </si>
  <si>
    <t>1 риска</t>
  </si>
  <si>
    <t>2 риски</t>
  </si>
  <si>
    <t>3 риски</t>
  </si>
  <si>
    <t>4 риски</t>
  </si>
  <si>
    <t>5 рисок</t>
  </si>
  <si>
    <t>6 рисок</t>
  </si>
  <si>
    <t>Зависимость амплитуды колебаний от времени А (t)</t>
  </si>
  <si>
    <t>Риски</t>
  </si>
  <si>
    <t>I</t>
  </si>
  <si>
    <t>Iср</t>
  </si>
  <si>
    <t>T</t>
  </si>
  <si>
    <t>I - Iср</t>
  </si>
  <si>
    <t>(I - Iср)^2</t>
  </si>
  <si>
    <t>b</t>
  </si>
  <si>
    <t>a</t>
  </si>
  <si>
    <t>m</t>
  </si>
  <si>
    <t>T^2</t>
  </si>
  <si>
    <t>(I - Iср)(T^2 - T^2ср)</t>
  </si>
  <si>
    <t>T^2 - T^2ср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</si>
</sst>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Cambria"/>
      <family val="1"/>
    </font>
    <font>
      <i/>
      <sz val="12"/>
      <color theme="1"/>
      <name val="Cambria"/>
      <family val="1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/>
    </xf>
    <xf numFmtId="0" fontId="1" fillId="0" borderId="12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15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8" xfId="0" applyFont="1" applyBorder="1" applyAlignment="1">
      <alignment horizontal="center"/>
    </xf>
    <xf numFmtId="0" fontId="1" fillId="0" borderId="0" xfId="0" applyFont="1" applyBorder="1"/>
    <xf numFmtId="0" fontId="1" fillId="0" borderId="16" xfId="0" applyFont="1" applyBorder="1"/>
    <xf numFmtId="0" fontId="1" fillId="0" borderId="17" xfId="0" applyFont="1" applyBorder="1"/>
    <xf numFmtId="0" fontId="3" fillId="6" borderId="18" xfId="0" applyFont="1" applyFill="1" applyBorder="1" applyAlignment="1">
      <alignment horizontal="center" vertical="center" wrapText="1"/>
    </xf>
    <xf numFmtId="0" fontId="3" fillId="6" borderId="15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0" borderId="18" xfId="0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0" fontId="2" fillId="5" borderId="8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3" fillId="0" borderId="11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12</xdr:col>
      <xdr:colOff>266700</xdr:colOff>
      <xdr:row>0</xdr:row>
      <xdr:rowOff>190500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0"/>
          <a:ext cx="2667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0</xdr:row>
      <xdr:rowOff>0</xdr:rowOff>
    </xdr:from>
    <xdr:to>
      <xdr:col>13</xdr:col>
      <xdr:colOff>137160</xdr:colOff>
      <xdr:row>0</xdr:row>
      <xdr:rowOff>190500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0"/>
          <a:ext cx="13716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0</xdr:colOff>
      <xdr:row>0</xdr:row>
      <xdr:rowOff>0</xdr:rowOff>
    </xdr:from>
    <xdr:to>
      <xdr:col>14</xdr:col>
      <xdr:colOff>266700</xdr:colOff>
      <xdr:row>0</xdr:row>
      <xdr:rowOff>190500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0"/>
          <a:ext cx="2667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205740</xdr:colOff>
      <xdr:row>0</xdr:row>
      <xdr:rowOff>190500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0"/>
          <a:ext cx="20574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10</xdr:row>
      <xdr:rowOff>0</xdr:rowOff>
    </xdr:from>
    <xdr:to>
      <xdr:col>11</xdr:col>
      <xdr:colOff>342900</xdr:colOff>
      <xdr:row>10</xdr:row>
      <xdr:rowOff>213360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5300" y="1889760"/>
          <a:ext cx="3429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11</xdr:row>
      <xdr:rowOff>0</xdr:rowOff>
    </xdr:from>
    <xdr:to>
      <xdr:col>11</xdr:col>
      <xdr:colOff>327660</xdr:colOff>
      <xdr:row>11</xdr:row>
      <xdr:rowOff>190500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5300" y="2110740"/>
          <a:ext cx="32766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12</xdr:row>
      <xdr:rowOff>0</xdr:rowOff>
    </xdr:from>
    <xdr:to>
      <xdr:col>11</xdr:col>
      <xdr:colOff>297180</xdr:colOff>
      <xdr:row>12</xdr:row>
      <xdr:rowOff>190500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5300" y="2331720"/>
          <a:ext cx="29718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13</xdr:row>
      <xdr:rowOff>0</xdr:rowOff>
    </xdr:from>
    <xdr:to>
      <xdr:col>11</xdr:col>
      <xdr:colOff>175260</xdr:colOff>
      <xdr:row>13</xdr:row>
      <xdr:rowOff>213360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5300" y="2552700"/>
          <a:ext cx="1752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15</xdr:row>
      <xdr:rowOff>0</xdr:rowOff>
    </xdr:from>
    <xdr:to>
      <xdr:col>11</xdr:col>
      <xdr:colOff>441960</xdr:colOff>
      <xdr:row>15</xdr:row>
      <xdr:rowOff>213360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5300" y="2994660"/>
          <a:ext cx="4419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16</xdr:row>
      <xdr:rowOff>0</xdr:rowOff>
    </xdr:from>
    <xdr:to>
      <xdr:col>11</xdr:col>
      <xdr:colOff>449580</xdr:colOff>
      <xdr:row>16</xdr:row>
      <xdr:rowOff>213360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5300" y="3215640"/>
          <a:ext cx="44958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18</xdr:row>
      <xdr:rowOff>0</xdr:rowOff>
    </xdr:from>
    <xdr:to>
      <xdr:col>11</xdr:col>
      <xdr:colOff>281940</xdr:colOff>
      <xdr:row>19</xdr:row>
      <xdr:rowOff>0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5680" y="3520440"/>
          <a:ext cx="28194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967740</xdr:colOff>
      <xdr:row>16</xdr:row>
      <xdr:rowOff>198120</xdr:rowOff>
    </xdr:from>
    <xdr:to>
      <xdr:col>5</xdr:col>
      <xdr:colOff>129802</xdr:colOff>
      <xdr:row>21</xdr:row>
      <xdr:rowOff>114381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67740" y="3307080"/>
          <a:ext cx="3025402" cy="9297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topLeftCell="B1" workbookViewId="0">
      <selection activeCell="J4" sqref="J4"/>
    </sheetView>
  </sheetViews>
  <sheetFormatPr defaultRowHeight="15.6" x14ac:dyDescent="0.3"/>
  <cols>
    <col min="1" max="1" width="20.33203125" style="1" bestFit="1" customWidth="1"/>
    <col min="2" max="6" width="9" style="1" bestFit="1" customWidth="1"/>
    <col min="7" max="7" width="8.88671875" style="1"/>
    <col min="8" max="8" width="9.44140625" style="1" bestFit="1" customWidth="1"/>
    <col min="9" max="11" width="8.88671875" style="1"/>
    <col min="12" max="12" width="30.77734375" style="1" customWidth="1"/>
    <col min="13" max="18" width="12.77734375" style="1" customWidth="1"/>
    <col min="19" max="19" width="9.44140625" style="1" bestFit="1" customWidth="1"/>
    <col min="20" max="16384" width="8.88671875" style="1"/>
  </cols>
  <sheetData>
    <row r="1" spans="1:18" ht="14.4" customHeight="1" thickBot="1" x14ac:dyDescent="0.35">
      <c r="A1" s="53" t="s">
        <v>13</v>
      </c>
      <c r="B1" s="54"/>
      <c r="C1" s="54"/>
      <c r="D1" s="54"/>
      <c r="E1" s="54"/>
      <c r="F1" s="55"/>
      <c r="L1" s="2" t="s">
        <v>4</v>
      </c>
      <c r="M1" s="3"/>
      <c r="N1" s="4" t="s">
        <v>5</v>
      </c>
      <c r="O1" s="3"/>
      <c r="P1" s="3"/>
      <c r="Q1" s="4" t="s">
        <v>6</v>
      </c>
    </row>
    <row r="2" spans="1:18" ht="14.4" customHeight="1" thickBot="1" x14ac:dyDescent="0.4">
      <c r="A2" s="5"/>
      <c r="B2" s="6">
        <v>25</v>
      </c>
      <c r="C2" s="6">
        <v>20</v>
      </c>
      <c r="D2" s="6">
        <v>15</v>
      </c>
      <c r="E2" s="6">
        <v>10</v>
      </c>
      <c r="F2" s="6">
        <v>5</v>
      </c>
      <c r="G2" s="7"/>
      <c r="H2" s="7"/>
      <c r="I2" s="37" t="s">
        <v>3</v>
      </c>
      <c r="J2" s="39">
        <f>ROUND(AVERAGE(B11:G11),2)</f>
        <v>3.62</v>
      </c>
      <c r="K2" s="7"/>
      <c r="L2" s="8" t="s">
        <v>7</v>
      </c>
      <c r="M2" s="9">
        <v>16.07</v>
      </c>
      <c r="N2" s="9">
        <v>15.97</v>
      </c>
      <c r="O2" s="9">
        <v>15.99</v>
      </c>
      <c r="P2" s="9">
        <f>ROUND(AVERAGE(M2:O2),2)</f>
        <v>16.010000000000002</v>
      </c>
      <c r="Q2" s="9">
        <f>ROUND(P2/10,2)</f>
        <v>1.6</v>
      </c>
    </row>
    <row r="3" spans="1:18" ht="14.4" customHeight="1" thickBot="1" x14ac:dyDescent="0.4">
      <c r="A3" s="10" t="s">
        <v>0</v>
      </c>
      <c r="B3" s="11">
        <v>9.9</v>
      </c>
      <c r="C3" s="11">
        <v>18.899999999999999</v>
      </c>
      <c r="D3" s="11">
        <v>29.17</v>
      </c>
      <c r="E3" s="11">
        <v>38.630000000000003</v>
      </c>
      <c r="F3" s="11">
        <v>48.78</v>
      </c>
      <c r="G3" s="7"/>
      <c r="H3" s="7"/>
      <c r="I3" s="38" t="s">
        <v>16</v>
      </c>
      <c r="J3" s="40">
        <f>ROUND(AVERAGE(M15:R15),3)</f>
        <v>4.4999999999999998E-2</v>
      </c>
      <c r="K3" s="7"/>
      <c r="L3" s="8" t="s">
        <v>8</v>
      </c>
      <c r="M3" s="9">
        <v>16.96</v>
      </c>
      <c r="N3" s="9">
        <v>17.260000000000002</v>
      </c>
      <c r="O3" s="9">
        <v>17.05</v>
      </c>
      <c r="P3" s="9">
        <f t="shared" ref="P3:P7" si="0">ROUND(AVERAGE(M3:O3),2)</f>
        <v>17.09</v>
      </c>
      <c r="Q3" s="9">
        <f t="shared" ref="Q3:Q7" si="1">ROUND(P3/10,2)</f>
        <v>1.71</v>
      </c>
    </row>
    <row r="4" spans="1:18" ht="14.4" customHeight="1" thickBot="1" x14ac:dyDescent="0.4">
      <c r="A4" s="12" t="s">
        <v>1</v>
      </c>
      <c r="B4" s="11">
        <v>9.64</v>
      </c>
      <c r="C4" s="11">
        <v>18.850000000000001</v>
      </c>
      <c r="D4" s="11">
        <v>29.05</v>
      </c>
      <c r="E4" s="11">
        <v>38.840000000000003</v>
      </c>
      <c r="F4" s="11">
        <v>49.13</v>
      </c>
      <c r="G4" s="7"/>
      <c r="H4" s="7"/>
      <c r="I4" s="38" t="s">
        <v>20</v>
      </c>
      <c r="J4" s="40">
        <f>ROUND(SUM(B14:G14)/SUM(B15:G15),2)</f>
        <v>83.68</v>
      </c>
      <c r="K4" s="7"/>
      <c r="L4" s="8" t="s">
        <v>9</v>
      </c>
      <c r="M4" s="9">
        <v>17.91</v>
      </c>
      <c r="N4" s="9">
        <v>17.989999999999998</v>
      </c>
      <c r="O4" s="9">
        <v>18.04</v>
      </c>
      <c r="P4" s="9">
        <f t="shared" si="0"/>
        <v>17.98</v>
      </c>
      <c r="Q4" s="9">
        <f t="shared" si="1"/>
        <v>1.8</v>
      </c>
    </row>
    <row r="5" spans="1:18" ht="14.4" customHeight="1" thickBot="1" x14ac:dyDescent="0.4">
      <c r="A5" s="13" t="s">
        <v>2</v>
      </c>
      <c r="B5" s="14">
        <v>9.6300000000000008</v>
      </c>
      <c r="C5" s="14">
        <v>18.87</v>
      </c>
      <c r="D5" s="14">
        <v>28.94</v>
      </c>
      <c r="E5" s="14">
        <v>38.46</v>
      </c>
      <c r="F5" s="11">
        <v>49.18</v>
      </c>
      <c r="G5" s="7"/>
      <c r="H5" s="7"/>
      <c r="I5" s="38" t="s">
        <v>21</v>
      </c>
      <c r="J5" s="40">
        <f>ROUND(J2-J4*J3,2)</f>
        <v>-0.15</v>
      </c>
      <c r="K5" s="7"/>
      <c r="L5" s="8" t="s">
        <v>10</v>
      </c>
      <c r="M5" s="9">
        <v>19.39</v>
      </c>
      <c r="N5" s="9">
        <v>19.25</v>
      </c>
      <c r="O5" s="9">
        <v>19.309999999999999</v>
      </c>
      <c r="P5" s="9">
        <f t="shared" si="0"/>
        <v>19.32</v>
      </c>
      <c r="Q5" s="9">
        <f t="shared" si="1"/>
        <v>1.93</v>
      </c>
    </row>
    <row r="6" spans="1:18" ht="14.4" customHeight="1" thickBot="1" x14ac:dyDescent="0.35">
      <c r="A6" s="15" t="s">
        <v>3</v>
      </c>
      <c r="B6" s="16">
        <f>ROUND(AVERAGE(B3:B5),2)</f>
        <v>9.7200000000000006</v>
      </c>
      <c r="C6" s="16">
        <f t="shared" ref="C6:F6" si="2">ROUND(AVERAGE(C3:C5),2)</f>
        <v>18.87</v>
      </c>
      <c r="D6" s="16">
        <f t="shared" si="2"/>
        <v>29.05</v>
      </c>
      <c r="E6" s="16">
        <f t="shared" si="2"/>
        <v>38.64</v>
      </c>
      <c r="F6" s="17">
        <f t="shared" si="2"/>
        <v>49.03</v>
      </c>
      <c r="I6" s="41" t="s">
        <v>22</v>
      </c>
      <c r="J6" s="42">
        <v>0.40799999999999997</v>
      </c>
      <c r="L6" s="8" t="s">
        <v>11</v>
      </c>
      <c r="M6" s="9">
        <v>20.63</v>
      </c>
      <c r="N6" s="9">
        <v>20.63</v>
      </c>
      <c r="O6" s="9">
        <v>20.68</v>
      </c>
      <c r="P6" s="9">
        <f t="shared" si="0"/>
        <v>20.65</v>
      </c>
      <c r="Q6" s="9">
        <f t="shared" si="1"/>
        <v>2.0699999999999998</v>
      </c>
    </row>
    <row r="7" spans="1:18" ht="14.4" customHeight="1" thickBot="1" x14ac:dyDescent="0.35">
      <c r="L7" s="8" t="s">
        <v>12</v>
      </c>
      <c r="M7" s="9">
        <v>22.23</v>
      </c>
      <c r="N7" s="9">
        <v>22.22</v>
      </c>
      <c r="O7" s="9">
        <v>22.39</v>
      </c>
      <c r="P7" s="9">
        <f t="shared" si="0"/>
        <v>22.28</v>
      </c>
      <c r="Q7" s="9">
        <f t="shared" si="1"/>
        <v>2.23</v>
      </c>
    </row>
    <row r="8" spans="1:18" ht="14.4" customHeight="1" thickBot="1" x14ac:dyDescent="0.35">
      <c r="A8" s="26" t="s">
        <v>14</v>
      </c>
      <c r="B8" s="27">
        <v>1</v>
      </c>
      <c r="C8" s="27">
        <v>2</v>
      </c>
      <c r="D8" s="27">
        <v>3</v>
      </c>
      <c r="E8" s="27">
        <v>4</v>
      </c>
      <c r="F8" s="27">
        <v>5</v>
      </c>
      <c r="G8" s="27">
        <v>6</v>
      </c>
    </row>
    <row r="9" spans="1:18" ht="16.2" thickBot="1" x14ac:dyDescent="0.35">
      <c r="A9" s="59" t="s">
        <v>17</v>
      </c>
      <c r="B9" s="59">
        <v>1.6</v>
      </c>
      <c r="C9" s="60">
        <v>1.71</v>
      </c>
      <c r="D9" s="60">
        <v>1.8</v>
      </c>
      <c r="E9" s="60">
        <v>1.93</v>
      </c>
      <c r="F9" s="60">
        <v>2.0699999999999998</v>
      </c>
      <c r="G9" s="61">
        <v>2.23</v>
      </c>
      <c r="H9" s="56"/>
    </row>
    <row r="10" spans="1:18" ht="16.2" thickBot="1" x14ac:dyDescent="0.35">
      <c r="A10" s="35" t="s">
        <v>15</v>
      </c>
      <c r="B10" s="57">
        <f>M15</f>
        <v>3.2000000000000001E-2</v>
      </c>
      <c r="C10" s="28">
        <f t="shared" ref="C10:G10" si="3">N15</f>
        <v>3.6000000000000004E-2</v>
      </c>
      <c r="D10" s="28">
        <f t="shared" si="3"/>
        <v>0.04</v>
      </c>
      <c r="E10" s="28">
        <f t="shared" si="3"/>
        <v>4.5999999999999999E-2</v>
      </c>
      <c r="F10" s="28">
        <f t="shared" si="3"/>
        <v>5.2999999999999999E-2</v>
      </c>
      <c r="G10" s="58">
        <f t="shared" si="3"/>
        <v>0.06</v>
      </c>
      <c r="H10" s="28"/>
      <c r="L10" s="29" t="s">
        <v>14</v>
      </c>
      <c r="M10" s="30">
        <v>1</v>
      </c>
      <c r="N10" s="30">
        <v>2</v>
      </c>
      <c r="O10" s="30">
        <v>3</v>
      </c>
      <c r="P10" s="30">
        <v>4</v>
      </c>
      <c r="Q10" s="30">
        <v>5</v>
      </c>
      <c r="R10" s="30">
        <v>6</v>
      </c>
    </row>
    <row r="11" spans="1:18" ht="16.2" thickBot="1" x14ac:dyDescent="0.35">
      <c r="A11" s="35" t="s">
        <v>23</v>
      </c>
      <c r="B11" s="35">
        <f>ROUND(B9*B9,2)</f>
        <v>2.56</v>
      </c>
      <c r="C11" s="31">
        <f t="shared" ref="C11:G11" si="4">ROUND(C9*C9,2)</f>
        <v>2.92</v>
      </c>
      <c r="D11" s="31">
        <f t="shared" si="4"/>
        <v>3.24</v>
      </c>
      <c r="E11" s="31">
        <f t="shared" si="4"/>
        <v>3.72</v>
      </c>
      <c r="F11" s="31">
        <f t="shared" si="4"/>
        <v>4.28</v>
      </c>
      <c r="G11" s="32">
        <f t="shared" si="4"/>
        <v>4.97</v>
      </c>
      <c r="H11" s="31"/>
      <c r="L11" s="47"/>
      <c r="M11" s="50">
        <v>7.6999999999999999E-2</v>
      </c>
      <c r="N11" s="51"/>
      <c r="O11" s="51"/>
      <c r="P11" s="51"/>
      <c r="Q11" s="51"/>
      <c r="R11" s="52"/>
    </row>
    <row r="12" spans="1:18" ht="16.2" thickBot="1" x14ac:dyDescent="0.35">
      <c r="A12" s="35" t="s">
        <v>18</v>
      </c>
      <c r="B12" s="35">
        <f t="shared" ref="B12:G12" si="5">B10-$J$3</f>
        <v>-1.2999999999999998E-2</v>
      </c>
      <c r="C12" s="31">
        <f t="shared" si="5"/>
        <v>-8.9999999999999941E-3</v>
      </c>
      <c r="D12" s="31">
        <f t="shared" si="5"/>
        <v>-4.9999999999999975E-3</v>
      </c>
      <c r="E12" s="31">
        <f t="shared" si="5"/>
        <v>1.0000000000000009E-3</v>
      </c>
      <c r="F12" s="31">
        <f t="shared" si="5"/>
        <v>8.0000000000000002E-3</v>
      </c>
      <c r="G12" s="32">
        <f t="shared" si="5"/>
        <v>1.4999999999999999E-2</v>
      </c>
      <c r="H12" s="31"/>
      <c r="L12" s="47"/>
      <c r="M12" s="50">
        <v>0.20200000000000001</v>
      </c>
      <c r="N12" s="51"/>
      <c r="O12" s="51"/>
      <c r="P12" s="51"/>
      <c r="Q12" s="51"/>
      <c r="R12" s="52"/>
    </row>
    <row r="13" spans="1:18" ht="16.2" thickBot="1" x14ac:dyDescent="0.35">
      <c r="A13" s="36" t="s">
        <v>25</v>
      </c>
      <c r="B13" s="35">
        <f>B11-$J$2</f>
        <v>-1.06</v>
      </c>
      <c r="C13" s="31">
        <f t="shared" ref="B13:G13" si="6">C11-$J$2</f>
        <v>-0.70000000000000018</v>
      </c>
      <c r="D13" s="31">
        <f t="shared" si="6"/>
        <v>-0.37999999999999989</v>
      </c>
      <c r="E13" s="31">
        <f t="shared" si="6"/>
        <v>0.10000000000000009</v>
      </c>
      <c r="F13" s="31">
        <f t="shared" si="6"/>
        <v>0.66000000000000014</v>
      </c>
      <c r="G13" s="32">
        <f t="shared" si="6"/>
        <v>1.3499999999999996</v>
      </c>
      <c r="H13" s="31"/>
      <c r="L13" s="47"/>
      <c r="M13" s="33">
        <v>7.6999999999999999E-2</v>
      </c>
      <c r="N13" s="33">
        <f>M13+0.025</f>
        <v>0.10200000000000001</v>
      </c>
      <c r="O13" s="33">
        <f t="shared" ref="O13:R13" si="7">N13+0.025</f>
        <v>0.127</v>
      </c>
      <c r="P13" s="33">
        <f t="shared" si="7"/>
        <v>0.152</v>
      </c>
      <c r="Q13" s="33">
        <f t="shared" si="7"/>
        <v>0.17699999999999999</v>
      </c>
      <c r="R13" s="33">
        <f t="shared" si="7"/>
        <v>0.20199999999999999</v>
      </c>
    </row>
    <row r="14" spans="1:18" ht="16.2" thickBot="1" x14ac:dyDescent="0.35">
      <c r="A14" s="5" t="s">
        <v>24</v>
      </c>
      <c r="B14" s="18">
        <f>ROUND(B12*B13,4)</f>
        <v>1.38E-2</v>
      </c>
      <c r="C14" s="24">
        <f t="shared" ref="C14:G14" si="8">ROUND(C12*C13,4)</f>
        <v>6.3E-3</v>
      </c>
      <c r="D14" s="24">
        <f t="shared" si="8"/>
        <v>1.9E-3</v>
      </c>
      <c r="E14" s="24">
        <f t="shared" si="8"/>
        <v>1E-4</v>
      </c>
      <c r="F14" s="24">
        <f t="shared" si="8"/>
        <v>5.3E-3</v>
      </c>
      <c r="G14" s="19">
        <f t="shared" si="8"/>
        <v>2.0299999999999999E-2</v>
      </c>
      <c r="H14" s="23"/>
      <c r="L14" s="47"/>
      <c r="M14" s="33">
        <f>ROUND(0.408*($M$11^2+$M$12^2+2*M13*M13),3)</f>
        <v>2.4E-2</v>
      </c>
      <c r="N14" s="33">
        <f t="shared" ref="N14:R14" si="9">ROUND(0.408*($M$11^2+$M$12^2+2*N13*N13),3)</f>
        <v>2.8000000000000001E-2</v>
      </c>
      <c r="O14" s="33">
        <f t="shared" si="9"/>
        <v>3.2000000000000001E-2</v>
      </c>
      <c r="P14" s="33">
        <f t="shared" si="9"/>
        <v>3.7999999999999999E-2</v>
      </c>
      <c r="Q14" s="33">
        <f t="shared" si="9"/>
        <v>4.4999999999999998E-2</v>
      </c>
      <c r="R14" s="33">
        <f t="shared" si="9"/>
        <v>5.1999999999999998E-2</v>
      </c>
    </row>
    <row r="15" spans="1:18" ht="16.2" thickBot="1" x14ac:dyDescent="0.35">
      <c r="A15" s="22" t="s">
        <v>19</v>
      </c>
      <c r="B15" s="20">
        <f>ROUND(B12*B12,5)</f>
        <v>1.7000000000000001E-4</v>
      </c>
      <c r="C15" s="25">
        <f t="shared" ref="C15:G15" si="10">ROUND(C12*C12,5)</f>
        <v>8.0000000000000007E-5</v>
      </c>
      <c r="D15" s="25">
        <f t="shared" si="10"/>
        <v>3.0000000000000001E-5</v>
      </c>
      <c r="E15" s="25">
        <f t="shared" si="10"/>
        <v>0</v>
      </c>
      <c r="F15" s="25">
        <f t="shared" si="10"/>
        <v>6.0000000000000002E-5</v>
      </c>
      <c r="G15" s="21">
        <f t="shared" si="10"/>
        <v>2.3000000000000001E-4</v>
      </c>
      <c r="H15" s="23"/>
      <c r="L15" s="34" t="s">
        <v>15</v>
      </c>
      <c r="M15" s="33">
        <f>M14+8*10^-3</f>
        <v>3.2000000000000001E-2</v>
      </c>
      <c r="N15" s="33">
        <f t="shared" ref="N15:R15" si="11">N14+8*10^-3</f>
        <v>3.6000000000000004E-2</v>
      </c>
      <c r="O15" s="33">
        <f t="shared" si="11"/>
        <v>0.04</v>
      </c>
      <c r="P15" s="33">
        <f t="shared" si="11"/>
        <v>4.5999999999999999E-2</v>
      </c>
      <c r="Q15" s="33">
        <f t="shared" si="11"/>
        <v>5.2999999999999999E-2</v>
      </c>
      <c r="R15" s="33">
        <f t="shared" si="11"/>
        <v>0.06</v>
      </c>
    </row>
    <row r="16" spans="1:18" ht="16.2" thickBot="1" x14ac:dyDescent="0.35">
      <c r="L16" s="34"/>
      <c r="M16" s="33">
        <f>ROUND((M18*M18*9.81)/(4*PI()*PI()),3)</f>
        <v>0.63600000000000001</v>
      </c>
      <c r="N16" s="33">
        <f t="shared" ref="N16:R16" si="12">ROUND((N18^2*9.81)/(4*PI()*PI()),3)</f>
        <v>0.72699999999999998</v>
      </c>
      <c r="O16" s="33">
        <f t="shared" si="12"/>
        <v>0.80500000000000005</v>
      </c>
      <c r="P16" s="33">
        <f t="shared" si="12"/>
        <v>0.92600000000000005</v>
      </c>
      <c r="Q16" s="33">
        <f t="shared" si="12"/>
        <v>1.0649999999999999</v>
      </c>
      <c r="R16" s="33">
        <f t="shared" si="12"/>
        <v>1.236</v>
      </c>
    </row>
    <row r="17" spans="12:18" ht="16.2" thickBot="1" x14ac:dyDescent="0.35">
      <c r="L17" s="34"/>
      <c r="M17" s="33">
        <f>ROUND(M15/($J$6*M19),3)</f>
        <v>0.38800000000000001</v>
      </c>
      <c r="N17" s="33">
        <f t="shared" ref="N17:R17" si="13">ROUND(N15/($J$6*N19),3)</f>
        <v>0.70599999999999996</v>
      </c>
      <c r="O17" s="33">
        <f t="shared" si="13"/>
        <v>0.78400000000000003</v>
      </c>
      <c r="P17" s="33">
        <f t="shared" si="13"/>
        <v>0.90200000000000002</v>
      </c>
      <c r="Q17" s="33">
        <f t="shared" si="13"/>
        <v>1.0389999999999999</v>
      </c>
      <c r="R17" s="33">
        <f t="shared" si="13"/>
        <v>1.1759999999999999</v>
      </c>
    </row>
    <row r="18" spans="12:18" ht="16.2" thickBot="1" x14ac:dyDescent="0.35">
      <c r="L18" s="48" t="s">
        <v>17</v>
      </c>
      <c r="M18" s="44">
        <v>1.6</v>
      </c>
      <c r="N18" s="45">
        <v>1.71</v>
      </c>
      <c r="O18" s="44">
        <v>1.8</v>
      </c>
      <c r="P18" s="45">
        <v>1.93</v>
      </c>
      <c r="Q18" s="44">
        <v>2.0699999999999998</v>
      </c>
      <c r="R18" s="46">
        <v>2.23</v>
      </c>
    </row>
    <row r="19" spans="12:18" ht="16.2" thickBot="1" x14ac:dyDescent="0.35">
      <c r="L19" s="49"/>
      <c r="M19" s="43">
        <v>0.20200000000000001</v>
      </c>
      <c r="N19" s="43">
        <f t="shared" ref="N19:R19" si="14">$M$12-$M$13</f>
        <v>0.125</v>
      </c>
      <c r="O19" s="43">
        <f t="shared" si="14"/>
        <v>0.125</v>
      </c>
      <c r="P19" s="43">
        <f t="shared" si="14"/>
        <v>0.125</v>
      </c>
      <c r="Q19" s="43">
        <f t="shared" si="14"/>
        <v>0.125</v>
      </c>
      <c r="R19" s="44">
        <f t="shared" si="14"/>
        <v>0.125</v>
      </c>
    </row>
  </sheetData>
  <mergeCells count="3">
    <mergeCell ref="M11:R11"/>
    <mergeCell ref="M12:R12"/>
    <mergeCell ref="A1:F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Quan</dc:creator>
  <cp:lastModifiedBy>Hoang Quan</cp:lastModifiedBy>
  <dcterms:created xsi:type="dcterms:W3CDTF">2023-11-16T22:59:42Z</dcterms:created>
  <dcterms:modified xsi:type="dcterms:W3CDTF">2023-11-28T00:45:40Z</dcterms:modified>
</cp:coreProperties>
</file>