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gat\OneDrive\Máy tính\WorkSpace\Lý\2-семестре\Лаб 1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2" i="1"/>
  <c r="I23" i="1"/>
  <c r="I24" i="1"/>
  <c r="I25" i="1"/>
  <c r="I26" i="1"/>
  <c r="I27" i="1"/>
  <c r="I17" i="1"/>
  <c r="I18" i="1"/>
  <c r="I19" i="1"/>
  <c r="I20" i="1"/>
  <c r="I21" i="1"/>
  <c r="I16" i="1"/>
  <c r="F29" i="1"/>
  <c r="F28" i="1"/>
  <c r="I4" i="1"/>
  <c r="I5" i="1"/>
  <c r="I6" i="1"/>
  <c r="I7" i="1"/>
  <c r="I3" i="1"/>
  <c r="I9" i="1" s="1"/>
  <c r="H17" i="1"/>
  <c r="H22" i="1" s="1"/>
  <c r="H18" i="1"/>
  <c r="H19" i="1"/>
  <c r="H20" i="1"/>
  <c r="H21" i="1"/>
  <c r="H16" i="1"/>
  <c r="H9" i="1"/>
  <c r="G22" i="1"/>
  <c r="H4" i="1"/>
  <c r="H5" i="1"/>
  <c r="H6" i="1"/>
  <c r="H7" i="1"/>
  <c r="H3" i="1"/>
  <c r="K12" i="1"/>
  <c r="E17" i="1"/>
  <c r="E18" i="1"/>
  <c r="G18" i="1" s="1"/>
  <c r="E19" i="1"/>
  <c r="G19" i="1" s="1"/>
  <c r="E20" i="1"/>
  <c r="G20" i="1" s="1"/>
  <c r="E21" i="1"/>
  <c r="G21" i="1" s="1"/>
  <c r="E22" i="1"/>
  <c r="E23" i="1"/>
  <c r="E24" i="1"/>
  <c r="E25" i="1"/>
  <c r="E26" i="1"/>
  <c r="E27" i="1"/>
  <c r="E16" i="1"/>
  <c r="G17" i="1"/>
  <c r="F17" i="1"/>
  <c r="F18" i="1"/>
  <c r="F19" i="1"/>
  <c r="F20" i="1"/>
  <c r="F21" i="1"/>
  <c r="F22" i="1"/>
  <c r="F23" i="1"/>
  <c r="F24" i="1"/>
  <c r="F25" i="1"/>
  <c r="F26" i="1"/>
  <c r="F27" i="1"/>
  <c r="F16" i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E11" i="1"/>
  <c r="E12" i="1"/>
  <c r="E3" i="1"/>
  <c r="F3" i="1"/>
  <c r="G4" i="1"/>
  <c r="G5" i="1"/>
  <c r="G6" i="1"/>
  <c r="G7" i="1"/>
  <c r="G8" i="1"/>
  <c r="G9" i="1"/>
  <c r="G10" i="1"/>
  <c r="G11" i="1"/>
  <c r="G12" i="1"/>
  <c r="G3" i="1"/>
  <c r="F9" i="1"/>
  <c r="F10" i="1"/>
  <c r="F11" i="1"/>
  <c r="F12" i="1"/>
  <c r="G16" i="1" l="1"/>
</calcChain>
</file>

<file path=xl/sharedStrings.xml><?xml version="1.0" encoding="utf-8"?>
<sst xmlns="http://schemas.openxmlformats.org/spreadsheetml/2006/main" count="4" uniqueCount="3">
  <si>
    <t>№</t>
  </si>
  <si>
    <t xml:space="preserve">𝛼𝑖𝑗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</si>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</sst>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0</xdr:row>
      <xdr:rowOff>106680</xdr:rowOff>
    </xdr:from>
    <xdr:to>
      <xdr:col>1</xdr:col>
      <xdr:colOff>579120</xdr:colOff>
      <xdr:row>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10668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541020</xdr:colOff>
      <xdr:row>0</xdr:row>
      <xdr:rowOff>106680</xdr:rowOff>
    </xdr:from>
    <xdr:to>
      <xdr:col>2</xdr:col>
      <xdr:colOff>914400</xdr:colOff>
      <xdr:row>1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106680"/>
          <a:ext cx="3733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525780</xdr:colOff>
      <xdr:row>0</xdr:row>
      <xdr:rowOff>129540</xdr:rowOff>
    </xdr:from>
    <xdr:to>
      <xdr:col>3</xdr:col>
      <xdr:colOff>792480</xdr:colOff>
      <xdr:row>1</xdr:row>
      <xdr:rowOff>99060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29540"/>
          <a:ext cx="2667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335280</xdr:colOff>
      <xdr:row>0</xdr:row>
      <xdr:rowOff>83820</xdr:rowOff>
    </xdr:from>
    <xdr:to>
      <xdr:col>4</xdr:col>
      <xdr:colOff>701040</xdr:colOff>
      <xdr:row>1</xdr:row>
      <xdr:rowOff>53340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280" y="83820"/>
          <a:ext cx="3657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350520</xdr:colOff>
      <xdr:row>0</xdr:row>
      <xdr:rowOff>68580</xdr:rowOff>
    </xdr:from>
    <xdr:to>
      <xdr:col>5</xdr:col>
      <xdr:colOff>586740</xdr:colOff>
      <xdr:row>1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280" y="6858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274320</xdr:colOff>
      <xdr:row>0</xdr:row>
      <xdr:rowOff>0</xdr:rowOff>
    </xdr:from>
    <xdr:to>
      <xdr:col>6</xdr:col>
      <xdr:colOff>655320</xdr:colOff>
      <xdr:row>1</xdr:row>
      <xdr:rowOff>144780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340" y="0"/>
          <a:ext cx="38100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312420</xdr:colOff>
      <xdr:row>13</xdr:row>
      <xdr:rowOff>182880</xdr:rowOff>
    </xdr:from>
    <xdr:to>
      <xdr:col>1</xdr:col>
      <xdr:colOff>571500</xdr:colOff>
      <xdr:row>14</xdr:row>
      <xdr:rowOff>167640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62890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13</xdr:row>
      <xdr:rowOff>167640</xdr:rowOff>
    </xdr:from>
    <xdr:to>
      <xdr:col>2</xdr:col>
      <xdr:colOff>975360</xdr:colOff>
      <xdr:row>14</xdr:row>
      <xdr:rowOff>152400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160" y="2613660"/>
          <a:ext cx="403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548640</xdr:colOff>
      <xdr:row>14</xdr:row>
      <xdr:rowOff>7620</xdr:rowOff>
    </xdr:from>
    <xdr:to>
      <xdr:col>3</xdr:col>
      <xdr:colOff>815340</xdr:colOff>
      <xdr:row>14</xdr:row>
      <xdr:rowOff>182880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140" y="2644140"/>
          <a:ext cx="2667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342900</xdr:colOff>
      <xdr:row>14</xdr:row>
      <xdr:rowOff>7620</xdr:rowOff>
    </xdr:from>
    <xdr:to>
      <xdr:col>4</xdr:col>
      <xdr:colOff>784860</xdr:colOff>
      <xdr:row>14</xdr:row>
      <xdr:rowOff>182880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644140"/>
          <a:ext cx="4419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205740</xdr:colOff>
      <xdr:row>13</xdr:row>
      <xdr:rowOff>175260</xdr:rowOff>
    </xdr:from>
    <xdr:to>
      <xdr:col>5</xdr:col>
      <xdr:colOff>464820</xdr:colOff>
      <xdr:row>14</xdr:row>
      <xdr:rowOff>160020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262128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8" workbookViewId="0">
      <selection activeCell="I29" sqref="I29"/>
    </sheetView>
  </sheetViews>
  <sheetFormatPr defaultRowHeight="14.4" x14ac:dyDescent="0.3"/>
  <cols>
    <col min="1" max="1" width="3.21875" style="11" bestFit="1" customWidth="1"/>
    <col min="2" max="2" width="12.6640625" style="11" customWidth="1"/>
    <col min="3" max="3" width="20.21875" style="11" customWidth="1"/>
    <col min="4" max="4" width="19.44140625" style="11" customWidth="1"/>
    <col min="5" max="5" width="16.44140625" style="11" customWidth="1"/>
    <col min="6" max="6" width="13.6640625" style="11" customWidth="1"/>
    <col min="7" max="7" width="14.5546875" style="11" customWidth="1"/>
    <col min="8" max="8" width="12.6640625" style="11" bestFit="1" customWidth="1"/>
    <col min="9" max="9" width="12" style="11" bestFit="1" customWidth="1"/>
    <col min="10" max="10" width="8.88671875" style="11"/>
    <col min="11" max="11" width="12" style="11" bestFit="1" customWidth="1"/>
    <col min="12" max="16384" width="8.88671875" style="11"/>
  </cols>
  <sheetData>
    <row r="1" spans="1:11" ht="16.2" customHeight="1" x14ac:dyDescent="0.3">
      <c r="A1" s="5" t="s">
        <v>0</v>
      </c>
      <c r="B1" s="5"/>
      <c r="C1" s="5"/>
      <c r="D1" s="9"/>
      <c r="E1" s="9"/>
      <c r="F1" s="9"/>
      <c r="G1" s="5"/>
    </row>
    <row r="2" spans="1:11" ht="15" thickBot="1" x14ac:dyDescent="0.35">
      <c r="A2" s="6"/>
      <c r="B2" s="6"/>
      <c r="C2" s="6"/>
      <c r="D2" s="10"/>
      <c r="E2" s="10"/>
      <c r="F2" s="10"/>
      <c r="G2" s="6"/>
    </row>
    <row r="3" spans="1:11" ht="16.2" thickBot="1" x14ac:dyDescent="0.35">
      <c r="A3" s="2">
        <v>1</v>
      </c>
      <c r="B3" s="3">
        <v>300</v>
      </c>
      <c r="C3" s="3">
        <v>1066</v>
      </c>
      <c r="D3" s="4">
        <v>0.153</v>
      </c>
      <c r="E3" s="4">
        <f>ROUND(D3/(C3*0.000001),2)</f>
        <v>143.53</v>
      </c>
      <c r="F3" s="4">
        <f>ROUND(LN(E3),3)</f>
        <v>4.9669999999999996</v>
      </c>
      <c r="G3" s="4">
        <f>ROUND(1000/B3,2)</f>
        <v>3.33</v>
      </c>
      <c r="H3" s="11">
        <f>ROUND(2*$K$12*(B3*B8*LN(E3/E8))/(B8-B3),22)</f>
        <v>9.6399999999999998E-20</v>
      </c>
      <c r="I3" s="11">
        <f>(H3-$H$9)^2</f>
        <v>7.2931600000000028E-41</v>
      </c>
    </row>
    <row r="4" spans="1:11" ht="16.2" thickBot="1" x14ac:dyDescent="0.35">
      <c r="A4" s="2">
        <v>2</v>
      </c>
      <c r="B4" s="3">
        <v>305</v>
      </c>
      <c r="C4" s="3">
        <v>1088</v>
      </c>
      <c r="D4" s="4">
        <v>0.125</v>
      </c>
      <c r="E4" s="4">
        <f t="shared" ref="E4:E12" si="0">ROUND(D4/(C4*0.000001),2)</f>
        <v>114.89</v>
      </c>
      <c r="F4" s="4">
        <f t="shared" ref="F4:F12" si="1">ROUND(LN(E4),3)</f>
        <v>4.7439999999999998</v>
      </c>
      <c r="G4" s="4">
        <f t="shared" ref="G4:G12" si="2">ROUND(1000/B4,2)</f>
        <v>3.28</v>
      </c>
      <c r="H4" s="11">
        <f t="shared" ref="H4:H7" si="3">ROUND(2*$K$12*(B4*B9*LN(E4/E9))/(B9-B4),22)</f>
        <v>1.058E-19</v>
      </c>
      <c r="I4" s="11">
        <f t="shared" ref="I4:I7" si="4">(H4-$H$9)^2</f>
        <v>7.3959999999999521E-43</v>
      </c>
    </row>
    <row r="5" spans="1:11" ht="16.2" thickBot="1" x14ac:dyDescent="0.35">
      <c r="A5" s="2">
        <v>3</v>
      </c>
      <c r="B5" s="3">
        <v>310</v>
      </c>
      <c r="C5" s="3">
        <v>1107</v>
      </c>
      <c r="D5" s="4">
        <v>0.104</v>
      </c>
      <c r="E5" s="4">
        <f t="shared" si="0"/>
        <v>93.95</v>
      </c>
      <c r="F5" s="4">
        <f t="shared" si="1"/>
        <v>4.5430000000000001</v>
      </c>
      <c r="G5" s="4">
        <f t="shared" si="2"/>
        <v>3.23</v>
      </c>
      <c r="H5" s="11">
        <f t="shared" si="3"/>
        <v>1.0640000000000001E-19</v>
      </c>
      <c r="I5" s="11">
        <f t="shared" si="4"/>
        <v>2.1316000000000149E-42</v>
      </c>
    </row>
    <row r="6" spans="1:11" ht="16.2" thickBot="1" x14ac:dyDescent="0.35">
      <c r="A6" s="2">
        <v>4</v>
      </c>
      <c r="B6" s="3">
        <v>315</v>
      </c>
      <c r="C6" s="3">
        <v>1122</v>
      </c>
      <c r="D6" s="4">
        <v>8.5999999999999993E-2</v>
      </c>
      <c r="E6" s="4">
        <f t="shared" si="0"/>
        <v>76.650000000000006</v>
      </c>
      <c r="F6" s="4">
        <f t="shared" si="1"/>
        <v>4.3390000000000004</v>
      </c>
      <c r="G6" s="4">
        <f t="shared" si="2"/>
        <v>3.17</v>
      </c>
      <c r="H6" s="11">
        <f t="shared" si="3"/>
        <v>1.0389999999999999E-19</v>
      </c>
      <c r="I6" s="11">
        <f t="shared" si="4"/>
        <v>1.0816000000000118E-42</v>
      </c>
    </row>
    <row r="7" spans="1:11" ht="16.2" thickBot="1" x14ac:dyDescent="0.35">
      <c r="A7" s="2">
        <v>5</v>
      </c>
      <c r="B7" s="3">
        <v>320</v>
      </c>
      <c r="C7" s="3">
        <v>1133</v>
      </c>
      <c r="D7" s="4">
        <v>7.2999999999999995E-2</v>
      </c>
      <c r="E7" s="4">
        <f t="shared" si="0"/>
        <v>64.430000000000007</v>
      </c>
      <c r="F7" s="4">
        <f t="shared" si="1"/>
        <v>4.1660000000000004</v>
      </c>
      <c r="G7" s="4">
        <f t="shared" si="2"/>
        <v>3.13</v>
      </c>
      <c r="H7" s="11">
        <f t="shared" si="3"/>
        <v>1.1219999999999999E-19</v>
      </c>
      <c r="I7" s="11">
        <f t="shared" si="4"/>
        <v>5.2707599999999897E-41</v>
      </c>
    </row>
    <row r="8" spans="1:11" ht="16.2" thickBot="1" x14ac:dyDescent="0.35">
      <c r="A8" s="2">
        <v>6</v>
      </c>
      <c r="B8" s="3">
        <v>325</v>
      </c>
      <c r="C8" s="3">
        <v>1143</v>
      </c>
      <c r="D8" s="4">
        <v>6.7000000000000004E-2</v>
      </c>
      <c r="E8" s="4">
        <f t="shared" si="0"/>
        <v>58.62</v>
      </c>
      <c r="F8" s="4">
        <f t="shared" si="1"/>
        <v>4.0709999999999997</v>
      </c>
      <c r="G8" s="4">
        <f t="shared" si="2"/>
        <v>3.08</v>
      </c>
    </row>
    <row r="9" spans="1:11" ht="16.2" thickBot="1" x14ac:dyDescent="0.35">
      <c r="A9" s="2">
        <v>7</v>
      </c>
      <c r="B9" s="3">
        <v>330</v>
      </c>
      <c r="C9" s="3">
        <v>1150</v>
      </c>
      <c r="D9" s="4">
        <v>5.0999999999999997E-2</v>
      </c>
      <c r="E9" s="4">
        <f t="shared" si="0"/>
        <v>44.35</v>
      </c>
      <c r="F9" s="4">
        <f t="shared" si="1"/>
        <v>3.7919999999999998</v>
      </c>
      <c r="G9" s="4">
        <f t="shared" si="2"/>
        <v>3.03</v>
      </c>
      <c r="H9" s="11">
        <f>AVERAGE(H3:H7)</f>
        <v>1.0494E-19</v>
      </c>
      <c r="I9" s="11">
        <f>SUM(I3:I7)</f>
        <v>1.2959199999999995E-40</v>
      </c>
    </row>
    <row r="10" spans="1:11" ht="16.2" thickBot="1" x14ac:dyDescent="0.35">
      <c r="A10" s="2">
        <v>8</v>
      </c>
      <c r="B10" s="3">
        <v>335</v>
      </c>
      <c r="C10" s="3">
        <v>1157</v>
      </c>
      <c r="D10" s="4">
        <v>4.2999999999999997E-2</v>
      </c>
      <c r="E10" s="4">
        <f t="shared" si="0"/>
        <v>37.17</v>
      </c>
      <c r="F10" s="4">
        <f t="shared" si="1"/>
        <v>3.6160000000000001</v>
      </c>
      <c r="G10" s="4">
        <f t="shared" si="2"/>
        <v>2.99</v>
      </c>
    </row>
    <row r="11" spans="1:11" ht="16.2" thickBot="1" x14ac:dyDescent="0.35">
      <c r="A11" s="2">
        <v>9</v>
      </c>
      <c r="B11" s="3">
        <v>340</v>
      </c>
      <c r="C11" s="3">
        <v>1162</v>
      </c>
      <c r="D11" s="4">
        <v>3.6999999999999998E-2</v>
      </c>
      <c r="E11" s="4">
        <f t="shared" si="0"/>
        <v>31.84</v>
      </c>
      <c r="F11" s="4">
        <f t="shared" si="1"/>
        <v>3.4609999999999999</v>
      </c>
      <c r="G11" s="4">
        <f t="shared" si="2"/>
        <v>2.94</v>
      </c>
    </row>
    <row r="12" spans="1:11" ht="16.2" thickBot="1" x14ac:dyDescent="0.35">
      <c r="A12" s="2">
        <v>10</v>
      </c>
      <c r="B12" s="3">
        <v>345</v>
      </c>
      <c r="C12" s="3">
        <v>1168</v>
      </c>
      <c r="D12" s="4">
        <v>0.03</v>
      </c>
      <c r="E12" s="4">
        <f t="shared" si="0"/>
        <v>25.68</v>
      </c>
      <c r="F12" s="4">
        <f t="shared" si="1"/>
        <v>3.246</v>
      </c>
      <c r="G12" s="4">
        <f t="shared" si="2"/>
        <v>2.9</v>
      </c>
      <c r="J12" s="11" t="s">
        <v>2</v>
      </c>
      <c r="K12">
        <f>1.380649*(10^(-23))</f>
        <v>1.3806490000000001E-23</v>
      </c>
    </row>
    <row r="14" spans="1:11" ht="15" thickBot="1" x14ac:dyDescent="0.35"/>
    <row r="15" spans="1:11" ht="16.2" thickBot="1" x14ac:dyDescent="0.35">
      <c r="A15" s="1" t="s">
        <v>0</v>
      </c>
      <c r="B15" s="7"/>
      <c r="C15" s="8"/>
      <c r="D15" s="7"/>
      <c r="E15" s="8"/>
      <c r="F15" s="7"/>
      <c r="G15" s="11" t="s">
        <v>1</v>
      </c>
    </row>
    <row r="16" spans="1:11" ht="16.2" thickBot="1" x14ac:dyDescent="0.35">
      <c r="A16" s="2">
        <v>1</v>
      </c>
      <c r="B16" s="3">
        <v>345</v>
      </c>
      <c r="C16" s="3">
        <v>492</v>
      </c>
      <c r="D16" s="3">
        <v>0.73599999999999999</v>
      </c>
      <c r="E16" s="3">
        <f>ROUND(D16/(C16*0.000001),2)</f>
        <v>1495.93</v>
      </c>
      <c r="F16" s="3">
        <f>ROUND(B16-273.75,1)</f>
        <v>71.3</v>
      </c>
      <c r="G16" s="11">
        <f>ROUND((E16-E22)/(E22*F16-E16*F22),4)</f>
        <v>4.7000000000000002E-3</v>
      </c>
      <c r="H16" s="11">
        <f>(G16-$G$22)^2</f>
        <v>2.5000000000000047E-7</v>
      </c>
      <c r="I16" s="11">
        <f>(F16-$F$29)^2</f>
        <v>756.24999999999966</v>
      </c>
    </row>
    <row r="17" spans="1:9" ht="16.2" thickBot="1" x14ac:dyDescent="0.35">
      <c r="A17" s="2">
        <v>2</v>
      </c>
      <c r="B17" s="3">
        <v>340</v>
      </c>
      <c r="C17" s="3">
        <v>498</v>
      </c>
      <c r="D17" s="3">
        <v>0.72699999999999998</v>
      </c>
      <c r="E17" s="3">
        <f t="shared" ref="E17:E27" si="5">ROUND(D17/(C17*0.000001),2)</f>
        <v>1459.84</v>
      </c>
      <c r="F17" s="3">
        <f t="shared" ref="F17:F27" si="6">ROUND(B17-273.75,1)</f>
        <v>66.3</v>
      </c>
      <c r="G17" s="11">
        <f t="shared" ref="G17:G21" si="7">ROUND((E17-E23)/(E23*F17-E17*F23),4)</f>
        <v>4.1999999999999997E-3</v>
      </c>
      <c r="H17" s="11">
        <f t="shared" ref="H17:H21" si="8">(G17-$G$22)^2</f>
        <v>0</v>
      </c>
      <c r="I17" s="11">
        <f t="shared" ref="I17:I27" si="9">(F17-$F$29)^2</f>
        <v>506.24999999999966</v>
      </c>
    </row>
    <row r="18" spans="1:9" ht="16.2" thickBot="1" x14ac:dyDescent="0.35">
      <c r="A18" s="2">
        <v>3</v>
      </c>
      <c r="B18" s="3">
        <v>335</v>
      </c>
      <c r="C18" s="3">
        <v>502</v>
      </c>
      <c r="D18" s="3">
        <v>0.72099999999999997</v>
      </c>
      <c r="E18" s="3">
        <f t="shared" si="5"/>
        <v>1436.25</v>
      </c>
      <c r="F18" s="3">
        <f t="shared" si="6"/>
        <v>61.3</v>
      </c>
      <c r="G18" s="11">
        <f t="shared" si="7"/>
        <v>4.1999999999999997E-3</v>
      </c>
      <c r="H18" s="11">
        <f t="shared" si="8"/>
        <v>0</v>
      </c>
      <c r="I18" s="11">
        <f t="shared" si="9"/>
        <v>306.24999999999977</v>
      </c>
    </row>
    <row r="19" spans="1:9" ht="16.2" thickBot="1" x14ac:dyDescent="0.35">
      <c r="A19" s="2">
        <v>4</v>
      </c>
      <c r="B19" s="3">
        <v>330</v>
      </c>
      <c r="C19" s="3">
        <v>508</v>
      </c>
      <c r="D19" s="3">
        <v>0.71399999999999997</v>
      </c>
      <c r="E19" s="3">
        <f t="shared" si="5"/>
        <v>1405.51</v>
      </c>
      <c r="F19" s="3">
        <f t="shared" si="6"/>
        <v>56.3</v>
      </c>
      <c r="G19" s="11">
        <f t="shared" si="7"/>
        <v>4.0000000000000001E-3</v>
      </c>
      <c r="H19" s="11">
        <f t="shared" si="8"/>
        <v>3.9999999999999862E-8</v>
      </c>
      <c r="I19" s="11">
        <f t="shared" si="9"/>
        <v>156.24999999999983</v>
      </c>
    </row>
    <row r="20" spans="1:9" ht="16.2" thickBot="1" x14ac:dyDescent="0.35">
      <c r="A20" s="2">
        <v>5</v>
      </c>
      <c r="B20" s="3">
        <v>325</v>
      </c>
      <c r="C20" s="3">
        <v>511</v>
      </c>
      <c r="D20" s="3">
        <v>0.70799999999999996</v>
      </c>
      <c r="E20" s="3">
        <f t="shared" si="5"/>
        <v>1385.52</v>
      </c>
      <c r="F20" s="3">
        <f t="shared" si="6"/>
        <v>51.3</v>
      </c>
      <c r="G20" s="11">
        <f t="shared" si="7"/>
        <v>4.1000000000000003E-3</v>
      </c>
      <c r="H20" s="11">
        <f t="shared" si="8"/>
        <v>9.9999999999998794E-9</v>
      </c>
      <c r="I20" s="11">
        <f t="shared" si="9"/>
        <v>56.249999999999893</v>
      </c>
    </row>
    <row r="21" spans="1:9" ht="16.2" thickBot="1" x14ac:dyDescent="0.35">
      <c r="A21" s="2">
        <v>6</v>
      </c>
      <c r="B21" s="3">
        <v>320</v>
      </c>
      <c r="C21" s="3">
        <v>515</v>
      </c>
      <c r="D21" s="3">
        <v>0.70099999999999996</v>
      </c>
      <c r="E21" s="3">
        <f t="shared" si="5"/>
        <v>1361.17</v>
      </c>
      <c r="F21" s="3">
        <f t="shared" si="6"/>
        <v>46.3</v>
      </c>
      <c r="G21" s="11">
        <f t="shared" si="7"/>
        <v>4.1000000000000003E-3</v>
      </c>
      <c r="H21" s="11">
        <f t="shared" si="8"/>
        <v>9.9999999999998794E-9</v>
      </c>
      <c r="I21" s="11">
        <f t="shared" si="9"/>
        <v>6.2499999999999645</v>
      </c>
    </row>
    <row r="22" spans="1:9" ht="16.2" thickBot="1" x14ac:dyDescent="0.35">
      <c r="A22" s="2">
        <v>7</v>
      </c>
      <c r="B22" s="3">
        <v>315</v>
      </c>
      <c r="C22" s="3">
        <v>519</v>
      </c>
      <c r="D22" s="3">
        <v>0.69499999999999995</v>
      </c>
      <c r="E22" s="3">
        <f t="shared" si="5"/>
        <v>1339.11</v>
      </c>
      <c r="F22" s="3">
        <f t="shared" si="6"/>
        <v>41.3</v>
      </c>
      <c r="G22" s="11">
        <f>ROUND(AVERAGE(G16:G21),4)</f>
        <v>4.1999999999999997E-3</v>
      </c>
      <c r="H22" s="11">
        <f>SUM(H16:H21)</f>
        <v>3.1000000000000016E-7</v>
      </c>
      <c r="I22" s="11">
        <f>(F22-$F$29)^2</f>
        <v>6.2500000000000355</v>
      </c>
    </row>
    <row r="23" spans="1:9" ht="16.2" thickBot="1" x14ac:dyDescent="0.35">
      <c r="A23" s="2">
        <v>8</v>
      </c>
      <c r="B23" s="3">
        <v>310</v>
      </c>
      <c r="C23" s="3">
        <v>524</v>
      </c>
      <c r="D23" s="3">
        <v>0.68899999999999995</v>
      </c>
      <c r="E23" s="3">
        <f t="shared" si="5"/>
        <v>1314.89</v>
      </c>
      <c r="F23" s="3">
        <f t="shared" si="6"/>
        <v>36.299999999999997</v>
      </c>
      <c r="I23" s="11">
        <f t="shared" si="9"/>
        <v>56.250000000000107</v>
      </c>
    </row>
    <row r="24" spans="1:9" ht="16.2" thickBot="1" x14ac:dyDescent="0.35">
      <c r="A24" s="2">
        <v>9</v>
      </c>
      <c r="B24" s="3">
        <v>305</v>
      </c>
      <c r="C24" s="3">
        <v>528</v>
      </c>
      <c r="D24" s="3">
        <v>0.68300000000000005</v>
      </c>
      <c r="E24" s="3">
        <f t="shared" si="5"/>
        <v>1293.56</v>
      </c>
      <c r="F24" s="3">
        <f t="shared" si="6"/>
        <v>31.3</v>
      </c>
      <c r="I24" s="11">
        <f t="shared" si="9"/>
        <v>156.25000000000009</v>
      </c>
    </row>
    <row r="25" spans="1:9" ht="16.2" thickBot="1" x14ac:dyDescent="0.35">
      <c r="A25" s="2">
        <v>10</v>
      </c>
      <c r="B25" s="3">
        <v>300</v>
      </c>
      <c r="C25" s="3">
        <v>533</v>
      </c>
      <c r="D25" s="3">
        <v>0.67600000000000005</v>
      </c>
      <c r="E25" s="3">
        <f t="shared" si="5"/>
        <v>1268.29</v>
      </c>
      <c r="F25" s="3">
        <f t="shared" si="6"/>
        <v>26.3</v>
      </c>
      <c r="I25" s="11">
        <f t="shared" si="9"/>
        <v>306.25000000000011</v>
      </c>
    </row>
    <row r="26" spans="1:9" ht="16.2" thickBot="1" x14ac:dyDescent="0.35">
      <c r="A26" s="2">
        <v>11</v>
      </c>
      <c r="B26" s="3">
        <v>295</v>
      </c>
      <c r="C26" s="3">
        <v>537</v>
      </c>
      <c r="D26" s="3">
        <v>0.66900000000000004</v>
      </c>
      <c r="E26" s="3">
        <f t="shared" si="5"/>
        <v>1245.81</v>
      </c>
      <c r="F26" s="3">
        <f t="shared" si="6"/>
        <v>21.3</v>
      </c>
      <c r="I26" s="11">
        <f t="shared" si="9"/>
        <v>506.25000000000017</v>
      </c>
    </row>
    <row r="27" spans="1:9" ht="16.2" thickBot="1" x14ac:dyDescent="0.35">
      <c r="A27" s="2">
        <v>12</v>
      </c>
      <c r="B27" s="3">
        <v>290</v>
      </c>
      <c r="C27" s="3">
        <v>542</v>
      </c>
      <c r="D27" s="3">
        <v>0.66200000000000003</v>
      </c>
      <c r="E27" s="3">
        <f t="shared" si="5"/>
        <v>1221.4000000000001</v>
      </c>
      <c r="F27" s="3">
        <f t="shared" si="6"/>
        <v>16.3</v>
      </c>
      <c r="I27" s="11">
        <f t="shared" si="9"/>
        <v>756.25000000000023</v>
      </c>
    </row>
    <row r="28" spans="1:9" x14ac:dyDescent="0.3">
      <c r="F28" s="11">
        <f>SUM(F16:F27)</f>
        <v>525.6</v>
      </c>
      <c r="I28" s="11">
        <f>SUM(I16:I27)</f>
        <v>3574.9999999999991</v>
      </c>
    </row>
    <row r="29" spans="1:9" x14ac:dyDescent="0.3">
      <c r="F29" s="11">
        <f>F28/12</f>
        <v>43.800000000000004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Hoang Quan</cp:lastModifiedBy>
  <dcterms:created xsi:type="dcterms:W3CDTF">2024-03-20T17:47:04Z</dcterms:created>
  <dcterms:modified xsi:type="dcterms:W3CDTF">2024-03-20T20:27:02Z</dcterms:modified>
</cp:coreProperties>
</file>