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7D4B323A-2A13-4B90-8178-56362C9C32D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9" i="3"/>
  <c r="G10" i="3"/>
  <c r="G7" i="3"/>
  <c r="F8" i="3"/>
  <c r="F9" i="3"/>
  <c r="F10" i="3"/>
  <c r="F7" i="3"/>
  <c r="G8" i="2"/>
  <c r="G9" i="2"/>
  <c r="G10" i="2"/>
  <c r="G7" i="2"/>
  <c r="F8" i="2"/>
  <c r="F9" i="2"/>
  <c r="F10" i="2"/>
  <c r="F7" i="2"/>
  <c r="D8" i="3"/>
  <c r="D9" i="3"/>
  <c r="D10" i="3"/>
  <c r="D7" i="3"/>
  <c r="C8" i="3"/>
  <c r="C9" i="3"/>
  <c r="C10" i="3"/>
  <c r="C7" i="3"/>
  <c r="D8" i="2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<sst xmlns="http://schemas.openxmlformats.org/spreadsheetml/2006/main" count="8038" uniqueCount="27">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</sst>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3" fillId="0" borderId="0" xfId="0" applyNumberFormat="1" applyFont="1" applyBorder="1" applyAlignment="1">
      <alignment vertic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G2001" totalsRowShown="0">
  <autoFilter ref="A1:G2001" xr:uid="{00000000-0009-0000-0100-000001000000}"/>
  <tableColumns count="7">
    <tableColumn id="1" xr3:uid="{00000000-0010-0000-0000-000001000000}" name="DATA" dataDxfId="2"/>
    <tableColumn id="2" xr3:uid="{00000000-0010-0000-0000-000002000000}" name="LOJA"/>
    <tableColumn id="3" xr3:uid="{00000000-0010-0000-0000-000003000000}" name="CATEGORIA"/>
    <tableColumn id="4" xr3:uid="{00000000-0010-0000-0000-000004000000}" name="GÊNERO"/>
    <tableColumn id="5" xr3:uid="{00000000-0010-0000-0000-000005000000}" name="VOLUME" dataDxfId="1"/>
    <tableColumn id="6" xr3:uid="{00000000-0010-0000-0000-000006000000}" name="VALOR" dataDxfId="0"/>
    <tableColumn id="7" xr3:uid="{00000000-0010-0000-0000-000007000000}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showGridLines="0" zoomScaleNormal="100" workbookViewId="0">
      <selection activeCell="C6" sqref="C6"/>
    </sheetView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140625" style="1" customWidth="1"/>
    <col min="8" max="8" width="29" style="5" customWidth="1"/>
    <col min="9" max="9" width="27.5703125" bestFit="1" customWidth="1"/>
  </cols>
  <sheetData>
    <row r="1" spans="1:7" x14ac:dyDescent="0.25">
      <c r="A1" s="3" t="s">
        <v>0</v>
      </c>
      <c r="B1" t="s">
        <v>1</v>
      </c>
      <c r="C1" t="s">
        <v>9</v>
      </c>
      <c r="D1" t="s">
        <v>14</v>
      </c>
      <c r="E1" s="28" t="s">
        <v>3</v>
      </c>
      <c r="F1" s="29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showGridLines="0" zoomScaleNormal="100" workbookViewId="0">
      <selection activeCell="I16" sqref="I16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2:13" x14ac:dyDescent="0.25">
      <c r="B4" s="12" t="s">
        <v>22</v>
      </c>
      <c r="C4" s="14"/>
      <c r="F4" s="12" t="s">
        <v>23</v>
      </c>
    </row>
    <row r="6" spans="2:13" x14ac:dyDescent="0.25">
      <c r="B6" s="15" t="s">
        <v>1</v>
      </c>
      <c r="C6" s="16" t="s">
        <v>3</v>
      </c>
      <c r="D6" s="16" t="s">
        <v>4</v>
      </c>
      <c r="F6" s="16" t="s">
        <v>3</v>
      </c>
      <c r="G6" s="16" t="s">
        <v>4</v>
      </c>
    </row>
    <row r="7" spans="2:13" x14ac:dyDescent="0.25">
      <c r="B7" s="17" t="s">
        <v>8</v>
      </c>
      <c r="C7" s="19">
        <f>SUMIF(TbVendas[LOJA],B7,TbVendas[VOLUME])</f>
        <v>7558</v>
      </c>
      <c r="D7" s="20">
        <f>SUMIF(TbVendas[LOJA],B7,TbVendas[VALOR])</f>
        <v>77069</v>
      </c>
      <c r="F7" s="19">
        <f>AVERAGEIF(TbVendas[LOJA],B7,TbVendas[VOLUME])</f>
        <v>15.237903225806452</v>
      </c>
      <c r="G7" s="25">
        <f>AVERAGEIF(TbVendas[LOJA],B7,TbVendas[VALOR])</f>
        <v>155.38104838709677</v>
      </c>
    </row>
    <row r="8" spans="2:13" x14ac:dyDescent="0.25">
      <c r="B8" s="12" t="s">
        <v>7</v>
      </c>
      <c r="C8" s="21">
        <f>SUMIF(TbVendas[LOJA],B8,TbVendas[VOLUME])</f>
        <v>8494</v>
      </c>
      <c r="D8" s="22">
        <f>SUMIF(TbVendas[LOJA],B8,TbVendas[VALOR])</f>
        <v>84906</v>
      </c>
      <c r="F8" s="30">
        <f>AVERAGEIF(TbVendas[LOJA],B8,TbVendas[VOLUME])</f>
        <v>16.272030651340994</v>
      </c>
      <c r="G8" s="26">
        <f>AVERAGEIF(TbVendas[LOJA],B8,TbVendas[VALOR])</f>
        <v>162.65517241379311</v>
      </c>
    </row>
    <row r="9" spans="2:13" x14ac:dyDescent="0.25">
      <c r="B9" s="12" t="s">
        <v>5</v>
      </c>
      <c r="C9" s="21">
        <f>SUMIF(TbVendas[LOJA],B9,TbVendas[VOLUME])</f>
        <v>7837</v>
      </c>
      <c r="D9" s="22">
        <f>SUMIF(TbVendas[LOJA],B9,TbVendas[VALOR])</f>
        <v>81247</v>
      </c>
      <c r="F9" s="30">
        <f>AVERAGEIF(TbVendas[LOJA],B9,TbVendas[VOLUME])</f>
        <v>15.673999999999999</v>
      </c>
      <c r="G9" s="26">
        <f>AVERAGEIF(TbVendas[LOJA],B9,TbVendas[VALOR])</f>
        <v>162.494</v>
      </c>
    </row>
    <row r="10" spans="2:13" x14ac:dyDescent="0.25">
      <c r="B10" s="18" t="s">
        <v>6</v>
      </c>
      <c r="C10" s="23">
        <f>SUMIF(TbVendas[LOJA],B10,TbVendas[VOLUME])</f>
        <v>7515</v>
      </c>
      <c r="D10" s="24">
        <f>SUMIF(TbVendas[LOJA],B10,TbVendas[VALOR])</f>
        <v>77743</v>
      </c>
      <c r="F10" s="23">
        <f>AVERAGEIF(TbVendas[LOJA],B10,TbVendas[VOLUME])</f>
        <v>15.591286307053942</v>
      </c>
      <c r="G10" s="27">
        <f>AVERAGEIF(TbVendas[LOJA],B10,TbVendas[VALOR])</f>
        <v>161.29253112033194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showGridLines="0" tabSelected="1" zoomScaleNormal="100" workbookViewId="0">
      <selection activeCell="H13" sqref="H13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2:13" x14ac:dyDescent="0.25">
      <c r="B4" s="12" t="s">
        <v>24</v>
      </c>
      <c r="C4" s="14"/>
      <c r="F4" s="12" t="s">
        <v>25</v>
      </c>
    </row>
    <row r="6" spans="2:13" x14ac:dyDescent="0.25">
      <c r="B6" s="15" t="s">
        <v>1</v>
      </c>
      <c r="C6" s="16" t="s">
        <v>3</v>
      </c>
      <c r="D6" s="16" t="s">
        <v>4</v>
      </c>
      <c r="F6" s="16" t="s">
        <v>3</v>
      </c>
      <c r="G6" s="16" t="s">
        <v>4</v>
      </c>
    </row>
    <row r="7" spans="2:13" x14ac:dyDescent="0.25">
      <c r="B7" s="17" t="s">
        <v>8</v>
      </c>
      <c r="C7" s="19">
        <f>SUMIFS(TbVendas[VOLUME],TbVendas[LOJA],B7,TbVendas[CATEGORIA],$C$12,TbVendas[GÊNERO],$C$13)</f>
        <v>850</v>
      </c>
      <c r="D7" s="20">
        <f>SUMIFS(TbVendas[VALOR],TbVendas[LOJA],B7,TbVendas[CATEGORIA],$C$12,TbVendas[GÊNERO],$C$13)</f>
        <v>9213</v>
      </c>
      <c r="F7" s="19">
        <f>AVERAGEIFS(TbVendas[VOLUME],TbVendas[LOJA],B7,TbVendas[CATEGORIA],$C$12,TbVendas[GÊNERO],$C$13)</f>
        <v>14.40677966101695</v>
      </c>
      <c r="G7" s="25">
        <f>AVERAGEIFS(TbVendas[VALOR],TbVendas[LOJA],B7,TbVendas[CATEGORIA],$C$12,TbVendas[GÊNERO],$C$13)</f>
        <v>156.15254237288136</v>
      </c>
    </row>
    <row r="8" spans="2:13" x14ac:dyDescent="0.25">
      <c r="B8" s="12" t="s">
        <v>7</v>
      </c>
      <c r="C8" s="21">
        <f>SUMIFS(TbVendas[VOLUME],TbVendas[LOJA],B8,TbVendas[CATEGORIA],$C$12,TbVendas[GÊNERO],$C$13)</f>
        <v>1150</v>
      </c>
      <c r="D8" s="22">
        <f>SUMIFS(TbVendas[VALOR],TbVendas[LOJA],B8,TbVendas[CATEGORIA],$C$12,TbVendas[GÊNERO],$C$13)</f>
        <v>11492</v>
      </c>
      <c r="F8" s="30">
        <f>AVERAGEIFS(TbVendas[VOLUME],TbVendas[LOJA],B8,TbVendas[CATEGORIA],$C$12,TbVendas[GÊNERO],$C$13)</f>
        <v>16.666666666666668</v>
      </c>
      <c r="G8" s="26">
        <f>AVERAGEIFS(TbVendas[VALOR],TbVendas[LOJA],B8,TbVendas[CATEGORIA],$C$12,TbVendas[GÊNERO],$C$13)</f>
        <v>166.55072463768116</v>
      </c>
    </row>
    <row r="9" spans="2:13" x14ac:dyDescent="0.25">
      <c r="B9" s="12" t="s">
        <v>5</v>
      </c>
      <c r="C9" s="21">
        <f>SUMIFS(TbVendas[VOLUME],TbVendas[LOJA],B9,TbVendas[CATEGORIA],$C$12,TbVendas[GÊNERO],$C$13)</f>
        <v>938</v>
      </c>
      <c r="D9" s="22">
        <f>SUMIFS(TbVendas[VALOR],TbVendas[LOJA],B9,TbVendas[CATEGORIA],$C$12,TbVendas[GÊNERO],$C$13)</f>
        <v>9129</v>
      </c>
      <c r="F9" s="30">
        <f>AVERAGEIFS(TbVendas[VOLUME],TbVendas[LOJA],B9,TbVendas[CATEGORIA],$C$12,TbVendas[GÊNERO],$C$13)</f>
        <v>16.75</v>
      </c>
      <c r="G9" s="26">
        <f>AVERAGEIFS(TbVendas[VALOR],TbVendas[LOJA],B9,TbVendas[CATEGORIA],$C$12,TbVendas[GÊNERO],$C$13)</f>
        <v>163.01785714285714</v>
      </c>
    </row>
    <row r="10" spans="2:13" x14ac:dyDescent="0.25">
      <c r="B10" s="18" t="s">
        <v>6</v>
      </c>
      <c r="C10" s="23">
        <f>SUMIFS(TbVendas[VOLUME],TbVendas[LOJA],B10,TbVendas[CATEGORIA],$C$12,TbVendas[GÊNERO],$C$13)</f>
        <v>681</v>
      </c>
      <c r="D10" s="24">
        <f>SUMIFS(TbVendas[VALOR],TbVendas[LOJA],B10,TbVendas[CATEGORIA],$C$12,TbVendas[GÊNERO],$C$13)</f>
        <v>5049</v>
      </c>
      <c r="F10" s="23">
        <f>AVERAGEIFS(TbVendas[VOLUME],TbVendas[LOJA],B10,TbVendas[CATEGORIA],$C$12,TbVendas[GÊNERO],$C$13)</f>
        <v>16.609756097560975</v>
      </c>
      <c r="G10" s="27">
        <f>AVERAGEIFS(TbVendas[VALOR],TbVendas[LOJA],B10,TbVendas[CATEGORIA],$C$12,TbVendas[GÊNERO],$C$13)</f>
        <v>123.14634146341463</v>
      </c>
    </row>
    <row r="12" spans="2:13" x14ac:dyDescent="0.25">
      <c r="B12" s="12" t="s">
        <v>9</v>
      </c>
      <c r="C12" s="13" t="s">
        <v>10</v>
      </c>
    </row>
    <row r="13" spans="2:13" x14ac:dyDescent="0.25">
      <c r="B13" s="12" t="s">
        <v>14</v>
      </c>
      <c r="C13" s="13" t="s">
        <v>16</v>
      </c>
      <c r="H13" s="12" t="s">
        <v>26</v>
      </c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 xr:uid="{00000000-0002-0000-0200-000000000000}">
      <formula1>"Comidas e bebidas,Cosméticos e higiene pessoal,Utilidades domésticas,Roupas e acessórios"</formula1>
    </dataValidation>
    <dataValidation type="list" allowBlank="1" showInputMessage="1" showErrorMessage="1" sqref="C13" xr:uid="{00000000-0002-0000-0200-000001000000}">
      <formula1>"Feminino,Masculino"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cp:lastPrinted>2018-11-19T03:02:24Z</cp:lastPrinted>
  <dcterms:created xsi:type="dcterms:W3CDTF">2018-11-07T11:16:17Z</dcterms:created>
  <dcterms:modified xsi:type="dcterms:W3CDTF">2024-03-22T19:02:41Z</dcterms:modified>
</cp:coreProperties>
</file>