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D\uni\Vсеместр\Системний аналіз та теорія прийняття рішень\labs\SATPR_Karpenko\lab2\"/>
    </mc:Choice>
  </mc:AlternateContent>
  <xr:revisionPtr revIDLastSave="0" documentId="13_ncr:1_{DC79E4A4-C87F-4D00-94E5-DB3C39E023A9}" xr6:coauthVersionLast="47" xr6:coauthVersionMax="47" xr10:uidLastSave="{00000000-0000-0000-0000-000000000000}"/>
  <bookViews>
    <workbookView xWindow="-75" yWindow="30" windowWidth="19365" windowHeight="20925" activeTab="3" xr2:uid="{00000000-000D-0000-FFFF-FFFF00000000}"/>
  </bookViews>
  <sheets>
    <sheet name="Критерії" sheetId="1" r:id="rId1"/>
    <sheet name="K2" sheetId="3" r:id="rId2"/>
    <sheet name="K1" sheetId="2" r:id="rId3"/>
    <sheet name="Глобальні пріорітети" sheetId="6" r:id="rId4"/>
    <sheet name="K3" sheetId="4" r:id="rId5"/>
    <sheet name="K4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5" l="1"/>
  <c r="O22" i="5" s="1"/>
  <c r="O24" i="5" s="1"/>
  <c r="O13" i="5"/>
  <c r="O14" i="5" s="1"/>
  <c r="O16" i="5" s="1"/>
  <c r="O5" i="5"/>
  <c r="O6" i="5" s="1"/>
  <c r="O8" i="5" s="1"/>
  <c r="O21" i="4"/>
  <c r="O22" i="4" s="1"/>
  <c r="O24" i="4" s="1"/>
  <c r="O13" i="4"/>
  <c r="O14" i="4" s="1"/>
  <c r="O16" i="4" s="1"/>
  <c r="O5" i="4"/>
  <c r="O6" i="4" s="1"/>
  <c r="O8" i="4" s="1"/>
  <c r="O21" i="3"/>
  <c r="O22" i="3" s="1"/>
  <c r="O24" i="3" s="1"/>
  <c r="O13" i="3"/>
  <c r="O14" i="3" s="1"/>
  <c r="O16" i="3" s="1"/>
  <c r="O21" i="2"/>
  <c r="O22" i="2" s="1"/>
  <c r="O24" i="2" s="1"/>
  <c r="O13" i="2"/>
  <c r="O14" i="2" s="1"/>
  <c r="O16" i="2" s="1"/>
  <c r="O5" i="3"/>
  <c r="O6" i="3" s="1"/>
  <c r="O8" i="3" s="1"/>
  <c r="O6" i="2"/>
  <c r="O8" i="2"/>
  <c r="O5" i="2"/>
  <c r="F5" i="6"/>
  <c r="G5" i="6" s="1"/>
  <c r="F6" i="6"/>
  <c r="G6" i="6" s="1"/>
  <c r="F7" i="6"/>
  <c r="G7" i="6" s="1"/>
  <c r="E5" i="6"/>
  <c r="E6" i="6"/>
  <c r="E7" i="6"/>
  <c r="D5" i="6"/>
  <c r="D6" i="6"/>
  <c r="D7" i="6"/>
  <c r="F4" i="6"/>
  <c r="G4" i="6" s="1"/>
  <c r="E4" i="6"/>
  <c r="D4" i="6"/>
  <c r="C4" i="6"/>
  <c r="C5" i="6"/>
  <c r="C6" i="6"/>
  <c r="C7" i="6"/>
  <c r="F3" i="6"/>
  <c r="D3" i="6"/>
  <c r="C3" i="6"/>
  <c r="E3" i="6"/>
  <c r="F34" i="1"/>
  <c r="F35" i="1"/>
  <c r="F36" i="1"/>
  <c r="F33" i="1"/>
  <c r="E34" i="1"/>
  <c r="E35" i="1"/>
  <c r="E36" i="1"/>
  <c r="E33" i="1"/>
  <c r="D34" i="1"/>
  <c r="D35" i="1"/>
  <c r="D36" i="1"/>
  <c r="D33" i="1"/>
  <c r="C34" i="1"/>
  <c r="C35" i="1"/>
  <c r="C36" i="1"/>
  <c r="C33" i="1"/>
  <c r="H26" i="1"/>
  <c r="C34" i="5"/>
  <c r="C33" i="5"/>
  <c r="C32" i="5"/>
  <c r="C31" i="5"/>
  <c r="C34" i="4"/>
  <c r="C33" i="4"/>
  <c r="C32" i="4"/>
  <c r="C31" i="4"/>
  <c r="C34" i="3"/>
  <c r="C33" i="3"/>
  <c r="C32" i="3"/>
  <c r="C31" i="3"/>
  <c r="C34" i="2"/>
  <c r="C33" i="2"/>
  <c r="C32" i="2"/>
  <c r="C31" i="2"/>
  <c r="H25" i="5"/>
  <c r="H24" i="5"/>
  <c r="H23" i="5"/>
  <c r="H22" i="5"/>
  <c r="H17" i="5"/>
  <c r="H16" i="5"/>
  <c r="H15" i="5"/>
  <c r="H14" i="5"/>
  <c r="H9" i="5"/>
  <c r="H8" i="5"/>
  <c r="H7" i="5"/>
  <c r="H6" i="5"/>
  <c r="F26" i="4"/>
  <c r="E26" i="4"/>
  <c r="D26" i="4"/>
  <c r="C26" i="4"/>
  <c r="G25" i="4"/>
  <c r="G24" i="4"/>
  <c r="G23" i="4"/>
  <c r="G22" i="4"/>
  <c r="G26" i="4" s="1"/>
  <c r="H22" i="4" s="1"/>
  <c r="F18" i="4"/>
  <c r="E18" i="4"/>
  <c r="D18" i="4"/>
  <c r="C18" i="4"/>
  <c r="G17" i="4"/>
  <c r="G16" i="4"/>
  <c r="G15" i="4"/>
  <c r="G14" i="4"/>
  <c r="F10" i="4"/>
  <c r="E10" i="4"/>
  <c r="D10" i="4"/>
  <c r="C10" i="4"/>
  <c r="G9" i="4"/>
  <c r="G8" i="4"/>
  <c r="G7" i="4"/>
  <c r="G6" i="4"/>
  <c r="H16" i="3"/>
  <c r="H15" i="3"/>
  <c r="H17" i="3"/>
  <c r="F26" i="3"/>
  <c r="E26" i="3"/>
  <c r="D26" i="3"/>
  <c r="C26" i="3"/>
  <c r="G25" i="3"/>
  <c r="G24" i="3"/>
  <c r="G23" i="3"/>
  <c r="G22" i="3"/>
  <c r="F18" i="3"/>
  <c r="E18" i="3"/>
  <c r="D18" i="3"/>
  <c r="C18" i="3"/>
  <c r="G17" i="3"/>
  <c r="G16" i="3"/>
  <c r="G15" i="3"/>
  <c r="G14" i="3"/>
  <c r="F10" i="3"/>
  <c r="E10" i="3"/>
  <c r="D10" i="3"/>
  <c r="C10" i="3"/>
  <c r="G9" i="3"/>
  <c r="G8" i="3"/>
  <c r="G7" i="3"/>
  <c r="G6" i="3"/>
  <c r="D26" i="2"/>
  <c r="G24" i="2"/>
  <c r="G23" i="2"/>
  <c r="G22" i="2"/>
  <c r="F26" i="2"/>
  <c r="E26" i="2"/>
  <c r="C26" i="2"/>
  <c r="G25" i="2"/>
  <c r="F18" i="2"/>
  <c r="E18" i="2"/>
  <c r="D18" i="2"/>
  <c r="C18" i="2"/>
  <c r="G17" i="2"/>
  <c r="G16" i="2"/>
  <c r="G15" i="2"/>
  <c r="G14" i="2"/>
  <c r="D10" i="2"/>
  <c r="E10" i="2"/>
  <c r="F10" i="2"/>
  <c r="G10" i="1"/>
  <c r="G11" i="1"/>
  <c r="G12" i="1"/>
  <c r="F26" i="5"/>
  <c r="E26" i="5"/>
  <c r="D26" i="5"/>
  <c r="C26" i="5"/>
  <c r="G25" i="5"/>
  <c r="G24" i="5"/>
  <c r="G23" i="5"/>
  <c r="G22" i="5"/>
  <c r="F18" i="5"/>
  <c r="E18" i="5"/>
  <c r="D18" i="5"/>
  <c r="C18" i="5"/>
  <c r="G17" i="5"/>
  <c r="G16" i="5"/>
  <c r="G15" i="5"/>
  <c r="G14" i="5"/>
  <c r="F10" i="5"/>
  <c r="E10" i="5"/>
  <c r="D10" i="5"/>
  <c r="C10" i="5"/>
  <c r="G9" i="5"/>
  <c r="G8" i="5"/>
  <c r="G7" i="5"/>
  <c r="G6" i="5"/>
  <c r="C10" i="2"/>
  <c r="G9" i="2"/>
  <c r="G8" i="2"/>
  <c r="G7" i="2"/>
  <c r="G6" i="2"/>
  <c r="G18" i="4" l="1"/>
  <c r="H14" i="4"/>
  <c r="G10" i="4"/>
  <c r="H6" i="4" s="1"/>
  <c r="H24" i="4"/>
  <c r="H23" i="4"/>
  <c r="H25" i="4"/>
  <c r="H15" i="4"/>
  <c r="H16" i="4"/>
  <c r="H17" i="4"/>
  <c r="G26" i="3"/>
  <c r="H22" i="3" s="1"/>
  <c r="G18" i="3"/>
  <c r="G10" i="3"/>
  <c r="G26" i="2"/>
  <c r="H22" i="2" s="1"/>
  <c r="G18" i="2"/>
  <c r="G10" i="5"/>
  <c r="G18" i="5"/>
  <c r="G26" i="5"/>
  <c r="G10" i="2"/>
  <c r="H7" i="2" s="1"/>
  <c r="H9" i="4" l="1"/>
  <c r="H8" i="4"/>
  <c r="H7" i="4"/>
  <c r="H25" i="3"/>
  <c r="H24" i="3"/>
  <c r="H23" i="3"/>
  <c r="H9" i="3"/>
  <c r="H8" i="3"/>
  <c r="H6" i="3"/>
  <c r="H7" i="3"/>
  <c r="H16" i="2"/>
  <c r="H17" i="2"/>
  <c r="H14" i="2"/>
  <c r="H24" i="2"/>
  <c r="H15" i="2"/>
  <c r="H23" i="2"/>
  <c r="H6" i="2"/>
  <c r="H25" i="2"/>
  <c r="H9" i="2"/>
  <c r="H8" i="2"/>
  <c r="F30" i="1"/>
  <c r="E30" i="1"/>
  <c r="D30" i="1"/>
  <c r="C30" i="1"/>
  <c r="G29" i="1"/>
  <c r="G28" i="1"/>
  <c r="G27" i="1"/>
  <c r="G26" i="1"/>
  <c r="F22" i="1"/>
  <c r="E22" i="1"/>
  <c r="D22" i="1"/>
  <c r="C22" i="1"/>
  <c r="G21" i="1"/>
  <c r="G20" i="1"/>
  <c r="G19" i="1"/>
  <c r="G18" i="1"/>
  <c r="G14" i="1"/>
  <c r="G13" i="1"/>
  <c r="D14" i="1"/>
  <c r="E14" i="1"/>
  <c r="F14" i="1"/>
  <c r="C14" i="1"/>
  <c r="H27" i="1" l="1"/>
  <c r="H29" i="1"/>
  <c r="H28" i="1"/>
  <c r="H20" i="1"/>
  <c r="H19" i="1"/>
  <c r="H21" i="1"/>
  <c r="H18" i="1"/>
  <c r="G30" i="1"/>
  <c r="G22" i="1"/>
  <c r="H11" i="1" l="1"/>
  <c r="H13" i="1"/>
  <c r="H12" i="1"/>
  <c r="H10" i="1"/>
</calcChain>
</file>

<file path=xl/sharedStrings.xml><?xml version="1.0" encoding="utf-8"?>
<sst xmlns="http://schemas.openxmlformats.org/spreadsheetml/2006/main" count="286" uniqueCount="40">
  <si>
    <t>Вибір оптимального міста районного центру для розташування дочірнього підприємства</t>
  </si>
  <si>
    <t>Пріоритетність критеріїв</t>
  </si>
  <si>
    <t>K1</t>
  </si>
  <si>
    <t>K2</t>
  </si>
  <si>
    <t>K3</t>
  </si>
  <si>
    <t>K4</t>
  </si>
  <si>
    <t>Wi</t>
  </si>
  <si>
    <t>∑</t>
  </si>
  <si>
    <t>Wнорм</t>
  </si>
  <si>
    <t>Найбільш пріоритетним критерієм є:</t>
  </si>
  <si>
    <t>Експерт1</t>
  </si>
  <si>
    <t>Експерт2</t>
  </si>
  <si>
    <t>Експерт3</t>
  </si>
  <si>
    <t>K1 - вартість</t>
  </si>
  <si>
    <t>A</t>
  </si>
  <si>
    <t>B</t>
  </si>
  <si>
    <t>C</t>
  </si>
  <si>
    <t>D</t>
  </si>
  <si>
    <t>Оцінка альтернатив за критерієм K1 - вартість</t>
  </si>
  <si>
    <t>Оцінка альтернатив за критерієм K2 - дальність від обласного центру</t>
  </si>
  <si>
    <t>Оцінка альтернатив за критерієм K4 - наявність у райцентрі кваліфікованих робітників</t>
  </si>
  <si>
    <t>Отже, за думкою експертів найвигіднішим за критерієм вартості є місто A</t>
  </si>
  <si>
    <t>Оцінка альтернатив за критерієм K3 - місце розташування в райцентрі</t>
  </si>
  <si>
    <t>Отже, за думкою експертів найвигіднішим за критерієм дальності розташування від обласного центру є місто B</t>
  </si>
  <si>
    <t>Отже, за думкою експертів найвигіднішим за критерієм розташування в райцентрі є місто D</t>
  </si>
  <si>
    <t>Отже, за думкою експертів найвигіднішим за критерієм наявності кваліфікованих робітників є місто D</t>
  </si>
  <si>
    <t>Глобальні пріорітети</t>
  </si>
  <si>
    <t>експерт1</t>
  </si>
  <si>
    <t>експерт2</t>
  </si>
  <si>
    <t>експерт3</t>
  </si>
  <si>
    <t>середнє</t>
  </si>
  <si>
    <t>Критерії вибору</t>
  </si>
  <si>
    <t>Вартість</t>
  </si>
  <si>
    <t>Дальність від обласного центру</t>
  </si>
  <si>
    <t>Місце розташування в райцентрі</t>
  </si>
  <si>
    <t>Наявність кваліфікованих робітників</t>
  </si>
  <si>
    <t>λ, власне значення матриці</t>
  </si>
  <si>
    <t>ОС, відношення узгодженості</t>
  </si>
  <si>
    <t>Ісс, Середнє значення ІС</t>
  </si>
  <si>
    <t>Іс, індекс узгодженості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</si>
</sst>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7" xfId="0" applyBorder="1" applyAlignment="1">
      <alignment horizontal="left" indent="1"/>
    </xf>
    <xf numFmtId="12" fontId="0" fillId="0" borderId="7" xfId="0" applyNumberFormat="1" applyBorder="1" applyAlignment="1">
      <alignment horizontal="left" indent="1"/>
    </xf>
    <xf numFmtId="0" fontId="0" fillId="0" borderId="8" xfId="0" applyBorder="1"/>
    <xf numFmtId="0" fontId="1" fillId="0" borderId="11" xfId="0" applyFont="1" applyBorder="1"/>
    <xf numFmtId="0" fontId="2" fillId="0" borderId="13" xfId="0" applyFont="1" applyBorder="1"/>
    <xf numFmtId="0" fontId="1" fillId="0" borderId="9" xfId="0" applyFont="1" applyBorder="1"/>
    <xf numFmtId="0" fontId="1" fillId="0" borderId="10" xfId="0" applyFont="1" applyBorder="1"/>
    <xf numFmtId="49" fontId="0" fillId="0" borderId="7" xfId="0" applyNumberFormat="1" applyBorder="1"/>
    <xf numFmtId="49" fontId="0" fillId="0" borderId="14" xfId="0" applyNumberFormat="1" applyBorder="1" applyAlignment="1">
      <alignment horizontal="left" indent="1"/>
    </xf>
    <xf numFmtId="49" fontId="0" fillId="0" borderId="12" xfId="0" applyNumberFormat="1" applyBorder="1"/>
    <xf numFmtId="1" fontId="0" fillId="0" borderId="14" xfId="0" applyNumberFormat="1" applyBorder="1" applyAlignment="1">
      <alignment horizontal="left" indent="1"/>
    </xf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0" fillId="0" borderId="12" xfId="0" applyBorder="1"/>
    <xf numFmtId="49" fontId="0" fillId="0" borderId="15" xfId="0" applyNumberFormat="1" applyBorder="1" applyAlignment="1">
      <alignment horizontal="left" indent="1"/>
    </xf>
    <xf numFmtId="12" fontId="0" fillId="0" borderId="17" xfId="0" applyNumberFormat="1" applyBorder="1" applyAlignment="1">
      <alignment horizontal="left" indent="1"/>
    </xf>
    <xf numFmtId="0" fontId="1" fillId="0" borderId="1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0" fillId="0" borderId="12" xfId="0" applyNumberFormat="1" applyBorder="1"/>
    <xf numFmtId="0" fontId="0" fillId="0" borderId="15" xfId="0" applyNumberFormat="1" applyBorder="1"/>
    <xf numFmtId="1" fontId="0" fillId="0" borderId="15" xfId="0" applyNumberFormat="1" applyBorder="1"/>
    <xf numFmtId="0" fontId="0" fillId="0" borderId="14" xfId="0" applyNumberFormat="1" applyBorder="1" applyAlignment="1">
      <alignment horizontal="left" indent="1"/>
    </xf>
    <xf numFmtId="12" fontId="0" fillId="0" borderId="16" xfId="0" applyNumberFormat="1" applyBorder="1"/>
    <xf numFmtId="0" fontId="0" fillId="0" borderId="19" xfId="0" applyNumberFormat="1" applyBorder="1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15" xfId="0" applyNumberFormat="1" applyBorder="1" applyAlignment="1">
      <alignment horizontal="left" indent="1"/>
    </xf>
    <xf numFmtId="0" fontId="1" fillId="0" borderId="0" xfId="0" applyFont="1" applyAlignment="1"/>
    <xf numFmtId="0" fontId="1" fillId="0" borderId="0" xfId="0" applyFont="1" applyAlignment="1"/>
    <xf numFmtId="0" fontId="0" fillId="0" borderId="7" xfId="0" applyNumberFormat="1" applyBorder="1"/>
    <xf numFmtId="0" fontId="0" fillId="0" borderId="7" xfId="0" applyBorder="1"/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Fill="1" applyBorder="1"/>
    <xf numFmtId="0" fontId="0" fillId="0" borderId="12" xfId="0" applyBorder="1"/>
    <xf numFmtId="0" fontId="2" fillId="0" borderId="13" xfId="0" applyFont="1" applyFill="1" applyBorder="1"/>
    <xf numFmtId="0" fontId="0" fillId="0" borderId="15" xfId="0" applyBorder="1"/>
    <xf numFmtId="0" fontId="1" fillId="0" borderId="0" xfId="0" applyFont="1" applyBorder="1" applyAlignment="1"/>
    <xf numFmtId="0" fontId="1" fillId="0" borderId="8" xfId="0" applyFont="1" applyBorder="1"/>
    <xf numFmtId="0" fontId="1" fillId="0" borderId="13" xfId="0" applyFont="1" applyBorder="1"/>
    <xf numFmtId="49" fontId="0" fillId="0" borderId="14" xfId="0" applyNumberFormat="1" applyBorder="1"/>
    <xf numFmtId="0" fontId="0" fillId="0" borderId="23" xfId="0" applyBorder="1"/>
    <xf numFmtId="0" fontId="4" fillId="0" borderId="8" xfId="0" applyFont="1" applyBorder="1"/>
    <xf numFmtId="0" fontId="4" fillId="0" borderId="9" xfId="0" applyFont="1" applyBorder="1"/>
    <xf numFmtId="49" fontId="0" fillId="0" borderId="10" xfId="0" applyNumberFormat="1" applyBorder="1"/>
    <xf numFmtId="0" fontId="0" fillId="0" borderId="11" xfId="0" applyBorder="1"/>
    <xf numFmtId="0" fontId="0" fillId="0" borderId="13" xfId="0" applyBorder="1"/>
    <xf numFmtId="0" fontId="1" fillId="0" borderId="11" xfId="0" applyFont="1" applyBorder="1"/>
    <xf numFmtId="0" fontId="1" fillId="0" borderId="7" xfId="0" applyFont="1" applyBorder="1"/>
    <xf numFmtId="49" fontId="1" fillId="0" borderId="12" xfId="0" applyNumberFormat="1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Глобальні</a:t>
            </a:r>
            <a:r>
              <a:rPr lang="uk-UA" baseline="0"/>
              <a:t> пріорітети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</c:v>
              </c:pt>
              <c:pt idx="1">
                <c:v> B</c:v>
              </c:pt>
              <c:pt idx="2">
                <c:v> C</c:v>
              </c:pt>
              <c:pt idx="3">
                <c:v> D</c:v>
              </c:pt>
            </c:strLit>
          </c:cat>
          <c:val>
            <c:numRef>
              <c:f>('Глобальні пріорітети'!$G$4,'Глобальні пріорітети'!$G$5,'Глобальні пріорітети'!$G$6,'Глобальні пріорітети'!$G$8)</c:f>
              <c:numCache>
                <c:formatCode>General</c:formatCode>
                <c:ptCount val="4"/>
                <c:pt idx="0">
                  <c:v>0.39258270594816014</c:v>
                </c:pt>
                <c:pt idx="1">
                  <c:v>0.27179486730781915</c:v>
                </c:pt>
                <c:pt idx="2">
                  <c:v>0.20245409902002107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4-4183-BF70-35E9E2B539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52495"/>
        <c:axId val="232862767"/>
      </c:barChart>
      <c:catAx>
        <c:axId val="34065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Альтернативи міст для розташування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62767"/>
        <c:crosses val="autoZero"/>
        <c:auto val="1"/>
        <c:lblAlgn val="ctr"/>
        <c:lblOffset val="100"/>
        <c:noMultiLvlLbl val="0"/>
      </c:catAx>
      <c:valAx>
        <c:axId val="2328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5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Розподілення пріорітетності за критеріями</a:t>
            </a:r>
            <a:r>
              <a:rPr lang="uk-UA" baseline="0"/>
              <a:t> між альтернативами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'Глобальні пріорітети'!$B$4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'Глобальні пріорітети'!$C$2:$G$2</c:f>
              <c:strCache>
                <c:ptCount val="5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Глобальні пріорітети</c:v>
                </c:pt>
              </c:strCache>
            </c:strRef>
          </c:cat>
          <c:val>
            <c:numRef>
              <c:f>'Глобальні пріорітети'!$C$4:$G$4</c:f>
              <c:numCache>
                <c:formatCode>General</c:formatCode>
                <c:ptCount val="5"/>
                <c:pt idx="0">
                  <c:v>0.49987223492673449</c:v>
                </c:pt>
                <c:pt idx="1">
                  <c:v>0.39095250053469</c:v>
                </c:pt>
                <c:pt idx="2">
                  <c:v>0.11049401234281848</c:v>
                </c:pt>
                <c:pt idx="3">
                  <c:v>0.12659292365545047</c:v>
                </c:pt>
                <c:pt idx="4">
                  <c:v>0.39258270594816014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9-4A7E-8A88-1E25E775548C}"/>
            </c:ext>
          </c:extLst>
        </c:ser>
        <c:ser>
          <c:idx val="2"/>
          <c:order val="1"/>
          <c:tx>
            <c:strRef>
              <c:f>'Глобальні пріорітети'!$B$5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'Глобальні пріорітети'!$C$2:$G$2</c:f>
              <c:strCache>
                <c:ptCount val="5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Глобальні пріорітети</c:v>
                </c:pt>
              </c:strCache>
            </c:strRef>
          </c:cat>
          <c:val>
            <c:numRef>
              <c:f>'Глобальні пріорітети'!$C$5:$G$5</c:f>
              <c:numCache>
                <c:formatCode>General</c:formatCode>
                <c:ptCount val="5"/>
                <c:pt idx="0">
                  <c:v>0.26857383670285123</c:v>
                </c:pt>
                <c:pt idx="1">
                  <c:v>0.40601603996760949</c:v>
                </c:pt>
                <c:pt idx="2">
                  <c:v>0.14119877449389276</c:v>
                </c:pt>
                <c:pt idx="3">
                  <c:v>0.11438961945789318</c:v>
                </c:pt>
                <c:pt idx="4">
                  <c:v>0.27179486730781915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9-4A7E-8A88-1E25E775548C}"/>
            </c:ext>
          </c:extLst>
        </c:ser>
        <c:ser>
          <c:idx val="3"/>
          <c:order val="2"/>
          <c:tx>
            <c:strRef>
              <c:f>'Глобальні пріорітети'!$B$6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'Глобальні пріорітети'!$C$2:$G$2</c:f>
              <c:strCache>
                <c:ptCount val="5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Глобальні пріорітети</c:v>
                </c:pt>
              </c:strCache>
            </c:strRef>
          </c:cat>
          <c:val>
            <c:numRef>
              <c:f>'Глобальні пріорітети'!$C$6:$G$6</c:f>
              <c:numCache>
                <c:formatCode>General</c:formatCode>
                <c:ptCount val="5"/>
                <c:pt idx="0">
                  <c:v>0.19427837602493994</c:v>
                </c:pt>
                <c:pt idx="1">
                  <c:v>0.19064572800021706</c:v>
                </c:pt>
                <c:pt idx="2">
                  <c:v>0.26224428622356971</c:v>
                </c:pt>
                <c:pt idx="3">
                  <c:v>0.3332113140932344</c:v>
                </c:pt>
                <c:pt idx="4">
                  <c:v>0.20245409902002107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9-4A7E-8A88-1E25E775548C}"/>
            </c:ext>
          </c:extLst>
        </c:ser>
        <c:ser>
          <c:idx val="4"/>
          <c:order val="3"/>
          <c:tx>
            <c:strRef>
              <c:f>'Глобальні пріорітети'!$B$7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'Глобальні пріорітети'!$C$2:$G$2</c:f>
              <c:strCache>
                <c:ptCount val="5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Глобальні пріорітети</c:v>
                </c:pt>
              </c:strCache>
            </c:strRef>
          </c:cat>
          <c:val>
            <c:numRef>
              <c:f>'Глобальні пріорітети'!$C$7:$G$7</c:f>
              <c:numCache>
                <c:formatCode>General</c:formatCode>
                <c:ptCount val="5"/>
                <c:pt idx="0">
                  <c:v>7.3060386179919071E-2</c:v>
                </c:pt>
                <c:pt idx="1">
                  <c:v>9.4832755917840586E-2</c:v>
                </c:pt>
                <c:pt idx="2">
                  <c:v>0.51349399393333695</c:v>
                </c:pt>
                <c:pt idx="3">
                  <c:v>0.56989055266200428</c:v>
                </c:pt>
                <c:pt idx="4">
                  <c:v>0.15246249766085471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9-4A7E-8A88-1E25E775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01903"/>
        <c:axId val="636553951"/>
      </c:radarChart>
      <c:catAx>
        <c:axId val="6341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53951"/>
        <c:crosses val="autoZero"/>
        <c:auto val="1"/>
        <c:lblAlgn val="ctr"/>
        <c:lblOffset val="100"/>
        <c:noMultiLvlLbl val="0"/>
      </c:catAx>
      <c:valAx>
        <c:axId val="6365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10</xdr:row>
      <xdr:rowOff>4762</xdr:rowOff>
    </xdr:from>
    <xdr:to>
      <xdr:col>6</xdr:col>
      <xdr:colOff>1352550</xdr:colOff>
      <xdr:row>23</xdr:row>
      <xdr:rowOff>9525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7894986-E09F-0547-F871-C3C7F958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26</xdr:row>
      <xdr:rowOff>4762</xdr:rowOff>
    </xdr:from>
    <xdr:to>
      <xdr:col>6</xdr:col>
      <xdr:colOff>1352550</xdr:colOff>
      <xdr:row>39</xdr:row>
      <xdr:rowOff>23812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655DD0C-A1DA-05CD-2EE9-9A5C48E1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7"/>
  <sheetViews>
    <sheetView zoomScaleNormal="100" workbookViewId="0">
      <selection activeCell="H43" sqref="H43"/>
    </sheetView>
  </sheetViews>
  <sheetFormatPr defaultRowHeight="17.100000000000001" customHeight="1" x14ac:dyDescent="0.25"/>
  <cols>
    <col min="3" max="5" width="12.85546875" bestFit="1" customWidth="1"/>
    <col min="6" max="6" width="12" customWidth="1"/>
    <col min="7" max="8" width="12.85546875" bestFit="1" customWidth="1"/>
  </cols>
  <sheetData>
    <row r="2" spans="2:14" ht="17.100000000000001" customHeight="1" thickBot="1" x14ac:dyDescent="0.3">
      <c r="J2" s="13" t="s">
        <v>31</v>
      </c>
      <c r="K2" s="13"/>
    </row>
    <row r="3" spans="2:14" ht="17.100000000000001" customHeight="1" x14ac:dyDescent="0.25">
      <c r="B3" s="32" t="s">
        <v>0</v>
      </c>
      <c r="C3" s="32"/>
      <c r="D3" s="32"/>
      <c r="E3" s="32"/>
      <c r="F3" s="32"/>
      <c r="G3" s="32"/>
      <c r="H3" s="32"/>
      <c r="I3" s="32"/>
      <c r="J3" s="60" t="s">
        <v>2</v>
      </c>
      <c r="K3" s="53" t="s">
        <v>32</v>
      </c>
      <c r="L3" s="53"/>
      <c r="M3" s="53"/>
      <c r="N3" s="54"/>
    </row>
    <row r="4" spans="2:14" ht="17.100000000000001" customHeight="1" x14ac:dyDescent="0.25">
      <c r="J4" s="4" t="s">
        <v>3</v>
      </c>
      <c r="K4" s="51" t="s">
        <v>33</v>
      </c>
      <c r="L4" s="51"/>
      <c r="M4" s="51"/>
      <c r="N4" s="56"/>
    </row>
    <row r="5" spans="2:14" ht="17.100000000000001" customHeight="1" x14ac:dyDescent="0.25">
      <c r="B5" s="37"/>
      <c r="C5" s="37"/>
      <c r="D5" s="37"/>
      <c r="J5" s="4" t="s">
        <v>4</v>
      </c>
      <c r="K5" s="51" t="s">
        <v>34</v>
      </c>
      <c r="L5" s="51"/>
      <c r="M5" s="51"/>
      <c r="N5" s="56"/>
    </row>
    <row r="6" spans="2:14" ht="17.100000000000001" customHeight="1" thickBot="1" x14ac:dyDescent="0.3">
      <c r="B6" s="32" t="s">
        <v>1</v>
      </c>
      <c r="C6" s="32"/>
      <c r="D6" s="32"/>
      <c r="J6" s="61" t="s">
        <v>5</v>
      </c>
      <c r="K6" s="52" t="s">
        <v>35</v>
      </c>
      <c r="L6" s="52"/>
      <c r="M6" s="52"/>
      <c r="N6" s="58"/>
    </row>
    <row r="8" spans="2:14" ht="17.100000000000001" customHeight="1" thickBot="1" x14ac:dyDescent="0.3">
      <c r="B8" t="s">
        <v>10</v>
      </c>
    </row>
    <row r="9" spans="2:14" ht="17.100000000000001" customHeight="1" x14ac:dyDescent="0.25">
      <c r="B9" s="3"/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7" t="s">
        <v>8</v>
      </c>
      <c r="J9" s="22" t="s">
        <v>9</v>
      </c>
      <c r="K9" s="23"/>
      <c r="L9" s="23"/>
      <c r="M9" s="24"/>
    </row>
    <row r="10" spans="2:14" ht="17.100000000000001" customHeight="1" thickBot="1" x14ac:dyDescent="0.3">
      <c r="B10" s="4" t="s">
        <v>2</v>
      </c>
      <c r="C10" s="1">
        <v>1</v>
      </c>
      <c r="D10" s="1">
        <v>3</v>
      </c>
      <c r="E10" s="1">
        <v>5</v>
      </c>
      <c r="F10" s="2">
        <v>9</v>
      </c>
      <c r="G10" s="8">
        <f>(C10*D10*E10*F10)^(1/4)</f>
        <v>3.4086580994024982</v>
      </c>
      <c r="H10" s="10">
        <f>G10/$G$14</f>
        <v>0.58508631315127102</v>
      </c>
      <c r="J10" s="19" t="s">
        <v>13</v>
      </c>
      <c r="K10" s="20"/>
      <c r="L10" s="20"/>
      <c r="M10" s="21"/>
    </row>
    <row r="11" spans="2:14" ht="17.100000000000001" customHeight="1" x14ac:dyDescent="0.25">
      <c r="B11" s="4" t="s">
        <v>3</v>
      </c>
      <c r="C11" s="2">
        <v>0.33333333333333331</v>
      </c>
      <c r="D11" s="2">
        <v>1</v>
      </c>
      <c r="E11" s="2">
        <v>3</v>
      </c>
      <c r="F11" s="2">
        <v>5</v>
      </c>
      <c r="G11" s="8">
        <f t="shared" ref="G11:G12" si="0">(C11*D11*E11*F11)^(1/4)</f>
        <v>1.4953487812212205</v>
      </c>
      <c r="H11" s="10">
        <f t="shared" ref="H11:H13" si="1">G11/$G$14</f>
        <v>0.25667229735752395</v>
      </c>
    </row>
    <row r="12" spans="2:14" ht="17.100000000000001" customHeight="1" x14ac:dyDescent="0.25">
      <c r="B12" s="4" t="s">
        <v>4</v>
      </c>
      <c r="C12" s="2">
        <v>0.2</v>
      </c>
      <c r="D12" s="2">
        <v>0.2</v>
      </c>
      <c r="E12" s="2">
        <v>1</v>
      </c>
      <c r="F12" s="2">
        <v>3</v>
      </c>
      <c r="G12" s="8">
        <f t="shared" si="0"/>
        <v>0.58856619127654242</v>
      </c>
      <c r="H12" s="10">
        <f t="shared" si="1"/>
        <v>0.10102568601991528</v>
      </c>
    </row>
    <row r="13" spans="2:14" ht="17.100000000000001" customHeight="1" x14ac:dyDescent="0.25">
      <c r="B13" s="4" t="s">
        <v>5</v>
      </c>
      <c r="C13" s="2">
        <v>0.1111111111111111</v>
      </c>
      <c r="D13" s="2">
        <v>0.33333333333333331</v>
      </c>
      <c r="E13" s="2">
        <v>0.33333333333333331</v>
      </c>
      <c r="F13" s="2">
        <v>1</v>
      </c>
      <c r="G13" s="8">
        <f t="shared" ref="G13" si="2">(C13*D13*E13*F13)^(1/4)</f>
        <v>0.33333333333333331</v>
      </c>
      <c r="H13" s="10">
        <f t="shared" si="1"/>
        <v>5.7215703471289812E-2</v>
      </c>
    </row>
    <row r="14" spans="2:14" ht="17.100000000000001" customHeight="1" thickBot="1" x14ac:dyDescent="0.3">
      <c r="B14" s="5" t="s">
        <v>7</v>
      </c>
      <c r="C14" s="9">
        <f>SUM(C10:C13)</f>
        <v>1.6444444444444444</v>
      </c>
      <c r="D14" s="9">
        <f t="shared" ref="D14:H14" si="3">SUM(D10:D13)</f>
        <v>4.5333333333333332</v>
      </c>
      <c r="E14" s="9">
        <f t="shared" si="3"/>
        <v>9.3333333333333339</v>
      </c>
      <c r="F14" s="9">
        <f t="shared" si="3"/>
        <v>18</v>
      </c>
      <c r="G14" s="9">
        <f t="shared" si="3"/>
        <v>5.825906405233594</v>
      </c>
      <c r="H14" s="11"/>
    </row>
    <row r="16" spans="2:14" ht="17.100000000000001" customHeight="1" thickBot="1" x14ac:dyDescent="0.3">
      <c r="B16" s="12" t="s">
        <v>11</v>
      </c>
    </row>
    <row r="17" spans="2:13" ht="17.100000000000001" customHeight="1" x14ac:dyDescent="0.25">
      <c r="B17" s="3"/>
      <c r="C17" s="6" t="s">
        <v>2</v>
      </c>
      <c r="D17" s="6" t="s">
        <v>3</v>
      </c>
      <c r="E17" s="6" t="s">
        <v>4</v>
      </c>
      <c r="F17" s="6" t="s">
        <v>5</v>
      </c>
      <c r="G17" s="6" t="s">
        <v>6</v>
      </c>
      <c r="H17" s="7" t="s">
        <v>8</v>
      </c>
      <c r="J17" s="22" t="s">
        <v>9</v>
      </c>
      <c r="K17" s="23"/>
      <c r="L17" s="23"/>
      <c r="M17" s="24"/>
    </row>
    <row r="18" spans="2:13" ht="17.100000000000001" customHeight="1" thickBot="1" x14ac:dyDescent="0.3">
      <c r="B18" s="4" t="s">
        <v>2</v>
      </c>
      <c r="C18" s="1">
        <v>1</v>
      </c>
      <c r="D18" s="1">
        <v>2</v>
      </c>
      <c r="E18" s="1">
        <v>4</v>
      </c>
      <c r="F18" s="2">
        <v>8</v>
      </c>
      <c r="G18" s="8">
        <f>(C18*D18*E18*F18)^(1/4)</f>
        <v>2.8284271247461898</v>
      </c>
      <c r="H18" s="10">
        <f>G18/$G$14</f>
        <v>0.48549134297889257</v>
      </c>
      <c r="J18" s="19" t="s">
        <v>13</v>
      </c>
      <c r="K18" s="20"/>
      <c r="L18" s="20"/>
      <c r="M18" s="21"/>
    </row>
    <row r="19" spans="2:13" ht="17.100000000000001" customHeight="1" x14ac:dyDescent="0.25">
      <c r="B19" s="4" t="s">
        <v>3</v>
      </c>
      <c r="C19" s="2">
        <v>0.5</v>
      </c>
      <c r="D19" s="2">
        <v>1</v>
      </c>
      <c r="E19" s="2">
        <v>2</v>
      </c>
      <c r="F19" s="2">
        <v>4</v>
      </c>
      <c r="G19" s="8">
        <f t="shared" ref="G19:G21" si="4">(C19*D19*E19*F19)^(1/4)</f>
        <v>1.4142135623730949</v>
      </c>
      <c r="H19" s="10">
        <f t="shared" ref="H19:H21" si="5">G19/$G$14</f>
        <v>0.24274567148944629</v>
      </c>
    </row>
    <row r="20" spans="2:13" ht="17.100000000000001" customHeight="1" x14ac:dyDescent="0.25">
      <c r="B20" s="4" t="s">
        <v>4</v>
      </c>
      <c r="C20" s="2">
        <v>0.25</v>
      </c>
      <c r="D20" s="2">
        <v>0.5</v>
      </c>
      <c r="E20" s="2">
        <v>1</v>
      </c>
      <c r="F20" s="2">
        <v>2</v>
      </c>
      <c r="G20" s="8">
        <f t="shared" si="4"/>
        <v>0.70710678118654757</v>
      </c>
      <c r="H20" s="10">
        <f t="shared" si="5"/>
        <v>0.12137283574472316</v>
      </c>
    </row>
    <row r="21" spans="2:13" ht="17.100000000000001" customHeight="1" x14ac:dyDescent="0.25">
      <c r="B21" s="4" t="s">
        <v>5</v>
      </c>
      <c r="C21" s="2">
        <v>0.125</v>
      </c>
      <c r="D21" s="2">
        <v>0.25</v>
      </c>
      <c r="E21" s="2">
        <v>0.5</v>
      </c>
      <c r="F21" s="2">
        <v>1</v>
      </c>
      <c r="G21" s="8">
        <f t="shared" si="4"/>
        <v>0.35355339059327379</v>
      </c>
      <c r="H21" s="10">
        <f t="shared" si="5"/>
        <v>6.0686417872361578E-2</v>
      </c>
    </row>
    <row r="22" spans="2:13" ht="17.100000000000001" customHeight="1" thickBot="1" x14ac:dyDescent="0.3">
      <c r="B22" s="5" t="s">
        <v>7</v>
      </c>
      <c r="C22" s="9">
        <f>SUM(C18:C21)</f>
        <v>1.875</v>
      </c>
      <c r="D22" s="9">
        <f t="shared" ref="D22" si="6">SUM(D18:D21)</f>
        <v>3.75</v>
      </c>
      <c r="E22" s="9">
        <f t="shared" ref="E22" si="7">SUM(E18:E21)</f>
        <v>7.5</v>
      </c>
      <c r="F22" s="9">
        <f t="shared" ref="F22" si="8">SUM(F18:F21)</f>
        <v>15</v>
      </c>
      <c r="G22" s="9">
        <f t="shared" ref="G22:H22" si="9">SUM(G18:G21)</f>
        <v>5.3033008588991066</v>
      </c>
      <c r="H22" s="11"/>
    </row>
    <row r="24" spans="2:13" ht="17.100000000000001" customHeight="1" thickBot="1" x14ac:dyDescent="0.3">
      <c r="B24" s="12" t="s">
        <v>12</v>
      </c>
    </row>
    <row r="25" spans="2:13" ht="17.100000000000001" customHeight="1" x14ac:dyDescent="0.25">
      <c r="B25" s="3"/>
      <c r="C25" s="6" t="s">
        <v>2</v>
      </c>
      <c r="D25" s="6" t="s">
        <v>3</v>
      </c>
      <c r="E25" s="6" t="s">
        <v>4</v>
      </c>
      <c r="F25" s="6" t="s">
        <v>5</v>
      </c>
      <c r="G25" s="6" t="s">
        <v>6</v>
      </c>
      <c r="H25" s="7" t="s">
        <v>8</v>
      </c>
      <c r="J25" s="22" t="s">
        <v>9</v>
      </c>
      <c r="K25" s="23"/>
      <c r="L25" s="23"/>
      <c r="M25" s="24"/>
    </row>
    <row r="26" spans="2:13" ht="17.100000000000001" customHeight="1" thickBot="1" x14ac:dyDescent="0.3">
      <c r="B26" s="4" t="s">
        <v>2</v>
      </c>
      <c r="C26" s="1">
        <v>1</v>
      </c>
      <c r="D26" s="1">
        <v>3</v>
      </c>
      <c r="E26" s="1">
        <v>5</v>
      </c>
      <c r="F26" s="2">
        <v>9</v>
      </c>
      <c r="G26" s="8">
        <f>(C26*D26*E26*F26)^(1/4)</f>
        <v>3.4086580994024982</v>
      </c>
      <c r="H26" s="10">
        <f>G26/$G$14</f>
        <v>0.58508631315127102</v>
      </c>
      <c r="J26" s="19" t="s">
        <v>13</v>
      </c>
      <c r="K26" s="20"/>
      <c r="L26" s="20"/>
      <c r="M26" s="21"/>
    </row>
    <row r="27" spans="2:13" ht="17.100000000000001" customHeight="1" x14ac:dyDescent="0.25">
      <c r="B27" s="4" t="s">
        <v>3</v>
      </c>
      <c r="C27" s="2">
        <v>0.33333333333333331</v>
      </c>
      <c r="D27" s="2">
        <v>1</v>
      </c>
      <c r="E27" s="2">
        <v>3</v>
      </c>
      <c r="F27" s="2">
        <v>5</v>
      </c>
      <c r="G27" s="8">
        <f t="shared" ref="G27:G29" si="10">(C27*D27*E27*F27)^(1/4)</f>
        <v>1.4953487812212205</v>
      </c>
      <c r="H27" s="10">
        <f t="shared" ref="H27:H29" si="11">G27/$G$14</f>
        <v>0.25667229735752395</v>
      </c>
    </row>
    <row r="28" spans="2:13" ht="17.100000000000001" customHeight="1" x14ac:dyDescent="0.25">
      <c r="B28" s="4" t="s">
        <v>4</v>
      </c>
      <c r="C28" s="2">
        <v>0.2</v>
      </c>
      <c r="D28" s="2">
        <v>0.2</v>
      </c>
      <c r="E28" s="2">
        <v>1</v>
      </c>
      <c r="F28" s="2">
        <v>3</v>
      </c>
      <c r="G28" s="8">
        <f t="shared" si="10"/>
        <v>0.58856619127654242</v>
      </c>
      <c r="H28" s="10">
        <f t="shared" si="11"/>
        <v>0.10102568601991528</v>
      </c>
    </row>
    <row r="29" spans="2:13" ht="17.100000000000001" customHeight="1" x14ac:dyDescent="0.25">
      <c r="B29" s="4" t="s">
        <v>5</v>
      </c>
      <c r="C29" s="2">
        <v>0.1111111111111111</v>
      </c>
      <c r="D29" s="2">
        <v>0.33333333333333331</v>
      </c>
      <c r="E29" s="2">
        <v>0.33333333333333331</v>
      </c>
      <c r="F29" s="2">
        <v>1</v>
      </c>
      <c r="G29" s="8">
        <f t="shared" si="10"/>
        <v>0.33333333333333331</v>
      </c>
      <c r="H29" s="10">
        <f t="shared" si="11"/>
        <v>5.7215703471289812E-2</v>
      </c>
    </row>
    <row r="30" spans="2:13" ht="17.100000000000001" customHeight="1" thickBot="1" x14ac:dyDescent="0.3">
      <c r="B30" s="5" t="s">
        <v>7</v>
      </c>
      <c r="C30" s="9">
        <f>SUM(C26:C29)</f>
        <v>1.6444444444444444</v>
      </c>
      <c r="D30" s="9">
        <f t="shared" ref="D30" si="12">SUM(D26:D29)</f>
        <v>4.5333333333333332</v>
      </c>
      <c r="E30" s="9">
        <f t="shared" ref="E30" si="13">SUM(E26:E29)</f>
        <v>9.3333333333333339</v>
      </c>
      <c r="F30" s="9">
        <f t="shared" ref="F30" si="14">SUM(F26:F29)</f>
        <v>18</v>
      </c>
      <c r="G30" s="9">
        <f t="shared" ref="G30" si="15">SUM(G26:G29)</f>
        <v>5.825906405233594</v>
      </c>
      <c r="H30" s="9"/>
    </row>
    <row r="31" spans="2:13" ht="17.100000000000001" customHeight="1" thickBot="1" x14ac:dyDescent="0.3"/>
    <row r="32" spans="2:13" ht="17.100000000000001" customHeight="1" x14ac:dyDescent="0.25">
      <c r="B32" s="3"/>
      <c r="C32" s="6" t="s">
        <v>27</v>
      </c>
      <c r="D32" s="6" t="s">
        <v>28</v>
      </c>
      <c r="E32" s="6" t="s">
        <v>29</v>
      </c>
      <c r="F32" s="7" t="s">
        <v>30</v>
      </c>
      <c r="G32" s="59"/>
      <c r="H32" s="59"/>
    </row>
    <row r="33" spans="2:8" ht="17.100000000000001" customHeight="1" x14ac:dyDescent="0.25">
      <c r="B33" s="55" t="s">
        <v>2</v>
      </c>
      <c r="C33" s="8">
        <f>H10</f>
        <v>0.58508631315127102</v>
      </c>
      <c r="D33" s="8">
        <f>H18</f>
        <v>0.48549134297889257</v>
      </c>
      <c r="E33" s="8">
        <f>H26</f>
        <v>0.58508631315127102</v>
      </c>
      <c r="F33" s="15">
        <f>GEOMEAN(C33:E33)</f>
        <v>0.54980302200725351</v>
      </c>
      <c r="G33" s="35"/>
      <c r="H33" s="35"/>
    </row>
    <row r="34" spans="2:8" ht="17.100000000000001" customHeight="1" x14ac:dyDescent="0.25">
      <c r="B34" s="55" t="s">
        <v>3</v>
      </c>
      <c r="C34" s="8">
        <f t="shared" ref="C34:C36" si="16">H11</f>
        <v>0.25667229735752395</v>
      </c>
      <c r="D34" s="8">
        <f t="shared" ref="D34:D36" si="17">H19</f>
        <v>0.24274567148944629</v>
      </c>
      <c r="E34" s="8">
        <f t="shared" ref="E34:E36" si="18">H27</f>
        <v>0.25667229735752395</v>
      </c>
      <c r="F34" s="15">
        <f t="shared" ref="F34:F36" si="19">GEOMEAN(C34:E34)</f>
        <v>0.25194350295492207</v>
      </c>
      <c r="G34" s="35"/>
      <c r="H34" s="35"/>
    </row>
    <row r="35" spans="2:8" ht="17.100000000000001" customHeight="1" x14ac:dyDescent="0.25">
      <c r="B35" s="55" t="s">
        <v>4</v>
      </c>
      <c r="C35" s="8">
        <f t="shared" si="16"/>
        <v>0.10102568601991528</v>
      </c>
      <c r="D35" s="8">
        <f t="shared" si="17"/>
        <v>0.12137283574472316</v>
      </c>
      <c r="E35" s="8">
        <f t="shared" si="18"/>
        <v>0.10102568601991528</v>
      </c>
      <c r="F35" s="15">
        <f t="shared" si="19"/>
        <v>0.10739771427153834</v>
      </c>
      <c r="G35" s="35"/>
      <c r="H35" s="35"/>
    </row>
    <row r="36" spans="2:8" ht="17.100000000000001" customHeight="1" thickBot="1" x14ac:dyDescent="0.3">
      <c r="B36" s="57" t="s">
        <v>5</v>
      </c>
      <c r="C36" s="62">
        <f t="shared" si="16"/>
        <v>5.7215703471289812E-2</v>
      </c>
      <c r="D36" s="62">
        <f t="shared" si="17"/>
        <v>6.0686417872361578E-2</v>
      </c>
      <c r="E36" s="62">
        <f t="shared" si="18"/>
        <v>5.7215703471289812E-2</v>
      </c>
      <c r="F36" s="50">
        <f t="shared" si="19"/>
        <v>5.8349973399939539E-2</v>
      </c>
      <c r="G36" s="35"/>
      <c r="H36" s="35"/>
    </row>
    <row r="37" spans="2:8" ht="17.100000000000001" customHeight="1" x14ac:dyDescent="0.25">
      <c r="C37" s="14"/>
      <c r="D37" s="14"/>
      <c r="E37" s="14"/>
      <c r="F37" s="14"/>
    </row>
  </sheetData>
  <mergeCells count="12">
    <mergeCell ref="J18:M18"/>
    <mergeCell ref="J25:M25"/>
    <mergeCell ref="J26:M26"/>
    <mergeCell ref="B3:I3"/>
    <mergeCell ref="J9:M9"/>
    <mergeCell ref="J10:M10"/>
    <mergeCell ref="J17:M17"/>
    <mergeCell ref="B6:D6"/>
    <mergeCell ref="K3:N3"/>
    <mergeCell ref="K4:N4"/>
    <mergeCell ref="K5:N5"/>
    <mergeCell ref="K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C2F8-E788-44AB-A0F9-5F6378A75B25}">
  <dimension ref="B2:O34"/>
  <sheetViews>
    <sheetView zoomScaleNormal="100" workbookViewId="0">
      <selection activeCell="I37" sqref="I37"/>
    </sheetView>
  </sheetViews>
  <sheetFormatPr defaultRowHeight="17.100000000000001" customHeight="1" x14ac:dyDescent="0.25"/>
  <cols>
    <col min="3" max="3" width="13.5703125" bestFit="1" customWidth="1"/>
    <col min="4" max="4" width="13.42578125" bestFit="1" customWidth="1"/>
    <col min="5" max="5" width="13.5703125" bestFit="1" customWidth="1"/>
    <col min="6" max="6" width="9.42578125" bestFit="1" customWidth="1"/>
    <col min="7" max="7" width="13.5703125" bestFit="1" customWidth="1"/>
  </cols>
  <sheetData>
    <row r="2" spans="2:15" ht="17.100000000000001" customHeight="1" x14ac:dyDescent="0.25">
      <c r="B2" s="38" t="s">
        <v>19</v>
      </c>
      <c r="C2" s="38"/>
      <c r="D2" s="38"/>
      <c r="E2" s="38"/>
      <c r="F2" s="38"/>
      <c r="G2" s="38"/>
    </row>
    <row r="4" spans="2:15" ht="17.100000000000001" customHeight="1" thickBot="1" x14ac:dyDescent="0.3">
      <c r="B4" s="13" t="s">
        <v>10</v>
      </c>
    </row>
    <row r="5" spans="2:15" ht="17.100000000000001" customHeight="1" x14ac:dyDescent="0.25">
      <c r="B5" s="3"/>
      <c r="C5" s="6" t="s">
        <v>14</v>
      </c>
      <c r="D5" s="6" t="s">
        <v>15</v>
      </c>
      <c r="E5" s="6" t="s">
        <v>16</v>
      </c>
      <c r="F5" s="6" t="s">
        <v>17</v>
      </c>
      <c r="G5" s="6" t="s">
        <v>6</v>
      </c>
      <c r="H5" s="7" t="s">
        <v>8</v>
      </c>
      <c r="L5" s="64" t="s">
        <v>36</v>
      </c>
      <c r="M5" s="65"/>
      <c r="N5" s="65"/>
      <c r="O5" s="66">
        <f>C10*H6+D10*H7+E10*H8+F10*H9</f>
        <v>4.8367443222216018</v>
      </c>
    </row>
    <row r="6" spans="2:15" ht="17.100000000000001" customHeight="1" x14ac:dyDescent="0.25">
      <c r="B6" s="4" t="s">
        <v>14</v>
      </c>
      <c r="C6" s="1">
        <v>1</v>
      </c>
      <c r="D6" s="1">
        <v>1</v>
      </c>
      <c r="E6" s="1">
        <v>4</v>
      </c>
      <c r="F6" s="2">
        <v>1</v>
      </c>
      <c r="G6" s="8">
        <f>(C6*D6*E6*F6)^(1/4)</f>
        <v>1.4142135623730949</v>
      </c>
      <c r="H6" s="26">
        <f>G6/$G$10</f>
        <v>0.30850547611433293</v>
      </c>
      <c r="L6" s="69" t="s">
        <v>39</v>
      </c>
      <c r="M6" s="70"/>
      <c r="N6" s="70"/>
      <c r="O6" s="71">
        <f>(O5-4)/3</f>
        <v>0.27891477407386728</v>
      </c>
    </row>
    <row r="7" spans="2:15" ht="17.100000000000001" customHeight="1" x14ac:dyDescent="0.25">
      <c r="B7" s="4" t="s">
        <v>15</v>
      </c>
      <c r="C7" s="2">
        <v>1</v>
      </c>
      <c r="D7" s="2">
        <v>1</v>
      </c>
      <c r="E7" s="2">
        <v>3</v>
      </c>
      <c r="F7" s="2">
        <v>4</v>
      </c>
      <c r="G7" s="8">
        <f t="shared" ref="G7:G9" si="0">(C7*D7*E7*F7)^(1/4)</f>
        <v>1.8612097182041991</v>
      </c>
      <c r="H7" s="26">
        <f t="shared" ref="H7:H9" si="1">G7/$G$10</f>
        <v>0.40601603996760949</v>
      </c>
      <c r="L7" s="67" t="s">
        <v>38</v>
      </c>
      <c r="M7" s="51"/>
      <c r="N7" s="51"/>
      <c r="O7" s="15">
        <v>0.9</v>
      </c>
    </row>
    <row r="8" spans="2:15" ht="17.100000000000001" customHeight="1" thickBot="1" x14ac:dyDescent="0.3">
      <c r="B8" s="4" t="s">
        <v>16</v>
      </c>
      <c r="C8" s="2">
        <v>0.25</v>
      </c>
      <c r="D8" s="2">
        <v>0.33333333333333331</v>
      </c>
      <c r="E8" s="2">
        <v>1</v>
      </c>
      <c r="F8" s="2">
        <v>7</v>
      </c>
      <c r="G8" s="8">
        <f t="shared" si="0"/>
        <v>0.87393513250468036</v>
      </c>
      <c r="H8" s="26">
        <f t="shared" si="1"/>
        <v>0.19064572800021706</v>
      </c>
      <c r="L8" s="68" t="s">
        <v>37</v>
      </c>
      <c r="M8" s="52"/>
      <c r="N8" s="52"/>
      <c r="O8" s="27">
        <f>O6/O7</f>
        <v>0.30990530452651921</v>
      </c>
    </row>
    <row r="9" spans="2:15" ht="17.100000000000001" customHeight="1" x14ac:dyDescent="0.25">
      <c r="B9" s="4" t="s">
        <v>17</v>
      </c>
      <c r="C9" s="2">
        <v>1</v>
      </c>
      <c r="D9" s="2">
        <v>0.25</v>
      </c>
      <c r="E9" s="2">
        <v>0.14285714285714285</v>
      </c>
      <c r="F9" s="2">
        <v>1</v>
      </c>
      <c r="G9" s="8">
        <f t="shared" si="0"/>
        <v>0.43472087194499143</v>
      </c>
      <c r="H9" s="26">
        <f t="shared" si="1"/>
        <v>9.4832755917840586E-2</v>
      </c>
    </row>
    <row r="10" spans="2:15" ht="17.100000000000001" customHeight="1" thickBot="1" x14ac:dyDescent="0.3">
      <c r="B10" s="5" t="s">
        <v>7</v>
      </c>
      <c r="C10" s="29">
        <f>SUM(C6:C9)</f>
        <v>3.25</v>
      </c>
      <c r="D10" s="29">
        <f t="shared" ref="D10:G10" si="2">SUM(D6:D9)</f>
        <v>2.5833333333333335</v>
      </c>
      <c r="E10" s="29">
        <f t="shared" si="2"/>
        <v>8.1428571428571423</v>
      </c>
      <c r="F10" s="29">
        <f t="shared" si="2"/>
        <v>13</v>
      </c>
      <c r="G10" s="29">
        <f t="shared" si="2"/>
        <v>4.5840792850269656</v>
      </c>
      <c r="H10" s="36"/>
    </row>
    <row r="12" spans="2:15" ht="17.100000000000001" customHeight="1" thickBot="1" x14ac:dyDescent="0.3">
      <c r="B12" s="12" t="s">
        <v>11</v>
      </c>
    </row>
    <row r="13" spans="2:15" ht="17.100000000000001" customHeight="1" x14ac:dyDescent="0.25">
      <c r="B13" s="3"/>
      <c r="C13" s="6" t="s">
        <v>14</v>
      </c>
      <c r="D13" s="6" t="s">
        <v>15</v>
      </c>
      <c r="E13" s="6" t="s">
        <v>16</v>
      </c>
      <c r="F13" s="6" t="s">
        <v>17</v>
      </c>
      <c r="G13" s="6" t="s">
        <v>6</v>
      </c>
      <c r="H13" s="7" t="s">
        <v>8</v>
      </c>
      <c r="L13" s="64" t="s">
        <v>36</v>
      </c>
      <c r="M13" s="65"/>
      <c r="N13" s="65"/>
      <c r="O13" s="66">
        <f>C18*H14+D18*H15+E18*H16+F18*H17</f>
        <v>4.7200522376638308</v>
      </c>
    </row>
    <row r="14" spans="2:15" ht="17.100000000000001" customHeight="1" x14ac:dyDescent="0.25">
      <c r="B14" s="4" t="s">
        <v>14</v>
      </c>
      <c r="C14" s="1">
        <v>1</v>
      </c>
      <c r="D14" s="1">
        <v>2</v>
      </c>
      <c r="E14" s="1">
        <v>4</v>
      </c>
      <c r="F14" s="2">
        <v>2</v>
      </c>
      <c r="G14" s="39">
        <f>(C14*D14*E14*F14)^(1/4)</f>
        <v>2</v>
      </c>
      <c r="H14" s="26">
        <v>0.39095250053469</v>
      </c>
      <c r="L14" s="69" t="s">
        <v>39</v>
      </c>
      <c r="M14" s="70"/>
      <c r="N14" s="70"/>
      <c r="O14" s="71">
        <f>(O13-4)/3</f>
        <v>0.24001741255461026</v>
      </c>
    </row>
    <row r="15" spans="2:15" ht="17.100000000000001" customHeight="1" x14ac:dyDescent="0.25">
      <c r="B15" s="4" t="s">
        <v>15</v>
      </c>
      <c r="C15" s="2">
        <v>0.5</v>
      </c>
      <c r="D15" s="2">
        <v>1</v>
      </c>
      <c r="E15" s="2">
        <v>5</v>
      </c>
      <c r="F15" s="2">
        <v>7</v>
      </c>
      <c r="G15" s="8">
        <f t="shared" ref="G15:G17" si="3">(C15*D15*E15*F15)^(1/4)</f>
        <v>2.0453117446175235</v>
      </c>
      <c r="H15" s="10">
        <f>G15/$G$18</f>
        <v>0.39980987046559485</v>
      </c>
      <c r="L15" s="67" t="s">
        <v>38</v>
      </c>
      <c r="M15" s="51"/>
      <c r="N15" s="51"/>
      <c r="O15" s="15">
        <v>0.9</v>
      </c>
    </row>
    <row r="16" spans="2:15" ht="17.100000000000001" customHeight="1" thickBot="1" x14ac:dyDescent="0.3">
      <c r="B16" s="4" t="s">
        <v>16</v>
      </c>
      <c r="C16" s="2">
        <v>0.25</v>
      </c>
      <c r="D16" s="2">
        <v>0.2</v>
      </c>
      <c r="E16" s="2">
        <v>1</v>
      </c>
      <c r="F16" s="2">
        <v>6</v>
      </c>
      <c r="G16" s="8">
        <f t="shared" si="3"/>
        <v>0.74008280449228525</v>
      </c>
      <c r="H16" s="10">
        <f>G16/$G$18</f>
        <v>0.14466861150949245</v>
      </c>
      <c r="L16" s="68" t="s">
        <v>37</v>
      </c>
      <c r="M16" s="52"/>
      <c r="N16" s="52"/>
      <c r="O16" s="27">
        <f>O14/O15</f>
        <v>0.26668601394956692</v>
      </c>
    </row>
    <row r="17" spans="2:15" ht="17.100000000000001" customHeight="1" x14ac:dyDescent="0.25">
      <c r="B17" s="4" t="s">
        <v>17</v>
      </c>
      <c r="C17" s="2">
        <v>0.5</v>
      </c>
      <c r="D17" s="2">
        <v>0.14285714285714285</v>
      </c>
      <c r="E17" s="2">
        <v>0.16666666666666666</v>
      </c>
      <c r="F17" s="2">
        <v>1</v>
      </c>
      <c r="G17" s="8">
        <f t="shared" si="3"/>
        <v>0.33031643180138071</v>
      </c>
      <c r="H17" s="10">
        <f>G17/$G$18</f>
        <v>6.4569017490223063E-2</v>
      </c>
    </row>
    <row r="18" spans="2:15" ht="17.100000000000001" customHeight="1" thickBot="1" x14ac:dyDescent="0.3">
      <c r="B18" s="5" t="s">
        <v>7</v>
      </c>
      <c r="C18" s="9">
        <f>SUM(C14:C17)</f>
        <v>2.25</v>
      </c>
      <c r="D18" s="9">
        <f t="shared" ref="D18:G18" si="4">SUM(D14:D17)</f>
        <v>3.342857142857143</v>
      </c>
      <c r="E18" s="9">
        <f t="shared" si="4"/>
        <v>10.166666666666666</v>
      </c>
      <c r="F18" s="9">
        <f t="shared" si="4"/>
        <v>16</v>
      </c>
      <c r="G18" s="29">
        <f t="shared" si="4"/>
        <v>5.1157109809111887</v>
      </c>
      <c r="H18" s="16"/>
    </row>
    <row r="20" spans="2:15" ht="17.100000000000001" customHeight="1" thickBot="1" x14ac:dyDescent="0.3">
      <c r="B20" s="12" t="s">
        <v>12</v>
      </c>
    </row>
    <row r="21" spans="2:15" ht="17.100000000000001" customHeight="1" x14ac:dyDescent="0.25">
      <c r="B21" s="3"/>
      <c r="C21" s="6" t="s">
        <v>14</v>
      </c>
      <c r="D21" s="6" t="s">
        <v>15</v>
      </c>
      <c r="E21" s="18" t="s">
        <v>16</v>
      </c>
      <c r="F21" s="6" t="s">
        <v>17</v>
      </c>
      <c r="G21" s="6" t="s">
        <v>6</v>
      </c>
      <c r="H21" s="7" t="s">
        <v>8</v>
      </c>
      <c r="L21" s="64" t="s">
        <v>36</v>
      </c>
      <c r="M21" s="65"/>
      <c r="N21" s="65"/>
      <c r="O21" s="66">
        <f>C26*H22+D26*H23+E26*H24+F26*H25</f>
        <v>4.5906135736467828</v>
      </c>
    </row>
    <row r="22" spans="2:15" ht="17.100000000000001" customHeight="1" x14ac:dyDescent="0.25">
      <c r="B22" s="4" t="s">
        <v>14</v>
      </c>
      <c r="C22" s="2">
        <v>1</v>
      </c>
      <c r="D22" s="30">
        <v>2</v>
      </c>
      <c r="E22" s="2">
        <v>2</v>
      </c>
      <c r="F22" s="17">
        <v>2</v>
      </c>
      <c r="G22" s="8">
        <f>(C22*D22*E22*F22)^(1/4)</f>
        <v>1.681792830507429</v>
      </c>
      <c r="H22" s="26">
        <f>G22/$G$26</f>
        <v>0.35099898906283067</v>
      </c>
      <c r="L22" s="69" t="s">
        <v>39</v>
      </c>
      <c r="M22" s="70"/>
      <c r="N22" s="70"/>
      <c r="O22" s="71">
        <f>(O21-4)/3</f>
        <v>0.19687119121559427</v>
      </c>
    </row>
    <row r="23" spans="2:15" ht="17.100000000000001" customHeight="1" x14ac:dyDescent="0.25">
      <c r="B23" s="4" t="s">
        <v>15</v>
      </c>
      <c r="C23" s="2">
        <v>0.5</v>
      </c>
      <c r="D23" s="30">
        <v>1</v>
      </c>
      <c r="E23" s="2">
        <v>4</v>
      </c>
      <c r="F23" s="17">
        <v>6</v>
      </c>
      <c r="G23" s="8">
        <f t="shared" ref="G23:G25" si="5">(C23*D23*E23*F23)^(1/4)</f>
        <v>1.8612097182041991</v>
      </c>
      <c r="H23" s="26">
        <f>G23/$G$26</f>
        <v>0.38844423502892567</v>
      </c>
      <c r="L23" s="67" t="s">
        <v>38</v>
      </c>
      <c r="M23" s="51"/>
      <c r="N23" s="51"/>
      <c r="O23" s="15">
        <v>0.9</v>
      </c>
    </row>
    <row r="24" spans="2:15" ht="17.100000000000001" customHeight="1" thickBot="1" x14ac:dyDescent="0.3">
      <c r="B24" s="4" t="s">
        <v>16</v>
      </c>
      <c r="C24" s="2">
        <v>0.5</v>
      </c>
      <c r="D24" s="30">
        <v>0.25</v>
      </c>
      <c r="E24" s="2">
        <v>1</v>
      </c>
      <c r="F24" s="17">
        <v>5</v>
      </c>
      <c r="G24" s="8">
        <f t="shared" si="5"/>
        <v>0.88913970501946138</v>
      </c>
      <c r="H24" s="26">
        <f>G24/$G$26</f>
        <v>0.18556812226586303</v>
      </c>
      <c r="L24" s="68" t="s">
        <v>37</v>
      </c>
      <c r="M24" s="52"/>
      <c r="N24" s="52"/>
      <c r="O24" s="27">
        <f>O22/O23</f>
        <v>0.21874576801732695</v>
      </c>
    </row>
    <row r="25" spans="2:15" ht="17.100000000000001" customHeight="1" x14ac:dyDescent="0.25">
      <c r="B25" s="4" t="s">
        <v>17</v>
      </c>
      <c r="C25" s="2">
        <v>0.5</v>
      </c>
      <c r="D25" s="30">
        <v>0.16666666666666666</v>
      </c>
      <c r="E25" s="2">
        <v>0.2</v>
      </c>
      <c r="F25" s="17">
        <v>1</v>
      </c>
      <c r="G25" s="8">
        <f t="shared" si="5"/>
        <v>0.35930411196308426</v>
      </c>
      <c r="H25" s="26">
        <f>G25/$G$26</f>
        <v>7.498865364238072E-2</v>
      </c>
    </row>
    <row r="26" spans="2:15" ht="17.100000000000001" customHeight="1" thickBot="1" x14ac:dyDescent="0.3">
      <c r="B26" s="5" t="s">
        <v>7</v>
      </c>
      <c r="C26" s="29">
        <f>SUM(C22:C25)</f>
        <v>2.5</v>
      </c>
      <c r="D26" s="29">
        <f>SUM(D22:D25)</f>
        <v>3.4166666666666665</v>
      </c>
      <c r="E26" s="31">
        <f t="shared" ref="E26:G26" si="6">SUM(E22:E25)</f>
        <v>7.2</v>
      </c>
      <c r="F26" s="29">
        <f t="shared" si="6"/>
        <v>14</v>
      </c>
      <c r="G26" s="29">
        <f t="shared" si="6"/>
        <v>4.7914463656941733</v>
      </c>
      <c r="H26" s="27"/>
    </row>
    <row r="29" spans="2:15" ht="17.100000000000001" customHeight="1" x14ac:dyDescent="0.25">
      <c r="B29" s="33" t="s">
        <v>23</v>
      </c>
      <c r="C29" s="33"/>
      <c r="D29" s="33"/>
      <c r="E29" s="33"/>
      <c r="F29" s="33"/>
      <c r="G29" s="33"/>
      <c r="H29" s="33"/>
      <c r="I29" s="33"/>
      <c r="J29" s="33"/>
      <c r="K29" s="33"/>
    </row>
    <row r="31" spans="2:15" ht="17.100000000000001" customHeight="1" x14ac:dyDescent="0.25">
      <c r="B31" s="13" t="s">
        <v>14</v>
      </c>
      <c r="C31">
        <f>MAX(H6,H14,H22)</f>
        <v>0.39095250053469</v>
      </c>
    </row>
    <row r="32" spans="2:15" ht="17.100000000000001" customHeight="1" x14ac:dyDescent="0.25">
      <c r="B32" s="13" t="s">
        <v>15</v>
      </c>
      <c r="C32">
        <f>MAX(H7,H15,H23)</f>
        <v>0.40601603996760949</v>
      </c>
    </row>
    <row r="33" spans="2:3" ht="17.100000000000001" customHeight="1" x14ac:dyDescent="0.25">
      <c r="B33" s="13" t="s">
        <v>16</v>
      </c>
      <c r="C33">
        <f>MAX(H8,H16,H24)</f>
        <v>0.19064572800021706</v>
      </c>
    </row>
    <row r="34" spans="2:3" ht="17.100000000000001" customHeight="1" x14ac:dyDescent="0.25">
      <c r="B34" s="13" t="s">
        <v>17</v>
      </c>
      <c r="C34">
        <f>MAX(H9,H17,H25)</f>
        <v>9.4832755917840586E-2</v>
      </c>
    </row>
  </sheetData>
  <mergeCells count="14">
    <mergeCell ref="L23:N23"/>
    <mergeCell ref="L24:N24"/>
    <mergeCell ref="L14:N14"/>
    <mergeCell ref="L15:N15"/>
    <mergeCell ref="L16:N16"/>
    <mergeCell ref="L21:N21"/>
    <mergeCell ref="L22:N22"/>
    <mergeCell ref="L5:N5"/>
    <mergeCell ref="L6:N6"/>
    <mergeCell ref="L7:N7"/>
    <mergeCell ref="L8:N8"/>
    <mergeCell ref="L13:N13"/>
    <mergeCell ref="B2:G2"/>
    <mergeCell ref="B29:K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2B6A-CDDC-4500-BAB7-A6421D53D6CF}">
  <dimension ref="B2:O34"/>
  <sheetViews>
    <sheetView zoomScaleNormal="100" workbookViewId="0">
      <selection activeCell="J32" sqref="J32"/>
    </sheetView>
  </sheetViews>
  <sheetFormatPr defaultRowHeight="17.100000000000001" customHeight="1" x14ac:dyDescent="0.25"/>
  <cols>
    <col min="3" max="5" width="12.85546875" bestFit="1" customWidth="1"/>
    <col min="6" max="6" width="9.28515625" bestFit="1" customWidth="1"/>
    <col min="7" max="7" width="12.85546875" bestFit="1" customWidth="1"/>
    <col min="8" max="8" width="13.42578125" customWidth="1"/>
    <col min="15" max="15" width="12.140625" bestFit="1" customWidth="1"/>
  </cols>
  <sheetData>
    <row r="2" spans="2:15" ht="17.100000000000001" customHeight="1" x14ac:dyDescent="0.25">
      <c r="B2" s="32" t="s">
        <v>18</v>
      </c>
      <c r="C2" s="32"/>
      <c r="D2" s="32"/>
      <c r="E2" s="32"/>
      <c r="F2" s="32"/>
    </row>
    <row r="4" spans="2:15" ht="17.100000000000001" customHeight="1" thickBot="1" x14ac:dyDescent="0.3">
      <c r="B4" s="13" t="s">
        <v>10</v>
      </c>
    </row>
    <row r="5" spans="2:15" ht="17.100000000000001" customHeight="1" x14ac:dyDescent="0.25">
      <c r="B5" s="3"/>
      <c r="C5" s="6" t="s">
        <v>14</v>
      </c>
      <c r="D5" s="6" t="s">
        <v>15</v>
      </c>
      <c r="E5" s="6" t="s">
        <v>16</v>
      </c>
      <c r="F5" s="6" t="s">
        <v>17</v>
      </c>
      <c r="G5" s="6" t="s">
        <v>6</v>
      </c>
      <c r="H5" s="7" t="s">
        <v>8</v>
      </c>
      <c r="L5" s="64" t="s">
        <v>36</v>
      </c>
      <c r="M5" s="65"/>
      <c r="N5" s="65"/>
      <c r="O5" s="66">
        <f>C10*H6+D10*H7+E10*H8+F10*H9</f>
        <v>4.1637971389114297</v>
      </c>
    </row>
    <row r="6" spans="2:15" ht="17.100000000000001" customHeight="1" x14ac:dyDescent="0.25">
      <c r="B6" s="4" t="s">
        <v>14</v>
      </c>
      <c r="C6" s="1">
        <v>1</v>
      </c>
      <c r="D6" s="1">
        <v>2</v>
      </c>
      <c r="E6" s="1">
        <v>4</v>
      </c>
      <c r="F6" s="2">
        <v>6</v>
      </c>
      <c r="G6" s="8">
        <f>(C6*D6*E6*F6)^(1/4)</f>
        <v>2.6321480259049852</v>
      </c>
      <c r="H6" s="26">
        <f>G6/$G$10</f>
        <v>0.49987223492673449</v>
      </c>
      <c r="L6" s="69" t="s">
        <v>39</v>
      </c>
      <c r="M6" s="70"/>
      <c r="N6" s="70"/>
      <c r="O6" s="71">
        <f>(O5-4)/3</f>
        <v>5.4599046303809885E-2</v>
      </c>
    </row>
    <row r="7" spans="2:15" ht="17.100000000000001" customHeight="1" x14ac:dyDescent="0.25">
      <c r="B7" s="4" t="s">
        <v>15</v>
      </c>
      <c r="C7" s="2">
        <v>0.5</v>
      </c>
      <c r="D7" s="2">
        <v>1</v>
      </c>
      <c r="E7" s="2">
        <v>2</v>
      </c>
      <c r="F7" s="2">
        <v>4</v>
      </c>
      <c r="G7" s="8">
        <f t="shared" ref="G7:G9" si="0">(C7*D7*E7*F7)^(1/4)</f>
        <v>1.4142135623730949</v>
      </c>
      <c r="H7" s="26">
        <f t="shared" ref="H7:H9" si="1">G7/$G$10</f>
        <v>0.26857383670285123</v>
      </c>
      <c r="L7" s="67" t="s">
        <v>38</v>
      </c>
      <c r="M7" s="51"/>
      <c r="N7" s="51"/>
      <c r="O7" s="15">
        <v>0.9</v>
      </c>
    </row>
    <row r="8" spans="2:15" ht="17.100000000000001" customHeight="1" thickBot="1" x14ac:dyDescent="0.3">
      <c r="B8" s="4" t="s">
        <v>16</v>
      </c>
      <c r="C8" s="2">
        <v>0.25</v>
      </c>
      <c r="D8" s="2">
        <v>0.5</v>
      </c>
      <c r="E8" s="2">
        <v>1</v>
      </c>
      <c r="F8" s="2">
        <v>6</v>
      </c>
      <c r="G8" s="8">
        <f t="shared" si="0"/>
        <v>0.93060485910209956</v>
      </c>
      <c r="H8" s="26">
        <f t="shared" si="1"/>
        <v>0.17673152352178445</v>
      </c>
      <c r="L8" s="68" t="s">
        <v>37</v>
      </c>
      <c r="M8" s="52"/>
      <c r="N8" s="52"/>
      <c r="O8" s="27">
        <f>O6/O7</f>
        <v>6.0665607004233207E-2</v>
      </c>
    </row>
    <row r="9" spans="2:15" ht="17.100000000000001" customHeight="1" x14ac:dyDescent="0.25">
      <c r="B9" s="4" t="s">
        <v>17</v>
      </c>
      <c r="C9" s="2">
        <v>0.16666666666666666</v>
      </c>
      <c r="D9" s="2">
        <v>0.25</v>
      </c>
      <c r="E9" s="2">
        <v>0.16666666666666666</v>
      </c>
      <c r="F9" s="2">
        <v>1</v>
      </c>
      <c r="G9" s="8">
        <f t="shared" si="0"/>
        <v>0.28867513459481287</v>
      </c>
      <c r="H9" s="26">
        <f t="shared" si="1"/>
        <v>5.4822404848629866E-2</v>
      </c>
    </row>
    <row r="10" spans="2:15" ht="17.100000000000001" customHeight="1" thickBot="1" x14ac:dyDescent="0.3">
      <c r="B10" s="5" t="s">
        <v>7</v>
      </c>
      <c r="C10" s="9">
        <f>SUM(C6:C9)</f>
        <v>1.9166666666666667</v>
      </c>
      <c r="D10" s="9">
        <f t="shared" ref="D10:F10" si="2">SUM(D6:D9)</f>
        <v>3.75</v>
      </c>
      <c r="E10" s="9">
        <f t="shared" si="2"/>
        <v>7.166666666666667</v>
      </c>
      <c r="F10" s="9">
        <f t="shared" si="2"/>
        <v>17</v>
      </c>
      <c r="G10" s="9">
        <f t="shared" ref="G10" si="3">SUM(G6:G9)</f>
        <v>5.2656415819749922</v>
      </c>
      <c r="H10" s="16"/>
    </row>
    <row r="11" spans="2:15" ht="17.100000000000001" customHeight="1" x14ac:dyDescent="0.25">
      <c r="L11" s="14"/>
    </row>
    <row r="12" spans="2:15" ht="17.100000000000001" customHeight="1" thickBot="1" x14ac:dyDescent="0.3">
      <c r="B12" s="12" t="s">
        <v>11</v>
      </c>
    </row>
    <row r="13" spans="2:15" ht="17.100000000000001" customHeight="1" x14ac:dyDescent="0.25">
      <c r="B13" s="3"/>
      <c r="C13" s="6" t="s">
        <v>14</v>
      </c>
      <c r="D13" s="6" t="s">
        <v>15</v>
      </c>
      <c r="E13" s="6" t="s">
        <v>16</v>
      </c>
      <c r="F13" s="6" t="s">
        <v>17</v>
      </c>
      <c r="G13" s="6" t="s">
        <v>6</v>
      </c>
      <c r="H13" s="7" t="s">
        <v>8</v>
      </c>
      <c r="L13" s="64" t="s">
        <v>36</v>
      </c>
      <c r="M13" s="65"/>
      <c r="N13" s="65"/>
      <c r="O13" s="66">
        <f>C18*H14+D18*H15+E18*H16+F18*H17</f>
        <v>4.9568417668110305</v>
      </c>
    </row>
    <row r="14" spans="2:15" ht="17.100000000000001" customHeight="1" x14ac:dyDescent="0.25">
      <c r="B14" s="4" t="s">
        <v>14</v>
      </c>
      <c r="C14" s="1">
        <v>1</v>
      </c>
      <c r="D14" s="1">
        <v>3</v>
      </c>
      <c r="E14" s="1">
        <v>5</v>
      </c>
      <c r="F14" s="2">
        <v>3</v>
      </c>
      <c r="G14" s="8">
        <f>(C14*D14*E14*F14)^(1/4)</f>
        <v>2.5900200641113513</v>
      </c>
      <c r="H14" s="15">
        <f>G6/$G$10</f>
        <v>0.49987223492673449</v>
      </c>
      <c r="L14" s="69" t="s">
        <v>39</v>
      </c>
      <c r="M14" s="70"/>
      <c r="N14" s="70"/>
      <c r="O14" s="71">
        <f>(O13-4)/3</f>
        <v>0.31894725560367682</v>
      </c>
    </row>
    <row r="15" spans="2:15" ht="17.100000000000001" customHeight="1" x14ac:dyDescent="0.25">
      <c r="B15" s="4" t="s">
        <v>15</v>
      </c>
      <c r="C15" s="2">
        <v>0.33333333333333331</v>
      </c>
      <c r="D15" s="2">
        <v>1</v>
      </c>
      <c r="E15" s="2">
        <v>5</v>
      </c>
      <c r="F15" s="2">
        <v>1</v>
      </c>
      <c r="G15" s="8">
        <f t="shared" ref="G15:G17" si="4">(C15*D15*E15*F15)^(1/4)</f>
        <v>1.1362193664674993</v>
      </c>
      <c r="H15" s="15">
        <f t="shared" ref="H15:H17" si="5">G7/$G$10</f>
        <v>0.26857383670285123</v>
      </c>
      <c r="L15" s="67" t="s">
        <v>38</v>
      </c>
      <c r="M15" s="51"/>
      <c r="N15" s="51"/>
      <c r="O15" s="15">
        <v>0.9</v>
      </c>
    </row>
    <row r="16" spans="2:15" ht="17.100000000000001" customHeight="1" thickBot="1" x14ac:dyDescent="0.3">
      <c r="B16" s="4" t="s">
        <v>16</v>
      </c>
      <c r="C16" s="2">
        <v>0.2</v>
      </c>
      <c r="D16" s="2">
        <v>0.2</v>
      </c>
      <c r="E16" s="2">
        <v>1</v>
      </c>
      <c r="F16" s="2">
        <v>7</v>
      </c>
      <c r="G16" s="8">
        <f t="shared" si="4"/>
        <v>0.72742715251282597</v>
      </c>
      <c r="H16" s="15">
        <f t="shared" si="5"/>
        <v>0.17673152352178445</v>
      </c>
      <c r="L16" s="68" t="s">
        <v>37</v>
      </c>
      <c r="M16" s="52"/>
      <c r="N16" s="52"/>
      <c r="O16" s="27">
        <f>O14/O15</f>
        <v>0.35438583955964092</v>
      </c>
    </row>
    <row r="17" spans="2:15" ht="17.100000000000001" customHeight="1" x14ac:dyDescent="0.25">
      <c r="B17" s="4" t="s">
        <v>17</v>
      </c>
      <c r="C17" s="2">
        <v>0.33333333333333331</v>
      </c>
      <c r="D17" s="2">
        <v>1</v>
      </c>
      <c r="E17" s="2">
        <v>0.14285714285714285</v>
      </c>
      <c r="F17" s="2">
        <v>1</v>
      </c>
      <c r="G17" s="8">
        <f t="shared" si="4"/>
        <v>0.46713797772820009</v>
      </c>
      <c r="H17" s="15">
        <f t="shared" si="5"/>
        <v>5.4822404848629866E-2</v>
      </c>
    </row>
    <row r="18" spans="2:15" ht="17.100000000000001" customHeight="1" thickBot="1" x14ac:dyDescent="0.3">
      <c r="B18" s="5" t="s">
        <v>7</v>
      </c>
      <c r="C18" s="9">
        <f>SUM(C14:C17)</f>
        <v>1.8666666666666665</v>
      </c>
      <c r="D18" s="9">
        <f t="shared" ref="D18" si="6">SUM(D14:D17)</f>
        <v>5.2</v>
      </c>
      <c r="E18" s="9">
        <f t="shared" ref="E18" si="7">SUM(E14:E17)</f>
        <v>11.142857142857142</v>
      </c>
      <c r="F18" s="9">
        <f t="shared" ref="F18:G18" si="8">SUM(F14:F17)</f>
        <v>12</v>
      </c>
      <c r="G18" s="9">
        <f t="shared" si="8"/>
        <v>4.9208045608198763</v>
      </c>
      <c r="H18" s="16"/>
    </row>
    <row r="20" spans="2:15" ht="17.100000000000001" customHeight="1" thickBot="1" x14ac:dyDescent="0.3">
      <c r="B20" s="12" t="s">
        <v>12</v>
      </c>
    </row>
    <row r="21" spans="2:15" ht="17.100000000000001" customHeight="1" x14ac:dyDescent="0.25">
      <c r="B21" s="3"/>
      <c r="C21" s="6" t="s">
        <v>14</v>
      </c>
      <c r="D21" s="6" t="s">
        <v>15</v>
      </c>
      <c r="E21" s="18" t="s">
        <v>16</v>
      </c>
      <c r="F21" s="6" t="s">
        <v>17</v>
      </c>
      <c r="G21" s="6" t="s">
        <v>6</v>
      </c>
      <c r="H21" s="7" t="s">
        <v>8</v>
      </c>
      <c r="L21" s="64" t="s">
        <v>36</v>
      </c>
      <c r="M21" s="65"/>
      <c r="N21" s="65"/>
      <c r="O21" s="66">
        <f>C26*H22+D26*H23+E26*H24+F26*H25</f>
        <v>4.532772309975261</v>
      </c>
    </row>
    <row r="22" spans="2:15" ht="17.100000000000001" customHeight="1" x14ac:dyDescent="0.25">
      <c r="B22" s="4" t="s">
        <v>14</v>
      </c>
      <c r="C22" s="2">
        <v>1</v>
      </c>
      <c r="D22" s="30">
        <v>4</v>
      </c>
      <c r="E22" s="2">
        <v>2</v>
      </c>
      <c r="F22" s="17">
        <v>4</v>
      </c>
      <c r="G22" s="8">
        <f>(C22*D22*E22*F22)^(1/4)</f>
        <v>2.3784142300054421</v>
      </c>
      <c r="H22" s="26">
        <f>G22/$G$26</f>
        <v>0.48362336069748563</v>
      </c>
      <c r="L22" s="69" t="s">
        <v>39</v>
      </c>
      <c r="M22" s="70"/>
      <c r="N22" s="70"/>
      <c r="O22" s="71">
        <f>(O21-4)/3</f>
        <v>0.17759076999175369</v>
      </c>
    </row>
    <row r="23" spans="2:15" ht="17.100000000000001" customHeight="1" x14ac:dyDescent="0.25">
      <c r="B23" s="4" t="s">
        <v>15</v>
      </c>
      <c r="C23" s="2">
        <v>0.25</v>
      </c>
      <c r="D23" s="30">
        <v>1</v>
      </c>
      <c r="E23" s="2">
        <v>3</v>
      </c>
      <c r="F23" s="17">
        <v>3</v>
      </c>
      <c r="G23" s="8">
        <f t="shared" ref="G23:G25" si="9">(C23*D23*E23*F23)^(1/4)</f>
        <v>1.2247448713915889</v>
      </c>
      <c r="H23" s="26">
        <f>G23/$G$26</f>
        <v>0.24903787709765543</v>
      </c>
      <c r="L23" s="67" t="s">
        <v>38</v>
      </c>
      <c r="M23" s="51"/>
      <c r="N23" s="51"/>
      <c r="O23" s="15">
        <v>0.9</v>
      </c>
    </row>
    <row r="24" spans="2:15" ht="17.100000000000001" customHeight="1" thickBot="1" x14ac:dyDescent="0.3">
      <c r="B24" s="4" t="s">
        <v>16</v>
      </c>
      <c r="C24" s="2">
        <v>0.5</v>
      </c>
      <c r="D24" s="30">
        <v>0.33333333333333331</v>
      </c>
      <c r="E24" s="2">
        <v>1</v>
      </c>
      <c r="F24" s="17">
        <v>5</v>
      </c>
      <c r="G24" s="8">
        <f t="shared" si="9"/>
        <v>0.95544279220436679</v>
      </c>
      <c r="H24" s="26">
        <f>G24/$G$26</f>
        <v>0.19427837602493994</v>
      </c>
      <c r="L24" s="68" t="s">
        <v>37</v>
      </c>
      <c r="M24" s="52"/>
      <c r="N24" s="52"/>
      <c r="O24" s="27">
        <f>O22/O23</f>
        <v>0.19732307776861521</v>
      </c>
    </row>
    <row r="25" spans="2:15" ht="17.100000000000001" customHeight="1" x14ac:dyDescent="0.25">
      <c r="B25" s="4" t="s">
        <v>17</v>
      </c>
      <c r="C25" s="2">
        <v>0.25</v>
      </c>
      <c r="D25" s="30">
        <v>0.33333333333333331</v>
      </c>
      <c r="E25" s="2">
        <v>0.2</v>
      </c>
      <c r="F25" s="17">
        <v>1</v>
      </c>
      <c r="G25" s="8">
        <f t="shared" si="9"/>
        <v>0.35930411196308426</v>
      </c>
      <c r="H25" s="26">
        <f>G25/$G$26</f>
        <v>7.3060386179919071E-2</v>
      </c>
    </row>
    <row r="26" spans="2:15" ht="17.100000000000001" customHeight="1" thickBot="1" x14ac:dyDescent="0.3">
      <c r="B26" s="5" t="s">
        <v>7</v>
      </c>
      <c r="C26" s="29">
        <f>SUM(C22:C25)</f>
        <v>2</v>
      </c>
      <c r="D26" s="9">
        <f>SUM(D22:D25)</f>
        <v>5.6666666666666661</v>
      </c>
      <c r="E26" s="31">
        <f t="shared" ref="E26" si="10">SUM(E22:E25)</f>
        <v>6.2</v>
      </c>
      <c r="F26" s="29">
        <f t="shared" ref="F26" si="11">SUM(F22:F25)</f>
        <v>13</v>
      </c>
      <c r="G26" s="9">
        <f t="shared" ref="G26" si="12">SUM(G22:G25)</f>
        <v>4.9179060055644817</v>
      </c>
      <c r="H26" s="28"/>
    </row>
    <row r="29" spans="2:15" ht="17.100000000000001" customHeight="1" x14ac:dyDescent="0.25">
      <c r="B29" s="33" t="s">
        <v>21</v>
      </c>
      <c r="C29" s="33"/>
      <c r="D29" s="33"/>
      <c r="E29" s="33"/>
      <c r="F29" s="33"/>
      <c r="G29" s="33"/>
    </row>
    <row r="31" spans="2:15" ht="17.100000000000001" customHeight="1" x14ac:dyDescent="0.25">
      <c r="B31" s="13" t="s">
        <v>14</v>
      </c>
      <c r="C31">
        <f>MAX(H6,H14,H22)</f>
        <v>0.49987223492673449</v>
      </c>
    </row>
    <row r="32" spans="2:15" ht="17.100000000000001" customHeight="1" x14ac:dyDescent="0.25">
      <c r="B32" s="13" t="s">
        <v>15</v>
      </c>
      <c r="C32">
        <f>MAX(H7,H15,H23)</f>
        <v>0.26857383670285123</v>
      </c>
    </row>
    <row r="33" spans="2:3" ht="17.100000000000001" customHeight="1" x14ac:dyDescent="0.25">
      <c r="B33" s="13" t="s">
        <v>16</v>
      </c>
      <c r="C33">
        <f>MAX(H8,H16,H24)</f>
        <v>0.19427837602493994</v>
      </c>
    </row>
    <row r="34" spans="2:3" ht="17.100000000000001" customHeight="1" x14ac:dyDescent="0.25">
      <c r="B34" s="13" t="s">
        <v>17</v>
      </c>
      <c r="C34">
        <f>MAX(H9,H17,H25)</f>
        <v>7.3060386179919071E-2</v>
      </c>
    </row>
  </sheetData>
  <mergeCells count="14">
    <mergeCell ref="B2:F2"/>
    <mergeCell ref="B29:G29"/>
    <mergeCell ref="L5:N5"/>
    <mergeCell ref="L6:N6"/>
    <mergeCell ref="L7:N7"/>
    <mergeCell ref="L8:N8"/>
    <mergeCell ref="L13:N13"/>
    <mergeCell ref="L14:N14"/>
    <mergeCell ref="L15:N15"/>
    <mergeCell ref="L16:N16"/>
    <mergeCell ref="L21:N21"/>
    <mergeCell ref="L22:N22"/>
    <mergeCell ref="L23:N23"/>
    <mergeCell ref="L24:N2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AEB-8257-4BF8-AD1F-5D082B166138}">
  <dimension ref="B1:G7"/>
  <sheetViews>
    <sheetView tabSelected="1" zoomScaleNormal="100" workbookViewId="0">
      <selection activeCell="P30" sqref="P30"/>
    </sheetView>
  </sheetViews>
  <sheetFormatPr defaultRowHeight="17.100000000000001" customHeight="1" x14ac:dyDescent="0.25"/>
  <cols>
    <col min="7" max="7" width="20.42578125" customWidth="1"/>
  </cols>
  <sheetData>
    <row r="1" spans="2:7" ht="17.100000000000001" customHeight="1" thickBot="1" x14ac:dyDescent="0.3"/>
    <row r="2" spans="2:7" ht="17.100000000000001" customHeight="1" x14ac:dyDescent="0.25">
      <c r="B2" s="41"/>
      <c r="C2" s="45" t="s">
        <v>2</v>
      </c>
      <c r="D2" s="45" t="s">
        <v>3</v>
      </c>
      <c r="E2" s="45" t="s">
        <v>4</v>
      </c>
      <c r="F2" s="63" t="s">
        <v>5</v>
      </c>
      <c r="G2" s="46" t="s">
        <v>26</v>
      </c>
    </row>
    <row r="3" spans="2:7" ht="17.100000000000001" customHeight="1" x14ac:dyDescent="0.25">
      <c r="B3" s="42"/>
      <c r="C3" s="44">
        <f>Критерії!F33</f>
        <v>0.54980302200725351</v>
      </c>
      <c r="D3" s="44">
        <f>Критерії!F34</f>
        <v>0.25194350295492207</v>
      </c>
      <c r="E3" s="44">
        <f>Критерії!F35</f>
        <v>0.10739771427153834</v>
      </c>
      <c r="F3" s="44">
        <f>Критерії!F36</f>
        <v>5.8349973399939539E-2</v>
      </c>
      <c r="G3" s="43"/>
    </row>
    <row r="4" spans="2:7" ht="17.100000000000001" customHeight="1" x14ac:dyDescent="0.25">
      <c r="B4" s="47" t="s">
        <v>14</v>
      </c>
      <c r="C4" s="40">
        <f>'K1'!C31</f>
        <v>0.49987223492673449</v>
      </c>
      <c r="D4" s="40">
        <f>'K2'!C31</f>
        <v>0.39095250053469</v>
      </c>
      <c r="E4" s="40">
        <f>'K3'!C31</f>
        <v>0.11049401234281848</v>
      </c>
      <c r="F4" s="40">
        <f>'K4'!C31</f>
        <v>0.12659292365545047</v>
      </c>
      <c r="G4" s="15">
        <f>$C$3*C4+$D$3*D4+$E$3*E4+$F$3*F4</f>
        <v>0.39258270594816014</v>
      </c>
    </row>
    <row r="5" spans="2:7" ht="17.100000000000001" customHeight="1" x14ac:dyDescent="0.25">
      <c r="B5" s="47" t="s">
        <v>15</v>
      </c>
      <c r="C5" s="40">
        <f>'K1'!C32</f>
        <v>0.26857383670285123</v>
      </c>
      <c r="D5" s="40">
        <f>'K2'!C32</f>
        <v>0.40601603996760949</v>
      </c>
      <c r="E5" s="40">
        <f>'K3'!C32</f>
        <v>0.14119877449389276</v>
      </c>
      <c r="F5" s="40">
        <f>'K4'!C32</f>
        <v>0.11438961945789318</v>
      </c>
      <c r="G5" s="15">
        <f t="shared" ref="G5:G7" si="0">$C$3*C5+$D$3*D5+$E$3*E5+$F$3*F5</f>
        <v>0.27179486730781915</v>
      </c>
    </row>
    <row r="6" spans="2:7" ht="17.100000000000001" customHeight="1" x14ac:dyDescent="0.25">
      <c r="B6" s="47" t="s">
        <v>16</v>
      </c>
      <c r="C6" s="40">
        <f>'K1'!C33</f>
        <v>0.19427837602493994</v>
      </c>
      <c r="D6" s="40">
        <f>'K2'!C33</f>
        <v>0.19064572800021706</v>
      </c>
      <c r="E6" s="40">
        <f>'K3'!C33</f>
        <v>0.26224428622356971</v>
      </c>
      <c r="F6" s="40">
        <f>'K4'!C33</f>
        <v>0.3332113140932344</v>
      </c>
      <c r="G6" s="15">
        <f t="shared" si="0"/>
        <v>0.20245409902002107</v>
      </c>
    </row>
    <row r="7" spans="2:7" ht="17.100000000000001" customHeight="1" thickBot="1" x14ac:dyDescent="0.3">
      <c r="B7" s="48" t="s">
        <v>17</v>
      </c>
      <c r="C7" s="49">
        <f>'K1'!C34</f>
        <v>7.3060386179919071E-2</v>
      </c>
      <c r="D7" s="49">
        <f>'K2'!C34</f>
        <v>9.4832755917840586E-2</v>
      </c>
      <c r="E7" s="49">
        <f>'K3'!C34</f>
        <v>0.51349399393333695</v>
      </c>
      <c r="F7" s="49">
        <f>'K4'!C34</f>
        <v>0.56989055266200428</v>
      </c>
      <c r="G7" s="50">
        <f t="shared" si="0"/>
        <v>0.15246249766085471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6368-AA57-41F8-AA0D-284EC8DED55D}">
  <dimension ref="B1:O34"/>
  <sheetViews>
    <sheetView zoomScaleNormal="100" workbookViewId="0">
      <selection activeCell="L33" sqref="L33"/>
    </sheetView>
  </sheetViews>
  <sheetFormatPr defaultRowHeight="17.100000000000001" customHeight="1" x14ac:dyDescent="0.25"/>
  <cols>
    <col min="3" max="3" width="9.28515625" bestFit="1" customWidth="1"/>
    <col min="4" max="4" width="10.5703125" bestFit="1" customWidth="1"/>
    <col min="5" max="5" width="13.42578125" bestFit="1" customWidth="1"/>
    <col min="6" max="6" width="9.28515625" bestFit="1" customWidth="1"/>
    <col min="7" max="7" width="13.42578125" bestFit="1" customWidth="1"/>
  </cols>
  <sheetData>
    <row r="1" spans="2:15" ht="17.100000000000001" customHeight="1" x14ac:dyDescent="0.25">
      <c r="J1" s="34"/>
    </row>
    <row r="2" spans="2:15" ht="17.100000000000001" customHeight="1" x14ac:dyDescent="0.25">
      <c r="B2" s="38" t="s">
        <v>22</v>
      </c>
      <c r="C2" s="38"/>
      <c r="D2" s="38"/>
      <c r="E2" s="38"/>
      <c r="F2" s="38"/>
      <c r="G2" s="38"/>
      <c r="H2" s="38"/>
      <c r="I2" s="38"/>
      <c r="J2" s="34"/>
    </row>
    <row r="3" spans="2:15" ht="17.100000000000001" customHeight="1" x14ac:dyDescent="0.25">
      <c r="J3" s="34"/>
    </row>
    <row r="4" spans="2:15" ht="17.100000000000001" customHeight="1" thickBot="1" x14ac:dyDescent="0.3">
      <c r="B4" s="13" t="s">
        <v>10</v>
      </c>
      <c r="J4" s="34"/>
    </row>
    <row r="5" spans="2:15" ht="17.100000000000001" customHeight="1" x14ac:dyDescent="0.25">
      <c r="B5" s="3"/>
      <c r="C5" s="6" t="s">
        <v>14</v>
      </c>
      <c r="D5" s="6" t="s">
        <v>15</v>
      </c>
      <c r="E5" s="6" t="s">
        <v>16</v>
      </c>
      <c r="F5" s="6" t="s">
        <v>17</v>
      </c>
      <c r="G5" s="6" t="s">
        <v>6</v>
      </c>
      <c r="H5" s="7" t="s">
        <v>8</v>
      </c>
      <c r="J5" s="34"/>
      <c r="L5" s="64" t="s">
        <v>36</v>
      </c>
      <c r="M5" s="65"/>
      <c r="N5" s="65"/>
      <c r="O5" s="66">
        <f>C10*H6+D10*H7+E10*H8+F10*H9</f>
        <v>5.280023488440305</v>
      </c>
    </row>
    <row r="6" spans="2:15" ht="17.100000000000001" customHeight="1" x14ac:dyDescent="0.25">
      <c r="B6" s="4" t="s">
        <v>14</v>
      </c>
      <c r="C6" s="2">
        <v>1</v>
      </c>
      <c r="D6" s="2">
        <v>0.5</v>
      </c>
      <c r="E6" s="2">
        <v>0.2</v>
      </c>
      <c r="F6" s="2">
        <v>0.5</v>
      </c>
      <c r="G6" s="8">
        <f>(C6*D6*E6*F6)^(1/4)</f>
        <v>0.47287080450158792</v>
      </c>
      <c r="H6" s="26">
        <f>G6/$G$10</f>
        <v>9.5381807195184895E-2</v>
      </c>
      <c r="J6" s="34"/>
      <c r="L6" s="69" t="s">
        <v>39</v>
      </c>
      <c r="M6" s="70"/>
      <c r="N6" s="70"/>
      <c r="O6" s="71">
        <f>(O5-4)/3</f>
        <v>0.42667449614676833</v>
      </c>
    </row>
    <row r="7" spans="2:15" ht="17.100000000000001" customHeight="1" x14ac:dyDescent="0.25">
      <c r="B7" s="4" t="s">
        <v>15</v>
      </c>
      <c r="C7" s="2">
        <v>2</v>
      </c>
      <c r="D7" s="2">
        <v>1</v>
      </c>
      <c r="E7" s="2">
        <v>0.25</v>
      </c>
      <c r="F7" s="2">
        <v>0.33333333333333331</v>
      </c>
      <c r="G7" s="8">
        <f t="shared" ref="G7:G9" si="0">(C7*D7*E7*F7)^(1/4)</f>
        <v>0.63894310424627243</v>
      </c>
      <c r="H7" s="26">
        <f t="shared" ref="H7:H9" si="1">G7/$G$10</f>
        <v>0.12887991264790852</v>
      </c>
      <c r="J7" s="34"/>
      <c r="L7" s="67" t="s">
        <v>38</v>
      </c>
      <c r="M7" s="51"/>
      <c r="N7" s="51"/>
      <c r="O7" s="15">
        <v>0.9</v>
      </c>
    </row>
    <row r="8" spans="2:15" ht="17.100000000000001" customHeight="1" thickBot="1" x14ac:dyDescent="0.3">
      <c r="B8" s="4" t="s">
        <v>16</v>
      </c>
      <c r="C8" s="2">
        <v>5</v>
      </c>
      <c r="D8" s="2">
        <v>4</v>
      </c>
      <c r="E8" s="2">
        <v>1</v>
      </c>
      <c r="F8" s="2">
        <v>0.14285714285714285</v>
      </c>
      <c r="G8" s="8">
        <f t="shared" si="0"/>
        <v>1.3001186520687384</v>
      </c>
      <c r="H8" s="26">
        <f t="shared" si="1"/>
        <v>0.26224428622356971</v>
      </c>
      <c r="J8" s="34"/>
      <c r="L8" s="68" t="s">
        <v>37</v>
      </c>
      <c r="M8" s="52"/>
      <c r="N8" s="52"/>
      <c r="O8" s="27">
        <f>O6/O7</f>
        <v>0.47408277349640926</v>
      </c>
    </row>
    <row r="9" spans="2:15" ht="17.100000000000001" customHeight="1" x14ac:dyDescent="0.25">
      <c r="B9" s="4" t="s">
        <v>17</v>
      </c>
      <c r="C9" s="2">
        <v>2</v>
      </c>
      <c r="D9" s="2">
        <v>3</v>
      </c>
      <c r="E9" s="2">
        <v>7</v>
      </c>
      <c r="F9" s="2">
        <v>1</v>
      </c>
      <c r="G9" s="8">
        <f t="shared" si="0"/>
        <v>2.5457298950218306</v>
      </c>
      <c r="H9" s="26">
        <f t="shared" si="1"/>
        <v>0.51349399393333695</v>
      </c>
      <c r="J9" s="34"/>
    </row>
    <row r="10" spans="2:15" ht="17.100000000000001" customHeight="1" thickBot="1" x14ac:dyDescent="0.3">
      <c r="B10" s="5" t="s">
        <v>7</v>
      </c>
      <c r="C10" s="29">
        <f>SUM(C6:C9)</f>
        <v>10</v>
      </c>
      <c r="D10" s="29">
        <f t="shared" ref="D10:G10" si="2">SUM(D6:D9)</f>
        <v>8.5</v>
      </c>
      <c r="E10" s="29">
        <f t="shared" si="2"/>
        <v>8.4499999999999993</v>
      </c>
      <c r="F10" s="29">
        <f t="shared" si="2"/>
        <v>1.9761904761904761</v>
      </c>
      <c r="G10" s="29">
        <f t="shared" si="2"/>
        <v>4.9576624558384292</v>
      </c>
      <c r="H10" s="36"/>
      <c r="J10" s="34"/>
    </row>
    <row r="11" spans="2:15" ht="17.100000000000001" customHeight="1" x14ac:dyDescent="0.25">
      <c r="J11" s="34"/>
    </row>
    <row r="12" spans="2:15" ht="17.100000000000001" customHeight="1" thickBot="1" x14ac:dyDescent="0.3">
      <c r="B12" s="12" t="s">
        <v>11</v>
      </c>
      <c r="J12" s="34"/>
    </row>
    <row r="13" spans="2:15" ht="17.100000000000001" customHeight="1" x14ac:dyDescent="0.25">
      <c r="B13" s="3"/>
      <c r="C13" s="6" t="s">
        <v>14</v>
      </c>
      <c r="D13" s="6" t="s">
        <v>15</v>
      </c>
      <c r="E13" s="6" t="s">
        <v>16</v>
      </c>
      <c r="F13" s="6" t="s">
        <v>17</v>
      </c>
      <c r="G13" s="6" t="s">
        <v>6</v>
      </c>
      <c r="H13" s="7" t="s">
        <v>8</v>
      </c>
      <c r="J13" s="34"/>
      <c r="L13" s="64" t="s">
        <v>36</v>
      </c>
      <c r="M13" s="65"/>
      <c r="N13" s="65"/>
      <c r="O13" s="66">
        <f>C18*H14+D18*H15+E18*H16+F18*H17</f>
        <v>4.9666156661432161</v>
      </c>
    </row>
    <row r="14" spans="2:15" ht="17.100000000000001" customHeight="1" x14ac:dyDescent="0.25">
      <c r="B14" s="4" t="s">
        <v>14</v>
      </c>
      <c r="C14" s="2">
        <v>1</v>
      </c>
      <c r="D14" s="2">
        <v>0.5</v>
      </c>
      <c r="E14" s="2">
        <v>0.33333333333333331</v>
      </c>
      <c r="F14" s="2">
        <v>0.5</v>
      </c>
      <c r="G14" s="39">
        <f>(C14*D14*E14*F14)^(1/4)</f>
        <v>0.537284965911771</v>
      </c>
      <c r="H14" s="26">
        <f>G14/$G$18</f>
        <v>0.11049401234281848</v>
      </c>
      <c r="J14" s="34"/>
      <c r="L14" s="69" t="s">
        <v>39</v>
      </c>
      <c r="M14" s="70"/>
      <c r="N14" s="70"/>
      <c r="O14" s="71">
        <f>(O13-4)/3</f>
        <v>0.32220522204773872</v>
      </c>
    </row>
    <row r="15" spans="2:15" ht="17.100000000000001" customHeight="1" x14ac:dyDescent="0.25">
      <c r="B15" s="4" t="s">
        <v>15</v>
      </c>
      <c r="C15" s="2">
        <v>2</v>
      </c>
      <c r="D15" s="2">
        <v>1</v>
      </c>
      <c r="E15" s="2">
        <v>0.33333333333333331</v>
      </c>
      <c r="F15" s="2">
        <v>0.33333333333333331</v>
      </c>
      <c r="G15" s="8">
        <f t="shared" ref="G15:G17" si="3">(C15*D15*E15*F15)^(1/4)</f>
        <v>0.68658904796903919</v>
      </c>
      <c r="H15" s="10">
        <f>G15/$G$18</f>
        <v>0.14119877449389276</v>
      </c>
      <c r="J15" s="34"/>
      <c r="L15" s="67" t="s">
        <v>38</v>
      </c>
      <c r="M15" s="51"/>
      <c r="N15" s="51"/>
      <c r="O15" s="15">
        <v>0.9</v>
      </c>
    </row>
    <row r="16" spans="2:15" ht="17.100000000000001" customHeight="1" thickBot="1" x14ac:dyDescent="0.3">
      <c r="B16" s="4" t="s">
        <v>16</v>
      </c>
      <c r="C16" s="2">
        <v>3</v>
      </c>
      <c r="D16" s="2">
        <v>4</v>
      </c>
      <c r="E16" s="2">
        <v>1</v>
      </c>
      <c r="F16" s="2">
        <v>0.16666666666666666</v>
      </c>
      <c r="G16" s="8">
        <f t="shared" si="3"/>
        <v>1.189207115002721</v>
      </c>
      <c r="H16" s="10">
        <f>G16/$G$18</f>
        <v>0.24456345138988275</v>
      </c>
      <c r="J16" s="34"/>
      <c r="L16" s="68" t="s">
        <v>37</v>
      </c>
      <c r="M16" s="52"/>
      <c r="N16" s="52"/>
      <c r="O16" s="27">
        <f>O14/O15</f>
        <v>0.35800580227526524</v>
      </c>
    </row>
    <row r="17" spans="2:15" ht="17.100000000000001" customHeight="1" x14ac:dyDescent="0.25">
      <c r="B17" s="4" t="s">
        <v>17</v>
      </c>
      <c r="C17" s="2">
        <v>2</v>
      </c>
      <c r="D17" s="2">
        <v>3</v>
      </c>
      <c r="E17" s="2">
        <v>6</v>
      </c>
      <c r="F17" s="2">
        <v>1</v>
      </c>
      <c r="G17" s="8">
        <f t="shared" si="3"/>
        <v>2.4494897427831779</v>
      </c>
      <c r="H17" s="10">
        <f>G17/$G$18</f>
        <v>0.50374376177340596</v>
      </c>
      <c r="J17" s="34"/>
    </row>
    <row r="18" spans="2:15" ht="17.100000000000001" customHeight="1" thickBot="1" x14ac:dyDescent="0.3">
      <c r="B18" s="5" t="s">
        <v>7</v>
      </c>
      <c r="C18" s="9">
        <f>SUM(C14:C17)</f>
        <v>8</v>
      </c>
      <c r="D18" s="9">
        <f t="shared" ref="D18:G18" si="4">SUM(D14:D17)</f>
        <v>8.5</v>
      </c>
      <c r="E18" s="29">
        <f t="shared" si="4"/>
        <v>7.6666666666666661</v>
      </c>
      <c r="F18" s="9">
        <f t="shared" si="4"/>
        <v>2</v>
      </c>
      <c r="G18" s="29">
        <f t="shared" si="4"/>
        <v>4.8625708716667093</v>
      </c>
      <c r="H18" s="16"/>
      <c r="J18" s="34"/>
    </row>
    <row r="19" spans="2:15" ht="17.100000000000001" customHeight="1" x14ac:dyDescent="0.25">
      <c r="J19" s="34"/>
    </row>
    <row r="20" spans="2:15" ht="17.100000000000001" customHeight="1" thickBot="1" x14ac:dyDescent="0.3">
      <c r="B20" s="12" t="s">
        <v>12</v>
      </c>
      <c r="J20" s="34"/>
    </row>
    <row r="21" spans="2:15" ht="17.100000000000001" customHeight="1" x14ac:dyDescent="0.25">
      <c r="B21" s="3"/>
      <c r="C21" s="6" t="s">
        <v>14</v>
      </c>
      <c r="D21" s="6" t="s">
        <v>15</v>
      </c>
      <c r="E21" s="18" t="s">
        <v>16</v>
      </c>
      <c r="F21" s="6" t="s">
        <v>17</v>
      </c>
      <c r="G21" s="6" t="s">
        <v>6</v>
      </c>
      <c r="H21" s="7" t="s">
        <v>8</v>
      </c>
      <c r="J21" s="34"/>
      <c r="L21" s="64" t="s">
        <v>36</v>
      </c>
      <c r="M21" s="65"/>
      <c r="N21" s="65"/>
      <c r="O21" s="66">
        <f>C26*H22+D26*H23+E26*H24+F26*H25</f>
        <v>5.280023488440305</v>
      </c>
    </row>
    <row r="22" spans="2:15" ht="17.100000000000001" customHeight="1" x14ac:dyDescent="0.25">
      <c r="B22" s="4" t="s">
        <v>14</v>
      </c>
      <c r="C22" s="2">
        <v>1</v>
      </c>
      <c r="D22" s="2">
        <v>0.5</v>
      </c>
      <c r="E22" s="2">
        <v>0.2</v>
      </c>
      <c r="F22" s="2">
        <v>0.5</v>
      </c>
      <c r="G22" s="8">
        <f>(C22*D22*E22*F22)^(1/4)</f>
        <v>0.47287080450158792</v>
      </c>
      <c r="H22" s="26">
        <f>G22/$G$26</f>
        <v>9.5381807195184895E-2</v>
      </c>
      <c r="J22" s="34"/>
      <c r="L22" s="69" t="s">
        <v>39</v>
      </c>
      <c r="M22" s="70"/>
      <c r="N22" s="70"/>
      <c r="O22" s="71">
        <f>(O21-4)/3</f>
        <v>0.42667449614676833</v>
      </c>
    </row>
    <row r="23" spans="2:15" ht="17.100000000000001" customHeight="1" x14ac:dyDescent="0.25">
      <c r="B23" s="4" t="s">
        <v>15</v>
      </c>
      <c r="C23" s="2">
        <v>2</v>
      </c>
      <c r="D23" s="2">
        <v>1</v>
      </c>
      <c r="E23" s="2">
        <v>0.25</v>
      </c>
      <c r="F23" s="2">
        <v>0.33333333333333331</v>
      </c>
      <c r="G23" s="8">
        <f t="shared" ref="G23:G25" si="5">(C23*D23*E23*F23)^(1/4)</f>
        <v>0.63894310424627243</v>
      </c>
      <c r="H23" s="26">
        <f>G23/$G$26</f>
        <v>0.12887991264790852</v>
      </c>
      <c r="J23" s="34"/>
      <c r="L23" s="67" t="s">
        <v>38</v>
      </c>
      <c r="M23" s="51"/>
      <c r="N23" s="51"/>
      <c r="O23" s="15">
        <v>0.9</v>
      </c>
    </row>
    <row r="24" spans="2:15" ht="17.100000000000001" customHeight="1" thickBot="1" x14ac:dyDescent="0.3">
      <c r="B24" s="4" t="s">
        <v>16</v>
      </c>
      <c r="C24" s="2">
        <v>5</v>
      </c>
      <c r="D24" s="2">
        <v>4</v>
      </c>
      <c r="E24" s="2">
        <v>1</v>
      </c>
      <c r="F24" s="2">
        <v>0.14285714285714285</v>
      </c>
      <c r="G24" s="8">
        <f t="shared" si="5"/>
        <v>1.3001186520687384</v>
      </c>
      <c r="H24" s="26">
        <f>G24/$G$26</f>
        <v>0.26224428622356971</v>
      </c>
      <c r="J24" s="34"/>
      <c r="L24" s="68" t="s">
        <v>37</v>
      </c>
      <c r="M24" s="52"/>
      <c r="N24" s="52"/>
      <c r="O24" s="27">
        <f>O22/O23</f>
        <v>0.47408277349640926</v>
      </c>
    </row>
    <row r="25" spans="2:15" ht="17.100000000000001" customHeight="1" x14ac:dyDescent="0.25">
      <c r="B25" s="4" t="s">
        <v>17</v>
      </c>
      <c r="C25" s="2">
        <v>2</v>
      </c>
      <c r="D25" s="2">
        <v>3</v>
      </c>
      <c r="E25" s="2">
        <v>7</v>
      </c>
      <c r="F25" s="2">
        <v>1</v>
      </c>
      <c r="G25" s="8">
        <f t="shared" si="5"/>
        <v>2.5457298950218306</v>
      </c>
      <c r="H25" s="26">
        <f>G25/$G$26</f>
        <v>0.51349399393333695</v>
      </c>
      <c r="J25" s="34"/>
    </row>
    <row r="26" spans="2:15" ht="17.100000000000001" customHeight="1" thickBot="1" x14ac:dyDescent="0.3">
      <c r="B26" s="5" t="s">
        <v>7</v>
      </c>
      <c r="C26" s="29">
        <f>SUM(C22:C25)</f>
        <v>10</v>
      </c>
      <c r="D26" s="29">
        <f>SUM(D22:D25)</f>
        <v>8.5</v>
      </c>
      <c r="E26" s="31">
        <f t="shared" ref="E26:G26" si="6">SUM(E22:E25)</f>
        <v>8.4499999999999993</v>
      </c>
      <c r="F26" s="29">
        <f t="shared" si="6"/>
        <v>1.9761904761904761</v>
      </c>
      <c r="G26" s="29">
        <f t="shared" si="6"/>
        <v>4.9576624558384292</v>
      </c>
      <c r="H26" s="27"/>
      <c r="J26" s="34"/>
    </row>
    <row r="27" spans="2:15" ht="17.100000000000001" customHeight="1" x14ac:dyDescent="0.25">
      <c r="J27" s="34"/>
    </row>
    <row r="28" spans="2:15" ht="17.100000000000001" customHeight="1" x14ac:dyDescent="0.25">
      <c r="J28" s="34"/>
    </row>
    <row r="29" spans="2:15" ht="17.100000000000001" customHeight="1" x14ac:dyDescent="0.25">
      <c r="B29" s="33" t="s">
        <v>24</v>
      </c>
      <c r="C29" s="33"/>
      <c r="D29" s="33"/>
      <c r="E29" s="33"/>
      <c r="F29" s="33"/>
      <c r="G29" s="33"/>
      <c r="H29" s="33"/>
      <c r="I29" s="33"/>
      <c r="J29" s="33"/>
      <c r="K29" s="33"/>
    </row>
    <row r="31" spans="2:15" ht="17.100000000000001" customHeight="1" x14ac:dyDescent="0.25">
      <c r="B31" s="13" t="s">
        <v>14</v>
      </c>
      <c r="C31">
        <f>MAX(H6,H14,H22)</f>
        <v>0.11049401234281848</v>
      </c>
    </row>
    <row r="32" spans="2:15" ht="17.100000000000001" customHeight="1" x14ac:dyDescent="0.25">
      <c r="B32" s="13" t="s">
        <v>15</v>
      </c>
      <c r="C32">
        <f>MAX(H7,H15,H23)</f>
        <v>0.14119877449389276</v>
      </c>
    </row>
    <row r="33" spans="2:3" ht="17.100000000000001" customHeight="1" x14ac:dyDescent="0.25">
      <c r="B33" s="13" t="s">
        <v>16</v>
      </c>
      <c r="C33">
        <f>MAX(H8,H16,H24)</f>
        <v>0.26224428622356971</v>
      </c>
    </row>
    <row r="34" spans="2:3" ht="17.100000000000001" customHeight="1" x14ac:dyDescent="0.25">
      <c r="B34" s="13" t="s">
        <v>17</v>
      </c>
      <c r="C34">
        <f>MAX(H9,H17,H25)</f>
        <v>0.51349399393333695</v>
      </c>
    </row>
  </sheetData>
  <mergeCells count="14">
    <mergeCell ref="L23:N23"/>
    <mergeCell ref="L24:N24"/>
    <mergeCell ref="L14:N14"/>
    <mergeCell ref="L15:N15"/>
    <mergeCell ref="L16:N16"/>
    <mergeCell ref="L21:N21"/>
    <mergeCell ref="L22:N22"/>
    <mergeCell ref="L5:N5"/>
    <mergeCell ref="L6:N6"/>
    <mergeCell ref="L7:N7"/>
    <mergeCell ref="L8:N8"/>
    <mergeCell ref="L13:N13"/>
    <mergeCell ref="B2:I2"/>
    <mergeCell ref="B29:K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2A5-D265-4830-BF15-BE050EB146FC}">
  <dimension ref="B2:O34"/>
  <sheetViews>
    <sheetView zoomScaleNormal="100" workbookViewId="0">
      <selection activeCell="E35" sqref="E35"/>
    </sheetView>
  </sheetViews>
  <sheetFormatPr defaultRowHeight="17.100000000000001" customHeight="1" x14ac:dyDescent="0.25"/>
  <cols>
    <col min="3" max="3" width="9.28515625" bestFit="1" customWidth="1"/>
    <col min="4" max="4" width="10.5703125" bestFit="1" customWidth="1"/>
    <col min="5" max="7" width="13.42578125" bestFit="1" customWidth="1"/>
    <col min="8" max="8" width="14" bestFit="1" customWidth="1"/>
  </cols>
  <sheetData>
    <row r="2" spans="2:15" ht="17.100000000000001" customHeight="1" x14ac:dyDescent="0.25">
      <c r="B2" s="32" t="s">
        <v>20</v>
      </c>
      <c r="C2" s="25"/>
      <c r="D2" s="25"/>
      <c r="E2" s="25"/>
      <c r="F2" s="25"/>
      <c r="G2" s="25"/>
      <c r="H2" s="25"/>
      <c r="I2" s="25"/>
      <c r="J2" s="25"/>
    </row>
    <row r="4" spans="2:15" ht="17.100000000000001" customHeight="1" thickBot="1" x14ac:dyDescent="0.3">
      <c r="B4" s="13" t="s">
        <v>10</v>
      </c>
    </row>
    <row r="5" spans="2:15" ht="17.100000000000001" customHeight="1" x14ac:dyDescent="0.25">
      <c r="B5" s="3"/>
      <c r="C5" s="6" t="s">
        <v>14</v>
      </c>
      <c r="D5" s="6" t="s">
        <v>15</v>
      </c>
      <c r="E5" s="6" t="s">
        <v>16</v>
      </c>
      <c r="F5" s="6" t="s">
        <v>17</v>
      </c>
      <c r="G5" s="6" t="s">
        <v>6</v>
      </c>
      <c r="H5" s="7" t="s">
        <v>8</v>
      </c>
      <c r="L5" s="64" t="s">
        <v>36</v>
      </c>
      <c r="M5" s="65"/>
      <c r="N5" s="65"/>
      <c r="O5" s="66">
        <f>C10*H6+D10*H7+E10*H8+F10*H9</f>
        <v>4.1939595954282423</v>
      </c>
    </row>
    <row r="6" spans="2:15" ht="17.100000000000001" customHeight="1" x14ac:dyDescent="0.25">
      <c r="B6" s="4" t="s">
        <v>14</v>
      </c>
      <c r="C6" s="2">
        <v>1</v>
      </c>
      <c r="D6" s="2">
        <v>0.5</v>
      </c>
      <c r="E6" s="2">
        <v>0.25</v>
      </c>
      <c r="F6" s="2">
        <v>0.25</v>
      </c>
      <c r="G6" s="8">
        <f>(C6*D6*E6*F6)^(1/4)</f>
        <v>0.42044820762685725</v>
      </c>
      <c r="H6" s="10">
        <f>G6/$G$10</f>
        <v>7.7608040259340788E-2</v>
      </c>
      <c r="L6" s="69" t="s">
        <v>39</v>
      </c>
      <c r="M6" s="70"/>
      <c r="N6" s="70"/>
      <c r="O6" s="71">
        <f>(O5-4)/3</f>
        <v>6.4653198476080753E-2</v>
      </c>
    </row>
    <row r="7" spans="2:15" ht="17.100000000000001" customHeight="1" x14ac:dyDescent="0.25">
      <c r="B7" s="4" t="s">
        <v>15</v>
      </c>
      <c r="C7" s="2">
        <v>2</v>
      </c>
      <c r="D7" s="2">
        <v>1</v>
      </c>
      <c r="E7" s="2">
        <v>0.33333333333333331</v>
      </c>
      <c r="F7" s="2">
        <v>0.14285714285714285</v>
      </c>
      <c r="G7" s="8">
        <f t="shared" ref="G7:G9" si="0">(C7*D7*E7*F7)^(1/4)</f>
        <v>0.55552380680235824</v>
      </c>
      <c r="H7" s="10">
        <f>G7/$G$10</f>
        <v>0.10254084375025341</v>
      </c>
      <c r="L7" s="67" t="s">
        <v>38</v>
      </c>
      <c r="M7" s="51"/>
      <c r="N7" s="51"/>
      <c r="O7" s="15">
        <v>0.9</v>
      </c>
    </row>
    <row r="8" spans="2:15" ht="17.100000000000001" customHeight="1" thickBot="1" x14ac:dyDescent="0.3">
      <c r="B8" s="4" t="s">
        <v>16</v>
      </c>
      <c r="C8" s="2">
        <v>4</v>
      </c>
      <c r="D8" s="2">
        <v>3</v>
      </c>
      <c r="E8" s="2">
        <v>1</v>
      </c>
      <c r="F8" s="2">
        <v>0.33333333333333331</v>
      </c>
      <c r="G8" s="8">
        <f t="shared" si="0"/>
        <v>1.4142135623730949</v>
      </c>
      <c r="H8" s="10">
        <f>G8/$G$10</f>
        <v>0.26104129139578253</v>
      </c>
      <c r="L8" s="68" t="s">
        <v>37</v>
      </c>
      <c r="M8" s="52"/>
      <c r="N8" s="52"/>
      <c r="O8" s="27">
        <f>O6/O7</f>
        <v>7.183688719564528E-2</v>
      </c>
    </row>
    <row r="9" spans="2:15" ht="17.100000000000001" customHeight="1" x14ac:dyDescent="0.25">
      <c r="B9" s="4" t="s">
        <v>17</v>
      </c>
      <c r="C9" s="2">
        <v>4</v>
      </c>
      <c r="D9" s="2">
        <v>7</v>
      </c>
      <c r="E9" s="2">
        <v>3</v>
      </c>
      <c r="F9" s="2">
        <v>1</v>
      </c>
      <c r="G9" s="8">
        <f t="shared" si="0"/>
        <v>3.0274001040350909</v>
      </c>
      <c r="H9" s="10">
        <f>G9/$G$10</f>
        <v>0.55880982459462325</v>
      </c>
    </row>
    <row r="10" spans="2:15" ht="17.100000000000001" customHeight="1" thickBot="1" x14ac:dyDescent="0.3">
      <c r="B10" s="5" t="s">
        <v>7</v>
      </c>
      <c r="C10" s="9">
        <f>SUM(C6:C9)</f>
        <v>11</v>
      </c>
      <c r="D10" s="9">
        <f t="shared" ref="D10:H10" si="1">SUM(D6:D9)</f>
        <v>11.5</v>
      </c>
      <c r="E10" s="29">
        <f t="shared" si="1"/>
        <v>4.583333333333333</v>
      </c>
      <c r="F10" s="9">
        <f t="shared" si="1"/>
        <v>1.7261904761904763</v>
      </c>
      <c r="G10" s="29">
        <f t="shared" si="1"/>
        <v>5.4175856808374014</v>
      </c>
      <c r="H10" s="29"/>
    </row>
    <row r="12" spans="2:15" ht="17.100000000000001" customHeight="1" thickBot="1" x14ac:dyDescent="0.3">
      <c r="B12" s="12" t="s">
        <v>11</v>
      </c>
    </row>
    <row r="13" spans="2:15" ht="17.100000000000001" customHeight="1" x14ac:dyDescent="0.25">
      <c r="B13" s="3"/>
      <c r="C13" s="6" t="s">
        <v>14</v>
      </c>
      <c r="D13" s="6" t="s">
        <v>15</v>
      </c>
      <c r="E13" s="6" t="s">
        <v>16</v>
      </c>
      <c r="F13" s="6" t="s">
        <v>17</v>
      </c>
      <c r="G13" s="6" t="s">
        <v>6</v>
      </c>
      <c r="H13" s="7" t="s">
        <v>8</v>
      </c>
      <c r="L13" s="64" t="s">
        <v>36</v>
      </c>
      <c r="M13" s="65"/>
      <c r="N13" s="65"/>
      <c r="O13" s="66">
        <f>C18*H14+D18*H15+E18*H16+F18*H17</f>
        <v>4.1386932785491251</v>
      </c>
    </row>
    <row r="14" spans="2:15" ht="17.100000000000001" customHeight="1" x14ac:dyDescent="0.25">
      <c r="B14" s="4" t="s">
        <v>14</v>
      </c>
      <c r="C14" s="2">
        <v>1</v>
      </c>
      <c r="D14" s="2">
        <v>0.5</v>
      </c>
      <c r="E14" s="2">
        <v>0.33333333333333331</v>
      </c>
      <c r="F14" s="2">
        <v>0.25</v>
      </c>
      <c r="G14" s="39">
        <f>(C14*D14*E14*F14)^(1/4)</f>
        <v>0.45180100180492239</v>
      </c>
      <c r="H14" s="26">
        <f>G14/$G$18</f>
        <v>8.504892441163435E-2</v>
      </c>
      <c r="L14" s="69" t="s">
        <v>39</v>
      </c>
      <c r="M14" s="70"/>
      <c r="N14" s="70"/>
      <c r="O14" s="71">
        <f>(O13-4)/3</f>
        <v>4.6231092849708354E-2</v>
      </c>
    </row>
    <row r="15" spans="2:15" ht="17.100000000000001" customHeight="1" x14ac:dyDescent="0.25">
      <c r="B15" s="4" t="s">
        <v>15</v>
      </c>
      <c r="C15" s="2">
        <v>2</v>
      </c>
      <c r="D15" s="2">
        <v>1</v>
      </c>
      <c r="E15" s="2">
        <v>0.25</v>
      </c>
      <c r="F15" s="2">
        <v>0.14285714285714285</v>
      </c>
      <c r="G15" s="39">
        <f t="shared" ref="G15:G17" si="2">(C15*D15*E15*F15)^(1/4)</f>
        <v>0.51697315395717058</v>
      </c>
      <c r="H15" s="26">
        <f>G15/$G$18</f>
        <v>9.7317204959921758E-2</v>
      </c>
      <c r="L15" s="67" t="s">
        <v>38</v>
      </c>
      <c r="M15" s="51"/>
      <c r="N15" s="51"/>
      <c r="O15" s="15">
        <v>0.9</v>
      </c>
    </row>
    <row r="16" spans="2:15" ht="17.100000000000001" customHeight="1" thickBot="1" x14ac:dyDescent="0.3">
      <c r="B16" s="4" t="s">
        <v>16</v>
      </c>
      <c r="C16" s="2">
        <v>3</v>
      </c>
      <c r="D16" s="2">
        <v>4</v>
      </c>
      <c r="E16" s="2">
        <v>1</v>
      </c>
      <c r="F16" s="2">
        <v>0.25</v>
      </c>
      <c r="G16" s="39">
        <f t="shared" si="2"/>
        <v>1.3160740129524926</v>
      </c>
      <c r="H16" s="26">
        <f>G16/$G$18</f>
        <v>0.24774331796643959</v>
      </c>
      <c r="L16" s="68" t="s">
        <v>37</v>
      </c>
      <c r="M16" s="52"/>
      <c r="N16" s="52"/>
      <c r="O16" s="27">
        <f>O14/O15</f>
        <v>5.1367880944120391E-2</v>
      </c>
    </row>
    <row r="17" spans="2:15" ht="17.100000000000001" customHeight="1" x14ac:dyDescent="0.25">
      <c r="B17" s="4" t="s">
        <v>17</v>
      </c>
      <c r="C17" s="2">
        <v>4</v>
      </c>
      <c r="D17" s="2">
        <v>7</v>
      </c>
      <c r="E17" s="2">
        <v>3</v>
      </c>
      <c r="F17" s="2">
        <v>1</v>
      </c>
      <c r="G17" s="39">
        <f t="shared" si="2"/>
        <v>3.0274001040350909</v>
      </c>
      <c r="H17" s="26">
        <f>G17/$G$18</f>
        <v>0.56989055266200428</v>
      </c>
    </row>
    <row r="18" spans="2:15" ht="17.100000000000001" customHeight="1" thickBot="1" x14ac:dyDescent="0.3">
      <c r="B18" s="5" t="s">
        <v>7</v>
      </c>
      <c r="C18" s="29">
        <f>SUM(C14:C17)</f>
        <v>10</v>
      </c>
      <c r="D18" s="29">
        <f t="shared" ref="D18:H18" si="3">SUM(D14:D17)</f>
        <v>12.5</v>
      </c>
      <c r="E18" s="29">
        <f t="shared" si="3"/>
        <v>4.583333333333333</v>
      </c>
      <c r="F18" s="29">
        <f t="shared" si="3"/>
        <v>1.6428571428571428</v>
      </c>
      <c r="G18" s="29">
        <f t="shared" si="3"/>
        <v>5.3122482727496765</v>
      </c>
      <c r="H18" s="11"/>
    </row>
    <row r="20" spans="2:15" ht="17.100000000000001" customHeight="1" thickBot="1" x14ac:dyDescent="0.3">
      <c r="B20" s="12" t="s">
        <v>12</v>
      </c>
    </row>
    <row r="21" spans="2:15" ht="17.100000000000001" customHeight="1" x14ac:dyDescent="0.25">
      <c r="B21" s="3"/>
      <c r="C21" s="6" t="s">
        <v>14</v>
      </c>
      <c r="D21" s="6" t="s">
        <v>15</v>
      </c>
      <c r="E21" s="6" t="s">
        <v>16</v>
      </c>
      <c r="F21" s="6" t="s">
        <v>17</v>
      </c>
      <c r="G21" s="6" t="s">
        <v>6</v>
      </c>
      <c r="H21" s="7" t="s">
        <v>8</v>
      </c>
      <c r="L21" s="64" t="s">
        <v>36</v>
      </c>
      <c r="M21" s="65"/>
      <c r="N21" s="65"/>
      <c r="O21" s="66">
        <f>C26*H22+D26*H23+E26*H24+F26*H25</f>
        <v>4.194320994483931</v>
      </c>
    </row>
    <row r="22" spans="2:15" ht="17.100000000000001" customHeight="1" x14ac:dyDescent="0.25">
      <c r="B22" s="4" t="s">
        <v>14</v>
      </c>
      <c r="C22" s="2">
        <v>1</v>
      </c>
      <c r="D22" s="2">
        <v>1</v>
      </c>
      <c r="E22" s="2">
        <v>0.25</v>
      </c>
      <c r="F22" s="2">
        <v>0.5</v>
      </c>
      <c r="G22" s="39">
        <f>(C22*D22*E22*F22)^(1/4)</f>
        <v>0.59460355750136051</v>
      </c>
      <c r="H22" s="26">
        <f>G22/$G$26</f>
        <v>0.12659292365545047</v>
      </c>
      <c r="L22" s="69" t="s">
        <v>39</v>
      </c>
      <c r="M22" s="70"/>
      <c r="N22" s="70"/>
      <c r="O22" s="71">
        <f>(O21-4)/3</f>
        <v>6.4773664827977015E-2</v>
      </c>
    </row>
    <row r="23" spans="2:15" ht="17.100000000000001" customHeight="1" x14ac:dyDescent="0.25">
      <c r="B23" s="4" t="s">
        <v>15</v>
      </c>
      <c r="C23" s="2">
        <v>1</v>
      </c>
      <c r="D23" s="2">
        <v>1</v>
      </c>
      <c r="E23" s="2">
        <v>0.33333333333333331</v>
      </c>
      <c r="F23" s="2">
        <v>0.25</v>
      </c>
      <c r="G23" s="39">
        <f t="shared" ref="G23:G25" si="4">(C23*D23*E23*F23)^(1/4)</f>
        <v>0.537284965911771</v>
      </c>
      <c r="H23" s="26">
        <f>G23/$G$26</f>
        <v>0.11438961945789318</v>
      </c>
      <c r="L23" s="67" t="s">
        <v>38</v>
      </c>
      <c r="M23" s="51"/>
      <c r="N23" s="51"/>
      <c r="O23" s="15">
        <v>0.9</v>
      </c>
    </row>
    <row r="24" spans="2:15" ht="17.100000000000001" customHeight="1" thickBot="1" x14ac:dyDescent="0.3">
      <c r="B24" s="4" t="s">
        <v>16</v>
      </c>
      <c r="C24" s="2">
        <v>4</v>
      </c>
      <c r="D24" s="2">
        <v>3</v>
      </c>
      <c r="E24" s="2">
        <v>1</v>
      </c>
      <c r="F24" s="2">
        <v>0.5</v>
      </c>
      <c r="G24" s="39">
        <f t="shared" si="4"/>
        <v>1.5650845800732873</v>
      </c>
      <c r="H24" s="26">
        <f>G24/$G$26</f>
        <v>0.3332113140932344</v>
      </c>
      <c r="L24" s="68" t="s">
        <v>37</v>
      </c>
      <c r="M24" s="52"/>
      <c r="N24" s="52"/>
      <c r="O24" s="27">
        <f>O22/O23</f>
        <v>7.1970738697752237E-2</v>
      </c>
    </row>
    <row r="25" spans="2:15" ht="17.100000000000001" customHeight="1" x14ac:dyDescent="0.25">
      <c r="B25" s="4" t="s">
        <v>17</v>
      </c>
      <c r="C25" s="2">
        <v>2</v>
      </c>
      <c r="D25" s="2">
        <v>4</v>
      </c>
      <c r="E25" s="2">
        <v>2</v>
      </c>
      <c r="F25" s="2">
        <v>1</v>
      </c>
      <c r="G25" s="39">
        <f t="shared" si="4"/>
        <v>2</v>
      </c>
      <c r="H25" s="26">
        <f>G25/$G$26</f>
        <v>0.42580614279342183</v>
      </c>
    </row>
    <row r="26" spans="2:15" ht="17.100000000000001" customHeight="1" thickBot="1" x14ac:dyDescent="0.3">
      <c r="B26" s="5" t="s">
        <v>7</v>
      </c>
      <c r="C26" s="29">
        <f>SUM(C22:C25)</f>
        <v>8</v>
      </c>
      <c r="D26" s="29">
        <f t="shared" ref="D26:H26" si="5">SUM(D22:D25)</f>
        <v>9</v>
      </c>
      <c r="E26" s="29">
        <f t="shared" si="5"/>
        <v>3.583333333333333</v>
      </c>
      <c r="F26" s="29">
        <f t="shared" si="5"/>
        <v>2.25</v>
      </c>
      <c r="G26" s="29">
        <f t="shared" si="5"/>
        <v>4.6969731034864193</v>
      </c>
      <c r="H26" s="9"/>
    </row>
    <row r="29" spans="2:15" ht="17.100000000000001" customHeight="1" x14ac:dyDescent="0.25">
      <c r="B29" s="33" t="s">
        <v>25</v>
      </c>
      <c r="C29" s="33"/>
      <c r="D29" s="33"/>
      <c r="E29" s="33"/>
      <c r="F29" s="33"/>
      <c r="G29" s="33"/>
      <c r="H29" s="33"/>
      <c r="I29" s="33"/>
      <c r="J29" s="33"/>
      <c r="K29" s="33"/>
    </row>
    <row r="31" spans="2:15" ht="17.100000000000001" customHeight="1" x14ac:dyDescent="0.25">
      <c r="B31" s="13" t="s">
        <v>14</v>
      </c>
      <c r="C31">
        <f>MAX(H6,H14,H22)</f>
        <v>0.12659292365545047</v>
      </c>
    </row>
    <row r="32" spans="2:15" ht="17.100000000000001" customHeight="1" x14ac:dyDescent="0.25">
      <c r="B32" s="13" t="s">
        <v>15</v>
      </c>
      <c r="C32">
        <f>MAX(H7,H15,H23)</f>
        <v>0.11438961945789318</v>
      </c>
    </row>
    <row r="33" spans="2:3" ht="17.100000000000001" customHeight="1" x14ac:dyDescent="0.25">
      <c r="B33" s="13" t="s">
        <v>16</v>
      </c>
      <c r="C33">
        <f>MAX(H8,H16,H24)</f>
        <v>0.3332113140932344</v>
      </c>
    </row>
    <row r="34" spans="2:3" ht="17.100000000000001" customHeight="1" x14ac:dyDescent="0.25">
      <c r="B34" s="13" t="s">
        <v>17</v>
      </c>
      <c r="C34">
        <f>MAX(H9,H17,H25)</f>
        <v>0.56989055266200428</v>
      </c>
    </row>
  </sheetData>
  <mergeCells count="14">
    <mergeCell ref="B2:J2"/>
    <mergeCell ref="B29:K29"/>
    <mergeCell ref="L5:N5"/>
    <mergeCell ref="L6:N6"/>
    <mergeCell ref="L7:N7"/>
    <mergeCell ref="L8:N8"/>
    <mergeCell ref="L13:N13"/>
    <mergeCell ref="L14:N14"/>
    <mergeCell ref="L15:N15"/>
    <mergeCell ref="L16:N16"/>
    <mergeCell ref="L21:N21"/>
    <mergeCell ref="L22:N22"/>
    <mergeCell ref="L23:N23"/>
    <mergeCell ref="L24:N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Критерії</vt:lpstr>
      <vt:lpstr>K2</vt:lpstr>
      <vt:lpstr>K1</vt:lpstr>
      <vt:lpstr>Глобальні пріорітети</vt:lpstr>
      <vt:lpstr>K3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Карпенко Глеб</dc:creator>
  <cp:lastModifiedBy>Карпенко Глеб</cp:lastModifiedBy>
  <dcterms:created xsi:type="dcterms:W3CDTF">2015-06-05T18:17:20Z</dcterms:created>
  <dcterms:modified xsi:type="dcterms:W3CDTF">2023-11-13T16:56:08Z</dcterms:modified>
</cp:coreProperties>
</file>